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EE06EF6F-E6A8-4557-9126-8DD30DD4CF38}" xr6:coauthVersionLast="47" xr6:coauthVersionMax="47" xr10:uidLastSave="{00000000-0000-0000-0000-000000000000}"/>
  <bookViews>
    <workbookView xWindow="-120" yWindow="-120" windowWidth="20730" windowHeight="11310" tabRatio="72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עתידיים'!$A$8:$AW$385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26" i="1"/>
  <c r="C42" i="1"/>
  <c r="U19" i="5" s="1"/>
  <c r="U16" i="5"/>
  <c r="U17" i="5"/>
  <c r="U23" i="5"/>
  <c r="U24" i="5"/>
  <c r="U25" i="5"/>
  <c r="U28" i="5"/>
  <c r="U34" i="5"/>
  <c r="U35" i="5"/>
  <c r="U36" i="5"/>
  <c r="U40" i="5"/>
  <c r="U43" i="5"/>
  <c r="U46" i="5"/>
  <c r="U48" i="5"/>
  <c r="U49" i="5"/>
  <c r="U54" i="5"/>
  <c r="U58" i="5"/>
  <c r="U59" i="5"/>
  <c r="U60" i="5"/>
  <c r="U66" i="5"/>
  <c r="U67" i="5"/>
  <c r="U70" i="5"/>
  <c r="U71" i="5"/>
  <c r="U77" i="5"/>
  <c r="U78" i="5"/>
  <c r="U79" i="5"/>
  <c r="U82" i="5"/>
  <c r="U88" i="5"/>
  <c r="U89" i="5"/>
  <c r="U90" i="5"/>
  <c r="U94" i="5"/>
  <c r="U97" i="5"/>
  <c r="U100" i="5"/>
  <c r="U102" i="5"/>
  <c r="U103" i="5"/>
  <c r="U108" i="5"/>
  <c r="U112" i="5"/>
  <c r="U113" i="5"/>
  <c r="U114" i="5"/>
  <c r="U120" i="5"/>
  <c r="U121" i="5"/>
  <c r="U124" i="5"/>
  <c r="U125" i="5"/>
  <c r="U131" i="5"/>
  <c r="U132" i="5"/>
  <c r="U133" i="5"/>
  <c r="U136" i="5"/>
  <c r="U142" i="5"/>
  <c r="U143" i="5"/>
  <c r="U144" i="5"/>
  <c r="U148" i="5"/>
  <c r="U151" i="5"/>
  <c r="U154" i="5"/>
  <c r="U156" i="5"/>
  <c r="U157" i="5"/>
  <c r="U163" i="5"/>
  <c r="U167" i="5"/>
  <c r="U168" i="5"/>
  <c r="U169" i="5"/>
  <c r="U175" i="5"/>
  <c r="U176" i="5"/>
  <c r="U179" i="5"/>
  <c r="U180" i="5"/>
  <c r="U186" i="5"/>
  <c r="U187" i="5"/>
  <c r="U188" i="5"/>
  <c r="U191" i="5"/>
  <c r="U197" i="5"/>
  <c r="U198" i="5"/>
  <c r="U199" i="5"/>
  <c r="U203" i="5"/>
  <c r="U206" i="5"/>
  <c r="U208" i="5"/>
  <c r="U210" i="5"/>
  <c r="U211" i="5"/>
  <c r="U215" i="5"/>
  <c r="U217" i="5"/>
  <c r="U218" i="5"/>
  <c r="U220" i="5"/>
  <c r="U224" i="5"/>
  <c r="U226" i="5"/>
  <c r="U227" i="5"/>
  <c r="U228" i="5"/>
  <c r="U233" i="5"/>
  <c r="U234" i="5"/>
  <c r="U235" i="5"/>
  <c r="U236" i="5"/>
  <c r="U241" i="5"/>
  <c r="U242" i="5"/>
  <c r="U244" i="5"/>
  <c r="U246" i="5"/>
  <c r="U250" i="5"/>
  <c r="U251" i="5"/>
  <c r="U253" i="5"/>
  <c r="U254" i="5"/>
  <c r="U258" i="5"/>
  <c r="U260" i="5"/>
  <c r="U262" i="5"/>
  <c r="U263" i="5"/>
  <c r="U268" i="5"/>
  <c r="U269" i="5"/>
  <c r="U270" i="5"/>
  <c r="U271" i="5"/>
  <c r="U276" i="5"/>
  <c r="U277" i="5"/>
  <c r="U278" i="5"/>
  <c r="U280" i="5"/>
  <c r="U284" i="5"/>
  <c r="U286" i="5"/>
  <c r="U287" i="5"/>
  <c r="U289" i="5"/>
  <c r="U293" i="5"/>
  <c r="U294" i="5"/>
  <c r="U296" i="5"/>
  <c r="U298" i="5"/>
  <c r="U301" i="5"/>
  <c r="U304" i="5"/>
  <c r="U305" i="5"/>
  <c r="U306" i="5"/>
  <c r="U311" i="5"/>
  <c r="U312" i="5"/>
  <c r="U313" i="5"/>
  <c r="U314" i="5"/>
  <c r="U319" i="5"/>
  <c r="U320" i="5"/>
  <c r="U322" i="5"/>
  <c r="U323" i="5"/>
  <c r="R13" i="5"/>
  <c r="Q13" i="5"/>
  <c r="Q12" i="5" s="1"/>
  <c r="Q11" i="5" s="1"/>
  <c r="O13" i="5"/>
  <c r="O12" i="5"/>
  <c r="O11" i="5" s="1"/>
  <c r="R160" i="5"/>
  <c r="Q160" i="5"/>
  <c r="O160" i="5"/>
  <c r="S32" i="15"/>
  <c r="P23" i="15"/>
  <c r="N23" i="15"/>
  <c r="U326" i="5" l="1"/>
  <c r="U318" i="5"/>
  <c r="U308" i="5"/>
  <c r="U300" i="5"/>
  <c r="U292" i="5"/>
  <c r="U283" i="5"/>
  <c r="U275" i="5"/>
  <c r="U265" i="5"/>
  <c r="U257" i="5"/>
  <c r="U248" i="5"/>
  <c r="U240" i="5"/>
  <c r="U232" i="5"/>
  <c r="U222" i="5"/>
  <c r="U214" i="5"/>
  <c r="U205" i="5"/>
  <c r="U194" i="5"/>
  <c r="U185" i="5"/>
  <c r="U173" i="5"/>
  <c r="U162" i="5"/>
  <c r="U150" i="5"/>
  <c r="U139" i="5"/>
  <c r="U130" i="5"/>
  <c r="U118" i="5"/>
  <c r="U107" i="5"/>
  <c r="U96" i="5"/>
  <c r="U85" i="5"/>
  <c r="U76" i="5"/>
  <c r="U64" i="5"/>
  <c r="U53" i="5"/>
  <c r="U42" i="5"/>
  <c r="U31" i="5"/>
  <c r="U22" i="5"/>
  <c r="U325" i="5"/>
  <c r="U316" i="5"/>
  <c r="U307" i="5"/>
  <c r="U299" i="5"/>
  <c r="U290" i="5"/>
  <c r="U282" i="5"/>
  <c r="U272" i="5"/>
  <c r="U264" i="5"/>
  <c r="U256" i="5"/>
  <c r="U247" i="5"/>
  <c r="U239" i="5"/>
  <c r="U229" i="5"/>
  <c r="U221" i="5"/>
  <c r="U212" i="5"/>
  <c r="U204" i="5"/>
  <c r="U193" i="5"/>
  <c r="U181" i="5"/>
  <c r="U170" i="5"/>
  <c r="U161" i="5"/>
  <c r="U149" i="5"/>
  <c r="U138" i="5"/>
  <c r="U126" i="5"/>
  <c r="U115" i="5"/>
  <c r="U106" i="5"/>
  <c r="U95" i="5"/>
  <c r="U84" i="5"/>
  <c r="U72" i="5"/>
  <c r="U61" i="5"/>
  <c r="U52" i="5"/>
  <c r="U41" i="5"/>
  <c r="U30" i="5"/>
  <c r="U18" i="5"/>
  <c r="U324" i="5"/>
  <c r="U317" i="5"/>
  <c r="U310" i="5"/>
  <c r="U302" i="5"/>
  <c r="U295" i="5"/>
  <c r="U288" i="5"/>
  <c r="U281" i="5"/>
  <c r="U274" i="5"/>
  <c r="U266" i="5"/>
  <c r="U259" i="5"/>
  <c r="U252" i="5"/>
  <c r="U245" i="5"/>
  <c r="U238" i="5"/>
  <c r="U230" i="5"/>
  <c r="U223" i="5"/>
  <c r="U216" i="5"/>
  <c r="U209" i="5"/>
  <c r="U200" i="5"/>
  <c r="U192" i="5"/>
  <c r="U182" i="5"/>
  <c r="U174" i="5"/>
  <c r="U164" i="5"/>
  <c r="U155" i="5"/>
  <c r="U145" i="5"/>
  <c r="U137" i="5"/>
  <c r="U127" i="5"/>
  <c r="U119" i="5"/>
  <c r="U109" i="5"/>
  <c r="U101" i="5"/>
  <c r="U91" i="5"/>
  <c r="U83" i="5"/>
  <c r="U73" i="5"/>
  <c r="U65" i="5"/>
  <c r="U55" i="5"/>
  <c r="U47" i="5"/>
  <c r="U37" i="5"/>
  <c r="U29" i="5"/>
  <c r="U14" i="5"/>
  <c r="U20" i="5"/>
  <c r="U26" i="5"/>
  <c r="U32" i="5"/>
  <c r="U38" i="5"/>
  <c r="U44" i="5"/>
  <c r="U50" i="5"/>
  <c r="U56" i="5"/>
  <c r="U62" i="5"/>
  <c r="U68" i="5"/>
  <c r="U74" i="5"/>
  <c r="U80" i="5"/>
  <c r="U86" i="5"/>
  <c r="U92" i="5"/>
  <c r="U98" i="5"/>
  <c r="U104" i="5"/>
  <c r="U110" i="5"/>
  <c r="U116" i="5"/>
  <c r="U122" i="5"/>
  <c r="U128" i="5"/>
  <c r="U134" i="5"/>
  <c r="U140" i="5"/>
  <c r="U146" i="5"/>
  <c r="U152" i="5"/>
  <c r="U158" i="5"/>
  <c r="U165" i="5"/>
  <c r="U171" i="5"/>
  <c r="U177" i="5"/>
  <c r="U183" i="5"/>
  <c r="U189" i="5"/>
  <c r="U195" i="5"/>
  <c r="U201" i="5"/>
  <c r="U207" i="5"/>
  <c r="U213" i="5"/>
  <c r="U219" i="5"/>
  <c r="U225" i="5"/>
  <c r="U231" i="5"/>
  <c r="U237" i="5"/>
  <c r="U243" i="5"/>
  <c r="U249" i="5"/>
  <c r="U255" i="5"/>
  <c r="U261" i="5"/>
  <c r="U267" i="5"/>
  <c r="U273" i="5"/>
  <c r="U279" i="5"/>
  <c r="U285" i="5"/>
  <c r="U291" i="5"/>
  <c r="U297" i="5"/>
  <c r="U303" i="5"/>
  <c r="U309" i="5"/>
  <c r="U315" i="5"/>
  <c r="U321" i="5"/>
  <c r="U327" i="5"/>
  <c r="U15" i="5"/>
  <c r="U21" i="5"/>
  <c r="U27" i="5"/>
  <c r="U33" i="5"/>
  <c r="U39" i="5"/>
  <c r="U45" i="5"/>
  <c r="U51" i="5"/>
  <c r="U57" i="5"/>
  <c r="U63" i="5"/>
  <c r="U69" i="5"/>
  <c r="U75" i="5"/>
  <c r="U81" i="5"/>
  <c r="U87" i="5"/>
  <c r="U93" i="5"/>
  <c r="U99" i="5"/>
  <c r="U105" i="5"/>
  <c r="U111" i="5"/>
  <c r="U117" i="5"/>
  <c r="U123" i="5"/>
  <c r="U129" i="5"/>
  <c r="U135" i="5"/>
  <c r="U141" i="5"/>
  <c r="U147" i="5"/>
  <c r="U153" i="5"/>
  <c r="U159" i="5"/>
  <c r="U166" i="5"/>
  <c r="U172" i="5"/>
  <c r="U178" i="5"/>
  <c r="U184" i="5"/>
  <c r="U190" i="5"/>
  <c r="U196" i="5"/>
  <c r="U202" i="5"/>
  <c r="U160" i="5"/>
  <c r="R12" i="5"/>
  <c r="U13" i="5"/>
  <c r="D11" i="1"/>
  <c r="D22" i="1"/>
  <c r="D21" i="1"/>
  <c r="D20" i="1"/>
  <c r="D19" i="1"/>
  <c r="D18" i="1"/>
  <c r="D17" i="1"/>
  <c r="D16" i="1"/>
  <c r="D15" i="1"/>
  <c r="D14" i="1"/>
  <c r="D1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N13" i="15"/>
  <c r="N12" i="15" s="1"/>
  <c r="N11" i="15" s="1"/>
  <c r="P13" i="15"/>
  <c r="R11" i="5" l="1"/>
  <c r="T12" i="5"/>
  <c r="U12" i="5"/>
  <c r="P12" i="15"/>
  <c r="S13" i="15"/>
  <c r="J12" i="20"/>
  <c r="K12" i="20"/>
  <c r="J13" i="20"/>
  <c r="K13" i="20"/>
  <c r="J14" i="20"/>
  <c r="K14" i="20"/>
  <c r="J15" i="20"/>
  <c r="K15" i="20"/>
  <c r="J16" i="20"/>
  <c r="K16" i="20"/>
  <c r="J17" i="20"/>
  <c r="K17" i="20"/>
  <c r="J18" i="20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5" i="20"/>
  <c r="K25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7" i="20"/>
  <c r="K47" i="20"/>
  <c r="J48" i="20"/>
  <c r="K48" i="20"/>
  <c r="J49" i="20"/>
  <c r="K49" i="20"/>
  <c r="J50" i="20"/>
  <c r="K50" i="20"/>
  <c r="J51" i="20"/>
  <c r="K51" i="20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J60" i="20"/>
  <c r="K60" i="20"/>
  <c r="J61" i="20"/>
  <c r="K61" i="20"/>
  <c r="J62" i="20"/>
  <c r="K62" i="20"/>
  <c r="J63" i="20"/>
  <c r="K63" i="20"/>
  <c r="J64" i="20"/>
  <c r="K64" i="20"/>
  <c r="J65" i="20"/>
  <c r="K65" i="20"/>
  <c r="J66" i="20"/>
  <c r="K66" i="20"/>
  <c r="J67" i="20"/>
  <c r="K67" i="20"/>
  <c r="J68" i="20"/>
  <c r="K68" i="20"/>
  <c r="J69" i="20"/>
  <c r="K69" i="20"/>
  <c r="J70" i="20"/>
  <c r="K70" i="20"/>
  <c r="J71" i="20"/>
  <c r="K71" i="20"/>
  <c r="J72" i="20"/>
  <c r="K72" i="20"/>
  <c r="J73" i="20"/>
  <c r="K73" i="20"/>
  <c r="J74" i="20"/>
  <c r="K74" i="20"/>
  <c r="J75" i="20"/>
  <c r="K75" i="20"/>
  <c r="J76" i="20"/>
  <c r="K76" i="20"/>
  <c r="J77" i="20"/>
  <c r="K77" i="20"/>
  <c r="J78" i="20"/>
  <c r="K78" i="20"/>
  <c r="J79" i="20"/>
  <c r="K79" i="20"/>
  <c r="J80" i="20"/>
  <c r="K80" i="20"/>
  <c r="J81" i="20"/>
  <c r="K81" i="20"/>
  <c r="J82" i="20"/>
  <c r="K82" i="20"/>
  <c r="J83" i="20"/>
  <c r="K83" i="20"/>
  <c r="J84" i="20"/>
  <c r="K84" i="20"/>
  <c r="J85" i="20"/>
  <c r="K85" i="20"/>
  <c r="J86" i="20"/>
  <c r="K86" i="20"/>
  <c r="J87" i="20"/>
  <c r="K87" i="20"/>
  <c r="J88" i="20"/>
  <c r="K88" i="20"/>
  <c r="J89" i="20"/>
  <c r="K89" i="20"/>
  <c r="J90" i="20"/>
  <c r="K90" i="20"/>
  <c r="J91" i="20"/>
  <c r="K91" i="20"/>
  <c r="J92" i="20"/>
  <c r="K92" i="20"/>
  <c r="J93" i="20"/>
  <c r="K93" i="20"/>
  <c r="J94" i="20"/>
  <c r="K94" i="20"/>
  <c r="J95" i="20"/>
  <c r="K95" i="20"/>
  <c r="J96" i="20"/>
  <c r="K96" i="20"/>
  <c r="J97" i="20"/>
  <c r="K97" i="20"/>
  <c r="J98" i="20"/>
  <c r="K98" i="20"/>
  <c r="J99" i="20"/>
  <c r="K99" i="20"/>
  <c r="J100" i="20"/>
  <c r="K100" i="20"/>
  <c r="J101" i="20"/>
  <c r="K101" i="20"/>
  <c r="J102" i="20"/>
  <c r="K102" i="20"/>
  <c r="J103" i="20"/>
  <c r="K103" i="20"/>
  <c r="J104" i="20"/>
  <c r="K104" i="20"/>
  <c r="J105" i="20"/>
  <c r="K105" i="20"/>
  <c r="J106" i="20"/>
  <c r="K106" i="20"/>
  <c r="J107" i="20"/>
  <c r="K107" i="20"/>
  <c r="J108" i="20"/>
  <c r="K108" i="20"/>
  <c r="J109" i="20"/>
  <c r="K109" i="20"/>
  <c r="J110" i="20"/>
  <c r="K110" i="20"/>
  <c r="J111" i="20"/>
  <c r="K111" i="20"/>
  <c r="J112" i="20"/>
  <c r="K112" i="20"/>
  <c r="J113" i="20"/>
  <c r="K113" i="20"/>
  <c r="J114" i="20"/>
  <c r="K114" i="20"/>
  <c r="J115" i="20"/>
  <c r="K115" i="20"/>
  <c r="J116" i="20"/>
  <c r="K116" i="20"/>
  <c r="J117" i="20"/>
  <c r="K117" i="20"/>
  <c r="J118" i="20"/>
  <c r="K118" i="20"/>
  <c r="J119" i="20"/>
  <c r="K119" i="20"/>
  <c r="J120" i="20"/>
  <c r="K120" i="20"/>
  <c r="J121" i="20"/>
  <c r="K121" i="20"/>
  <c r="J122" i="20"/>
  <c r="K122" i="20"/>
  <c r="J123" i="20"/>
  <c r="K123" i="20"/>
  <c r="J124" i="20"/>
  <c r="K124" i="20"/>
  <c r="J125" i="20"/>
  <c r="K125" i="20"/>
  <c r="J126" i="20"/>
  <c r="K126" i="20"/>
  <c r="J127" i="20"/>
  <c r="K127" i="20"/>
  <c r="J128" i="20"/>
  <c r="K128" i="20"/>
  <c r="J129" i="20"/>
  <c r="K129" i="20"/>
  <c r="J130" i="20"/>
  <c r="K130" i="20"/>
  <c r="J131" i="20"/>
  <c r="K131" i="20"/>
  <c r="J132" i="20"/>
  <c r="K132" i="20"/>
  <c r="J133" i="20"/>
  <c r="K133" i="20"/>
  <c r="J134" i="20"/>
  <c r="K134" i="20"/>
  <c r="J135" i="20"/>
  <c r="K135" i="20"/>
  <c r="J136" i="20"/>
  <c r="K136" i="20"/>
  <c r="J137" i="20"/>
  <c r="K137" i="20"/>
  <c r="J138" i="20"/>
  <c r="K138" i="20"/>
  <c r="J139" i="20"/>
  <c r="K139" i="20"/>
  <c r="J140" i="20"/>
  <c r="K140" i="20"/>
  <c r="J141" i="20"/>
  <c r="K141" i="20"/>
  <c r="J142" i="20"/>
  <c r="K142" i="20"/>
  <c r="J143" i="20"/>
  <c r="K143" i="20"/>
  <c r="J144" i="20"/>
  <c r="K144" i="20"/>
  <c r="J145" i="20"/>
  <c r="K145" i="20"/>
  <c r="J146" i="20"/>
  <c r="K146" i="20"/>
  <c r="J147" i="20"/>
  <c r="K147" i="20"/>
  <c r="J148" i="20"/>
  <c r="K148" i="20"/>
  <c r="J149" i="20"/>
  <c r="K149" i="20"/>
  <c r="J150" i="20"/>
  <c r="K150" i="20"/>
  <c r="J151" i="20"/>
  <c r="K151" i="20"/>
  <c r="J152" i="20"/>
  <c r="K152" i="20"/>
  <c r="J153" i="20"/>
  <c r="K153" i="20"/>
  <c r="J154" i="20"/>
  <c r="K154" i="20"/>
  <c r="J155" i="20"/>
  <c r="K155" i="20"/>
  <c r="J156" i="20"/>
  <c r="K156" i="20"/>
  <c r="J157" i="20"/>
  <c r="K157" i="20"/>
  <c r="J158" i="20"/>
  <c r="K158" i="20"/>
  <c r="J159" i="20"/>
  <c r="K159" i="20"/>
  <c r="J160" i="20"/>
  <c r="K160" i="20"/>
  <c r="J161" i="20"/>
  <c r="K161" i="20"/>
  <c r="J162" i="20"/>
  <c r="K162" i="20"/>
  <c r="J163" i="20"/>
  <c r="K163" i="20"/>
  <c r="J164" i="20"/>
  <c r="K164" i="20"/>
  <c r="J165" i="20"/>
  <c r="K165" i="20"/>
  <c r="J166" i="20"/>
  <c r="K166" i="20"/>
  <c r="J167" i="20"/>
  <c r="K167" i="20"/>
  <c r="J168" i="20"/>
  <c r="K168" i="20"/>
  <c r="J169" i="20"/>
  <c r="K169" i="20"/>
  <c r="J170" i="20"/>
  <c r="K170" i="20"/>
  <c r="J171" i="20"/>
  <c r="K171" i="20"/>
  <c r="J172" i="20"/>
  <c r="K172" i="20"/>
  <c r="J173" i="20"/>
  <c r="K173" i="20"/>
  <c r="J174" i="20"/>
  <c r="K174" i="20"/>
  <c r="J175" i="20"/>
  <c r="K175" i="20"/>
  <c r="J176" i="20"/>
  <c r="K176" i="20"/>
  <c r="J177" i="20"/>
  <c r="K177" i="20"/>
  <c r="J178" i="20"/>
  <c r="K178" i="20"/>
  <c r="J179" i="20"/>
  <c r="K179" i="20"/>
  <c r="J180" i="20"/>
  <c r="K180" i="20"/>
  <c r="J181" i="20"/>
  <c r="K181" i="20"/>
  <c r="J182" i="20"/>
  <c r="K182" i="20"/>
  <c r="J183" i="20"/>
  <c r="K183" i="20"/>
  <c r="J184" i="20"/>
  <c r="K184" i="20"/>
  <c r="J185" i="20"/>
  <c r="K185" i="20"/>
  <c r="J186" i="20"/>
  <c r="K186" i="20"/>
  <c r="J187" i="20"/>
  <c r="K187" i="20"/>
  <c r="J188" i="20"/>
  <c r="K188" i="20"/>
  <c r="J189" i="20"/>
  <c r="K189" i="20"/>
  <c r="J190" i="20"/>
  <c r="K190" i="20"/>
  <c r="J191" i="20"/>
  <c r="K191" i="20"/>
  <c r="J192" i="20"/>
  <c r="K192" i="20"/>
  <c r="J193" i="20"/>
  <c r="K193" i="20"/>
  <c r="J194" i="20"/>
  <c r="K194" i="20"/>
  <c r="J195" i="20"/>
  <c r="K195" i="20"/>
  <c r="J196" i="20"/>
  <c r="K196" i="20"/>
  <c r="J197" i="20"/>
  <c r="K197" i="20"/>
  <c r="J198" i="20"/>
  <c r="K198" i="20"/>
  <c r="J199" i="20"/>
  <c r="K199" i="20"/>
  <c r="J200" i="20"/>
  <c r="K200" i="20"/>
  <c r="J201" i="20"/>
  <c r="K201" i="20"/>
  <c r="J202" i="20"/>
  <c r="K202" i="20"/>
  <c r="J203" i="20"/>
  <c r="K203" i="20"/>
  <c r="J204" i="20"/>
  <c r="K204" i="20"/>
  <c r="J205" i="20"/>
  <c r="K205" i="20"/>
  <c r="J206" i="20"/>
  <c r="K206" i="20"/>
  <c r="J207" i="20"/>
  <c r="K207" i="20"/>
  <c r="J208" i="20"/>
  <c r="K208" i="20"/>
  <c r="J209" i="20"/>
  <c r="K209" i="20"/>
  <c r="J210" i="20"/>
  <c r="K210" i="20"/>
  <c r="J211" i="20"/>
  <c r="K211" i="20"/>
  <c r="J212" i="20"/>
  <c r="K212" i="20"/>
  <c r="J213" i="20"/>
  <c r="K213" i="20"/>
  <c r="J214" i="20"/>
  <c r="K214" i="20"/>
  <c r="J215" i="20"/>
  <c r="K215" i="20"/>
  <c r="J216" i="20"/>
  <c r="K216" i="20"/>
  <c r="J217" i="20"/>
  <c r="K217" i="20"/>
  <c r="J218" i="20"/>
  <c r="K218" i="20"/>
  <c r="J219" i="20"/>
  <c r="K219" i="20"/>
  <c r="J220" i="20"/>
  <c r="K220" i="20"/>
  <c r="J221" i="20"/>
  <c r="K221" i="20"/>
  <c r="J222" i="20"/>
  <c r="K222" i="20"/>
  <c r="J223" i="20"/>
  <c r="K223" i="20"/>
  <c r="J224" i="20"/>
  <c r="K224" i="20"/>
  <c r="J225" i="20"/>
  <c r="K225" i="20"/>
  <c r="J226" i="20"/>
  <c r="K226" i="20"/>
  <c r="J227" i="20"/>
  <c r="K227" i="20"/>
  <c r="J228" i="20"/>
  <c r="K228" i="20"/>
  <c r="J229" i="20"/>
  <c r="K229" i="20"/>
  <c r="J230" i="20"/>
  <c r="K230" i="20"/>
  <c r="J231" i="20"/>
  <c r="K231" i="20"/>
  <c r="J232" i="20"/>
  <c r="K232" i="20"/>
  <c r="J233" i="20"/>
  <c r="K233" i="20"/>
  <c r="J234" i="20"/>
  <c r="K234" i="20"/>
  <c r="J235" i="20"/>
  <c r="K235" i="20"/>
  <c r="J236" i="20"/>
  <c r="K236" i="20"/>
  <c r="J237" i="20"/>
  <c r="K237" i="20"/>
  <c r="J238" i="20"/>
  <c r="K238" i="20"/>
  <c r="J239" i="20"/>
  <c r="K239" i="20"/>
  <c r="J240" i="20"/>
  <c r="K240" i="20"/>
  <c r="J241" i="20"/>
  <c r="K241" i="20"/>
  <c r="J242" i="20"/>
  <c r="K242" i="20"/>
  <c r="J243" i="20"/>
  <c r="K243" i="20"/>
  <c r="J244" i="20"/>
  <c r="K244" i="20"/>
  <c r="J245" i="20"/>
  <c r="K245" i="20"/>
  <c r="J246" i="20"/>
  <c r="K246" i="20"/>
  <c r="J247" i="20"/>
  <c r="K247" i="20"/>
  <c r="J248" i="20"/>
  <c r="K248" i="20"/>
  <c r="J249" i="20"/>
  <c r="K249" i="20"/>
  <c r="J250" i="20"/>
  <c r="K250" i="20"/>
  <c r="J251" i="20"/>
  <c r="K251" i="20"/>
  <c r="J252" i="20"/>
  <c r="K252" i="20"/>
  <c r="J253" i="20"/>
  <c r="K253" i="20"/>
  <c r="J254" i="20"/>
  <c r="K254" i="20"/>
  <c r="J255" i="20"/>
  <c r="K255" i="20"/>
  <c r="J256" i="20"/>
  <c r="K256" i="20"/>
  <c r="J257" i="20"/>
  <c r="K257" i="20"/>
  <c r="J258" i="20"/>
  <c r="K258" i="20"/>
  <c r="J259" i="20"/>
  <c r="K259" i="20"/>
  <c r="J260" i="20"/>
  <c r="K260" i="20"/>
  <c r="J261" i="20"/>
  <c r="K261" i="20"/>
  <c r="J262" i="20"/>
  <c r="K262" i="20"/>
  <c r="J263" i="20"/>
  <c r="K263" i="20"/>
  <c r="J264" i="20"/>
  <c r="K264" i="20"/>
  <c r="J265" i="20"/>
  <c r="K265" i="20"/>
  <c r="J266" i="20"/>
  <c r="K266" i="20"/>
  <c r="J267" i="20"/>
  <c r="K267" i="20"/>
  <c r="J268" i="20"/>
  <c r="K268" i="20"/>
  <c r="J269" i="20"/>
  <c r="K269" i="20"/>
  <c r="J270" i="20"/>
  <c r="K270" i="20"/>
  <c r="J271" i="20"/>
  <c r="K271" i="20"/>
  <c r="J272" i="20"/>
  <c r="K272" i="20"/>
  <c r="J273" i="20"/>
  <c r="K273" i="20"/>
  <c r="J274" i="20"/>
  <c r="K274" i="20"/>
  <c r="J275" i="20"/>
  <c r="K275" i="20"/>
  <c r="J276" i="20"/>
  <c r="K276" i="20"/>
  <c r="J277" i="20"/>
  <c r="K277" i="20"/>
  <c r="J278" i="20"/>
  <c r="K278" i="20"/>
  <c r="J279" i="20"/>
  <c r="K279" i="20"/>
  <c r="J280" i="20"/>
  <c r="K280" i="20"/>
  <c r="J281" i="20"/>
  <c r="K281" i="20"/>
  <c r="J282" i="20"/>
  <c r="K282" i="20"/>
  <c r="J283" i="20"/>
  <c r="K283" i="20"/>
  <c r="J284" i="20"/>
  <c r="K284" i="20"/>
  <c r="J285" i="20"/>
  <c r="K285" i="20"/>
  <c r="J286" i="20"/>
  <c r="K286" i="20"/>
  <c r="J287" i="20"/>
  <c r="K287" i="20"/>
  <c r="J288" i="20"/>
  <c r="K288" i="20"/>
  <c r="J289" i="20"/>
  <c r="K289" i="20"/>
  <c r="J290" i="20"/>
  <c r="K290" i="20"/>
  <c r="J291" i="20"/>
  <c r="K291" i="20"/>
  <c r="J292" i="20"/>
  <c r="K292" i="20"/>
  <c r="J293" i="20"/>
  <c r="K293" i="20"/>
  <c r="J294" i="20"/>
  <c r="K294" i="20"/>
  <c r="J295" i="20"/>
  <c r="K295" i="20"/>
  <c r="J296" i="20"/>
  <c r="K296" i="20"/>
  <c r="J297" i="20"/>
  <c r="K297" i="20"/>
  <c r="J298" i="20"/>
  <c r="K298" i="20"/>
  <c r="J299" i="20"/>
  <c r="K299" i="20"/>
  <c r="J300" i="20"/>
  <c r="K300" i="20"/>
  <c r="J301" i="20"/>
  <c r="K301" i="20"/>
  <c r="J302" i="20"/>
  <c r="K302" i="20"/>
  <c r="J303" i="20"/>
  <c r="K303" i="20"/>
  <c r="J304" i="20"/>
  <c r="K304" i="20"/>
  <c r="J305" i="20"/>
  <c r="K305" i="20"/>
  <c r="J306" i="20"/>
  <c r="K306" i="20"/>
  <c r="J307" i="20"/>
  <c r="K307" i="20"/>
  <c r="J308" i="20"/>
  <c r="K308" i="20"/>
  <c r="J309" i="20"/>
  <c r="K309" i="20"/>
  <c r="J310" i="20"/>
  <c r="K310" i="20"/>
  <c r="J311" i="20"/>
  <c r="K311" i="20"/>
  <c r="J312" i="20"/>
  <c r="K312" i="20"/>
  <c r="J313" i="20"/>
  <c r="K313" i="20"/>
  <c r="J314" i="20"/>
  <c r="K314" i="20"/>
  <c r="J315" i="20"/>
  <c r="K315" i="20"/>
  <c r="J316" i="20"/>
  <c r="K316" i="20"/>
  <c r="J317" i="20"/>
  <c r="K317" i="20"/>
  <c r="J318" i="20"/>
  <c r="K318" i="20"/>
  <c r="J319" i="20"/>
  <c r="K319" i="20"/>
  <c r="J320" i="20"/>
  <c r="K320" i="20"/>
  <c r="J321" i="20"/>
  <c r="K321" i="20"/>
  <c r="J322" i="20"/>
  <c r="K322" i="20"/>
  <c r="J323" i="20"/>
  <c r="K323" i="20"/>
  <c r="J324" i="20"/>
  <c r="K324" i="20"/>
  <c r="J325" i="20"/>
  <c r="K325" i="20"/>
  <c r="J326" i="20"/>
  <c r="K326" i="20"/>
  <c r="J327" i="20"/>
  <c r="K327" i="20"/>
  <c r="J328" i="20"/>
  <c r="K328" i="20"/>
  <c r="J329" i="20"/>
  <c r="K329" i="20"/>
  <c r="J330" i="20"/>
  <c r="K330" i="20"/>
  <c r="J331" i="20"/>
  <c r="K331" i="20"/>
  <c r="J332" i="20"/>
  <c r="K332" i="20"/>
  <c r="J333" i="20"/>
  <c r="K333" i="20"/>
  <c r="J334" i="20"/>
  <c r="K334" i="20"/>
  <c r="J335" i="20"/>
  <c r="K335" i="20"/>
  <c r="J336" i="20"/>
  <c r="K336" i="20"/>
  <c r="J337" i="20"/>
  <c r="K337" i="20"/>
  <c r="J338" i="20"/>
  <c r="K338" i="20"/>
  <c r="J339" i="20"/>
  <c r="K339" i="20"/>
  <c r="J340" i="20"/>
  <c r="K340" i="20"/>
  <c r="J341" i="20"/>
  <c r="K341" i="20"/>
  <c r="J342" i="20"/>
  <c r="K342" i="20"/>
  <c r="J343" i="20"/>
  <c r="K343" i="20"/>
  <c r="J344" i="20"/>
  <c r="K344" i="20"/>
  <c r="J345" i="20"/>
  <c r="K345" i="20"/>
  <c r="J346" i="20"/>
  <c r="K346" i="20"/>
  <c r="J347" i="20"/>
  <c r="K347" i="20"/>
  <c r="J348" i="20"/>
  <c r="K348" i="20"/>
  <c r="J349" i="20"/>
  <c r="K349" i="20"/>
  <c r="J350" i="20"/>
  <c r="K350" i="20"/>
  <c r="J351" i="20"/>
  <c r="K351" i="20"/>
  <c r="J352" i="20"/>
  <c r="K352" i="20"/>
  <c r="J353" i="20"/>
  <c r="K353" i="20"/>
  <c r="J354" i="20"/>
  <c r="K354" i="20"/>
  <c r="J355" i="20"/>
  <c r="K355" i="20"/>
  <c r="J356" i="20"/>
  <c r="K356" i="20"/>
  <c r="J357" i="20"/>
  <c r="K357" i="20"/>
  <c r="J358" i="20"/>
  <c r="K358" i="20"/>
  <c r="J359" i="20"/>
  <c r="K359" i="20"/>
  <c r="J360" i="20"/>
  <c r="K360" i="20"/>
  <c r="J361" i="20"/>
  <c r="K361" i="20"/>
  <c r="J362" i="20"/>
  <c r="K362" i="20"/>
  <c r="J363" i="20"/>
  <c r="K363" i="20"/>
  <c r="J364" i="20"/>
  <c r="K364" i="20"/>
  <c r="J365" i="20"/>
  <c r="K365" i="20"/>
  <c r="J366" i="20"/>
  <c r="K366" i="20"/>
  <c r="J367" i="20"/>
  <c r="K367" i="20"/>
  <c r="J368" i="20"/>
  <c r="K368" i="20"/>
  <c r="J369" i="20"/>
  <c r="K369" i="20"/>
  <c r="J370" i="20"/>
  <c r="K370" i="20"/>
  <c r="J371" i="20"/>
  <c r="K371" i="20"/>
  <c r="J372" i="20"/>
  <c r="K372" i="20"/>
  <c r="J373" i="20"/>
  <c r="K373" i="20"/>
  <c r="J374" i="20"/>
  <c r="K374" i="20"/>
  <c r="J375" i="20"/>
  <c r="K375" i="20"/>
  <c r="J376" i="20"/>
  <c r="K376" i="20"/>
  <c r="J377" i="20"/>
  <c r="K377" i="20"/>
  <c r="J378" i="20"/>
  <c r="K378" i="20"/>
  <c r="J379" i="20"/>
  <c r="K379" i="20"/>
  <c r="J380" i="20"/>
  <c r="K380" i="20"/>
  <c r="J381" i="20"/>
  <c r="K381" i="20"/>
  <c r="J382" i="20"/>
  <c r="K382" i="20"/>
  <c r="J383" i="20"/>
  <c r="K383" i="20"/>
  <c r="J384" i="20"/>
  <c r="K384" i="20"/>
  <c r="J385" i="20"/>
  <c r="K385" i="20"/>
  <c r="K11" i="20"/>
  <c r="J11" i="20"/>
  <c r="I292" i="20"/>
  <c r="I23" i="20"/>
  <c r="I12" i="20" s="1"/>
  <c r="I13" i="20"/>
  <c r="I291" i="20"/>
  <c r="I369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L11" i="2"/>
  <c r="K11" i="2"/>
  <c r="J16" i="2"/>
  <c r="J19" i="2"/>
  <c r="J43" i="2"/>
  <c r="J33" i="2"/>
  <c r="J29" i="2"/>
  <c r="J25" i="2"/>
  <c r="J22" i="2"/>
  <c r="J57" i="2"/>
  <c r="J56" i="2" s="1"/>
  <c r="C28" i="27"/>
  <c r="C12" i="27"/>
  <c r="C11" i="27" s="1"/>
  <c r="C43" i="1" s="1"/>
  <c r="D43" i="1" s="1"/>
  <c r="T16" i="5" l="1"/>
  <c r="T19" i="5"/>
  <c r="T22" i="5"/>
  <c r="T25" i="5"/>
  <c r="T28" i="5"/>
  <c r="T31" i="5"/>
  <c r="T34" i="5"/>
  <c r="T37" i="5"/>
  <c r="T40" i="5"/>
  <c r="T43" i="5"/>
  <c r="T46" i="5"/>
  <c r="T49" i="5"/>
  <c r="T52" i="5"/>
  <c r="T55" i="5"/>
  <c r="T58" i="5"/>
  <c r="T61" i="5"/>
  <c r="T64" i="5"/>
  <c r="T67" i="5"/>
  <c r="T70" i="5"/>
  <c r="T73" i="5"/>
  <c r="T76" i="5"/>
  <c r="T79" i="5"/>
  <c r="T82" i="5"/>
  <c r="T85" i="5"/>
  <c r="T88" i="5"/>
  <c r="T91" i="5"/>
  <c r="T94" i="5"/>
  <c r="T97" i="5"/>
  <c r="T100" i="5"/>
  <c r="T103" i="5"/>
  <c r="T106" i="5"/>
  <c r="T109" i="5"/>
  <c r="T112" i="5"/>
  <c r="T115" i="5"/>
  <c r="T118" i="5"/>
  <c r="T121" i="5"/>
  <c r="T124" i="5"/>
  <c r="T127" i="5"/>
  <c r="T130" i="5"/>
  <c r="T133" i="5"/>
  <c r="T136" i="5"/>
  <c r="T139" i="5"/>
  <c r="T142" i="5"/>
  <c r="T145" i="5"/>
  <c r="T148" i="5"/>
  <c r="T151" i="5"/>
  <c r="T154" i="5"/>
  <c r="T157" i="5"/>
  <c r="T163" i="5"/>
  <c r="T166" i="5"/>
  <c r="T169" i="5"/>
  <c r="T172" i="5"/>
  <c r="T175" i="5"/>
  <c r="T178" i="5"/>
  <c r="T181" i="5"/>
  <c r="T184" i="5"/>
  <c r="T187" i="5"/>
  <c r="T190" i="5"/>
  <c r="T193" i="5"/>
  <c r="T196" i="5"/>
  <c r="T199" i="5"/>
  <c r="T202" i="5"/>
  <c r="T205" i="5"/>
  <c r="T208" i="5"/>
  <c r="T211" i="5"/>
  <c r="T214" i="5"/>
  <c r="T217" i="5"/>
  <c r="T220" i="5"/>
  <c r="T223" i="5"/>
  <c r="T226" i="5"/>
  <c r="T229" i="5"/>
  <c r="T232" i="5"/>
  <c r="T235" i="5"/>
  <c r="T238" i="5"/>
  <c r="T241" i="5"/>
  <c r="T244" i="5"/>
  <c r="T247" i="5"/>
  <c r="T250" i="5"/>
  <c r="T253" i="5"/>
  <c r="T256" i="5"/>
  <c r="T259" i="5"/>
  <c r="T262" i="5"/>
  <c r="T265" i="5"/>
  <c r="T17" i="5"/>
  <c r="T24" i="5"/>
  <c r="T35" i="5"/>
  <c r="T42" i="5"/>
  <c r="T53" i="5"/>
  <c r="T60" i="5"/>
  <c r="T71" i="5"/>
  <c r="T78" i="5"/>
  <c r="T89" i="5"/>
  <c r="T96" i="5"/>
  <c r="T107" i="5"/>
  <c r="T114" i="5"/>
  <c r="T125" i="5"/>
  <c r="T132" i="5"/>
  <c r="T143" i="5"/>
  <c r="T150" i="5"/>
  <c r="T161" i="5"/>
  <c r="T168" i="5"/>
  <c r="T179" i="5"/>
  <c r="T186" i="5"/>
  <c r="T197" i="5"/>
  <c r="T204" i="5"/>
  <c r="T215" i="5"/>
  <c r="T222" i="5"/>
  <c r="T233" i="5"/>
  <c r="T240" i="5"/>
  <c r="T251" i="5"/>
  <c r="T258" i="5"/>
  <c r="T11" i="5"/>
  <c r="T14" i="5"/>
  <c r="T21" i="5"/>
  <c r="T32" i="5"/>
  <c r="T39" i="5"/>
  <c r="T50" i="5"/>
  <c r="T57" i="5"/>
  <c r="T68" i="5"/>
  <c r="T75" i="5"/>
  <c r="T86" i="5"/>
  <c r="T93" i="5"/>
  <c r="T104" i="5"/>
  <c r="T111" i="5"/>
  <c r="T122" i="5"/>
  <c r="T129" i="5"/>
  <c r="T140" i="5"/>
  <c r="T147" i="5"/>
  <c r="T158" i="5"/>
  <c r="T165" i="5"/>
  <c r="T176" i="5"/>
  <c r="T183" i="5"/>
  <c r="T194" i="5"/>
  <c r="T201" i="5"/>
  <c r="T212" i="5"/>
  <c r="T219" i="5"/>
  <c r="T230" i="5"/>
  <c r="T237" i="5"/>
  <c r="T248" i="5"/>
  <c r="T255" i="5"/>
  <c r="T266" i="5"/>
  <c r="T269" i="5"/>
  <c r="T272" i="5"/>
  <c r="T275" i="5"/>
  <c r="T278" i="5"/>
  <c r="T281" i="5"/>
  <c r="T284" i="5"/>
  <c r="T287" i="5"/>
  <c r="T290" i="5"/>
  <c r="T293" i="5"/>
  <c r="T296" i="5"/>
  <c r="T299" i="5"/>
  <c r="T302" i="5"/>
  <c r="T305" i="5"/>
  <c r="T308" i="5"/>
  <c r="T311" i="5"/>
  <c r="T314" i="5"/>
  <c r="T317" i="5"/>
  <c r="T320" i="5"/>
  <c r="T323" i="5"/>
  <c r="T326" i="5"/>
  <c r="T18" i="5"/>
  <c r="T29" i="5"/>
  <c r="T36" i="5"/>
  <c r="T47" i="5"/>
  <c r="T54" i="5"/>
  <c r="T65" i="5"/>
  <c r="T72" i="5"/>
  <c r="T83" i="5"/>
  <c r="T90" i="5"/>
  <c r="T101" i="5"/>
  <c r="T108" i="5"/>
  <c r="T119" i="5"/>
  <c r="T126" i="5"/>
  <c r="T137" i="5"/>
  <c r="T144" i="5"/>
  <c r="T155" i="5"/>
  <c r="T162" i="5"/>
  <c r="T173" i="5"/>
  <c r="T180" i="5"/>
  <c r="T191" i="5"/>
  <c r="T198" i="5"/>
  <c r="T209" i="5"/>
  <c r="T216" i="5"/>
  <c r="T227" i="5"/>
  <c r="T234" i="5"/>
  <c r="T245" i="5"/>
  <c r="T252" i="5"/>
  <c r="T263" i="5"/>
  <c r="T15" i="5"/>
  <c r="T26" i="5"/>
  <c r="T33" i="5"/>
  <c r="T44" i="5"/>
  <c r="T51" i="5"/>
  <c r="T62" i="5"/>
  <c r="T69" i="5"/>
  <c r="T80" i="5"/>
  <c r="T87" i="5"/>
  <c r="T98" i="5"/>
  <c r="T105" i="5"/>
  <c r="T116" i="5"/>
  <c r="T123" i="5"/>
  <c r="T134" i="5"/>
  <c r="T141" i="5"/>
  <c r="T152" i="5"/>
  <c r="T159" i="5"/>
  <c r="T170" i="5"/>
  <c r="T177" i="5"/>
  <c r="T188" i="5"/>
  <c r="T195" i="5"/>
  <c r="T206" i="5"/>
  <c r="T213" i="5"/>
  <c r="T224" i="5"/>
  <c r="T231" i="5"/>
  <c r="T242" i="5"/>
  <c r="T249" i="5"/>
  <c r="T260" i="5"/>
  <c r="T267" i="5"/>
  <c r="T270" i="5"/>
  <c r="T273" i="5"/>
  <c r="T276" i="5"/>
  <c r="T279" i="5"/>
  <c r="T282" i="5"/>
  <c r="T285" i="5"/>
  <c r="T288" i="5"/>
  <c r="T291" i="5"/>
  <c r="T294" i="5"/>
  <c r="T297" i="5"/>
  <c r="T300" i="5"/>
  <c r="T303" i="5"/>
  <c r="T306" i="5"/>
  <c r="T309" i="5"/>
  <c r="T312" i="5"/>
  <c r="T315" i="5"/>
  <c r="T318" i="5"/>
  <c r="T321" i="5"/>
  <c r="T324" i="5"/>
  <c r="T327" i="5"/>
  <c r="T23" i="5"/>
  <c r="T30" i="5"/>
  <c r="T41" i="5"/>
  <c r="T48" i="5"/>
  <c r="T59" i="5"/>
  <c r="T66" i="5"/>
  <c r="T77" i="5"/>
  <c r="T84" i="5"/>
  <c r="T95" i="5"/>
  <c r="T102" i="5"/>
  <c r="T113" i="5"/>
  <c r="T120" i="5"/>
  <c r="T131" i="5"/>
  <c r="T149" i="5"/>
  <c r="T164" i="5"/>
  <c r="T203" i="5"/>
  <c r="T218" i="5"/>
  <c r="T257" i="5"/>
  <c r="T271" i="5"/>
  <c r="T280" i="5"/>
  <c r="T289" i="5"/>
  <c r="T298" i="5"/>
  <c r="T307" i="5"/>
  <c r="T316" i="5"/>
  <c r="T325" i="5"/>
  <c r="T27" i="5"/>
  <c r="T38" i="5"/>
  <c r="T81" i="5"/>
  <c r="T92" i="5"/>
  <c r="T135" i="5"/>
  <c r="T174" i="5"/>
  <c r="T189" i="5"/>
  <c r="T228" i="5"/>
  <c r="T243" i="5"/>
  <c r="T146" i="5"/>
  <c r="T185" i="5"/>
  <c r="T200" i="5"/>
  <c r="T239" i="5"/>
  <c r="T254" i="5"/>
  <c r="T268" i="5"/>
  <c r="T277" i="5"/>
  <c r="T286" i="5"/>
  <c r="T295" i="5"/>
  <c r="T304" i="5"/>
  <c r="T313" i="5"/>
  <c r="T322" i="5"/>
  <c r="T45" i="5"/>
  <c r="T56" i="5"/>
  <c r="T99" i="5"/>
  <c r="T110" i="5"/>
  <c r="T156" i="5"/>
  <c r="T171" i="5"/>
  <c r="T210" i="5"/>
  <c r="T225" i="5"/>
  <c r="T264" i="5"/>
  <c r="T167" i="5"/>
  <c r="T182" i="5"/>
  <c r="T221" i="5"/>
  <c r="T236" i="5"/>
  <c r="T274" i="5"/>
  <c r="T283" i="5"/>
  <c r="T292" i="5"/>
  <c r="T301" i="5"/>
  <c r="T310" i="5"/>
  <c r="T319" i="5"/>
  <c r="U11" i="5"/>
  <c r="T20" i="5"/>
  <c r="T63" i="5"/>
  <c r="T74" i="5"/>
  <c r="T117" i="5"/>
  <c r="T128" i="5"/>
  <c r="T138" i="5"/>
  <c r="T153" i="5"/>
  <c r="T192" i="5"/>
  <c r="T207" i="5"/>
  <c r="T246" i="5"/>
  <c r="T261" i="5"/>
  <c r="T13" i="5"/>
  <c r="T160" i="5"/>
  <c r="P11" i="15"/>
  <c r="S12" i="15"/>
  <c r="I11" i="20"/>
  <c r="J13" i="2"/>
  <c r="J12" i="2" s="1"/>
  <c r="J11" i="2" s="1"/>
  <c r="R12" i="15" l="1"/>
  <c r="R32" i="15"/>
  <c r="R11" i="15"/>
  <c r="R16" i="15"/>
  <c r="R19" i="15"/>
  <c r="R22" i="15"/>
  <c r="R25" i="15"/>
  <c r="R28" i="15"/>
  <c r="R31" i="15"/>
  <c r="R35" i="15"/>
  <c r="R38" i="15"/>
  <c r="R41" i="15"/>
  <c r="R14" i="15"/>
  <c r="R17" i="15"/>
  <c r="R20" i="15"/>
  <c r="R26" i="15"/>
  <c r="R29" i="15"/>
  <c r="R33" i="15"/>
  <c r="R36" i="15"/>
  <c r="R39" i="15"/>
  <c r="R42" i="15"/>
  <c r="R15" i="15"/>
  <c r="R18" i="15"/>
  <c r="R21" i="15"/>
  <c r="R24" i="15"/>
  <c r="R27" i="15"/>
  <c r="R30" i="15"/>
  <c r="R34" i="15"/>
  <c r="R37" i="15"/>
  <c r="R40" i="15"/>
  <c r="S11" i="15"/>
  <c r="R13" i="15"/>
  <c r="R23" i="15"/>
</calcChain>
</file>

<file path=xl/sharedStrings.xml><?xml version="1.0" encoding="utf-8"?>
<sst xmlns="http://schemas.openxmlformats.org/spreadsheetml/2006/main" count="11359" uniqueCount="2867">
  <si>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</si>
  <si>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</si>
  <si>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</si>
  <si>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</si>
  <si>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</si>
  <si>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</si>
  <si>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</si>
  <si>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</si>
  <si>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</si>
  <si>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</si>
  <si>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</si>
  <si>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</si>
  <si>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</si>
  <si>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</si>
  <si>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</si>
  <si>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</si>
  <si>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</si>
  <si>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</si>
  <si>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</si>
  <si>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</si>
  <si>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</si>
  <si>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</si>
  <si>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</si>
  <si>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</si>
  <si>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</si>
  <si>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</si>
  <si>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</si>
  <si>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</si>
  <si>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</si>
  <si>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</si>
  <si>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</si>
  <si>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</si>
  <si>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</si>
  <si>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</si>
  <si>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</si>
  <si>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</si>
  <si>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</si>
  <si>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</si>
  <si>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</si>
  <si>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</si>
  <si>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</si>
  <si>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</si>
  <si>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</si>
  <si>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</si>
  <si>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</si>
  <si>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</si>
  <si>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</si>
  <si>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</si>
  <si>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</si>
  <si>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</si>
  <si>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</si>
  <si>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</si>
  <si>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</si>
  <si>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</si>
  <si>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</si>
  <si>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</si>
  <si>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</si>
  <si>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</si>
  <si>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</si>
  <si>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</si>
  <si>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</si>
  <si>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</si>
  <si>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</si>
  <si>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</si>
  <si>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</si>
  <si>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</si>
  <si>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</si>
  <si>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</si>
  <si>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</si>
  <si>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</si>
  <si>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</si>
  <si>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</si>
  <si>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</si>
  <si>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</si>
  <si>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</si>
  <si>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</si>
  <si>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</si>
  <si>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</si>
  <si>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</si>
  <si>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</si>
  <si>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</si>
  <si>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</si>
  <si>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</si>
  <si>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</si>
  <si>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</si>
  <si>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</si>
  <si>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</si>
  <si>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</si>
  <si>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</si>
  <si>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</si>
  <si>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</si>
  <si>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</si>
  <si>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</si>
  <si>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</si>
  <si>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</si>
  <si>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</si>
  <si>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</si>
  <si>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</si>
  <si>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</si>
  <si>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</si>
  <si>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</si>
  <si>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</si>
  <si>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</si>
  <si>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</si>
  <si>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</si>
  <si>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</si>
  <si>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</si>
  <si>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</si>
  <si>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</si>
  <si>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</si>
  <si>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</si>
  <si>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</si>
  <si>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</si>
  <si>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</si>
  <si>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</si>
  <si>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</si>
  <si>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</si>
  <si>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</si>
  <si>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</si>
  <si>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</si>
  <si>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</si>
  <si>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</si>
  <si>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</si>
  <si>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</si>
  <si>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</si>
  <si>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</si>
  <si>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</si>
  <si>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</si>
  <si>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</si>
  <si>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</si>
  <si>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</si>
  <si>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</si>
  <si>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</si>
  <si>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</si>
  <si>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</si>
  <si>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</si>
  <si>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</si>
  <si>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</si>
  <si>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</si>
  <si>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</si>
  <si>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</si>
  <si>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</si>
  <si>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</si>
  <si>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</si>
  <si>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</si>
  <si>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</si>
  <si>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</si>
  <si>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</si>
  <si>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</si>
  <si>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</si>
  <si>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</si>
  <si>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</si>
  <si>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</si>
  <si>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</si>
  <si>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</si>
  <si>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</si>
  <si>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</si>
  <si>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</si>
  <si>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</si>
  <si>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</si>
  <si>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</si>
  <si>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</si>
  <si>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</si>
  <si>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</si>
  <si>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</si>
  <si>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</si>
  <si>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</si>
  <si>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</si>
  <si>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</si>
  <si>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</si>
  <si>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</si>
  <si>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</si>
  <si>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</si>
  <si>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</si>
  <si>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</si>
  <si>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</si>
  <si>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</si>
  <si>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</si>
  <si>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</si>
  <si>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</si>
  <si>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</si>
  <si>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</si>
  <si>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</si>
  <si>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</si>
  <si>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</si>
  <si>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</si>
  <si>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</si>
  <si>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</si>
  <si>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</si>
  <si>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</si>
  <si>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</si>
  <si>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</si>
  <si>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</si>
  <si>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</si>
  <si>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</si>
  <si>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</si>
  <si>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</si>
  <si>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</si>
  <si>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</si>
  <si>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</si>
  <si>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</si>
  <si>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</si>
  <si>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</si>
  <si>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</si>
  <si>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</si>
  <si>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1111111111- 26- יובנק בע"מ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</si>
  <si>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</si>
  <si>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</si>
  <si>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</si>
  <si>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</si>
  <si>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</si>
  <si>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</si>
  <si>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</si>
  <si>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</si>
  <si>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</si>
  <si>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</si>
  <si>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</si>
  <si>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</si>
  <si>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</si>
  <si>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</si>
  <si>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</si>
  <si>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</si>
  <si>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</si>
  <si>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</si>
  <si>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</si>
  <si>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</si>
  <si>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</si>
  <si>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</si>
  <si>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</si>
  <si>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</si>
  <si>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</si>
  <si>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</si>
  <si>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</si>
  <si>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</si>
  <si>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</si>
  <si>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</si>
  <si>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</si>
  <si>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</si>
  <si>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</si>
  <si>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</si>
  <si>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</si>
  <si>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</si>
  <si>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</si>
  <si>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</si>
  <si>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</si>
  <si>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</si>
  <si>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</si>
  <si>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</si>
  <si>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</si>
  <si>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</si>
  <si>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</si>
  <si>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</si>
  <si>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</si>
  <si>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</si>
  <si>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</si>
  <si>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</si>
  <si>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</si>
  <si>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</si>
  <si>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</si>
  <si>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</si>
  <si>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</si>
  <si>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</si>
  <si>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</si>
  <si>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</si>
  <si>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</si>
  <si>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</si>
  <si>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</si>
  <si>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</si>
  <si>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</si>
  <si>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</si>
  <si>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</si>
  <si>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</si>
  <si>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</si>
  <si>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</si>
  <si>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</si>
  <si>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</si>
  <si>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</si>
  <si>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</si>
  <si>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</si>
  <si>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</si>
  <si>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</si>
  <si>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</si>
  <si>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</si>
  <si>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</si>
  <si>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</si>
  <si>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</si>
  <si>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</si>
  <si>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</si>
  <si>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</si>
  <si>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</si>
  <si>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</si>
  <si>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</si>
  <si>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</si>
  <si>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</si>
  <si>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</si>
  <si>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</si>
  <si>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</si>
  <si>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</si>
  <si>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</si>
  <si>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</si>
  <si>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</si>
  <si>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</si>
  <si>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</si>
  <si>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</si>
  <si>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</si>
  <si>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</si>
  <si>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</si>
  <si>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</si>
  <si>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</si>
  <si>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</si>
  <si>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</si>
  <si>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</si>
  <si>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</si>
  <si>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</si>
  <si>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</si>
  <si>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</si>
  <si>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</si>
  <si>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</si>
  <si>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</si>
  <si>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</si>
  <si>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</si>
  <si>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</si>
  <si>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</si>
  <si>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</si>
  <si>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</si>
  <si>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</si>
  <si>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</si>
  <si>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</si>
  <si>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</si>
  <si>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</si>
  <si>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</si>
  <si>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</si>
  <si>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</si>
  <si>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</si>
  <si>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</si>
  <si>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</si>
  <si>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</si>
  <si>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</si>
  <si>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</si>
  <si>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</si>
  <si>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</si>
  <si>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</si>
  <si>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</si>
  <si>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</si>
  <si>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</si>
  <si>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</si>
  <si>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</si>
  <si>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</si>
  <si>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</si>
  <si>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</si>
  <si>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</si>
  <si>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</si>
  <si>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</si>
  <si>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</si>
  <si>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</si>
  <si>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</si>
  <si>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</si>
  <si>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</si>
  <si>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</si>
  <si>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</si>
  <si>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</si>
  <si>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</si>
  <si>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</si>
  <si>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</si>
  <si>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</si>
  <si>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</si>
  <si>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</si>
  <si>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</si>
  <si>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</si>
  <si>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</si>
  <si>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</si>
  <si>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</si>
  <si>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</si>
  <si>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</si>
  <si>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</si>
  <si>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</si>
  <si>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</si>
  <si>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</si>
  <si>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</si>
  <si>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</si>
  <si>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</si>
  <si>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</si>
  <si>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</si>
  <si>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</si>
  <si>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</si>
  <si>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</si>
  <si>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</si>
  <si>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</si>
  <si>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</si>
  <si>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</si>
  <si>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</si>
  <si>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</si>
  <si>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</si>
  <si>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</si>
  <si>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</si>
  <si>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</si>
  <si>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</si>
  <si>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</si>
  <si>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</si>
  <si>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</si>
  <si>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</si>
  <si>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</si>
  <si>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</si>
  <si>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</si>
  <si>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</si>
  <si>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</si>
  <si>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</si>
  <si>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</si>
  <si>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</si>
  <si>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</si>
  <si>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</si>
  <si>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</si>
  <si>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</si>
  <si>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</si>
  <si>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</si>
  <si>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</si>
  <si>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</si>
  <si>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</si>
  <si>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</si>
  <si>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</si>
  <si>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</si>
  <si>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</si>
  <si>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</si>
  <si>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</si>
  <si>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</si>
  <si>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</si>
  <si>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</si>
  <si>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</si>
  <si>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</si>
  <si>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</si>
  <si>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</si>
  <si>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</si>
  <si>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</si>
  <si>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</si>
  <si>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</si>
  <si>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</si>
  <si>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</si>
  <si>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</si>
  <si>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</si>
  <si>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</si>
  <si>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</si>
  <si>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</si>
  <si>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</si>
  <si>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</si>
  <si>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</si>
  <si>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</si>
  <si>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</si>
  <si>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</si>
  <si>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</si>
  <si>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</si>
  <si>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520000118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</si>
  <si>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</si>
  <si>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</si>
  <si>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</si>
  <si>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</si>
  <si>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</si>
  <si>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</si>
  <si>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</si>
  <si>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</si>
  <si>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</si>
  <si>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</si>
  <si>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</si>
  <si>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</si>
  <si>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</si>
  <si>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</si>
  <si>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</si>
  <si>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</si>
  <si>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</si>
  <si>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</si>
  <si>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</si>
  <si>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</si>
  <si>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</si>
  <si>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</si>
  <si>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</si>
  <si>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</si>
  <si>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</si>
  <si>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</si>
  <si>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</si>
  <si>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</si>
  <si>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</si>
  <si>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</si>
  <si>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</si>
  <si>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</si>
  <si>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</si>
  <si>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</si>
  <si>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</si>
  <si>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</si>
  <si>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</si>
  <si>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</si>
  <si>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</si>
  <si>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</si>
  <si>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</si>
  <si>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</si>
  <si>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</si>
  <si>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</si>
  <si>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</si>
  <si>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</si>
  <si>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</si>
  <si>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</si>
  <si>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</si>
  <si>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</si>
  <si>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</si>
  <si>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</si>
  <si>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</si>
  <si>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</si>
  <si>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</si>
  <si>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</si>
  <si>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</si>
  <si>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</si>
  <si>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</si>
  <si>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</si>
  <si>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</si>
  <si>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</si>
  <si>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</si>
  <si>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</si>
  <si>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</si>
  <si>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</si>
  <si>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</si>
  <si>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</si>
  <si>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</si>
  <si>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</si>
  <si>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</si>
  <si>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</si>
  <si>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</si>
  <si>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</si>
  <si>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</si>
  <si>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</si>
  <si>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</si>
  <si>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</si>
  <si>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</si>
  <si>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</si>
  <si>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</si>
  <si>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</si>
  <si>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</si>
  <si>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</si>
  <si>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</si>
  <si>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</si>
  <si>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</si>
  <si>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</si>
  <si>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</si>
  <si>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</si>
  <si>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</si>
  <si>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</si>
  <si>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</si>
  <si>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</si>
  <si>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</si>
  <si>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</si>
  <si>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</si>
  <si>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</si>
  <si>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</si>
  <si>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</si>
  <si>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</si>
  <si>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</si>
  <si>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</si>
  <si>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</si>
  <si>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</si>
  <si>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</si>
  <si>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</si>
  <si>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</si>
  <si>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</si>
  <si>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</si>
  <si>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</si>
  <si>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</si>
  <si>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</si>
  <si>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</si>
  <si>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</si>
  <si>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</si>
  <si>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</si>
  <si>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</si>
  <si>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</si>
  <si>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</si>
  <si>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</si>
  <si>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</si>
  <si>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</si>
  <si>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</si>
  <si>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</si>
  <si>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</si>
  <si>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</si>
  <si>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</si>
  <si>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</si>
  <si>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</si>
  <si>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</si>
  <si>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</si>
  <si>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</si>
  <si>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</si>
  <si>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</si>
  <si>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</si>
  <si>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</si>
  <si>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</si>
  <si>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</si>
  <si>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</si>
  <si>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</si>
  <si>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</si>
  <si>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</si>
  <si>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</si>
  <si>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</si>
  <si>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</si>
  <si>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</si>
  <si>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</si>
  <si>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</si>
  <si>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</si>
  <si>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</si>
  <si>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</si>
  <si>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</si>
  <si>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</si>
  <si>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</si>
  <si>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</si>
  <si>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</si>
  <si>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</si>
  <si>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</si>
  <si>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</si>
  <si>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</si>
  <si>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</si>
  <si>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</si>
  <si>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</si>
  <si>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</si>
  <si>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</si>
  <si>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</si>
  <si>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</si>
  <si>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</si>
  <si>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</si>
  <si>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</si>
  <si>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</si>
  <si>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</si>
  <si>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</si>
  <si>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</si>
  <si>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</si>
  <si>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</si>
  <si>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</si>
  <si>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</si>
  <si>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</si>
  <si>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</si>
  <si>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</si>
  <si>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</si>
  <si>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</si>
  <si>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</si>
  <si>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</si>
  <si>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</si>
  <si>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</si>
  <si>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</si>
  <si>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</si>
  <si>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</si>
  <si>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</si>
  <si>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</si>
  <si>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</si>
  <si>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</si>
  <si>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</si>
  <si>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</si>
  <si>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</si>
  <si>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</si>
  <si>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</si>
  <si>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</si>
  <si>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</si>
  <si>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</si>
  <si>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</si>
  <si>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</si>
  <si>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</si>
  <si>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</si>
  <si>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</si>
  <si>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</si>
  <si>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</si>
  <si>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</si>
  <si>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</si>
  <si>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</si>
  <si>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</si>
  <si>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</si>
  <si>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</si>
  <si>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</si>
  <si>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</si>
  <si>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</si>
  <si>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</si>
  <si>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</si>
  <si>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</si>
  <si>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</si>
  <si>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</si>
  <si>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</si>
  <si>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</si>
  <si>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</si>
  <si>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</si>
  <si>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</si>
  <si>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*גב ים אגח ח- חברת גב-ים לקרקעות בע"מ</t>
  </si>
  <si>
    <t>7590151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</si>
  <si>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</si>
  <si>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</si>
  <si>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</si>
  <si>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</si>
  <si>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</si>
  <si>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</si>
  <si>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</si>
  <si>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</si>
  <si>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</si>
  <si>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</si>
  <si>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</si>
  <si>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</si>
  <si>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</si>
  <si>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</si>
  <si>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</si>
  <si>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</si>
  <si>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</si>
  <si>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</si>
  <si>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</si>
  <si>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</si>
  <si>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</si>
  <si>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</si>
  <si>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</si>
  <si>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</si>
  <si>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</si>
  <si>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</si>
  <si>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</si>
  <si>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</si>
  <si>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</si>
  <si>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</si>
  <si>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</si>
  <si>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</si>
  <si>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</si>
  <si>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</si>
  <si>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</si>
  <si>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</si>
  <si>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</si>
  <si>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</si>
  <si>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</si>
  <si>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</si>
  <si>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</si>
  <si>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</si>
  <si>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</si>
  <si>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</si>
  <si>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</si>
  <si>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</si>
  <si>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</si>
  <si>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</si>
  <si>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</si>
  <si>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</si>
  <si>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</si>
  <si>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</si>
  <si>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</si>
  <si>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</si>
  <si>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</si>
  <si>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</si>
  <si>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</si>
  <si>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</si>
  <si>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</si>
  <si>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</si>
  <si>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</si>
  <si>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</si>
  <si>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</si>
  <si>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</si>
  <si>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</si>
  <si>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</si>
  <si>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</si>
  <si>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</si>
  <si>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</si>
  <si>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</si>
  <si>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</si>
  <si>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</si>
  <si>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</si>
  <si>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</si>
  <si>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</si>
  <si>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</si>
  <si>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</si>
  <si>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</si>
  <si>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</si>
  <si>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</si>
  <si>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</si>
  <si>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</si>
  <si>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</si>
  <si>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</si>
  <si>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</si>
  <si>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</si>
  <si>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</si>
  <si>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</si>
  <si>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</si>
  <si>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</si>
  <si>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</si>
  <si>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</si>
  <si>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</si>
  <si>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</si>
  <si>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</si>
  <si>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</si>
  <si>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</si>
  <si>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</si>
  <si>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</si>
  <si>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</si>
  <si>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</si>
  <si>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</si>
  <si>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</si>
  <si>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</si>
  <si>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</si>
  <si>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</si>
  <si>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</si>
  <si>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</si>
  <si>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</si>
  <si>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</si>
  <si>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</si>
  <si>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</si>
  <si>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</si>
  <si>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</si>
  <si>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</si>
  <si>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</si>
  <si>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</si>
  <si>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</si>
  <si>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</si>
  <si>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</si>
  <si>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</si>
  <si>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</si>
  <si>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</si>
  <si>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</si>
  <si>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</si>
  <si>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</si>
  <si>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</si>
  <si>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</si>
  <si>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</si>
  <si>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</si>
  <si>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</si>
  <si>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</si>
  <si>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</si>
  <si>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</si>
  <si>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</si>
  <si>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</si>
  <si>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</si>
  <si>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</si>
  <si>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</si>
  <si>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</si>
  <si>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</si>
  <si>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</si>
  <si>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ביטחוניות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</si>
  <si>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</si>
  <si>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</si>
  <si>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</si>
  <si>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</si>
  <si>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</si>
  <si>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</si>
  <si>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</si>
  <si>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</si>
  <si>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</si>
  <si>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</si>
  <si>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</si>
  <si>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</si>
  <si>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</si>
  <si>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</si>
  <si>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</si>
  <si>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</si>
  <si>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</si>
  <si>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</si>
  <si>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</si>
  <si>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</si>
  <si>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</si>
  <si>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</si>
  <si>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</si>
  <si>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</si>
  <si>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</si>
  <si>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</si>
  <si>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</si>
  <si>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</si>
  <si>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</si>
  <si>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</si>
  <si>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</si>
  <si>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</si>
  <si>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</si>
  <si>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</si>
  <si>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</si>
  <si>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</si>
  <si>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</si>
  <si>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</si>
  <si>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</si>
  <si>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</si>
  <si>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</si>
  <si>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</si>
  <si>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</si>
  <si>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</si>
  <si>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</si>
  <si>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</si>
  <si>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</si>
  <si>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</si>
  <si>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</si>
  <si>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</si>
  <si>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</si>
  <si>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</si>
  <si>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</si>
  <si>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</si>
  <si>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</si>
  <si>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</si>
  <si>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</si>
  <si>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</si>
  <si>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</si>
  <si>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</si>
  <si>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</si>
  <si>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</si>
  <si>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</si>
  <si>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</si>
  <si>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</si>
  <si>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</si>
  <si>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</si>
  <si>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</si>
  <si>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</si>
  <si>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</si>
  <si>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</si>
  <si>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</si>
  <si>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</si>
  <si>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</si>
  <si>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</si>
  <si>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</si>
  <si>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</si>
  <si>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</si>
  <si>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</si>
  <si>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</si>
  <si>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</si>
  <si>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</si>
  <si>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</si>
  <si>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</si>
  <si>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</si>
  <si>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</si>
  <si>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</si>
  <si>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</si>
  <si>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</si>
  <si>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</si>
  <si>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</si>
  <si>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</si>
  <si>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</si>
  <si>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</si>
  <si>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</si>
  <si>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</si>
  <si>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</si>
  <si>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</si>
  <si>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</si>
  <si>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</si>
  <si>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</si>
  <si>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</si>
  <si>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</si>
  <si>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</si>
  <si>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</si>
  <si>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</si>
  <si>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</si>
  <si>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</si>
  <si>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</si>
  <si>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</si>
  <si>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</si>
  <si>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</si>
  <si>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</si>
  <si>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</si>
  <si>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</si>
  <si>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</si>
  <si>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</si>
  <si>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</si>
  <si>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</si>
  <si>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</si>
  <si>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</si>
  <si>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</si>
  <si>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</si>
  <si>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</si>
  <si>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</si>
  <si>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</si>
  <si>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</si>
  <si>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</si>
  <si>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</si>
  <si>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</si>
  <si>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</si>
  <si>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</si>
  <si>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</si>
  <si>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</si>
  <si>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</si>
  <si>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</si>
  <si>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</si>
  <si>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</si>
  <si>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</si>
  <si>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</si>
  <si>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</si>
  <si>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</si>
  <si>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</si>
  <si>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</si>
  <si>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</si>
  <si>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</si>
  <si>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</si>
  <si>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</si>
  <si>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</si>
  <si>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</si>
  <si>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</si>
  <si>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</si>
  <si>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</si>
  <si>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</si>
  <si>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</si>
  <si>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</si>
  <si>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</si>
  <si>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</si>
  <si>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</si>
  <si>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</si>
  <si>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</si>
  <si>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</si>
  <si>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</si>
  <si>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</si>
  <si>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</si>
  <si>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</si>
  <si>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</si>
  <si>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</si>
  <si>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</si>
  <si>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</si>
  <si>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</si>
  <si>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</si>
  <si>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</si>
  <si>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</si>
  <si>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</si>
  <si>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</si>
  <si>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</si>
  <si>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</si>
  <si>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</si>
  <si>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</si>
  <si>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</si>
  <si>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</si>
  <si>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</si>
  <si>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</si>
  <si>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</si>
  <si>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</si>
  <si>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</si>
  <si>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</si>
  <si>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</si>
  <si>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</si>
  <si>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</si>
  <si>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</si>
  <si>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</si>
  <si>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</si>
  <si>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</si>
  <si>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</si>
  <si>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</si>
  <si>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</si>
  <si>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</si>
  <si>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</si>
  <si>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</si>
  <si>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</si>
  <si>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</si>
  <si>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</si>
  <si>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</si>
  <si>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</si>
  <si>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</si>
  <si>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</si>
  <si>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</si>
  <si>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</si>
  <si>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</si>
  <si>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</si>
  <si>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</si>
  <si>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</si>
  <si>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</si>
  <si>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</si>
  <si>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</si>
  <si>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</si>
  <si>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</si>
  <si>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</si>
  <si>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</si>
  <si>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</si>
  <si>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</si>
  <si>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</si>
  <si>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</si>
  <si>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</si>
  <si>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</si>
  <si>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</si>
  <si>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</si>
  <si>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</si>
  <si>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</si>
  <si>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</si>
  <si>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</si>
  <si>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</si>
  <si>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</si>
  <si>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</si>
  <si>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</si>
  <si>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</si>
  <si>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</si>
  <si>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</si>
  <si>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</si>
  <si>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</si>
  <si>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</si>
  <si>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</si>
  <si>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</si>
  <si>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</si>
  <si>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</si>
  <si>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</si>
  <si>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</si>
  <si>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</si>
  <si>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</si>
  <si>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</si>
  <si>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</si>
  <si>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</si>
  <si>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</si>
  <si>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</si>
  <si>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</si>
  <si>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</si>
  <si>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</si>
  <si>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</si>
  <si>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</si>
  <si>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</si>
  <si>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</si>
  <si>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</si>
  <si>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</si>
  <si>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</si>
  <si>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</si>
  <si>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</si>
  <si>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</si>
  <si>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</si>
  <si>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</si>
  <si>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</si>
  <si>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</si>
  <si>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</si>
  <si>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</si>
  <si>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</si>
  <si>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</si>
  <si>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</si>
  <si>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</si>
  <si>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</si>
  <si>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</si>
  <si>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</si>
  <si>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</si>
  <si>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</si>
  <si>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</si>
  <si>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</si>
  <si>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</si>
  <si>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</si>
  <si>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</si>
  <si>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</si>
  <si>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</si>
  <si>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</si>
  <si>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</si>
  <si>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</si>
  <si>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</si>
  <si>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</si>
  <si>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</si>
  <si>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</si>
  <si>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</si>
  <si>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</si>
  <si>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</si>
  <si>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</si>
  <si>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</si>
  <si>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</si>
  <si>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</si>
  <si>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</si>
  <si>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</si>
  <si>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</si>
  <si>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</si>
  <si>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</si>
  <si>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</si>
  <si>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</si>
  <si>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</si>
  <si>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</si>
  <si>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</si>
  <si>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</si>
  <si>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</si>
  <si>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</si>
  <si>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</si>
  <si>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</si>
  <si>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</si>
  <si>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</si>
  <si>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</si>
  <si>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</si>
  <si>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</si>
  <si>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</si>
  <si>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</si>
  <si>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</si>
  <si>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</si>
  <si>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</si>
  <si>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</si>
  <si>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</si>
  <si>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</si>
  <si>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</si>
  <si>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</si>
  <si>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</si>
  <si>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</si>
  <si>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</si>
  <si>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</si>
  <si>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</si>
  <si>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</si>
  <si>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</si>
  <si>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</si>
  <si>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</si>
  <si>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</si>
  <si>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</si>
  <si>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</si>
  <si>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</si>
  <si>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</si>
  <si>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</si>
  <si>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</si>
  <si>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</si>
  <si>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</si>
  <si>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</si>
  <si>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</si>
  <si>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</si>
  <si>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</si>
  <si>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</si>
  <si>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</si>
  <si>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</si>
  <si>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</si>
  <si>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</si>
  <si>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</si>
  <si>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</si>
  <si>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</si>
  <si>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</si>
  <si>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</si>
  <si>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</si>
  <si>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</si>
  <si>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</si>
  <si>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</si>
  <si>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</si>
  <si>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</si>
  <si>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</si>
  <si>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</si>
  <si>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</si>
  <si>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</si>
  <si>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</si>
  <si>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</si>
  <si>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</si>
  <si>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</si>
  <si>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</si>
  <si>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</si>
  <si>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</si>
  <si>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</si>
  <si>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</si>
  <si>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</si>
  <si>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</si>
  <si>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</si>
  <si>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</si>
  <si>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</si>
  <si>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</si>
  <si>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</si>
  <si>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</si>
  <si>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</si>
  <si>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</si>
  <si>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</si>
  <si>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</si>
  <si>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</si>
  <si>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</si>
  <si>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</si>
  <si>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</si>
  <si>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</si>
  <si>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</si>
  <si>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</si>
  <si>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</si>
  <si>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</si>
  <si>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</si>
  <si>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</si>
  <si>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</si>
  <si>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</si>
  <si>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</si>
  <si>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</si>
  <si>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</si>
  <si>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</si>
  <si>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</si>
  <si>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</si>
  <si>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</si>
  <si>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</si>
  <si>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</si>
  <si>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</si>
  <si>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</si>
  <si>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</si>
  <si>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</si>
  <si>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</si>
  <si>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</si>
  <si>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</si>
  <si>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</si>
  <si>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</si>
  <si>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</si>
  <si>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</si>
  <si>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</si>
  <si>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</si>
  <si>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</si>
  <si>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</si>
  <si>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</si>
  <si>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</si>
  <si>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</si>
  <si>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</si>
  <si>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</si>
  <si>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</si>
  <si>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</si>
  <si>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</si>
  <si>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</si>
  <si>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</si>
  <si>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</si>
  <si>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</si>
  <si>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</si>
  <si>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</si>
  <si>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</si>
  <si>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</si>
  <si>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</si>
  <si>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</si>
  <si>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</si>
  <si>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</si>
  <si>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</si>
  <si>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</si>
  <si>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</si>
  <si>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</si>
  <si>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</si>
  <si>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</si>
  <si>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</si>
  <si>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</si>
  <si>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</si>
  <si>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</si>
  <si>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</si>
  <si>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</si>
  <si>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</si>
  <si>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</si>
  <si>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</si>
  <si>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</si>
  <si>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</si>
  <si>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</si>
  <si>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</si>
  <si>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</si>
  <si>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</si>
  <si>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</si>
  <si>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</si>
  <si>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</si>
  <si>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</si>
  <si>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</si>
  <si>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</si>
  <si>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</si>
  <si>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</si>
  <si>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</si>
  <si>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</si>
  <si>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</si>
  <si>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</si>
  <si>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</si>
  <si>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</si>
  <si>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</si>
  <si>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</si>
  <si>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</si>
  <si>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</si>
  <si>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</si>
  <si>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</si>
  <si>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</si>
  <si>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</si>
  <si>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</si>
  <si>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</si>
  <si>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</si>
  <si>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</si>
  <si>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</si>
  <si>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</si>
  <si>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</si>
  <si>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</si>
  <si>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</si>
  <si>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</si>
  <si>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</si>
  <si>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</si>
  <si>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</si>
  <si>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</si>
  <si>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</si>
  <si>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</si>
  <si>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</si>
  <si>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</si>
  <si>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</si>
  <si>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</si>
  <si>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</si>
  <si>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</si>
  <si>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</si>
  <si>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</si>
  <si>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</si>
  <si>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</si>
  <si>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</si>
  <si>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</si>
  <si>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</si>
  <si>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</si>
  <si>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</si>
  <si>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</si>
  <si>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</si>
  <si>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</si>
  <si>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</si>
  <si>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</si>
  <si>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</si>
  <si>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</si>
  <si>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</si>
  <si>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</si>
  <si>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</si>
  <si>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</si>
  <si>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</si>
  <si>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</si>
  <si>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</si>
  <si>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</si>
  <si>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</si>
  <si>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</si>
  <si>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</si>
  <si>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</si>
  <si>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</si>
  <si>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</si>
  <si>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</si>
  <si>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</si>
  <si>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</si>
  <si>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</si>
  <si>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</si>
  <si>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</si>
  <si>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</si>
  <si>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</si>
  <si>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</si>
  <si>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</si>
  <si>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</si>
  <si>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</si>
  <si>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</si>
  <si>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</si>
  <si>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</si>
  <si>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</si>
  <si>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</si>
  <si>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</si>
  <si>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</si>
  <si>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</si>
  <si>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</si>
  <si>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</si>
  <si>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</si>
  <si>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</si>
  <si>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</si>
  <si>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</si>
  <si>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</si>
  <si>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</si>
  <si>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</si>
  <si>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</si>
  <si>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</si>
  <si>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</si>
  <si>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</si>
  <si>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</si>
  <si>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</si>
  <si>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</si>
  <si>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</si>
  <si>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</si>
  <si>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</si>
  <si>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</si>
  <si>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</si>
  <si>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</si>
  <si>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</si>
  <si>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</si>
  <si>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</si>
  <si>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</si>
  <si>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</si>
  <si>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</si>
  <si>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</si>
  <si>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</si>
  <si>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</si>
  <si>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</si>
  <si>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</si>
  <si>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</si>
  <si>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</si>
  <si>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</si>
  <si>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</si>
  <si>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</si>
  <si>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</si>
  <si>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</si>
  <si>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</si>
  <si>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</si>
  <si>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</si>
  <si>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</si>
  <si>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</si>
  <si>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</si>
  <si>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</si>
  <si>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</si>
  <si>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</si>
  <si>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</si>
  <si>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</si>
  <si>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</si>
  <si>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</si>
  <si>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</si>
  <si>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</si>
  <si>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</si>
  <si>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</si>
  <si>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</si>
  <si>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</si>
  <si>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</si>
  <si>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</si>
  <si>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</si>
  <si>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</si>
  <si>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</si>
  <si>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</si>
  <si>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</si>
  <si>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</si>
  <si>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</si>
  <si>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</si>
  <si>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</si>
  <si>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</si>
  <si>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</si>
  <si>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</si>
  <si>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</si>
  <si>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</si>
  <si>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</si>
  <si>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</si>
  <si>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</si>
  <si>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</si>
  <si>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</si>
  <si>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</si>
  <si>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</si>
  <si>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</si>
  <si>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</si>
  <si>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</si>
  <si>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</si>
  <si>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</si>
  <si>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</si>
  <si>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</si>
  <si>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</si>
  <si>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</si>
  <si>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</si>
  <si>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</si>
  <si>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</si>
  <si>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</si>
  <si>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</si>
  <si>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</si>
  <si>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</si>
  <si>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</si>
  <si>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</si>
  <si>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</si>
  <si>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</si>
  <si>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</si>
  <si>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</si>
  <si>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</si>
  <si>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</si>
  <si>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</si>
  <si>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</si>
  <si>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</si>
  <si>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</si>
  <si>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</si>
  <si>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</si>
  <si>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</si>
  <si>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</si>
  <si>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</si>
  <si>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</si>
  <si>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</si>
  <si>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</si>
  <si>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</si>
  <si>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</si>
  <si>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</si>
  <si>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</si>
  <si>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</si>
  <si>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</si>
  <si>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</si>
  <si>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</si>
  <si>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</si>
  <si>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</si>
  <si>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</si>
  <si>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</si>
  <si>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</si>
  <si>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</si>
  <si>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</si>
  <si>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</si>
  <si>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</si>
  <si>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</si>
  <si>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</si>
  <si>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</si>
  <si>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</si>
  <si>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</si>
  <si>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</si>
  <si>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</si>
  <si>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</si>
  <si>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</si>
  <si>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</si>
  <si>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</si>
  <si>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</si>
  <si>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</si>
  <si>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</si>
  <si>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</si>
  <si>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</si>
  <si>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</si>
  <si>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</si>
  <si>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</si>
  <si>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</si>
  <si>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</si>
  <si>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</si>
  <si>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</si>
  <si>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</si>
  <si>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</si>
  <si>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</si>
  <si>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</si>
  <si>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</si>
  <si>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</si>
  <si>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</si>
  <si>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</si>
  <si>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</si>
  <si>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</si>
  <si>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</si>
  <si>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</si>
  <si>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</si>
  <si>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</si>
  <si>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</si>
  <si>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</si>
  <si>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</si>
  <si>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</si>
  <si>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</si>
  <si>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</si>
  <si>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</si>
  <si>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</si>
  <si>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</si>
  <si>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</si>
  <si>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</si>
  <si>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</si>
  <si>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</si>
  <si>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</si>
  <si>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</si>
  <si>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</si>
  <si>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</si>
  <si>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</si>
  <si>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</si>
  <si>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</si>
  <si>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</si>
  <si>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</si>
  <si>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</si>
  <si>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</si>
  <si>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</si>
  <si>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</si>
  <si>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</si>
  <si>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</si>
  <si>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</si>
  <si>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</si>
  <si>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</si>
  <si>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</si>
  <si>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</si>
  <si>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</si>
  <si>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</si>
  <si>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</si>
  <si>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</si>
  <si>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</si>
  <si>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</si>
  <si>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</si>
  <si>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</si>
  <si>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</si>
  <si>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</si>
  <si>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</si>
  <si>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</si>
  <si>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</si>
  <si>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</si>
  <si>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</si>
  <si>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</si>
  <si>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</si>
  <si>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</si>
  <si>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</si>
  <si>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</si>
  <si>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</si>
  <si>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</si>
  <si>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</si>
  <si>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</si>
  <si>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</si>
  <si>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</si>
  <si>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</si>
  <si>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</si>
  <si>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</si>
  <si>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</si>
  <si>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</si>
  <si>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</si>
  <si>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</si>
  <si>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</si>
  <si>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</si>
  <si>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</si>
  <si>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</si>
  <si>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</si>
  <si>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</si>
  <si>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</si>
  <si>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</si>
  <si>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</si>
  <si>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</si>
  <si>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</si>
  <si>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</si>
  <si>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</si>
  <si>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</si>
  <si>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</si>
  <si>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</si>
  <si>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</si>
  <si>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</si>
  <si>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</si>
  <si>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</si>
  <si>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</si>
  <si>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</si>
  <si>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</si>
  <si>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</si>
  <si>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</si>
  <si>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</si>
  <si>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</si>
  <si>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</si>
  <si>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</si>
  <si>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</si>
  <si>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</si>
  <si>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</si>
  <si>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</si>
  <si>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</si>
  <si>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</si>
  <si>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</si>
  <si>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</si>
  <si>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</si>
  <si>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</si>
  <si>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</si>
  <si>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</si>
  <si>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</si>
  <si>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</si>
  <si>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</si>
  <si>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</si>
  <si>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</si>
  <si>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</si>
  <si>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</si>
  <si>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</si>
  <si>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</si>
  <si>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</si>
  <si>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</si>
  <si>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</si>
  <si>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</si>
  <si>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</si>
  <si>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</si>
  <si>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</si>
  <si>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</si>
  <si>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</si>
  <si>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</si>
  <si>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</si>
  <si>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</si>
  <si>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</si>
  <si>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</si>
  <si>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</si>
  <si>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</si>
  <si>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</si>
  <si>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</si>
  <si>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</si>
  <si>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</si>
  <si>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</si>
  <si>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</si>
  <si>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</si>
  <si>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</si>
  <si>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</si>
  <si>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</si>
  <si>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</si>
  <si>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</si>
  <si>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</si>
  <si>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</si>
  <si>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</si>
  <si>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</si>
  <si>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</si>
  <si>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</si>
  <si>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</si>
  <si>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</si>
  <si>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</si>
  <si>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</si>
  <si>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</si>
  <si>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</si>
  <si>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</si>
  <si>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</si>
  <si>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</si>
  <si>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</si>
  <si>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</si>
  <si>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</si>
  <si>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</si>
  <si>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</si>
  <si>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</si>
  <si>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</si>
  <si>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</si>
  <si>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</si>
  <si>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</si>
  <si>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</si>
  <si>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</si>
  <si>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</si>
  <si>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</si>
  <si>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</si>
  <si>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</si>
  <si>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</si>
  <si>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</si>
  <si>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</si>
  <si>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</si>
  <si>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</si>
  <si>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</si>
  <si>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</si>
  <si>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</si>
  <si>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</si>
  <si>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</si>
  <si>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</si>
  <si>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</si>
  <si>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</si>
  <si>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</si>
  <si>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</si>
  <si>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</si>
  <si>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</si>
  <si>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</si>
  <si>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</si>
  <si>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</si>
  <si>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</si>
  <si>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</si>
  <si>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</si>
  <si>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</si>
  <si>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</si>
  <si>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</si>
  <si>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</si>
  <si>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</si>
  <si>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</si>
  <si>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</si>
  <si>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</si>
  <si>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</si>
  <si>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</si>
  <si>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</si>
  <si>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</si>
  <si>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</si>
  <si>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</si>
  <si>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</si>
  <si>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</si>
  <si>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</si>
  <si>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</si>
  <si>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</si>
  <si>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</si>
  <si>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</si>
  <si>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</si>
  <si>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</si>
  <si>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</si>
  <si>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</si>
  <si>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</si>
  <si>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</si>
  <si>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</si>
  <si>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</si>
  <si>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</si>
  <si>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</si>
  <si>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</si>
  <si>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</si>
  <si>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</si>
  <si>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</si>
  <si>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</si>
  <si>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</si>
  <si>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</si>
  <si>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</si>
  <si>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</si>
  <si>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</si>
  <si>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</si>
  <si>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</si>
  <si>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</si>
  <si>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</si>
  <si>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</si>
  <si>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</si>
  <si>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</si>
  <si>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</si>
  <si>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</si>
  <si>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</si>
  <si>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</si>
  <si>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</si>
  <si>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</si>
  <si>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</si>
  <si>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</si>
  <si>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</si>
  <si>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</si>
  <si>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</si>
  <si>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</si>
  <si>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</si>
  <si>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</si>
  <si>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</si>
  <si>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</si>
  <si>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</si>
  <si>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</si>
  <si>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</si>
  <si>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</si>
  <si>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</si>
  <si>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</si>
  <si>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</si>
  <si>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</si>
  <si>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</si>
  <si>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</si>
  <si>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</si>
  <si>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</si>
  <si>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</si>
  <si>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</si>
  <si>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</si>
  <si>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</si>
  <si>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</si>
  <si>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</si>
  <si>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</si>
  <si>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</si>
  <si>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</si>
  <si>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</si>
  <si>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</si>
  <si>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</si>
  <si>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</si>
  <si>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</si>
  <si>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</si>
  <si>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</si>
  <si>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</si>
  <si>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</si>
  <si>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</si>
  <si>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</si>
  <si>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</si>
  <si>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</si>
  <si>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</si>
  <si>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</si>
  <si>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</si>
  <si>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</si>
  <si>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</si>
  <si>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</si>
  <si>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</si>
  <si>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</si>
  <si>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</si>
  <si>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</si>
  <si>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</si>
  <si>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</si>
  <si>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</si>
  <si>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</si>
  <si>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</si>
  <si>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</si>
  <si>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</si>
  <si>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</si>
  <si>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</si>
  <si>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</si>
  <si>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</si>
  <si>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</si>
  <si>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</si>
  <si>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</si>
  <si>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</si>
  <si>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</si>
  <si>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</si>
  <si>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</si>
  <si>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</si>
  <si>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</si>
  <si>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</si>
  <si>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</si>
  <si>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</si>
  <si>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</si>
  <si>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</si>
  <si>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</si>
  <si>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</si>
  <si>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</si>
  <si>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</si>
  <si>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</si>
  <si>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</si>
  <si>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</si>
  <si>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</si>
  <si>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</si>
  <si>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</si>
  <si>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</si>
  <si>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</si>
  <si>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</si>
  <si>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</si>
  <si>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</si>
  <si>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</si>
  <si>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</si>
  <si>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</si>
  <si>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</si>
  <si>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</si>
  <si>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</si>
  <si>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</si>
  <si>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</si>
  <si>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</si>
  <si>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</si>
  <si>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</si>
  <si>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</si>
  <si>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</si>
  <si>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</si>
  <si>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</si>
  <si>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</si>
  <si>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</si>
  <si>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</si>
  <si>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</si>
  <si>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</si>
  <si>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</si>
  <si>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</si>
  <si>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</si>
  <si>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</si>
  <si>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</si>
  <si>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</si>
  <si>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</si>
  <si>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</si>
  <si>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</si>
  <si>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</si>
  <si>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</si>
  <si>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</si>
  <si>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</si>
  <si>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</si>
  <si>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</si>
  <si>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</si>
  <si>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</si>
  <si>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</si>
  <si>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</si>
  <si>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</si>
  <si>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</si>
  <si>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</si>
  <si>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</si>
  <si>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</si>
  <si>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</si>
  <si>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</si>
  <si>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</si>
  <si>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</si>
  <si>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</si>
  <si>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</si>
  <si>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</si>
  <si>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</si>
  <si>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</si>
  <si>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</si>
  <si>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</si>
  <si>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</si>
  <si>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</si>
  <si>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</si>
  <si>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</si>
  <si>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</si>
  <si>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</si>
  <si>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</si>
  <si>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</si>
  <si>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</si>
  <si>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</si>
  <si>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</si>
  <si>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</si>
  <si>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</si>
  <si>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</si>
  <si>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</si>
  <si>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</si>
  <si>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</si>
  <si>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</si>
  <si>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</si>
  <si>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</si>
  <si>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</si>
  <si>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</si>
  <si>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</si>
  <si>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</si>
  <si>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</si>
  <si>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</si>
  <si>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</si>
  <si>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</si>
  <si>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</si>
  <si>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</si>
  <si>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</si>
  <si>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</si>
  <si>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</si>
  <si>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</si>
  <si>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</si>
  <si>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</si>
  <si>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</si>
  <si>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</si>
  <si>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</si>
  <si>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</si>
  <si>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</si>
  <si>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</si>
  <si>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</si>
  <si>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</si>
  <si>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</si>
  <si>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</si>
  <si>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</si>
  <si>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</si>
  <si>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</si>
  <si>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</si>
  <si>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</si>
  <si>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</si>
  <si>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</si>
  <si>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</si>
  <si>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</si>
  <si>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</si>
  <si>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</si>
  <si>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</si>
  <si>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</si>
  <si>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</si>
  <si>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</si>
  <si>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</si>
  <si>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</si>
  <si>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</si>
  <si>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</si>
  <si>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</si>
  <si>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</si>
  <si>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</si>
  <si>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</si>
  <si>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</si>
  <si>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</si>
  <si>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</si>
  <si>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</si>
  <si>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</si>
  <si>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</si>
  <si>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</si>
  <si>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</si>
  <si>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</si>
  <si>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</si>
  <si>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</si>
  <si>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</si>
  <si>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</si>
  <si>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</si>
  <si>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</si>
  <si>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</si>
  <si>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</si>
  <si>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</si>
  <si>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</si>
  <si>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</si>
  <si>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</si>
  <si>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</si>
  <si>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</si>
  <si>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</si>
  <si>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</si>
  <si>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</si>
  <si>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</si>
  <si>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</si>
  <si>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</si>
  <si>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</si>
  <si>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</si>
  <si>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</si>
  <si>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</si>
  <si>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</si>
  <si>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</si>
  <si>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</si>
  <si>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מקפת דמי מחלה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</si>
  <si>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</si>
  <si>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</si>
  <si>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</si>
  <si>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</si>
  <si>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</si>
  <si>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</si>
  <si>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</si>
  <si>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</si>
  <si>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</si>
  <si>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יובנק בע"מ</t>
  </si>
  <si>
    <t>20003- 11- בנק דיסקונט</t>
  </si>
  <si>
    <t>20001- 11- בנק דיסקונט</t>
  </si>
  <si>
    <t>70002- 11- בנק דיסקונט</t>
  </si>
  <si>
    <t>130018- 11- בנק דיסקונט</t>
  </si>
  <si>
    <t>20003- 12- בנק הפועלים</t>
  </si>
  <si>
    <t>20001- 12- בנק הפועלים</t>
  </si>
  <si>
    <t>70002- 12- בנק הפועלים</t>
  </si>
  <si>
    <t>80031- 12- בנק הפועלים</t>
  </si>
  <si>
    <t>100006- 12- בנק הפועלים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</si>
  <si>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</si>
  <si>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</si>
  <si>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</si>
  <si>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</si>
  <si>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</si>
  <si>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280028- 10- בנק לאומי</t>
  </si>
  <si>
    <t>200005- 10- בנק לאומי</t>
  </si>
  <si>
    <t>70002- 10- בנק לאומי</t>
  </si>
  <si>
    <t>30005- 10- בנק לאומי</t>
  </si>
  <si>
    <t>200040- 10- לאומי</t>
  </si>
  <si>
    <t>20003- 20- בנק מזרחי</t>
  </si>
  <si>
    <t>20001- 20- בנק מזרחי</t>
  </si>
  <si>
    <t>100006- 20- בנק מזרחי</t>
  </si>
  <si>
    <t>70002- 20- בנק מזרחי</t>
  </si>
  <si>
    <t>80031- 20- בנק מזרחי</t>
  </si>
  <si>
    <t>130018- 20- בנק מזרחי</t>
  </si>
  <si>
    <t>JP MORGAN</t>
  </si>
  <si>
    <t>20003- 85- JP MORGAN</t>
  </si>
  <si>
    <t>20001- 85- JP MORGAN</t>
  </si>
  <si>
    <t>80031- 85- JP MORGAN</t>
  </si>
  <si>
    <t>ל.ר.</t>
  </si>
  <si>
    <t>Dbrs</t>
  </si>
  <si>
    <t>WBD 4.279 03/15/32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</si>
  <si>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</si>
  <si>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</si>
  <si>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</si>
  <si>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</si>
  <si>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</si>
  <si>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</si>
  <si>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</si>
  <si>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</si>
  <si>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</si>
  <si>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</si>
  <si>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</si>
  <si>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</si>
  <si>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</si>
  <si>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</si>
  <si>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</si>
  <si>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</si>
  <si>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</si>
  <si>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</si>
  <si>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</si>
  <si>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</si>
  <si>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</si>
  <si>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</si>
  <si>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</si>
  <si>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</si>
  <si>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</si>
  <si>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</si>
  <si>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</si>
  <si>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</si>
  <si>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</si>
  <si>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</si>
  <si>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</si>
  <si>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</si>
  <si>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</si>
  <si>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</si>
  <si>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</si>
  <si>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</si>
  <si>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</si>
  <si>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</si>
  <si>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</si>
  <si>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</si>
  <si>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</si>
  <si>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</si>
  <si>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</si>
  <si>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</si>
  <si>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</si>
  <si>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</si>
  <si>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</si>
  <si>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</si>
  <si>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</si>
  <si>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</si>
  <si>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</si>
  <si>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</si>
  <si>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</si>
  <si>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</si>
  <si>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</si>
  <si>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</si>
  <si>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</si>
  <si>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</si>
  <si>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</si>
  <si>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</si>
  <si>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</si>
  <si>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</si>
  <si>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</si>
  <si>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</si>
  <si>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</si>
  <si>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</si>
  <si>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</si>
  <si>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</si>
  <si>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</si>
  <si>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</si>
  <si>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</si>
  <si>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</si>
  <si>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</si>
  <si>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</si>
  <si>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</si>
  <si>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</si>
  <si>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</si>
  <si>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</si>
  <si>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</si>
  <si>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</si>
  <si>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</si>
  <si>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</si>
  <si>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</si>
  <si>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</si>
  <si>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</si>
  <si>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</si>
  <si>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</si>
  <si>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</si>
  <si>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</si>
  <si>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</si>
  <si>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</si>
  <si>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</si>
  <si>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</si>
  <si>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</si>
  <si>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</si>
  <si>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</si>
  <si>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</si>
  <si>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</si>
  <si>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</si>
  <si>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</si>
  <si>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</si>
  <si>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</si>
  <si>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</si>
  <si>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</si>
  <si>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</si>
  <si>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</si>
  <si>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</si>
  <si>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</si>
  <si>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</si>
  <si>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</si>
  <si>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</si>
  <si>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</si>
  <si>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</si>
  <si>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</si>
  <si>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</si>
  <si>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</si>
  <si>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</si>
  <si>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</si>
  <si>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</si>
  <si>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</si>
  <si>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</si>
  <si>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</si>
  <si>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</si>
  <si>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</si>
  <si>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</si>
  <si>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</si>
  <si>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</si>
  <si>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</si>
  <si>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</si>
  <si>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</si>
  <si>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</si>
  <si>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</si>
  <si>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</si>
  <si>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</si>
  <si>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</si>
  <si>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</si>
  <si>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</si>
  <si>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</si>
  <si>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</si>
  <si>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</si>
  <si>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</si>
  <si>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</si>
  <si>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</si>
  <si>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</si>
  <si>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</si>
  <si>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</si>
  <si>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</si>
  <si>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</si>
  <si>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</si>
  <si>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</si>
  <si>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</si>
  <si>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</si>
  <si>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</si>
  <si>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</si>
  <si>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</si>
  <si>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</si>
  <si>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</si>
  <si>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</si>
  <si>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</si>
  <si>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</si>
  <si>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</si>
  <si>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</si>
  <si>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</si>
  <si>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</si>
  <si>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</si>
  <si>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</si>
  <si>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</si>
  <si>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</si>
  <si>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</si>
  <si>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</si>
  <si>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</si>
  <si>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</si>
  <si>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</si>
  <si>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</si>
  <si>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</si>
  <si>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</si>
  <si>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</si>
  <si>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</si>
  <si>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</si>
  <si>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</si>
  <si>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</si>
  <si>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</si>
  <si>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</si>
  <si>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</si>
  <si>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</si>
  <si>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</si>
  <si>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</si>
  <si>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</si>
  <si>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</si>
  <si>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</si>
  <si>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</si>
  <si>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</si>
  <si>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</si>
  <si>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</si>
  <si>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</si>
  <si>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</si>
  <si>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</si>
  <si>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</si>
  <si>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</si>
  <si>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</si>
  <si>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</si>
  <si>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</si>
  <si>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</si>
  <si>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</si>
  <si>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</si>
  <si>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</si>
  <si>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</si>
  <si>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</si>
  <si>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</si>
  <si>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</si>
  <si>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</si>
  <si>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</si>
  <si>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</si>
  <si>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</si>
  <si>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</si>
  <si>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</si>
  <si>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</si>
  <si>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</si>
  <si>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</si>
  <si>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</si>
  <si>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</si>
  <si>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</si>
  <si>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</si>
  <si>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</si>
  <si>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</si>
  <si>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</si>
  <si>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</si>
  <si>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</si>
  <si>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</si>
  <si>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</si>
  <si>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</si>
  <si>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</si>
  <si>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</si>
  <si>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</si>
  <si>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</si>
  <si>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</si>
  <si>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</si>
  <si>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</si>
  <si>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</si>
  <si>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</si>
  <si>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</si>
  <si>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</si>
  <si>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</si>
  <si>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</si>
  <si>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</si>
  <si>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</si>
  <si>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</si>
  <si>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</si>
  <si>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</si>
  <si>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</si>
  <si>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</si>
  <si>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</si>
  <si>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</si>
  <si>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</si>
  <si>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</si>
  <si>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</si>
  <si>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</si>
  <si>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</si>
  <si>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</si>
  <si>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</si>
  <si>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</si>
  <si>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</si>
  <si>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</si>
  <si>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</si>
  <si>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</si>
  <si>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</si>
  <si>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</si>
  <si>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</si>
  <si>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</si>
  <si>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</si>
  <si>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</si>
  <si>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</si>
  <si>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</si>
  <si>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</si>
  <si>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</si>
  <si>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</si>
  <si>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</si>
  <si>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</si>
  <si>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</si>
  <si>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</si>
  <si>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</si>
  <si>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</si>
  <si>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</si>
  <si>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</si>
  <si>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</si>
  <si>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</si>
  <si>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</si>
  <si>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</si>
  <si>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</si>
  <si>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</si>
  <si>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</si>
  <si>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</si>
  <si>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</si>
  <si>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</si>
  <si>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</si>
  <si>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</si>
  <si>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</si>
  <si>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</si>
  <si>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</si>
  <si>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</si>
  <si>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</si>
  <si>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</si>
  <si>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</si>
  <si>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</si>
  <si>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</si>
  <si>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</si>
  <si>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</si>
  <si>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</si>
  <si>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</si>
  <si>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</si>
  <si>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</si>
  <si>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</si>
  <si>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</si>
  <si>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</si>
  <si>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</si>
  <si>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</si>
  <si>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</si>
  <si>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</si>
  <si>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</si>
  <si>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</si>
  <si>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</si>
  <si>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</si>
  <si>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</si>
  <si>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</si>
  <si>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</si>
  <si>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</si>
  <si>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</si>
  <si>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</si>
  <si>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</si>
  <si>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</si>
  <si>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</si>
  <si>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</si>
  <si>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</si>
  <si>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</si>
  <si>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</si>
  <si>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</si>
  <si>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</si>
  <si>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</si>
  <si>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</si>
  <si>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</si>
  <si>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</si>
  <si>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</si>
  <si>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</si>
  <si>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</si>
  <si>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</si>
  <si>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</si>
  <si>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</si>
  <si>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</si>
  <si>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</si>
  <si>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</si>
  <si>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</si>
  <si>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</si>
  <si>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</si>
  <si>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</si>
  <si>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</si>
  <si>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</si>
  <si>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</si>
  <si>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</si>
  <si>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</si>
  <si>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</si>
  <si>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</si>
  <si>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</si>
  <si>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</si>
  <si>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</si>
  <si>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</si>
  <si>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</si>
  <si>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</si>
  <si>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</si>
  <si>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</si>
  <si>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</si>
  <si>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</si>
  <si>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</si>
  <si>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</si>
  <si>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</si>
  <si>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</si>
  <si>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</si>
  <si>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</si>
  <si>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</si>
  <si>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</si>
  <si>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</si>
  <si>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</si>
  <si>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</si>
  <si>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</si>
  <si>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</si>
  <si>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</si>
  <si>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</si>
  <si>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</si>
  <si>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</si>
  <si>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</si>
  <si>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</si>
  <si>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</si>
  <si>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</si>
  <si>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</si>
  <si>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</si>
  <si>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</si>
  <si>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</si>
  <si>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</si>
  <si>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</si>
  <si>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</si>
  <si>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</si>
  <si>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</si>
  <si>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</si>
  <si>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</si>
  <si>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</si>
  <si>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</si>
  <si>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</si>
  <si>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</si>
  <si>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</si>
  <si>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</si>
  <si>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</si>
  <si>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</si>
  <si>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</si>
  <si>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</si>
  <si>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</si>
  <si>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</si>
  <si>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</si>
  <si>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</si>
  <si>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</si>
  <si>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</si>
  <si>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</si>
  <si>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</si>
  <si>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</si>
  <si>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</si>
  <si>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</si>
  <si>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</si>
  <si>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</si>
  <si>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</si>
  <si>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</si>
  <si>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</si>
  <si>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</si>
  <si>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</si>
  <si>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</si>
  <si>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</si>
  <si>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</si>
  <si>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</si>
  <si>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</si>
  <si>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</si>
  <si>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</si>
  <si>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</si>
  <si>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</si>
  <si>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</si>
  <si>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</si>
  <si>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</si>
  <si>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</si>
  <si>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</si>
  <si>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</si>
  <si>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</si>
  <si>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</si>
  <si>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</si>
  <si>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</si>
  <si>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</si>
  <si>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</si>
  <si>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</si>
  <si>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</si>
  <si>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</si>
  <si>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</si>
  <si>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</si>
  <si>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</si>
  <si>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</si>
  <si>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</si>
  <si>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</si>
  <si>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</si>
  <si>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</si>
  <si>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</si>
  <si>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</si>
  <si>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</si>
  <si>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</si>
  <si>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</si>
  <si>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</si>
  <si>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</si>
  <si>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</si>
  <si>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</si>
  <si>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</si>
  <si>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</si>
  <si>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</si>
  <si>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</si>
  <si>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</si>
  <si>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</si>
  <si>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</si>
  <si>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</si>
  <si>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</si>
  <si>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</si>
  <si>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</si>
  <si>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</si>
  <si>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</si>
  <si>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</si>
  <si>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</si>
  <si>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3.6265 04-12-23 (10) -325</t>
  </si>
  <si>
    <t>10001859</t>
  </si>
  <si>
    <t>+ILS/-USD 3.6427 04-12-23 (10) -233</t>
  </si>
  <si>
    <t>10001861</t>
  </si>
  <si>
    <t>+ILS/-USD 3.672 04-12-23 (10) -245</t>
  </si>
  <si>
    <t>10001868</t>
  </si>
  <si>
    <t>+ILS/-USD 3.7939 04-12-23 (10) -156</t>
  </si>
  <si>
    <t>10001873</t>
  </si>
  <si>
    <t>+USD/-ILS 3.6024 04-12-23 (10) -361</t>
  </si>
  <si>
    <t>10001857</t>
  </si>
  <si>
    <t>+USD/-ILS 3.6223 04-12-23 (10) -377</t>
  </si>
  <si>
    <t>10001856</t>
  </si>
  <si>
    <t>+USD/-ILS 3.634 04-12-23 (10) -305</t>
  </si>
  <si>
    <t>10001860</t>
  </si>
  <si>
    <t>+USD/-ILS 3.654 04-12-23 (10) -190</t>
  </si>
  <si>
    <t>10001872</t>
  </si>
  <si>
    <t>+USD/-ILS 3.6728 04-12-23 (10) -182</t>
  </si>
  <si>
    <t>10001869</t>
  </si>
  <si>
    <t>סה"כ מט"ח/ מט"ח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</si>
  <si>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</si>
  <si>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</si>
  <si>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</si>
  <si>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</si>
  <si>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</si>
  <si>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</si>
  <si>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</si>
  <si>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</si>
  <si>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10000979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</si>
  <si>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</si>
  <si>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</si>
  <si>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</si>
  <si>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</si>
  <si>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</si>
  <si>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</si>
  <si>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</si>
  <si>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</si>
  <si>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</si>
  <si>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</si>
  <si>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</si>
  <si>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</si>
  <si>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</si>
  <si>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</si>
  <si>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</si>
  <si>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</si>
  <si>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</si>
  <si>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</si>
  <si>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</si>
  <si>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</si>
  <si>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</si>
  <si>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</si>
  <si>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</si>
  <si>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</si>
  <si>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</si>
  <si>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</si>
  <si>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</si>
  <si>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</si>
  <si>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</si>
  <si>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</si>
  <si>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</si>
  <si>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</si>
  <si>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</si>
  <si>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</si>
  <si>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</si>
  <si>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</si>
  <si>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</si>
  <si>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</si>
  <si>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</si>
  <si>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</si>
  <si>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</si>
  <si>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</si>
  <si>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</si>
  <si>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</si>
  <si>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</si>
  <si>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</si>
  <si>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</si>
  <si>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</si>
  <si>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</si>
  <si>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</si>
  <si>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</si>
  <si>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</si>
  <si>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</si>
  <si>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</si>
  <si>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</si>
  <si>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</si>
  <si>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</si>
  <si>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</si>
  <si>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</si>
  <si>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</si>
  <si>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</si>
  <si>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</si>
  <si>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</si>
  <si>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</si>
  <si>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</si>
  <si>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</si>
  <si>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</si>
  <si>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</si>
  <si>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</si>
  <si>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</si>
  <si>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</si>
  <si>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</si>
  <si>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</si>
  <si>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</si>
  <si>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</si>
  <si>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</si>
  <si>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</si>
  <si>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</si>
  <si>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</si>
  <si>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</si>
  <si>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</si>
  <si>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</si>
  <si>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</si>
  <si>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</si>
  <si>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</si>
  <si>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</si>
  <si>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</si>
  <si>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</si>
  <si>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</si>
  <si>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</si>
  <si>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</si>
  <si>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</si>
  <si>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</si>
  <si>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</si>
  <si>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</si>
  <si>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</si>
  <si>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</si>
  <si>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</si>
  <si>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</si>
  <si>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</si>
  <si>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</si>
  <si>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</si>
  <si>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</si>
  <si>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</si>
  <si>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</si>
  <si>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</si>
  <si>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</si>
  <si>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</si>
  <si>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</si>
  <si>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</si>
  <si>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</si>
  <si>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</si>
  <si>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</si>
  <si>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</si>
  <si>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</si>
  <si>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</si>
  <si>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10001871</t>
  </si>
  <si>
    <t>+USD/-EUR 1.05772 13-02-24 (10) +68.2</t>
  </si>
  <si>
    <t>10001874</t>
  </si>
  <si>
    <t>10001863</t>
  </si>
  <si>
    <t>+USD/-JPY 135.623 16-01-24 (10) -393.5</t>
  </si>
  <si>
    <t>10001866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</si>
  <si>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</si>
  <si>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</si>
  <si>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</si>
  <si>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</si>
  <si>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</si>
  <si>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</si>
  <si>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</si>
  <si>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</si>
  <si>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</si>
  <si>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</si>
  <si>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</si>
  <si>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</si>
  <si>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</si>
  <si>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</si>
  <si>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</si>
  <si>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</si>
  <si>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</si>
  <si>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</si>
  <si>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</si>
  <si>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</si>
  <si>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</si>
  <si>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</si>
  <si>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</si>
  <si>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</si>
  <si>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</si>
  <si>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</si>
  <si>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</si>
  <si>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</si>
  <si>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</si>
  <si>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</si>
  <si>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</si>
  <si>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</si>
  <si>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</si>
  <si>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</si>
  <si>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</si>
  <si>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</si>
  <si>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</si>
  <si>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</si>
  <si>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</si>
  <si>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</si>
  <si>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</si>
  <si>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176</t>
  </si>
  <si>
    <t>גורם 181</t>
  </si>
  <si>
    <t>גורם 112</t>
  </si>
  <si>
    <t>גורם 153</t>
  </si>
  <si>
    <t>גורם 161</t>
  </si>
  <si>
    <t>גורם 02</t>
  </si>
  <si>
    <t>גורם 01</t>
  </si>
  <si>
    <t>גורם 7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</si>
  <si>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</si>
  <si>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</si>
  <si>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</si>
  <si>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</si>
  <si>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</si>
  <si>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</si>
  <si>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</si>
  <si>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</si>
  <si>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</si>
  <si>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</si>
  <si>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</si>
  <si>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</si>
  <si>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</si>
  <si>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</si>
  <si>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</si>
  <si>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</si>
  <si>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</si>
  <si>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</si>
  <si>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</si>
  <si>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</si>
  <si>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</si>
  <si>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</si>
  <si>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</si>
  <si>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</si>
  <si>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</si>
  <si>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</si>
  <si>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</si>
  <si>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</si>
  <si>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</si>
  <si>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</si>
  <si>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</si>
  <si>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</si>
  <si>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</si>
  <si>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</si>
  <si>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</si>
  <si>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</si>
  <si>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</si>
  <si>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</si>
  <si>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</si>
  <si>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177</t>
  </si>
  <si>
    <t>גורם 97</t>
  </si>
  <si>
    <t>גורם 173</t>
  </si>
  <si>
    <t>גורם 178</t>
  </si>
  <si>
    <t>גורם 84</t>
  </si>
  <si>
    <t>גורם 100</t>
  </si>
  <si>
    <t>גורם 107</t>
  </si>
  <si>
    <t>גורם 110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</si>
  <si>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</si>
  <si>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</si>
  <si>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</si>
  <si>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</si>
  <si>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</si>
  <si>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</si>
  <si>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</si>
  <si>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146</t>
  </si>
  <si>
    <t>גורם 157</t>
  </si>
  <si>
    <t>גורם 160</t>
  </si>
  <si>
    <t>גורם 186</t>
  </si>
  <si>
    <t>*גורם 115</t>
  </si>
  <si>
    <t>גורם 191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</si>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</sst>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20" fillId="0" borderId="0" xfId="0" applyFont="1" applyAlignment="1">
      <alignment horizontal="right"/>
    </xf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166" fontId="18" fillId="0" borderId="0" xfId="0" applyNumberFormat="1" applyFont="1" applyFill="1"/>
    <xf numFmtId="166" fontId="1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2072</v>
      </c>
    </row>
    <row r="3" spans="1:36">
      <c r="B3" s="2" t="s">
        <v>2</v>
      </c>
      <c r="C3" s="26" t="s">
        <v>2073</v>
      </c>
    </row>
    <row r="4" spans="1:36">
      <c r="B4" s="2" t="s">
        <v>3</v>
      </c>
      <c r="C4" s="83">
        <v>1161</v>
      </c>
    </row>
    <row r="6" spans="1:36" ht="26.25" customHeight="1">
      <c r="B6" s="100" t="s">
        <v>4</v>
      </c>
      <c r="C6" s="101"/>
      <c r="D6" s="102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7471.4349684059998</v>
      </c>
      <c r="D11" s="99">
        <f>C11/$C$42</f>
        <v>0.15127425082719129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9432.0860480465217</v>
      </c>
      <c r="D13" s="78">
        <f t="shared" ref="D13:D22" si="0">C13/$C$42</f>
        <v>0.19097158132131206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13282.946436494894</v>
      </c>
      <c r="D15" s="78">
        <f t="shared" si="0"/>
        <v>0.26894000676648677</v>
      </c>
    </row>
    <row r="16" spans="1:36">
      <c r="A16" s="10" t="s">
        <v>13</v>
      </c>
      <c r="B16" s="70" t="s">
        <v>19</v>
      </c>
      <c r="C16" s="77">
        <v>7345.2204764625321</v>
      </c>
      <c r="D16" s="78">
        <f t="shared" si="0"/>
        <v>0.14871878420089793</v>
      </c>
    </row>
    <row r="17" spans="1:4">
      <c r="A17" s="10" t="s">
        <v>13</v>
      </c>
      <c r="B17" s="70" t="s">
        <v>194</v>
      </c>
      <c r="C17" s="77">
        <v>10564.695826707659</v>
      </c>
      <c r="D17" s="78">
        <f t="shared" si="0"/>
        <v>0.2139035477335243</v>
      </c>
    </row>
    <row r="18" spans="1:4">
      <c r="A18" s="10" t="s">
        <v>13</v>
      </c>
      <c r="B18" s="70" t="s">
        <v>20</v>
      </c>
      <c r="C18" s="77">
        <v>832.32552433464537</v>
      </c>
      <c r="D18" s="78">
        <f t="shared" si="0"/>
        <v>1.6852106813550292E-2</v>
      </c>
    </row>
    <row r="19" spans="1:4">
      <c r="A19" s="10" t="s">
        <v>13</v>
      </c>
      <c r="B19" s="70" t="s">
        <v>21</v>
      </c>
      <c r="C19" s="77">
        <v>0.35761366230000002</v>
      </c>
      <c r="D19" s="78">
        <f t="shared" si="0"/>
        <v>7.2406089430960033E-6</v>
      </c>
    </row>
    <row r="20" spans="1:4">
      <c r="A20" s="10" t="s">
        <v>13</v>
      </c>
      <c r="B20" s="70" t="s">
        <v>22</v>
      </c>
      <c r="C20" s="77">
        <v>26.3770989</v>
      </c>
      <c r="D20" s="78">
        <f t="shared" si="0"/>
        <v>5.3405749925753809E-4</v>
      </c>
    </row>
    <row r="21" spans="1:4">
      <c r="A21" s="10" t="s">
        <v>13</v>
      </c>
      <c r="B21" s="70" t="s">
        <v>23</v>
      </c>
      <c r="C21" s="77">
        <v>-202.10503029907406</v>
      </c>
      <c r="D21" s="78">
        <f t="shared" si="0"/>
        <v>-4.0920234434459529E-3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0.300360564</v>
      </c>
      <c r="D25" s="78">
        <f t="shared" si="1"/>
        <v>6.0814046417145487E-6</v>
      </c>
    </row>
    <row r="26" spans="1:4">
      <c r="A26" s="10" t="s">
        <v>13</v>
      </c>
      <c r="B26" s="70" t="s">
        <v>18</v>
      </c>
      <c r="C26" s="77">
        <f>'לא סחיר - אג"ח קונצרני'!P11</f>
        <v>46.228026568360391</v>
      </c>
      <c r="D26" s="78">
        <f t="shared" si="1"/>
        <v>9.3597951610628345E-4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21.431409022139</v>
      </c>
      <c r="D28" s="78">
        <f t="shared" si="1"/>
        <v>4.3392204545773588E-4</v>
      </c>
    </row>
    <row r="29" spans="1:4">
      <c r="A29" s="10" t="s">
        <v>13</v>
      </c>
      <c r="B29" s="70" t="s">
        <v>30</v>
      </c>
      <c r="C29" s="77">
        <v>9.2649924999999998E-4</v>
      </c>
      <c r="D29" s="78">
        <f t="shared" si="1"/>
        <v>1.8758843586054287E-8</v>
      </c>
    </row>
    <row r="30" spans="1:4">
      <c r="A30" s="10" t="s">
        <v>13</v>
      </c>
      <c r="B30" s="70" t="s">
        <v>31</v>
      </c>
      <c r="C30" s="77">
        <v>-0.53138927999999996</v>
      </c>
      <c r="D30" s="78">
        <f t="shared" si="1"/>
        <v>-1.075904636385405E-5</v>
      </c>
    </row>
    <row r="31" spans="1:4">
      <c r="A31" s="10" t="s">
        <v>13</v>
      </c>
      <c r="B31" s="70" t="s">
        <v>32</v>
      </c>
      <c r="C31" s="77">
        <v>-110.71888508612723</v>
      </c>
      <c r="D31" s="78">
        <f t="shared" si="1"/>
        <v>-2.2417268522915475E-3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6">
      <c r="A33" s="10" t="s">
        <v>13</v>
      </c>
      <c r="B33" s="69" t="s">
        <v>34</v>
      </c>
      <c r="C33" s="77">
        <v>207.53489289229742</v>
      </c>
      <c r="D33" s="78">
        <f t="shared" si="1"/>
        <v>4.2019619491490542E-3</v>
      </c>
    </row>
    <row r="34" spans="1:6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6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6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6">
      <c r="A37" s="10" t="s">
        <v>13</v>
      </c>
      <c r="B37" s="69" t="s">
        <v>38</v>
      </c>
      <c r="C37" s="77">
        <v>472.41384549899999</v>
      </c>
      <c r="D37" s="78">
        <f t="shared" si="1"/>
        <v>9.5649698967399666E-3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6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6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6">
      <c r="B42" s="72" t="s">
        <v>43</v>
      </c>
      <c r="C42" s="77">
        <f>SUM(C11:C41)</f>
        <v>49389.998149394385</v>
      </c>
      <c r="D42" s="78">
        <f t="shared" si="2"/>
        <v>1</v>
      </c>
      <c r="F42" s="116"/>
    </row>
    <row r="43" spans="1:6">
      <c r="A43" s="10" t="s">
        <v>13</v>
      </c>
      <c r="B43" s="73" t="s">
        <v>44</v>
      </c>
      <c r="C43" s="77">
        <f>'יתרת התחייבות להשקעה'!C11</f>
        <v>29.87623947165682</v>
      </c>
      <c r="D43" s="78">
        <f>C43/$C$42</f>
        <v>6.0490464853405065E-4</v>
      </c>
    </row>
    <row r="44" spans="1:6">
      <c r="B44" s="11" t="s">
        <v>196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110</v>
      </c>
      <c r="D47" s="84">
        <v>4.0575000000000001</v>
      </c>
    </row>
    <row r="48" spans="1:6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200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198</v>
      </c>
      <c r="D52" s="84">
        <v>2.5780000000000001E-2</v>
      </c>
    </row>
    <row r="53" spans="3:4">
      <c r="C53" t="s">
        <v>201</v>
      </c>
      <c r="D53" s="84">
        <v>0.35849999999999999</v>
      </c>
    </row>
    <row r="54" spans="3:4">
      <c r="C54" t="s">
        <v>199</v>
      </c>
      <c r="D54" s="84">
        <v>0.34960000000000002</v>
      </c>
    </row>
    <row r="55" spans="3:4">
      <c r="C55" t="s">
        <v>202</v>
      </c>
      <c r="D55" s="84">
        <v>0.14069999999999999</v>
      </c>
    </row>
    <row r="56" spans="3:4">
      <c r="C56" t="s">
        <v>113</v>
      </c>
      <c r="D56" s="84">
        <v>4.7003000000000004</v>
      </c>
    </row>
    <row r="57" spans="3:4">
      <c r="C57" t="s">
        <v>197</v>
      </c>
      <c r="D57" s="84">
        <v>4.1904000000000003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28370DBF-F364-4263-B15A-80B89182FAB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2072</v>
      </c>
    </row>
    <row r="3" spans="2:61" s="1" customFormat="1">
      <c r="B3" s="2" t="s">
        <v>2</v>
      </c>
      <c r="C3" s="26" t="s">
        <v>2073</v>
      </c>
    </row>
    <row r="4" spans="2:61" s="1" customFormat="1">
      <c r="B4" s="2" t="s">
        <v>3</v>
      </c>
      <c r="C4" s="83">
        <v>1161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5.29</v>
      </c>
      <c r="H11" s="7"/>
      <c r="I11" s="75">
        <v>26.3770989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16.0383</v>
      </c>
      <c r="K12" s="80">
        <v>0.60799999999999998</v>
      </c>
      <c r="L12" s="80">
        <v>2.9999999999999997E-4</v>
      </c>
    </row>
    <row r="13" spans="2:61">
      <c r="B13" s="79" t="s">
        <v>1896</v>
      </c>
      <c r="C13" s="16"/>
      <c r="D13" s="16"/>
      <c r="E13" s="16"/>
      <c r="G13" s="81">
        <v>0</v>
      </c>
      <c r="I13" s="81">
        <v>16.0383</v>
      </c>
      <c r="K13" s="80">
        <v>0.60799999999999998</v>
      </c>
      <c r="L13" s="80">
        <v>2.9999999999999997E-4</v>
      </c>
    </row>
    <row r="14" spans="2:61">
      <c r="B14" t="s">
        <v>1897</v>
      </c>
      <c r="C14" t="s">
        <v>1898</v>
      </c>
      <c r="D14" t="s">
        <v>100</v>
      </c>
      <c r="E14" t="s">
        <v>123</v>
      </c>
      <c r="F14" t="s">
        <v>102</v>
      </c>
      <c r="G14" s="77">
        <v>0.35</v>
      </c>
      <c r="H14" s="77">
        <v>3763400</v>
      </c>
      <c r="I14" s="77">
        <v>13.171900000000001</v>
      </c>
      <c r="J14" s="78">
        <v>0</v>
      </c>
      <c r="K14" s="78">
        <v>0.49940000000000001</v>
      </c>
      <c r="L14" s="78">
        <v>2.9999999999999997E-4</v>
      </c>
    </row>
    <row r="15" spans="2:61">
      <c r="B15" t="s">
        <v>1899</v>
      </c>
      <c r="C15" t="s">
        <v>1900</v>
      </c>
      <c r="D15" t="s">
        <v>100</v>
      </c>
      <c r="E15" t="s">
        <v>123</v>
      </c>
      <c r="F15" t="s">
        <v>102</v>
      </c>
      <c r="G15" s="77">
        <v>-0.35</v>
      </c>
      <c r="H15" s="77">
        <v>305600</v>
      </c>
      <c r="I15" s="77">
        <v>-1.0696000000000001</v>
      </c>
      <c r="J15" s="78">
        <v>0</v>
      </c>
      <c r="K15" s="78">
        <v>-4.0599999999999997E-2</v>
      </c>
      <c r="L15" s="78">
        <v>0</v>
      </c>
    </row>
    <row r="16" spans="2:61">
      <c r="B16" t="s">
        <v>1901</v>
      </c>
      <c r="C16" t="s">
        <v>1902</v>
      </c>
      <c r="D16" t="s">
        <v>100</v>
      </c>
      <c r="E16" t="s">
        <v>123</v>
      </c>
      <c r="F16" t="s">
        <v>102</v>
      </c>
      <c r="G16" s="77">
        <v>3.28</v>
      </c>
      <c r="H16" s="77">
        <v>120100</v>
      </c>
      <c r="I16" s="77">
        <v>3.9392800000000001</v>
      </c>
      <c r="J16" s="78">
        <v>0</v>
      </c>
      <c r="K16" s="78">
        <v>0.14929999999999999</v>
      </c>
      <c r="L16" s="78">
        <v>1E-4</v>
      </c>
    </row>
    <row r="17" spans="2:12">
      <c r="B17" t="s">
        <v>1903</v>
      </c>
      <c r="C17" t="s">
        <v>1904</v>
      </c>
      <c r="D17" t="s">
        <v>100</v>
      </c>
      <c r="E17" t="s">
        <v>123</v>
      </c>
      <c r="F17" t="s">
        <v>102</v>
      </c>
      <c r="G17" s="77">
        <v>-3.28</v>
      </c>
      <c r="H17" s="77">
        <v>100</v>
      </c>
      <c r="I17" s="77">
        <v>-3.2799999999999999E-3</v>
      </c>
      <c r="J17" s="78">
        <v>0</v>
      </c>
      <c r="K17" s="78">
        <v>-1E-4</v>
      </c>
      <c r="L17" s="78">
        <v>0</v>
      </c>
    </row>
    <row r="18" spans="2:12">
      <c r="B18" s="79" t="s">
        <v>1905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1906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827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218</v>
      </c>
      <c r="C24" s="16"/>
      <c r="D24" s="16"/>
      <c r="E24" s="16"/>
      <c r="G24" s="81">
        <v>5.29</v>
      </c>
      <c r="I24" s="81">
        <v>10.3387989</v>
      </c>
      <c r="K24" s="80">
        <v>0.39200000000000002</v>
      </c>
      <c r="L24" s="80">
        <v>2.0000000000000001E-4</v>
      </c>
    </row>
    <row r="25" spans="2:12">
      <c r="B25" s="79" t="s">
        <v>1896</v>
      </c>
      <c r="C25" s="16"/>
      <c r="D25" s="16"/>
      <c r="E25" s="16"/>
      <c r="G25" s="81">
        <v>5.29</v>
      </c>
      <c r="I25" s="81">
        <v>10.3387989</v>
      </c>
      <c r="K25" s="80">
        <v>0.39200000000000002</v>
      </c>
      <c r="L25" s="80">
        <v>2.0000000000000001E-4</v>
      </c>
    </row>
    <row r="26" spans="2:12">
      <c r="B26" t="s">
        <v>1907</v>
      </c>
      <c r="C26" t="s">
        <v>1908</v>
      </c>
      <c r="D26" t="s">
        <v>123</v>
      </c>
      <c r="E26" t="s">
        <v>123</v>
      </c>
      <c r="F26" t="s">
        <v>106</v>
      </c>
      <c r="G26" s="77">
        <v>-0.25</v>
      </c>
      <c r="H26" s="77">
        <v>461200</v>
      </c>
      <c r="I26" s="77">
        <v>-4.4378970000000004</v>
      </c>
      <c r="J26" s="78">
        <v>0</v>
      </c>
      <c r="K26" s="78">
        <v>-0.16819999999999999</v>
      </c>
      <c r="L26" s="78">
        <v>-1E-4</v>
      </c>
    </row>
    <row r="27" spans="2:12">
      <c r="B27" t="s">
        <v>1909</v>
      </c>
      <c r="C27" t="s">
        <v>1910</v>
      </c>
      <c r="D27" t="s">
        <v>123</v>
      </c>
      <c r="E27" t="s">
        <v>123</v>
      </c>
      <c r="F27" t="s">
        <v>106</v>
      </c>
      <c r="G27" s="77">
        <v>0.25</v>
      </c>
      <c r="H27" s="77">
        <v>1503900</v>
      </c>
      <c r="I27" s="77">
        <v>14.47127775</v>
      </c>
      <c r="J27" s="78">
        <v>0</v>
      </c>
      <c r="K27" s="78">
        <v>0.54859999999999998</v>
      </c>
      <c r="L27" s="78">
        <v>2.9999999999999997E-4</v>
      </c>
    </row>
    <row r="28" spans="2:12">
      <c r="B28" t="s">
        <v>1911</v>
      </c>
      <c r="C28" t="s">
        <v>1912</v>
      </c>
      <c r="D28" t="s">
        <v>123</v>
      </c>
      <c r="E28" t="s">
        <v>123</v>
      </c>
      <c r="F28" t="s">
        <v>106</v>
      </c>
      <c r="G28" s="77">
        <v>5.29</v>
      </c>
      <c r="H28" s="77">
        <v>1500</v>
      </c>
      <c r="I28" s="77">
        <v>0.30541815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1913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1914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827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220</v>
      </c>
      <c r="C37" s="16"/>
      <c r="D37" s="16"/>
      <c r="E37" s="16"/>
    </row>
    <row r="38" spans="2:12">
      <c r="B38" t="s">
        <v>306</v>
      </c>
      <c r="C38" s="16"/>
      <c r="D38" s="16"/>
      <c r="E38" s="16"/>
    </row>
    <row r="39" spans="2:12">
      <c r="B39" t="s">
        <v>307</v>
      </c>
      <c r="C39" s="16"/>
      <c r="D39" s="16"/>
      <c r="E39" s="16"/>
    </row>
    <row r="40" spans="2:12">
      <c r="B40" t="s">
        <v>308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2072</v>
      </c>
    </row>
    <row r="3" spans="1:60" s="1" customFormat="1">
      <c r="B3" s="2" t="s">
        <v>2</v>
      </c>
      <c r="C3" s="26" t="s">
        <v>2073</v>
      </c>
    </row>
    <row r="4" spans="1:60" s="1" customFormat="1">
      <c r="B4" s="2" t="s">
        <v>3</v>
      </c>
      <c r="C4" s="83">
        <v>1161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100</v>
      </c>
      <c r="BF6" s="16" t="s">
        <v>101</v>
      </c>
      <c r="BH6" s="19" t="s">
        <v>102</v>
      </c>
    </row>
    <row r="7" spans="1:60" ht="26.25" customHeight="1">
      <c r="B7" s="113" t="s">
        <v>103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8.6</v>
      </c>
      <c r="H11" s="25"/>
      <c r="I11" s="75">
        <v>-202.10503029907406</v>
      </c>
      <c r="J11" s="76">
        <v>1</v>
      </c>
      <c r="K11" s="76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8.6</v>
      </c>
      <c r="H14" s="19"/>
      <c r="I14" s="81">
        <v>-202.10503029907406</v>
      </c>
      <c r="J14" s="80">
        <v>1</v>
      </c>
      <c r="K14" s="80">
        <v>-4.1000000000000003E-3</v>
      </c>
      <c r="BF14" s="16" t="s">
        <v>126</v>
      </c>
    </row>
    <row r="15" spans="1:60">
      <c r="B15" t="s">
        <v>1915</v>
      </c>
      <c r="C15" t="s">
        <v>1916</v>
      </c>
      <c r="D15" t="s">
        <v>123</v>
      </c>
      <c r="E15" t="s">
        <v>123</v>
      </c>
      <c r="F15" t="s">
        <v>106</v>
      </c>
      <c r="G15" s="77">
        <v>1.07</v>
      </c>
      <c r="H15" s="77">
        <v>955.5</v>
      </c>
      <c r="I15" s="77">
        <v>-6.8538047189700002</v>
      </c>
      <c r="J15" s="78">
        <v>3.39E-2</v>
      </c>
      <c r="K15" s="78">
        <v>-1E-4</v>
      </c>
      <c r="BF15" s="16" t="s">
        <v>127</v>
      </c>
    </row>
    <row r="16" spans="1:60">
      <c r="B16" t="s">
        <v>1917</v>
      </c>
      <c r="C16" t="s">
        <v>1918</v>
      </c>
      <c r="D16" t="s">
        <v>123</v>
      </c>
      <c r="E16" t="s">
        <v>123</v>
      </c>
      <c r="F16" t="s">
        <v>106</v>
      </c>
      <c r="G16" s="77">
        <v>0.26</v>
      </c>
      <c r="H16" s="77">
        <v>14859.75</v>
      </c>
      <c r="I16" s="77">
        <v>-12.7685918310444</v>
      </c>
      <c r="J16" s="78">
        <v>6.3200000000000006E-2</v>
      </c>
      <c r="K16" s="78">
        <v>-2.9999999999999997E-4</v>
      </c>
      <c r="BF16" s="16" t="s">
        <v>128</v>
      </c>
    </row>
    <row r="17" spans="2:58">
      <c r="B17" t="s">
        <v>1919</v>
      </c>
      <c r="C17" t="s">
        <v>1920</v>
      </c>
      <c r="D17" t="s">
        <v>123</v>
      </c>
      <c r="E17" t="s">
        <v>123</v>
      </c>
      <c r="F17" t="s">
        <v>106</v>
      </c>
      <c r="G17" s="77">
        <v>4.97</v>
      </c>
      <c r="H17" s="77">
        <v>4337.5</v>
      </c>
      <c r="I17" s="77">
        <v>-159.35088924471199</v>
      </c>
      <c r="J17" s="78">
        <v>0.78849999999999998</v>
      </c>
      <c r="K17" s="78">
        <v>-3.2000000000000002E-3</v>
      </c>
      <c r="BF17" s="16" t="s">
        <v>129</v>
      </c>
    </row>
    <row r="18" spans="2:58">
      <c r="B18" t="s">
        <v>1921</v>
      </c>
      <c r="C18" t="s">
        <v>1922</v>
      </c>
      <c r="D18" t="s">
        <v>123</v>
      </c>
      <c r="E18" t="s">
        <v>123</v>
      </c>
      <c r="F18" t="s">
        <v>198</v>
      </c>
      <c r="G18" s="77">
        <v>0.19</v>
      </c>
      <c r="H18" s="77">
        <v>2340</v>
      </c>
      <c r="I18" s="77">
        <v>-0.40803843461765998</v>
      </c>
      <c r="J18" s="78">
        <v>2E-3</v>
      </c>
      <c r="K18" s="78">
        <v>0</v>
      </c>
      <c r="BF18" s="16" t="s">
        <v>130</v>
      </c>
    </row>
    <row r="19" spans="2:58">
      <c r="B19" t="s">
        <v>1923</v>
      </c>
      <c r="C19" t="s">
        <v>1924</v>
      </c>
      <c r="D19" t="s">
        <v>123</v>
      </c>
      <c r="E19" t="s">
        <v>123</v>
      </c>
      <c r="F19" t="s">
        <v>106</v>
      </c>
      <c r="G19" s="77">
        <v>2.11</v>
      </c>
      <c r="H19" s="77">
        <v>111.328125</v>
      </c>
      <c r="I19" s="77">
        <v>-22.72370606973</v>
      </c>
      <c r="J19" s="78">
        <v>0.1124</v>
      </c>
      <c r="K19" s="78">
        <v>-5.0000000000000001E-4</v>
      </c>
      <c r="BF19" s="16" t="s">
        <v>131</v>
      </c>
    </row>
    <row r="20" spans="2:58">
      <c r="B20" t="s">
        <v>220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B23" t="s">
        <v>308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2072</v>
      </c>
    </row>
    <row r="3" spans="2:81" s="1" customFormat="1">
      <c r="B3" s="2" t="s">
        <v>2</v>
      </c>
      <c r="C3" s="26" t="s">
        <v>2073</v>
      </c>
    </row>
    <row r="4" spans="2:81" s="1" customFormat="1">
      <c r="B4" s="2" t="s">
        <v>3</v>
      </c>
      <c r="C4" s="83">
        <v>1161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1926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2072</v>
      </c>
    </row>
    <row r="3" spans="2:72" s="1" customFormat="1">
      <c r="B3" s="2" t="s">
        <v>2</v>
      </c>
      <c r="C3" s="26" t="s">
        <v>2073</v>
      </c>
    </row>
    <row r="4" spans="2:72" s="1" customFormat="1">
      <c r="B4" s="2" t="s">
        <v>3</v>
      </c>
      <c r="C4" s="83">
        <v>1161</v>
      </c>
    </row>
    <row r="6" spans="2:7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827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D1" workbookViewId="0">
      <selection activeCell="M18" sqref="M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2072</v>
      </c>
    </row>
    <row r="3" spans="2:65" s="1" customFormat="1">
      <c r="B3" s="2" t="s">
        <v>2</v>
      </c>
      <c r="C3" s="26" t="s">
        <v>2073</v>
      </c>
    </row>
    <row r="4" spans="2:65" s="1" customFormat="1">
      <c r="B4" s="2" t="s">
        <v>3</v>
      </c>
      <c r="C4" s="83">
        <v>1161</v>
      </c>
    </row>
    <row r="6" spans="2:6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78.036000000000001</v>
      </c>
      <c r="O11" s="7"/>
      <c r="P11" s="75">
        <v>0.300360564</v>
      </c>
      <c r="Q11" s="7"/>
      <c r="R11" s="76">
        <v>1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78.036000000000001</v>
      </c>
      <c r="P12" s="81">
        <v>0.300360564</v>
      </c>
      <c r="R12" s="80">
        <v>1</v>
      </c>
      <c r="S12" s="80">
        <v>0</v>
      </c>
    </row>
    <row r="13" spans="2:65">
      <c r="B13" s="79" t="s">
        <v>1937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1</v>
      </c>
      <c r="M17" s="80">
        <v>0</v>
      </c>
      <c r="N17" s="81">
        <v>78.036000000000001</v>
      </c>
      <c r="P17" s="81">
        <v>0.300360564</v>
      </c>
      <c r="R17" s="80">
        <v>1</v>
      </c>
      <c r="S17" s="80">
        <v>0</v>
      </c>
    </row>
    <row r="18" spans="2:19">
      <c r="B18" t="s">
        <v>1939</v>
      </c>
      <c r="C18" t="s">
        <v>1940</v>
      </c>
      <c r="D18" t="s">
        <v>123</v>
      </c>
      <c r="E18" t="s">
        <v>823</v>
      </c>
      <c r="F18" t="s">
        <v>824</v>
      </c>
      <c r="G18" t="s">
        <v>641</v>
      </c>
      <c r="H18" t="s">
        <v>2082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78.036000000000001</v>
      </c>
      <c r="O18" s="77">
        <v>100.14</v>
      </c>
      <c r="P18" s="77">
        <v>0.300360564</v>
      </c>
      <c r="Q18" s="78">
        <v>0</v>
      </c>
      <c r="R18" s="78">
        <v>1</v>
      </c>
      <c r="S18" s="78">
        <v>0</v>
      </c>
    </row>
    <row r="19" spans="2:19">
      <c r="B19" s="79" t="s">
        <v>827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E1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2072</v>
      </c>
    </row>
    <row r="3" spans="2:81" s="1" customFormat="1">
      <c r="B3" s="2" t="s">
        <v>2</v>
      </c>
      <c r="C3" s="26" t="s">
        <v>2073</v>
      </c>
    </row>
    <row r="4" spans="2:81" s="1" customFormat="1">
      <c r="B4" s="2" t="s">
        <v>3</v>
      </c>
      <c r="C4" s="83">
        <v>1161</v>
      </c>
    </row>
    <row r="6" spans="2:81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3.99</v>
      </c>
      <c r="K11" s="7"/>
      <c r="L11" s="7"/>
      <c r="M11" s="76">
        <v>1.8599999999999998E-2</v>
      </c>
      <c r="N11" s="75">
        <f>N12+N37</f>
        <v>54088.98</v>
      </c>
      <c r="O11" s="7"/>
      <c r="P11" s="75">
        <f>P12+P37</f>
        <v>46.228026568360391</v>
      </c>
      <c r="Q11" s="7"/>
      <c r="R11" s="76">
        <f>P11/$P$11</f>
        <v>1</v>
      </c>
      <c r="S11" s="76">
        <f>P11/'סכום נכסי הקרן'!$C$42</f>
        <v>9.3597951610628345E-4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3.96</v>
      </c>
      <c r="M12" s="80">
        <v>1.84E-2</v>
      </c>
      <c r="N12" s="81">
        <f>N13+N23+N33+N35</f>
        <v>54017.340000000004</v>
      </c>
      <c r="P12" s="81">
        <f>P13+P23+P33+P35</f>
        <v>46.074450708142393</v>
      </c>
      <c r="R12" s="80">
        <f t="shared" ref="R12:R42" si="0">P12/$P$11</f>
        <v>0.99667786250856083</v>
      </c>
      <c r="S12" s="80">
        <f>P12/'סכום נכסי הקרן'!$C$42</f>
        <v>9.3287006346460762E-4</v>
      </c>
    </row>
    <row r="13" spans="2:81">
      <c r="B13" s="79" t="s">
        <v>1937</v>
      </c>
      <c r="C13" s="16"/>
      <c r="D13" s="16"/>
      <c r="E13" s="16"/>
      <c r="J13" s="81">
        <v>6.9</v>
      </c>
      <c r="M13" s="80">
        <v>2.98E-2</v>
      </c>
      <c r="N13" s="81">
        <f>SUM(N14:N22)</f>
        <v>22526.780000000002</v>
      </c>
      <c r="P13" s="81">
        <f>SUM(P14:P22)</f>
        <v>27.001688112942396</v>
      </c>
      <c r="R13" s="80">
        <f t="shared" si="0"/>
        <v>0.58409778909798893</v>
      </c>
      <c r="S13" s="80">
        <f>P13/'סכום נכסי הקרן'!$C$42</f>
        <v>5.4670356599868569E-4</v>
      </c>
    </row>
    <row r="14" spans="2:81">
      <c r="B14" t="s">
        <v>1943</v>
      </c>
      <c r="C14" t="s">
        <v>1944</v>
      </c>
      <c r="D14" t="s">
        <v>123</v>
      </c>
      <c r="E14" t="s">
        <v>323</v>
      </c>
      <c r="F14" t="s">
        <v>127</v>
      </c>
      <c r="G14" t="s">
        <v>206</v>
      </c>
      <c r="H14" t="s">
        <v>207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3972.2</v>
      </c>
      <c r="O14" s="77">
        <v>156.16999999999999</v>
      </c>
      <c r="P14" s="77">
        <v>6.2033847399999997</v>
      </c>
      <c r="Q14" s="78">
        <v>0</v>
      </c>
      <c r="R14" s="78">
        <f t="shared" si="0"/>
        <v>0.13419099192622144</v>
      </c>
      <c r="S14" s="78">
        <f>P14/'סכום נכסי הקרן'!$C$42</f>
        <v>1.2560001968892694E-4</v>
      </c>
      <c r="W14" s="92"/>
    </row>
    <row r="15" spans="2:81">
      <c r="B15" t="s">
        <v>1945</v>
      </c>
      <c r="C15" t="s">
        <v>1946</v>
      </c>
      <c r="D15" t="s">
        <v>123</v>
      </c>
      <c r="E15" t="s">
        <v>323</v>
      </c>
      <c r="F15" t="s">
        <v>127</v>
      </c>
      <c r="G15" t="s">
        <v>206</v>
      </c>
      <c r="H15" t="s">
        <v>207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7795.59</v>
      </c>
      <c r="O15" s="77">
        <v>131.02000000000001</v>
      </c>
      <c r="P15" s="77">
        <v>10.213782018</v>
      </c>
      <c r="Q15" s="78">
        <v>0</v>
      </c>
      <c r="R15" s="78">
        <f t="shared" si="0"/>
        <v>0.22094350064665244</v>
      </c>
      <c r="S15" s="78">
        <f>P15/'סכום נכסי הקרן'!$C$42</f>
        <v>2.0679859082208208E-4</v>
      </c>
      <c r="W15" s="92"/>
    </row>
    <row r="16" spans="2:81">
      <c r="B16" t="s">
        <v>1947</v>
      </c>
      <c r="C16" t="s">
        <v>1948</v>
      </c>
      <c r="D16" t="s">
        <v>123</v>
      </c>
      <c r="E16" t="s">
        <v>1949</v>
      </c>
      <c r="F16" t="s">
        <v>824</v>
      </c>
      <c r="G16" t="s">
        <v>318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2445.19</v>
      </c>
      <c r="O16" s="77">
        <v>112.12</v>
      </c>
      <c r="P16" s="77">
        <v>2.7415470279999998</v>
      </c>
      <c r="Q16" s="78">
        <v>0</v>
      </c>
      <c r="R16" s="78">
        <f t="shared" si="0"/>
        <v>5.930486831285986E-2</v>
      </c>
      <c r="S16" s="78">
        <f>P16/'סכום נכסי הקרן'!$C$42</f>
        <v>5.5508141946217433E-5</v>
      </c>
      <c r="W16" s="92"/>
    </row>
    <row r="17" spans="2:23">
      <c r="B17" t="s">
        <v>1950</v>
      </c>
      <c r="C17" t="s">
        <v>1951</v>
      </c>
      <c r="D17" t="s">
        <v>123</v>
      </c>
      <c r="E17" t="s">
        <v>441</v>
      </c>
      <c r="F17" t="s">
        <v>317</v>
      </c>
      <c r="G17" t="s">
        <v>354</v>
      </c>
      <c r="H17" t="s">
        <v>207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1.53</v>
      </c>
      <c r="O17" s="77">
        <v>171.97</v>
      </c>
      <c r="P17" s="77">
        <v>2.631141E-3</v>
      </c>
      <c r="Q17" s="78">
        <v>0</v>
      </c>
      <c r="R17" s="78">
        <f t="shared" si="0"/>
        <v>5.6916576270223443E-5</v>
      </c>
      <c r="S17" s="78">
        <f>P17/'סכום נכסי הקרן'!$C$42</f>
        <v>5.3272749515830114E-8</v>
      </c>
      <c r="W17" s="92"/>
    </row>
    <row r="18" spans="2:23">
      <c r="B18" t="s">
        <v>1952</v>
      </c>
      <c r="C18" t="s">
        <v>1953</v>
      </c>
      <c r="D18" t="s">
        <v>123</v>
      </c>
      <c r="E18" t="s">
        <v>343</v>
      </c>
      <c r="F18" t="s">
        <v>127</v>
      </c>
      <c r="G18" t="s">
        <v>328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736.71</v>
      </c>
      <c r="O18" s="77">
        <v>142.79</v>
      </c>
      <c r="P18" s="77">
        <v>1.0519482090000001</v>
      </c>
      <c r="Q18" s="78">
        <v>0</v>
      </c>
      <c r="R18" s="78">
        <f t="shared" si="0"/>
        <v>2.2755637371723317E-2</v>
      </c>
      <c r="S18" s="78">
        <f>P18/'סכום נכסי הקרן'!$C$42</f>
        <v>2.129881045587565E-5</v>
      </c>
      <c r="W18" s="92"/>
    </row>
    <row r="19" spans="2:23">
      <c r="B19" t="s">
        <v>1954</v>
      </c>
      <c r="C19" t="s">
        <v>1955</v>
      </c>
      <c r="D19" t="s">
        <v>123</v>
      </c>
      <c r="E19" t="s">
        <v>1956</v>
      </c>
      <c r="F19" t="s">
        <v>127</v>
      </c>
      <c r="G19" t="s">
        <v>469</v>
      </c>
      <c r="H19" t="s">
        <v>207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1779.36</v>
      </c>
      <c r="O19" s="77">
        <v>101.03</v>
      </c>
      <c r="P19" s="77">
        <v>1.797687408</v>
      </c>
      <c r="Q19" s="78">
        <v>0</v>
      </c>
      <c r="R19" s="78">
        <f t="shared" si="0"/>
        <v>3.8887392377471332E-2</v>
      </c>
      <c r="S19" s="78">
        <f>P19/'סכום נכסי הקרן'!$C$42</f>
        <v>3.6397802700100789E-5</v>
      </c>
      <c r="W19" s="92"/>
    </row>
    <row r="20" spans="2:23">
      <c r="B20" t="s">
        <v>1957</v>
      </c>
      <c r="C20" t="s">
        <v>1958</v>
      </c>
      <c r="D20" t="s">
        <v>123</v>
      </c>
      <c r="E20" t="s">
        <v>1959</v>
      </c>
      <c r="F20" t="s">
        <v>317</v>
      </c>
      <c r="G20" t="s">
        <v>481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2224.1999999999998</v>
      </c>
      <c r="O20" s="77">
        <v>100.11</v>
      </c>
      <c r="P20" s="77">
        <v>2.2266466199999999</v>
      </c>
      <c r="Q20" s="78">
        <v>0</v>
      </c>
      <c r="R20" s="78">
        <f t="shared" si="0"/>
        <v>4.8166594710836563E-2</v>
      </c>
      <c r="S20" s="78">
        <f>P20/'סכום נכסי הקרן'!$C$42</f>
        <v>4.508294600993628E-5</v>
      </c>
      <c r="W20" s="92"/>
    </row>
    <row r="21" spans="2:23">
      <c r="B21" t="s">
        <v>2014</v>
      </c>
      <c r="C21" t="s">
        <v>2015</v>
      </c>
      <c r="D21" t="s">
        <v>123</v>
      </c>
      <c r="E21" t="s">
        <v>2864</v>
      </c>
      <c r="F21" t="s">
        <v>128</v>
      </c>
      <c r="G21" t="s">
        <v>2862</v>
      </c>
      <c r="H21" t="s">
        <v>210</v>
      </c>
      <c r="I21" s="86">
        <v>45132</v>
      </c>
      <c r="J21" s="89">
        <v>2.62</v>
      </c>
      <c r="K21" t="s">
        <v>102</v>
      </c>
      <c r="L21" s="88">
        <v>4.2500000000000003E-2</v>
      </c>
      <c r="M21" s="88">
        <v>4.5699999999999998E-2</v>
      </c>
      <c r="N21" s="89">
        <v>2629.63</v>
      </c>
      <c r="O21" s="89">
        <v>100.36</v>
      </c>
      <c r="P21" s="89">
        <v>2.6383077789999998</v>
      </c>
      <c r="Q21" s="88">
        <v>0</v>
      </c>
      <c r="R21" s="88">
        <f t="shared" si="0"/>
        <v>5.7071607309443814E-2</v>
      </c>
      <c r="S21" s="88">
        <f>P21/'סכום נכסי הקרן'!$C$42</f>
        <v>5.341785539290105E-5</v>
      </c>
      <c r="W21" s="92"/>
    </row>
    <row r="22" spans="2:23">
      <c r="B22" t="s">
        <v>1960</v>
      </c>
      <c r="C22" t="s">
        <v>1961</v>
      </c>
      <c r="D22" t="s">
        <v>123</v>
      </c>
      <c r="E22" t="s">
        <v>1962</v>
      </c>
      <c r="F22" t="s">
        <v>112</v>
      </c>
      <c r="G22" t="s">
        <v>2862</v>
      </c>
      <c r="H22" t="s">
        <v>210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942.37</v>
      </c>
      <c r="O22" s="77">
        <v>13.344352000000001</v>
      </c>
      <c r="P22" s="77">
        <v>0.12575316994239999</v>
      </c>
      <c r="Q22" s="78">
        <v>0</v>
      </c>
      <c r="R22" s="78">
        <f t="shared" si="0"/>
        <v>2.7202798665099969E-3</v>
      </c>
      <c r="S22" s="78">
        <f>P22/'סכום נכסי הקרן'!$C$42</f>
        <v>2.546126233129692E-6</v>
      </c>
      <c r="W22" s="92"/>
    </row>
    <row r="23" spans="2:23">
      <c r="B23" s="79" t="s">
        <v>1938</v>
      </c>
      <c r="C23" s="16"/>
      <c r="D23" s="16"/>
      <c r="E23" s="16"/>
      <c r="J23" s="81">
        <v>0.16</v>
      </c>
      <c r="M23" s="80">
        <v>3.7000000000000002E-3</v>
      </c>
      <c r="N23" s="81">
        <f>SUM(N24:N32)</f>
        <v>31489.52</v>
      </c>
      <c r="P23" s="81">
        <f>SUM(P24:P32)</f>
        <v>19.068538271511997</v>
      </c>
      <c r="R23" s="80">
        <f t="shared" si="0"/>
        <v>0.41248869326736476</v>
      </c>
      <c r="S23" s="80">
        <f>P23/'סכום נכסי הקרן'!$C$42</f>
        <v>3.860809675237012E-4</v>
      </c>
    </row>
    <row r="24" spans="2:23">
      <c r="B24" t="s">
        <v>1963</v>
      </c>
      <c r="C24" t="s">
        <v>1964</v>
      </c>
      <c r="D24" t="s">
        <v>123</v>
      </c>
      <c r="E24" t="s">
        <v>1949</v>
      </c>
      <c r="F24" t="s">
        <v>824</v>
      </c>
      <c r="G24" t="s">
        <v>318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265.24</v>
      </c>
      <c r="O24" s="77">
        <v>96.47</v>
      </c>
      <c r="P24" s="77">
        <v>0.25587702800000001</v>
      </c>
      <c r="Q24" s="78">
        <v>0</v>
      </c>
      <c r="R24" s="78">
        <f t="shared" si="0"/>
        <v>5.535106016728142E-3</v>
      </c>
      <c r="S24" s="78">
        <f>P24/'סכום נכסי הקרן'!$C$42</f>
        <v>5.1807458511341842E-6</v>
      </c>
      <c r="W24" s="92"/>
    </row>
    <row r="25" spans="2:23">
      <c r="B25" t="s">
        <v>1965</v>
      </c>
      <c r="C25" t="s">
        <v>1966</v>
      </c>
      <c r="D25" t="s">
        <v>123</v>
      </c>
      <c r="E25" t="s">
        <v>1949</v>
      </c>
      <c r="F25" t="s">
        <v>824</v>
      </c>
      <c r="G25" t="s">
        <v>318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106.68</v>
      </c>
      <c r="O25" s="77">
        <v>92.4</v>
      </c>
      <c r="P25" s="77">
        <v>9.8572320000000005E-2</v>
      </c>
      <c r="Q25" s="78">
        <v>0</v>
      </c>
      <c r="R25" s="78">
        <f t="shared" si="0"/>
        <v>2.1323064668190995E-3</v>
      </c>
      <c r="S25" s="78">
        <f>P25/'סכום נכסי הקרן'!$C$42</f>
        <v>1.9957951750036397E-6</v>
      </c>
      <c r="W25" s="92"/>
    </row>
    <row r="26" spans="2:23">
      <c r="B26" t="s">
        <v>2016</v>
      </c>
      <c r="C26" t="s">
        <v>2017</v>
      </c>
      <c r="D26" t="s">
        <v>123</v>
      </c>
      <c r="E26" t="s">
        <v>441</v>
      </c>
      <c r="F26" t="s">
        <v>317</v>
      </c>
      <c r="G26" t="s">
        <v>206</v>
      </c>
      <c r="H26" t="s">
        <v>207</v>
      </c>
      <c r="I26" s="86">
        <v>45141</v>
      </c>
      <c r="J26" s="89">
        <v>2.9</v>
      </c>
      <c r="K26" t="s">
        <v>102</v>
      </c>
      <c r="L26" s="88">
        <v>7.0499999999999993E-2</v>
      </c>
      <c r="M26" s="88">
        <v>6.8099999999999994E-2</v>
      </c>
      <c r="N26" s="89">
        <v>198.6</v>
      </c>
      <c r="O26" s="89">
        <v>100.13</v>
      </c>
      <c r="P26" s="89">
        <v>0.19877874000000001</v>
      </c>
      <c r="Q26" s="88">
        <v>0</v>
      </c>
      <c r="R26" s="88">
        <f t="shared" si="0"/>
        <v>4.2999616197341448E-3</v>
      </c>
      <c r="S26" s="88">
        <f>P26/'סכום נכסי הקרן'!$C$42</f>
        <v>4.0246759961143549E-6</v>
      </c>
      <c r="W26" s="92"/>
    </row>
    <row r="27" spans="2:23">
      <c r="B27" t="s">
        <v>1967</v>
      </c>
      <c r="C27" t="s">
        <v>1968</v>
      </c>
      <c r="D27" t="s">
        <v>123</v>
      </c>
      <c r="E27" t="s">
        <v>1969</v>
      </c>
      <c r="F27" t="s">
        <v>347</v>
      </c>
      <c r="G27" t="s">
        <v>370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300.37</v>
      </c>
      <c r="O27" s="77">
        <v>95.15</v>
      </c>
      <c r="P27" s="77">
        <v>0.285802055</v>
      </c>
      <c r="Q27" s="78">
        <v>0</v>
      </c>
      <c r="R27" s="78">
        <f t="shared" si="0"/>
        <v>6.182441177266477E-3</v>
      </c>
      <c r="S27" s="78">
        <f>P27/'סכום נכסי הקרן'!$C$42</f>
        <v>5.7866383014534385E-6</v>
      </c>
      <c r="W27" s="92"/>
    </row>
    <row r="28" spans="2:23">
      <c r="B28" t="s">
        <v>1970</v>
      </c>
      <c r="C28" t="s">
        <v>1971</v>
      </c>
      <c r="D28" t="s">
        <v>123</v>
      </c>
      <c r="E28" t="s">
        <v>1075</v>
      </c>
      <c r="F28" t="s">
        <v>669</v>
      </c>
      <c r="G28" t="s">
        <v>469</v>
      </c>
      <c r="H28" t="s">
        <v>207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192.44</v>
      </c>
      <c r="O28" s="77">
        <v>89.17</v>
      </c>
      <c r="P28" s="77">
        <v>0.171598748</v>
      </c>
      <c r="Q28" s="78">
        <v>0</v>
      </c>
      <c r="R28" s="78">
        <f t="shared" si="0"/>
        <v>3.7120067789665596E-3</v>
      </c>
      <c r="S28" s="78">
        <f>P28/'סכום נכסי הקרן'!$C$42</f>
        <v>3.4743623087603643E-6</v>
      </c>
      <c r="W28" s="92"/>
    </row>
    <row r="29" spans="2:23">
      <c r="B29" t="s">
        <v>1972</v>
      </c>
      <c r="C29" t="s">
        <v>1973</v>
      </c>
      <c r="D29" t="s">
        <v>123</v>
      </c>
      <c r="E29" t="s">
        <v>1974</v>
      </c>
      <c r="F29" t="s">
        <v>347</v>
      </c>
      <c r="G29" t="s">
        <v>545</v>
      </c>
      <c r="H29" t="s">
        <v>207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216.72</v>
      </c>
      <c r="O29" s="77">
        <v>97.96</v>
      </c>
      <c r="P29" s="77">
        <v>0.21229891200000001</v>
      </c>
      <c r="Q29" s="78">
        <v>0</v>
      </c>
      <c r="R29" s="78">
        <f t="shared" si="0"/>
        <v>4.5924286144047224E-3</v>
      </c>
      <c r="S29" s="78">
        <f>P29/'סכום נכסי הקרן'!$C$42</f>
        <v>4.2984191122631817E-6</v>
      </c>
      <c r="W29" s="92"/>
    </row>
    <row r="30" spans="2:23">
      <c r="B30" t="s">
        <v>1975</v>
      </c>
      <c r="C30" t="s">
        <v>1976</v>
      </c>
      <c r="D30" t="s">
        <v>123</v>
      </c>
      <c r="E30" t="s">
        <v>1977</v>
      </c>
      <c r="F30" t="s">
        <v>128</v>
      </c>
      <c r="G30" t="s">
        <v>552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103.2</v>
      </c>
      <c r="O30" s="77">
        <v>99.305300000000003</v>
      </c>
      <c r="P30" s="77">
        <v>0.1024830696</v>
      </c>
      <c r="Q30" s="78">
        <v>0</v>
      </c>
      <c r="R30" s="78">
        <f t="shared" si="0"/>
        <v>2.2169034070371059E-3</v>
      </c>
      <c r="S30" s="78">
        <f>P30/'סכום נכסי הקרן'!$C$42</f>
        <v>2.0749761781729614E-6</v>
      </c>
    </row>
    <row r="31" spans="2:23">
      <c r="B31" t="s">
        <v>1978</v>
      </c>
      <c r="C31" t="s">
        <v>1979</v>
      </c>
      <c r="D31" t="s">
        <v>123</v>
      </c>
      <c r="E31" t="s">
        <v>673</v>
      </c>
      <c r="F31" t="s">
        <v>613</v>
      </c>
      <c r="G31" t="s">
        <v>2862</v>
      </c>
      <c r="H31" t="s">
        <v>210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30040.11</v>
      </c>
      <c r="O31" s="77">
        <v>59</v>
      </c>
      <c r="P31" s="77">
        <v>17.723664899999999</v>
      </c>
      <c r="Q31" s="78">
        <v>1E-4</v>
      </c>
      <c r="R31" s="78">
        <f t="shared" si="0"/>
        <v>0.38339652837637062</v>
      </c>
      <c r="S31" s="78">
        <f>P31/'סכום נכסי הקרן'!$C$42</f>
        <v>3.5885129710654432E-4</v>
      </c>
      <c r="W31" s="92"/>
    </row>
    <row r="32" spans="2:23">
      <c r="B32" t="s">
        <v>2865</v>
      </c>
      <c r="C32">
        <v>9556</v>
      </c>
      <c r="D32" t="s">
        <v>123</v>
      </c>
      <c r="E32" t="s">
        <v>673</v>
      </c>
      <c r="F32" t="s">
        <v>2866</v>
      </c>
      <c r="G32" t="s">
        <v>2862</v>
      </c>
      <c r="H32" t="s">
        <v>210</v>
      </c>
      <c r="I32" s="86">
        <v>45046</v>
      </c>
      <c r="J32" s="89">
        <v>0</v>
      </c>
      <c r="K32" t="s">
        <v>102</v>
      </c>
      <c r="L32" s="88">
        <v>0</v>
      </c>
      <c r="M32" s="88">
        <v>0</v>
      </c>
      <c r="N32" s="89">
        <v>66.16</v>
      </c>
      <c r="O32" s="89">
        <v>29.41732</v>
      </c>
      <c r="P32" s="89">
        <v>1.9462498912000002E-2</v>
      </c>
      <c r="Q32" s="88">
        <v>0</v>
      </c>
      <c r="R32" s="78">
        <f t="shared" ref="R32" si="1">P32/$P$11</f>
        <v>4.210108100379223E-4</v>
      </c>
      <c r="S32" s="78">
        <f>P32/'סכום נכסי הקרן'!$C$42</f>
        <v>3.9405749425480894E-7</v>
      </c>
      <c r="W32" s="92"/>
    </row>
    <row r="33" spans="2:23">
      <c r="B33" s="79" t="s">
        <v>311</v>
      </c>
      <c r="C33" s="16"/>
      <c r="D33" s="16"/>
      <c r="E33" s="16"/>
      <c r="J33" s="81">
        <v>1.92</v>
      </c>
      <c r="M33" s="80">
        <v>6.1699999999999998E-2</v>
      </c>
      <c r="N33" s="81">
        <v>1.04</v>
      </c>
      <c r="P33" s="81">
        <v>4.2243236880000002E-3</v>
      </c>
      <c r="R33" s="80">
        <f t="shared" si="0"/>
        <v>9.1380143207134705E-5</v>
      </c>
      <c r="S33" s="80">
        <f>P33/'סכום נכסי הקרן'!$C$42</f>
        <v>8.5529942220736813E-8</v>
      </c>
    </row>
    <row r="34" spans="2:23">
      <c r="B34" t="s">
        <v>1980</v>
      </c>
      <c r="C34" t="s">
        <v>1981</v>
      </c>
      <c r="D34" t="s">
        <v>123</v>
      </c>
      <c r="E34" t="s">
        <v>1982</v>
      </c>
      <c r="F34" t="s">
        <v>112</v>
      </c>
      <c r="G34" t="s">
        <v>328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1.04</v>
      </c>
      <c r="O34" s="77">
        <v>105.53</v>
      </c>
      <c r="P34" s="77">
        <v>4.2243236880000002E-3</v>
      </c>
      <c r="Q34" s="78">
        <v>0</v>
      </c>
      <c r="R34" s="78">
        <f t="shared" si="0"/>
        <v>9.1380143207134705E-5</v>
      </c>
      <c r="S34" s="78">
        <f>P34/'סכום נכסי הקרן'!$C$42</f>
        <v>8.5529942220736813E-8</v>
      </c>
      <c r="W34" s="92"/>
    </row>
    <row r="35" spans="2:23">
      <c r="B35" s="79" t="s">
        <v>827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218</v>
      </c>
      <c r="C37" s="16"/>
      <c r="D37" s="16"/>
      <c r="E37" s="16"/>
      <c r="J37" s="81">
        <v>11.62</v>
      </c>
      <c r="M37" s="80">
        <v>5.7099999999999998E-2</v>
      </c>
      <c r="N37" s="81">
        <v>71.64</v>
      </c>
      <c r="P37" s="81">
        <v>0.15357586021799999</v>
      </c>
      <c r="R37" s="80">
        <f t="shared" si="0"/>
        <v>3.3221374914392541E-3</v>
      </c>
      <c r="S37" s="80">
        <f>P37/'סכום נכסי הקרן'!$C$42</f>
        <v>3.1094526416758557E-6</v>
      </c>
    </row>
    <row r="38" spans="2:23">
      <c r="B38" s="79" t="s">
        <v>312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7">
        <v>0</v>
      </c>
      <c r="K39" t="s">
        <v>209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313</v>
      </c>
      <c r="C40" s="16"/>
      <c r="D40" s="16"/>
      <c r="E40" s="16"/>
      <c r="J40" s="81">
        <v>11.62</v>
      </c>
      <c r="M40" s="80">
        <v>5.7099999999999998E-2</v>
      </c>
      <c r="N40" s="81">
        <v>71.64</v>
      </c>
      <c r="P40" s="81">
        <v>0.15357586021799999</v>
      </c>
      <c r="R40" s="80">
        <f t="shared" si="0"/>
        <v>3.3221374914392541E-3</v>
      </c>
      <c r="S40" s="80">
        <f>P40/'סכום נכסי הקרן'!$C$42</f>
        <v>3.1094526416758557E-6</v>
      </c>
    </row>
    <row r="41" spans="2:23">
      <c r="B41" t="s">
        <v>1983</v>
      </c>
      <c r="C41" t="s">
        <v>1984</v>
      </c>
      <c r="D41" t="s">
        <v>123</v>
      </c>
      <c r="E41"/>
      <c r="F41" t="s">
        <v>1615</v>
      </c>
      <c r="G41" t="s">
        <v>960</v>
      </c>
      <c r="H41" t="s">
        <v>304</v>
      </c>
      <c r="I41" t="s">
        <v>418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38.549999999999997</v>
      </c>
      <c r="O41" s="77">
        <v>71.84</v>
      </c>
      <c r="P41" s="77">
        <v>7.9081130760000007E-2</v>
      </c>
      <c r="Q41" s="78">
        <v>0</v>
      </c>
      <c r="R41" s="78">
        <f t="shared" si="0"/>
        <v>1.710675030504657E-3</v>
      </c>
      <c r="S41" s="78">
        <f>P41/'סכום נכסי הקרן'!$C$42</f>
        <v>1.6011567872668506E-6</v>
      </c>
    </row>
    <row r="42" spans="2:23">
      <c r="B42" t="s">
        <v>1985</v>
      </c>
      <c r="C42" t="s">
        <v>1986</v>
      </c>
      <c r="D42" t="s">
        <v>123</v>
      </c>
      <c r="E42"/>
      <c r="F42" t="s">
        <v>1615</v>
      </c>
      <c r="G42" t="s">
        <v>1026</v>
      </c>
      <c r="H42" t="s">
        <v>2114</v>
      </c>
      <c r="I42" t="s">
        <v>418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33.090000000000003</v>
      </c>
      <c r="O42" s="77">
        <v>78.84</v>
      </c>
      <c r="P42" s="77">
        <v>7.4494729457999995E-2</v>
      </c>
      <c r="Q42" s="78">
        <v>0</v>
      </c>
      <c r="R42" s="78">
        <f t="shared" si="0"/>
        <v>1.6114624609345975E-3</v>
      </c>
      <c r="S42" s="78">
        <f>P42/'סכום נכסי הקרן'!$C$42</f>
        <v>1.5082958544090053E-6</v>
      </c>
    </row>
    <row r="43" spans="2:23">
      <c r="B43" t="s">
        <v>220</v>
      </c>
      <c r="C43" s="16"/>
      <c r="D43" s="16"/>
      <c r="E43" s="16"/>
    </row>
    <row r="44" spans="2:23">
      <c r="B44" t="s">
        <v>306</v>
      </c>
      <c r="C44" s="16"/>
      <c r="D44" s="16"/>
      <c r="E44" s="16"/>
    </row>
    <row r="45" spans="2:23">
      <c r="B45" t="s">
        <v>307</v>
      </c>
      <c r="C45" s="16"/>
      <c r="D45" s="16"/>
      <c r="E45" s="16"/>
    </row>
    <row r="46" spans="2:23">
      <c r="B46" t="s">
        <v>308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2072</v>
      </c>
    </row>
    <row r="3" spans="2:98" s="1" customFormat="1">
      <c r="B3" s="2" t="s">
        <v>2</v>
      </c>
      <c r="C3" s="26" t="s">
        <v>2073</v>
      </c>
    </row>
    <row r="4" spans="2:98" s="1" customFormat="1">
      <c r="B4" s="2" t="s">
        <v>3</v>
      </c>
      <c r="C4" s="83">
        <v>1161</v>
      </c>
    </row>
    <row r="6" spans="2:9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5" workbookViewId="0">
      <selection activeCell="W14" sqref="W14:W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2072</v>
      </c>
    </row>
    <row r="3" spans="2:55" s="1" customFormat="1">
      <c r="B3" s="2" t="s">
        <v>2</v>
      </c>
      <c r="C3" s="26" t="s">
        <v>2073</v>
      </c>
    </row>
    <row r="4" spans="2:55" s="1" customFormat="1">
      <c r="B4" s="2" t="s">
        <v>3</v>
      </c>
      <c r="C4" s="83">
        <v>1161</v>
      </c>
    </row>
    <row r="6" spans="2:55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139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7.72</v>
      </c>
      <c r="G11" s="7"/>
      <c r="H11" s="75">
        <v>21.431409022139</v>
      </c>
      <c r="I11" s="7"/>
      <c r="J11" s="76">
        <v>1</v>
      </c>
      <c r="K11" s="76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5.76</v>
      </c>
      <c r="H12" s="81">
        <v>14.036261213195001</v>
      </c>
      <c r="J12" s="80">
        <v>0.65490000000000004</v>
      </c>
      <c r="K12" s="80">
        <v>2.9999999999999997E-4</v>
      </c>
    </row>
    <row r="13" spans="2:55">
      <c r="B13" s="79" t="s">
        <v>1987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1988</v>
      </c>
      <c r="C15" s="16"/>
      <c r="F15" s="81">
        <v>5.76</v>
      </c>
      <c r="H15" s="81">
        <v>14.036261213195001</v>
      </c>
      <c r="J15" s="80">
        <v>0.65490000000000004</v>
      </c>
      <c r="K15" s="80">
        <v>2.9999999999999997E-4</v>
      </c>
    </row>
    <row r="16" spans="2:55">
      <c r="B16" t="s">
        <v>1989</v>
      </c>
      <c r="C16" t="s">
        <v>1990</v>
      </c>
      <c r="D16" t="s">
        <v>106</v>
      </c>
      <c r="E16" s="86">
        <v>45103</v>
      </c>
      <c r="F16" s="77">
        <v>0.55000000000000004</v>
      </c>
      <c r="G16" s="77">
        <v>126356.95</v>
      </c>
      <c r="H16" s="77">
        <v>2.6749134530249998</v>
      </c>
      <c r="I16" s="78">
        <v>0</v>
      </c>
      <c r="J16" s="78">
        <v>0.12479999999999999</v>
      </c>
      <c r="K16" s="78">
        <v>1E-4</v>
      </c>
    </row>
    <row r="17" spans="2:11">
      <c r="B17" t="s">
        <v>1991</v>
      </c>
      <c r="C17" t="s">
        <v>1992</v>
      </c>
      <c r="D17" t="s">
        <v>102</v>
      </c>
      <c r="E17" s="86">
        <v>45158</v>
      </c>
      <c r="F17" s="77">
        <v>4.55</v>
      </c>
      <c r="G17" s="77">
        <v>179087.5435</v>
      </c>
      <c r="H17" s="77">
        <v>8.1484832292499991</v>
      </c>
      <c r="I17" s="78">
        <v>0</v>
      </c>
      <c r="J17" s="78">
        <v>0.38019999999999998</v>
      </c>
      <c r="K17" s="78">
        <v>2.0000000000000001E-4</v>
      </c>
    </row>
    <row r="18" spans="2:11">
      <c r="B18" t="s">
        <v>1993</v>
      </c>
      <c r="C18" t="s">
        <v>1994</v>
      </c>
      <c r="D18" t="s">
        <v>106</v>
      </c>
      <c r="E18" s="86">
        <v>45103</v>
      </c>
      <c r="F18" s="77">
        <v>0.66</v>
      </c>
      <c r="G18" s="77">
        <v>126473.8</v>
      </c>
      <c r="H18" s="77">
        <v>3.2128645309200001</v>
      </c>
      <c r="I18" s="78">
        <v>0</v>
      </c>
      <c r="J18" s="78">
        <v>0.14990000000000001</v>
      </c>
      <c r="K18" s="78">
        <v>1E-4</v>
      </c>
    </row>
    <row r="19" spans="2:11">
      <c r="B19" s="79" t="s">
        <v>1995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1996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209</v>
      </c>
      <c r="C22" t="s">
        <v>209</v>
      </c>
      <c r="D22" t="s">
        <v>209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218</v>
      </c>
      <c r="C23" s="16"/>
      <c r="F23" s="81">
        <v>1.96</v>
      </c>
      <c r="H23" s="81">
        <v>7.3951478089440004</v>
      </c>
      <c r="J23" s="80">
        <v>0.34510000000000002</v>
      </c>
      <c r="K23" s="80">
        <v>1E-4</v>
      </c>
    </row>
    <row r="24" spans="2:11">
      <c r="B24" s="79" t="s">
        <v>1997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1998</v>
      </c>
      <c r="C26" s="16"/>
      <c r="F26" s="81">
        <v>1.96</v>
      </c>
      <c r="H26" s="81">
        <v>7.3951478089440004</v>
      </c>
      <c r="J26" s="80">
        <v>0.34510000000000002</v>
      </c>
      <c r="K26" s="80">
        <v>1E-4</v>
      </c>
    </row>
    <row r="27" spans="2:11">
      <c r="B27" t="s">
        <v>1999</v>
      </c>
      <c r="C27" t="s">
        <v>2000</v>
      </c>
      <c r="D27" t="s">
        <v>106</v>
      </c>
      <c r="E27" s="86">
        <v>44616</v>
      </c>
      <c r="F27" s="77">
        <v>1.96</v>
      </c>
      <c r="G27" s="77">
        <v>98026.36</v>
      </c>
      <c r="H27" s="77">
        <v>7.3951478089440004</v>
      </c>
      <c r="I27" s="78">
        <v>0</v>
      </c>
      <c r="J27" s="78">
        <v>0.34510000000000002</v>
      </c>
      <c r="K27" s="78">
        <v>1E-4</v>
      </c>
    </row>
    <row r="28" spans="2:11">
      <c r="B28" s="79" t="s">
        <v>2001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2002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t="s">
        <v>220</v>
      </c>
      <c r="C32" s="16"/>
    </row>
    <row r="33" spans="2:3">
      <c r="B33" t="s">
        <v>306</v>
      </c>
      <c r="C33" s="16"/>
    </row>
    <row r="34" spans="2:3">
      <c r="B34" t="s">
        <v>307</v>
      </c>
      <c r="C34" s="16"/>
    </row>
    <row r="35" spans="2:3">
      <c r="B35" t="s">
        <v>308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2072</v>
      </c>
    </row>
    <row r="3" spans="2:59" s="1" customFormat="1">
      <c r="B3" s="2" t="s">
        <v>2</v>
      </c>
      <c r="C3" s="26" t="s">
        <v>2073</v>
      </c>
    </row>
    <row r="4" spans="2:59" s="1" customFormat="1">
      <c r="B4" s="2" t="s">
        <v>3</v>
      </c>
      <c r="C4" s="83">
        <v>1161</v>
      </c>
    </row>
    <row r="6" spans="2:5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306.55</v>
      </c>
      <c r="H11" s="7"/>
      <c r="I11" s="75">
        <v>9.2649924999999998E-4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2003</v>
      </c>
      <c r="C12" s="16"/>
      <c r="D12" s="16"/>
      <c r="G12" s="81">
        <v>306.55</v>
      </c>
      <c r="I12" s="81">
        <v>9.2649924999999998E-4</v>
      </c>
      <c r="K12" s="80">
        <v>0.99539999999999995</v>
      </c>
      <c r="L12" s="80">
        <v>0</v>
      </c>
    </row>
    <row r="13" spans="2:59">
      <c r="B13" t="s">
        <v>2004</v>
      </c>
      <c r="C13" t="s">
        <v>2005</v>
      </c>
      <c r="D13" t="s">
        <v>613</v>
      </c>
      <c r="E13" t="s">
        <v>102</v>
      </c>
      <c r="F13" s="86">
        <v>44607</v>
      </c>
      <c r="G13" s="77">
        <v>252.74</v>
      </c>
      <c r="H13" s="77">
        <v>0.3649</v>
      </c>
      <c r="I13" s="77">
        <v>9.2224826000000002E-4</v>
      </c>
      <c r="J13" s="78">
        <v>0</v>
      </c>
      <c r="K13" s="78">
        <v>0.99539999999999995</v>
      </c>
      <c r="L13" s="78">
        <v>0</v>
      </c>
    </row>
    <row r="14" spans="2:59">
      <c r="B14" t="s">
        <v>2006</v>
      </c>
      <c r="C14" t="s">
        <v>2007</v>
      </c>
      <c r="D14" t="s">
        <v>125</v>
      </c>
      <c r="E14" t="s">
        <v>102</v>
      </c>
      <c r="F14" s="86">
        <v>44537</v>
      </c>
      <c r="G14" s="77">
        <v>53.81</v>
      </c>
      <c r="H14" s="77">
        <v>7.9000000000000008E-3</v>
      </c>
      <c r="I14" s="77">
        <v>4.2509899999999998E-6</v>
      </c>
      <c r="J14" s="78">
        <v>0</v>
      </c>
      <c r="K14" s="78">
        <v>0</v>
      </c>
      <c r="L14" s="78">
        <v>0</v>
      </c>
      <c r="W14" s="92"/>
    </row>
    <row r="15" spans="2:59">
      <c r="B15" s="79" t="s">
        <v>1891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220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B20" t="s">
        <v>308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2072</v>
      </c>
    </row>
    <row r="3" spans="2:52" s="1" customFormat="1">
      <c r="B3" s="2" t="s">
        <v>2</v>
      </c>
      <c r="C3" s="26" t="s">
        <v>2073</v>
      </c>
    </row>
    <row r="4" spans="2:52" s="1" customFormat="1">
      <c r="B4" s="2" t="s">
        <v>3</v>
      </c>
      <c r="C4" s="83">
        <v>1161</v>
      </c>
    </row>
    <row r="6" spans="2:52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39188</v>
      </c>
      <c r="H11" s="7"/>
      <c r="I11" s="75">
        <v>-0.53138927999999996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39188</v>
      </c>
      <c r="I12" s="81">
        <v>-0.53138927999999996</v>
      </c>
      <c r="K12" s="80">
        <v>1</v>
      </c>
      <c r="L12" s="80">
        <v>0</v>
      </c>
    </row>
    <row r="13" spans="2:52">
      <c r="B13" s="79" t="s">
        <v>1896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1905</v>
      </c>
      <c r="C15" s="16"/>
      <c r="D15" s="16"/>
      <c r="G15" s="81">
        <v>39188</v>
      </c>
      <c r="I15" s="81">
        <v>-0.53138927999999996</v>
      </c>
      <c r="K15" s="80">
        <v>1</v>
      </c>
      <c r="L15" s="80">
        <v>0</v>
      </c>
    </row>
    <row r="16" spans="2:52">
      <c r="B16" t="s">
        <v>2008</v>
      </c>
      <c r="C16" t="s">
        <v>2009</v>
      </c>
      <c r="D16" t="s">
        <v>2113</v>
      </c>
      <c r="E16" t="s">
        <v>106</v>
      </c>
      <c r="F16" s="86">
        <v>45181</v>
      </c>
      <c r="G16" s="77">
        <v>39188</v>
      </c>
      <c r="H16" s="77">
        <v>0.62319999999999998</v>
      </c>
      <c r="I16" s="77">
        <v>0.79943520000000001</v>
      </c>
      <c r="J16" s="78">
        <v>0</v>
      </c>
      <c r="K16" s="78">
        <v>-1.5044</v>
      </c>
      <c r="L16" s="78">
        <v>0</v>
      </c>
    </row>
    <row r="17" spans="2:12">
      <c r="B17" t="s">
        <v>2010</v>
      </c>
      <c r="C17" t="s">
        <v>2011</v>
      </c>
      <c r="D17" t="s">
        <v>2113</v>
      </c>
      <c r="E17" t="s">
        <v>106</v>
      </c>
      <c r="F17" s="86">
        <v>45140</v>
      </c>
      <c r="G17" s="77">
        <v>-11756.4</v>
      </c>
      <c r="H17" s="77">
        <v>2.6110000000000002</v>
      </c>
      <c r="I17" s="77">
        <v>-1.3766744399999999</v>
      </c>
      <c r="J17" s="78">
        <v>0</v>
      </c>
      <c r="K17" s="78">
        <v>2.5907</v>
      </c>
      <c r="L17" s="78">
        <v>0</v>
      </c>
    </row>
    <row r="18" spans="2:12">
      <c r="B18" t="s">
        <v>2010</v>
      </c>
      <c r="C18" t="s">
        <v>2012</v>
      </c>
      <c r="D18" t="s">
        <v>2113</v>
      </c>
      <c r="E18" t="s">
        <v>106</v>
      </c>
      <c r="F18" s="86">
        <v>45140</v>
      </c>
      <c r="G18" s="77">
        <v>11756.4</v>
      </c>
      <c r="H18" s="77">
        <v>7.4800000000000005E-2</v>
      </c>
      <c r="I18" s="77">
        <v>4.5849960000000002E-2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2013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218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1913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827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220</v>
      </c>
      <c r="C36" s="16"/>
      <c r="D36" s="16"/>
    </row>
    <row r="37" spans="2:12">
      <c r="B37" t="s">
        <v>306</v>
      </c>
      <c r="C37" s="16"/>
      <c r="D37" s="16"/>
    </row>
    <row r="38" spans="2:12">
      <c r="B38" t="s">
        <v>307</v>
      </c>
      <c r="C38" s="16"/>
      <c r="D38" s="16"/>
    </row>
    <row r="39" spans="2:12">
      <c r="B39" t="s">
        <v>308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3"/>
  <sheetViews>
    <sheetView rightToLeft="1" workbookViewId="0">
      <selection activeCell="K11" sqref="K11:L6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2072</v>
      </c>
    </row>
    <row r="3" spans="2:13" s="1" customFormat="1">
      <c r="B3" s="2" t="s">
        <v>2</v>
      </c>
      <c r="C3" s="26" t="s">
        <v>2073</v>
      </c>
    </row>
    <row r="4" spans="2:13" s="1" customFormat="1">
      <c r="B4" s="2" t="s">
        <v>3</v>
      </c>
      <c r="C4" s="83">
        <v>1161</v>
      </c>
    </row>
    <row r="5" spans="2:13">
      <c r="B5" s="2"/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J12+J56</f>
        <v>7471.4297160489987</v>
      </c>
      <c r="K11" s="76">
        <f>J11/$J$11</f>
        <v>1</v>
      </c>
      <c r="L11" s="76">
        <f>J11/'סכום נכסי הקרן'!$C$42</f>
        <v>0.15127414448264384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J13+J19+J46+J48+J50+J52+J54</f>
        <v>7202.9675360489991</v>
      </c>
      <c r="K12" s="80">
        <f t="shared" ref="K12:K62" si="0">J12/$J$11</f>
        <v>0.96406816496937264</v>
      </c>
      <c r="L12" s="80">
        <f>J12/'סכום נכסי הקרן'!$C$42</f>
        <v>0.14583858687869422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5282.6466</v>
      </c>
      <c r="K13" s="80">
        <f t="shared" si="0"/>
        <v>0.70704628173810102</v>
      </c>
      <c r="L13" s="80">
        <f>J13/'סכום נכסי הקרן'!$C$42</f>
        <v>0.1069578213795656</v>
      </c>
    </row>
    <row r="14" spans="2:13">
      <c r="B14" s="87" t="s">
        <v>2074</v>
      </c>
      <c r="C14" t="s">
        <v>2075</v>
      </c>
      <c r="D14">
        <v>11</v>
      </c>
      <c r="E14" t="s">
        <v>206</v>
      </c>
      <c r="F14" t="s">
        <v>207</v>
      </c>
      <c r="G14" t="s">
        <v>102</v>
      </c>
      <c r="H14" s="88">
        <v>4.3799999999999999E-2</v>
      </c>
      <c r="I14" s="88">
        <v>4.3799999999999999E-2</v>
      </c>
      <c r="J14" s="89">
        <v>614.54467</v>
      </c>
      <c r="K14" s="88">
        <f t="shared" si="0"/>
        <v>8.2252620094910051E-2</v>
      </c>
      <c r="L14" s="88">
        <f>J14/'סכום נכסי הקרן'!$C$42</f>
        <v>1.2442694736313438E-2</v>
      </c>
    </row>
    <row r="15" spans="2:13">
      <c r="B15" s="87" t="s">
        <v>2076</v>
      </c>
      <c r="C15" t="s">
        <v>2077</v>
      </c>
      <c r="D15">
        <v>12</v>
      </c>
      <c r="E15" t="s">
        <v>206</v>
      </c>
      <c r="F15" t="s">
        <v>207</v>
      </c>
      <c r="G15" t="s">
        <v>102</v>
      </c>
      <c r="H15" s="88">
        <v>4.3700000000000003E-2</v>
      </c>
      <c r="I15" s="88">
        <v>4.3700000000000003E-2</v>
      </c>
      <c r="J15" s="89">
        <v>272.25767000000002</v>
      </c>
      <c r="K15" s="88">
        <f t="shared" si="0"/>
        <v>3.6439835526415665E-2</v>
      </c>
      <c r="L15" s="88">
        <f>J15/'סכום נכסי הקרן'!$C$42</f>
        <v>5.5124049443467816E-3</v>
      </c>
    </row>
    <row r="16" spans="2:13">
      <c r="B16" s="87" t="s">
        <v>2078</v>
      </c>
      <c r="C16" s="87" t="s">
        <v>2079</v>
      </c>
      <c r="D16">
        <v>10</v>
      </c>
      <c r="E16" t="s">
        <v>206</v>
      </c>
      <c r="F16" t="s">
        <v>207</v>
      </c>
      <c r="G16" t="s">
        <v>102</v>
      </c>
      <c r="H16" s="88">
        <v>4.3900000000000002E-2</v>
      </c>
      <c r="I16" s="88">
        <v>4.3900000000000002E-2</v>
      </c>
      <c r="J16" s="77">
        <f>3721.95179+572.30732-0.01</f>
        <v>4294.2491099999997</v>
      </c>
      <c r="K16" s="88">
        <f t="shared" si="0"/>
        <v>0.57475600697624729</v>
      </c>
      <c r="L16" s="88">
        <f>J16/'סכום נכסי הקרן'!$C$42</f>
        <v>8.694572324159229E-2</v>
      </c>
    </row>
    <row r="17" spans="2:12">
      <c r="B17" s="87" t="s">
        <v>2080</v>
      </c>
      <c r="C17" s="87" t="s">
        <v>2081</v>
      </c>
      <c r="D17">
        <v>20</v>
      </c>
      <c r="E17" t="s">
        <v>206</v>
      </c>
      <c r="F17" s="90" t="s">
        <v>2082</v>
      </c>
      <c r="G17" t="s">
        <v>102</v>
      </c>
      <c r="H17" s="88">
        <v>4.2700000000000002E-2</v>
      </c>
      <c r="I17" s="88">
        <v>4.2700000000000002E-2</v>
      </c>
      <c r="J17" s="89">
        <v>94.885390000000001</v>
      </c>
      <c r="K17" s="88">
        <f t="shared" si="0"/>
        <v>1.2699763446369777E-2</v>
      </c>
      <c r="L17" s="88">
        <f>J17/'סכום נכסי הקרן'!$C$42</f>
        <v>1.9211458504815408E-3</v>
      </c>
    </row>
    <row r="18" spans="2:12">
      <c r="B18" s="87" t="s">
        <v>2083</v>
      </c>
      <c r="C18" t="s">
        <v>205</v>
      </c>
      <c r="D18">
        <v>26</v>
      </c>
      <c r="E18" t="s">
        <v>206</v>
      </c>
      <c r="F18" t="s">
        <v>207</v>
      </c>
      <c r="G18" t="s">
        <v>102</v>
      </c>
      <c r="H18" s="88">
        <v>0</v>
      </c>
      <c r="I18" s="88">
        <v>0</v>
      </c>
      <c r="J18" s="77">
        <v>6.7097600000000002</v>
      </c>
      <c r="K18" s="88">
        <f t="shared" si="0"/>
        <v>8.9805569415812153E-4</v>
      </c>
      <c r="L18" s="88">
        <f>J18/'סכום נכסי הקרן'!$C$42</f>
        <v>1.3585260683153668E-4</v>
      </c>
    </row>
    <row r="19" spans="2:12">
      <c r="B19" s="79" t="s">
        <v>208</v>
      </c>
      <c r="D19" s="16"/>
      <c r="I19" s="80">
        <v>0</v>
      </c>
      <c r="J19" s="81">
        <f>SUM(J20:J45)</f>
        <v>1920.3162755489998</v>
      </c>
      <c r="K19" s="80">
        <f t="shared" si="0"/>
        <v>0.2570212594550767</v>
      </c>
      <c r="L19" s="80">
        <f>J19/'סכום נכסי הקרן'!$C$42</f>
        <v>3.8880671137918363E-2</v>
      </c>
    </row>
    <row r="20" spans="2:12">
      <c r="B20" s="87" t="s">
        <v>2074</v>
      </c>
      <c r="C20" s="87" t="s">
        <v>2084</v>
      </c>
      <c r="D20">
        <v>11</v>
      </c>
      <c r="E20" t="s">
        <v>206</v>
      </c>
      <c r="F20" t="s">
        <v>2082</v>
      </c>
      <c r="G20" t="s">
        <v>110</v>
      </c>
      <c r="H20" s="88">
        <v>0</v>
      </c>
      <c r="I20" s="88">
        <v>0</v>
      </c>
      <c r="J20" s="89">
        <v>7.1379999999999999E-2</v>
      </c>
      <c r="K20" s="88">
        <f t="shared" si="0"/>
        <v>9.5537270258558741E-6</v>
      </c>
      <c r="L20" s="88">
        <f>J20/'סכום נכסי הקרן'!$C$42</f>
        <v>1.4452318824570609E-6</v>
      </c>
    </row>
    <row r="21" spans="2:12">
      <c r="B21" s="87" t="s">
        <v>2076</v>
      </c>
      <c r="C21" s="87" t="s">
        <v>2088</v>
      </c>
      <c r="D21">
        <v>12</v>
      </c>
      <c r="E21" t="s">
        <v>206</v>
      </c>
      <c r="F21" t="s">
        <v>207</v>
      </c>
      <c r="G21" t="s">
        <v>110</v>
      </c>
      <c r="H21" s="88">
        <v>3.2300000000000002E-2</v>
      </c>
      <c r="I21" s="88">
        <v>3.2300000000000002E-2</v>
      </c>
      <c r="J21" s="89">
        <v>0.79424000000000006</v>
      </c>
      <c r="K21" s="88">
        <f t="shared" si="0"/>
        <v>1.0630361660150982E-4</v>
      </c>
      <c r="L21" s="88">
        <f>J21/'סכום נכסי הקרן'!$C$42</f>
        <v>1.6080988656804371E-5</v>
      </c>
    </row>
    <row r="22" spans="2:12">
      <c r="B22" s="87" t="s">
        <v>2078</v>
      </c>
      <c r="C22" s="87" t="s">
        <v>2093</v>
      </c>
      <c r="D22">
        <v>10</v>
      </c>
      <c r="E22" t="s">
        <v>206</v>
      </c>
      <c r="F22" t="s">
        <v>2082</v>
      </c>
      <c r="G22" t="s">
        <v>110</v>
      </c>
      <c r="H22" s="88">
        <v>3.3300000000000003E-2</v>
      </c>
      <c r="I22" s="88">
        <v>3.3300000000000003E-2</v>
      </c>
      <c r="J22" s="89">
        <f>7.97073+0.01777185</f>
        <v>7.9885018499999996</v>
      </c>
      <c r="K22" s="88">
        <f t="shared" si="0"/>
        <v>1.0692065847638646E-3</v>
      </c>
      <c r="L22" s="88">
        <f>J22/'סכום נכסי הקרן'!$C$42</f>
        <v>1.6174331138536302E-4</v>
      </c>
    </row>
    <row r="23" spans="2:12">
      <c r="B23" s="87" t="s">
        <v>2080</v>
      </c>
      <c r="C23" s="87" t="s">
        <v>2103</v>
      </c>
      <c r="D23">
        <v>20</v>
      </c>
      <c r="E23" t="s">
        <v>206</v>
      </c>
      <c r="F23" t="s">
        <v>2082</v>
      </c>
      <c r="G23" t="s">
        <v>110</v>
      </c>
      <c r="H23" s="88">
        <v>3.1800000000000002E-2</v>
      </c>
      <c r="I23" s="88">
        <v>3.1800000000000002E-2</v>
      </c>
      <c r="J23" s="89">
        <v>0.17415</v>
      </c>
      <c r="K23" s="88">
        <f t="shared" si="0"/>
        <v>2.3308791840190535E-5</v>
      </c>
      <c r="L23" s="88">
        <f>J23/'סכום נכסי הקרן'!$C$42</f>
        <v>3.5260175445488535E-6</v>
      </c>
    </row>
    <row r="24" spans="2:12">
      <c r="B24" s="87" t="s">
        <v>2074</v>
      </c>
      <c r="C24" s="87" t="s">
        <v>2087</v>
      </c>
      <c r="D24">
        <v>11</v>
      </c>
      <c r="E24" t="s">
        <v>206</v>
      </c>
      <c r="F24" t="s">
        <v>2082</v>
      </c>
      <c r="G24" t="s">
        <v>120</v>
      </c>
      <c r="H24" s="88">
        <v>0</v>
      </c>
      <c r="I24" s="88">
        <v>0</v>
      </c>
      <c r="J24" s="89">
        <v>2.0000000000000002E-5</v>
      </c>
      <c r="K24" s="88">
        <f t="shared" si="0"/>
        <v>2.676863834647205E-9</v>
      </c>
      <c r="L24" s="88">
        <f>J24/'סכום נכסי הקרן'!$C$42</f>
        <v>4.0494028648278538E-10</v>
      </c>
    </row>
    <row r="25" spans="2:12">
      <c r="B25" s="87" t="s">
        <v>2078</v>
      </c>
      <c r="C25" s="87" t="s">
        <v>2094</v>
      </c>
      <c r="D25">
        <v>10</v>
      </c>
      <c r="E25" t="s">
        <v>206</v>
      </c>
      <c r="F25" t="s">
        <v>2082</v>
      </c>
      <c r="G25" t="s">
        <v>120</v>
      </c>
      <c r="H25" s="88">
        <v>0</v>
      </c>
      <c r="I25" s="88">
        <v>0</v>
      </c>
      <c r="J25" s="89">
        <f>0.01204+0.003741936</f>
        <v>1.5781936E-2</v>
      </c>
      <c r="K25" s="88">
        <f t="shared" si="0"/>
        <v>2.1123046859558386E-6</v>
      </c>
      <c r="L25" s="88">
        <f>J25/'סכום נכסי הקרן'!$C$42</f>
        <v>3.1953708425464915E-7</v>
      </c>
    </row>
    <row r="26" spans="2:12">
      <c r="B26" s="87" t="s">
        <v>2080</v>
      </c>
      <c r="C26" s="87" t="s">
        <v>2108</v>
      </c>
      <c r="D26">
        <v>20</v>
      </c>
      <c r="E26" t="s">
        <v>206</v>
      </c>
      <c r="F26" t="s">
        <v>2082</v>
      </c>
      <c r="G26" t="s">
        <v>120</v>
      </c>
      <c r="H26" s="88">
        <v>0</v>
      </c>
      <c r="I26" s="88">
        <v>0</v>
      </c>
      <c r="J26" s="89">
        <v>2.3400000000000001E-3</v>
      </c>
      <c r="K26" s="88">
        <f t="shared" si="0"/>
        <v>3.1319306865372301E-7</v>
      </c>
      <c r="L26" s="88">
        <f>J26/'סכום נכסי הקרן'!$C$42</f>
        <v>4.7378013518485884E-8</v>
      </c>
    </row>
    <row r="27" spans="2:12">
      <c r="B27" s="87" t="s">
        <v>2074</v>
      </c>
      <c r="C27" s="87" t="s">
        <v>2085</v>
      </c>
      <c r="D27">
        <v>11</v>
      </c>
      <c r="E27" t="s">
        <v>206</v>
      </c>
      <c r="F27" t="s">
        <v>2082</v>
      </c>
      <c r="G27" t="s">
        <v>106</v>
      </c>
      <c r="H27" s="88">
        <v>4.8099999999999997E-2</v>
      </c>
      <c r="I27" s="88">
        <v>4.8099999999999997E-2</v>
      </c>
      <c r="J27" s="89">
        <v>172.33324999999999</v>
      </c>
      <c r="K27" s="88">
        <f t="shared" si="0"/>
        <v>2.3065632221610771E-2</v>
      </c>
      <c r="L27" s="88">
        <f>J27/'סכום נכסי הקרן'!$C$42</f>
        <v>3.4892337812754731E-3</v>
      </c>
    </row>
    <row r="28" spans="2:12">
      <c r="B28" s="87" t="s">
        <v>2076</v>
      </c>
      <c r="C28" s="87" t="s">
        <v>2089</v>
      </c>
      <c r="D28">
        <v>12</v>
      </c>
      <c r="E28" t="s">
        <v>206</v>
      </c>
      <c r="F28" t="s">
        <v>207</v>
      </c>
      <c r="G28" t="s">
        <v>106</v>
      </c>
      <c r="H28" s="88">
        <v>4.8099999999999997E-2</v>
      </c>
      <c r="I28" s="88">
        <v>4.8099999999999997E-2</v>
      </c>
      <c r="J28" s="89">
        <v>372.40668000000005</v>
      </c>
      <c r="K28" s="88">
        <f t="shared" si="0"/>
        <v>4.9844098673651735E-2</v>
      </c>
      <c r="L28" s="88">
        <f>J28/'סכום נכסי הקרן'!$C$42</f>
        <v>7.5401233843651492E-3</v>
      </c>
    </row>
    <row r="29" spans="2:12">
      <c r="B29" s="87" t="s">
        <v>2078</v>
      </c>
      <c r="C29" s="87" t="s">
        <v>2095</v>
      </c>
      <c r="D29">
        <v>10</v>
      </c>
      <c r="E29" t="s">
        <v>206</v>
      </c>
      <c r="F29" t="s">
        <v>207</v>
      </c>
      <c r="G29" t="s">
        <v>106</v>
      </c>
      <c r="H29" s="88">
        <v>4.7600000000000003E-2</v>
      </c>
      <c r="I29" s="88">
        <v>4.7600000000000003E-2</v>
      </c>
      <c r="J29" s="89">
        <f>394.5626+463.4353809</f>
        <v>857.9979808999999</v>
      </c>
      <c r="K29" s="88">
        <f t="shared" si="0"/>
        <v>0.11483718826357665</v>
      </c>
      <c r="L29" s="88">
        <f>J29/'סכום נכסי הקרן'!$C$42</f>
        <v>1.7371897409364866E-2</v>
      </c>
    </row>
    <row r="30" spans="2:12">
      <c r="B30" s="87" t="s">
        <v>2080</v>
      </c>
      <c r="C30" s="87" t="s">
        <v>2104</v>
      </c>
      <c r="D30">
        <v>20</v>
      </c>
      <c r="E30" t="s">
        <v>206</v>
      </c>
      <c r="F30" t="s">
        <v>2082</v>
      </c>
      <c r="G30" t="s">
        <v>106</v>
      </c>
      <c r="H30" s="88">
        <v>4.9099999999999998E-2</v>
      </c>
      <c r="I30" s="88">
        <v>4.9099999999999998E-2</v>
      </c>
      <c r="J30" s="89">
        <v>477.96047999999996</v>
      </c>
      <c r="K30" s="88">
        <f t="shared" si="0"/>
        <v>6.3971756165130927E-2</v>
      </c>
      <c r="L30" s="88">
        <f>J30/'סכום נכסי הקרן'!$C$42</f>
        <v>9.6772726849324794E-3</v>
      </c>
    </row>
    <row r="31" spans="2:12">
      <c r="B31" s="87" t="s">
        <v>2078</v>
      </c>
      <c r="C31" s="87" t="s">
        <v>2102</v>
      </c>
      <c r="D31">
        <v>10</v>
      </c>
      <c r="E31" t="s">
        <v>206</v>
      </c>
      <c r="F31" t="s">
        <v>2082</v>
      </c>
      <c r="G31" t="s">
        <v>200</v>
      </c>
      <c r="H31" s="88">
        <v>0</v>
      </c>
      <c r="I31" s="88">
        <v>0</v>
      </c>
      <c r="J31" s="89">
        <v>0.02</v>
      </c>
      <c r="K31" s="88">
        <f t="shared" si="0"/>
        <v>2.6768638346472048E-6</v>
      </c>
      <c r="L31" s="88">
        <f>J31/'סכום נכסי הקרן'!$C$42</f>
        <v>4.0494028648278533E-7</v>
      </c>
    </row>
    <row r="32" spans="2:12">
      <c r="B32" s="87" t="s">
        <v>2076</v>
      </c>
      <c r="C32" s="87" t="s">
        <v>2092</v>
      </c>
      <c r="D32">
        <v>12</v>
      </c>
      <c r="E32" t="s">
        <v>206</v>
      </c>
      <c r="F32" t="s">
        <v>2082</v>
      </c>
      <c r="G32" t="s">
        <v>116</v>
      </c>
      <c r="H32" s="88">
        <v>0</v>
      </c>
      <c r="I32" s="88">
        <v>0</v>
      </c>
      <c r="J32" s="89">
        <v>1.1169999999999999E-2</v>
      </c>
      <c r="K32" s="88">
        <f t="shared" si="0"/>
        <v>1.4950284516504638E-6</v>
      </c>
      <c r="L32" s="88">
        <f>J32/'סכום נכסי הקרן'!$C$42</f>
        <v>2.2615915000063559E-7</v>
      </c>
    </row>
    <row r="33" spans="2:12">
      <c r="B33" s="87" t="s">
        <v>2078</v>
      </c>
      <c r="C33" s="87" t="s">
        <v>2096</v>
      </c>
      <c r="D33">
        <v>10</v>
      </c>
      <c r="E33" t="s">
        <v>206</v>
      </c>
      <c r="F33" t="s">
        <v>207</v>
      </c>
      <c r="G33" t="s">
        <v>116</v>
      </c>
      <c r="H33" s="88">
        <v>0</v>
      </c>
      <c r="I33" s="88">
        <v>0</v>
      </c>
      <c r="J33" s="89">
        <f>0.00593+0.293631065</f>
        <v>0.29956106500000002</v>
      </c>
      <c r="K33" s="88">
        <f t="shared" si="0"/>
        <v>4.009420905834503E-5</v>
      </c>
      <c r="L33" s="88">
        <f>J33/'סכום נכסי הקרן'!$C$42</f>
        <v>6.0652171740094146E-6</v>
      </c>
    </row>
    <row r="34" spans="2:12">
      <c r="B34" s="87" t="s">
        <v>2080</v>
      </c>
      <c r="C34" s="87" t="s">
        <v>2105</v>
      </c>
      <c r="D34">
        <v>20</v>
      </c>
      <c r="E34" t="s">
        <v>206</v>
      </c>
      <c r="F34" t="s">
        <v>2082</v>
      </c>
      <c r="G34" t="s">
        <v>116</v>
      </c>
      <c r="H34" s="88">
        <v>0</v>
      </c>
      <c r="I34" s="88">
        <v>0</v>
      </c>
      <c r="J34" s="89">
        <v>0.16313999999999998</v>
      </c>
      <c r="K34" s="88">
        <f t="shared" si="0"/>
        <v>2.1835178299217249E-5</v>
      </c>
      <c r="L34" s="88">
        <f>J34/'סכום נכסי הקרן'!$C$42</f>
        <v>3.3030979168400795E-6</v>
      </c>
    </row>
    <row r="35" spans="2:12">
      <c r="B35" s="87" t="s">
        <v>2076</v>
      </c>
      <c r="C35" s="87" t="s">
        <v>2091</v>
      </c>
      <c r="D35">
        <v>12</v>
      </c>
      <c r="E35" t="s">
        <v>206</v>
      </c>
      <c r="F35" t="s">
        <v>2082</v>
      </c>
      <c r="G35" t="s">
        <v>198</v>
      </c>
      <c r="H35" s="88">
        <v>0</v>
      </c>
      <c r="I35" s="88">
        <v>0</v>
      </c>
      <c r="J35" s="89">
        <v>4.7840000000000001E-2</v>
      </c>
      <c r="K35" s="88">
        <f t="shared" si="0"/>
        <v>6.4030582924761143E-6</v>
      </c>
      <c r="L35" s="88">
        <f>J35/'סכום נכסי הקרן'!$C$42</f>
        <v>9.6861716526682262E-7</v>
      </c>
    </row>
    <row r="36" spans="2:12">
      <c r="B36" s="87" t="s">
        <v>2078</v>
      </c>
      <c r="C36" s="87" t="s">
        <v>2097</v>
      </c>
      <c r="D36">
        <v>10</v>
      </c>
      <c r="E36" t="s">
        <v>206</v>
      </c>
      <c r="F36" t="s">
        <v>2082</v>
      </c>
      <c r="G36" t="s">
        <v>198</v>
      </c>
      <c r="H36" s="88">
        <v>0</v>
      </c>
      <c r="I36" s="88">
        <v>0</v>
      </c>
      <c r="J36" s="89">
        <v>4.7824200000000001</v>
      </c>
      <c r="K36" s="88">
        <f t="shared" si="0"/>
        <v>6.4009435700467432E-4</v>
      </c>
      <c r="L36" s="88">
        <f>J36/'סכום נכסי הקרן'!$C$42</f>
        <v>9.6829726244050118E-5</v>
      </c>
    </row>
    <row r="37" spans="2:12">
      <c r="B37" s="87" t="s">
        <v>2080</v>
      </c>
      <c r="C37" s="87" t="s">
        <v>2107</v>
      </c>
      <c r="D37">
        <v>20</v>
      </c>
      <c r="E37" t="s">
        <v>206</v>
      </c>
      <c r="F37" t="s">
        <v>2082</v>
      </c>
      <c r="G37" t="s">
        <v>198</v>
      </c>
      <c r="H37" s="88">
        <v>0</v>
      </c>
      <c r="I37" s="88">
        <v>0</v>
      </c>
      <c r="J37" s="89">
        <v>2.0000000000000002E-5</v>
      </c>
      <c r="K37" s="88">
        <f t="shared" si="0"/>
        <v>2.676863834647205E-9</v>
      </c>
      <c r="L37" s="88">
        <f>J37/'סכום נכסי הקרן'!$C$42</f>
        <v>4.0494028648278538E-10</v>
      </c>
    </row>
    <row r="38" spans="2:12">
      <c r="B38" s="87" t="s">
        <v>2078</v>
      </c>
      <c r="C38" s="87" t="s">
        <v>2098</v>
      </c>
      <c r="D38">
        <v>10</v>
      </c>
      <c r="E38" t="s">
        <v>206</v>
      </c>
      <c r="F38" t="s">
        <v>2082</v>
      </c>
      <c r="G38" t="s">
        <v>201</v>
      </c>
      <c r="H38" s="88">
        <v>0</v>
      </c>
      <c r="I38" s="88">
        <v>0</v>
      </c>
      <c r="J38" s="89">
        <v>4.6600000000000001E-3</v>
      </c>
      <c r="K38" s="88">
        <f t="shared" si="0"/>
        <v>6.2370927347279878E-7</v>
      </c>
      <c r="L38" s="88">
        <f>J38/'סכום נכסי הקרן'!$C$42</f>
        <v>9.4351086750488982E-8</v>
      </c>
    </row>
    <row r="39" spans="2:12">
      <c r="B39" s="87" t="s">
        <v>2078</v>
      </c>
      <c r="C39" s="87" t="s">
        <v>2099</v>
      </c>
      <c r="D39">
        <v>10</v>
      </c>
      <c r="E39" t="s">
        <v>206</v>
      </c>
      <c r="F39" t="s">
        <v>2082</v>
      </c>
      <c r="G39" t="s">
        <v>199</v>
      </c>
      <c r="H39" s="88">
        <v>0</v>
      </c>
      <c r="I39" s="88">
        <v>0</v>
      </c>
      <c r="J39" s="89">
        <v>1.1999999999999999E-4</v>
      </c>
      <c r="K39" s="88">
        <f t="shared" si="0"/>
        <v>1.6061183007883229E-8</v>
      </c>
      <c r="L39" s="88">
        <f>J39/'סכום נכסי הקרן'!$C$42</f>
        <v>2.429641718896712E-9</v>
      </c>
    </row>
    <row r="40" spans="2:12">
      <c r="B40" s="87" t="s">
        <v>2078</v>
      </c>
      <c r="C40" t="s">
        <v>212</v>
      </c>
      <c r="D40" s="91">
        <v>10</v>
      </c>
      <c r="E40" t="s">
        <v>206</v>
      </c>
      <c r="F40" t="s">
        <v>207</v>
      </c>
      <c r="G40" t="s">
        <v>202</v>
      </c>
      <c r="H40" s="78">
        <v>0</v>
      </c>
      <c r="I40" s="78">
        <v>0</v>
      </c>
      <c r="J40" s="77">
        <v>2.6310900000000002E-2</v>
      </c>
      <c r="K40" s="78">
        <f t="shared" si="0"/>
        <v>3.5215348333509572E-6</v>
      </c>
      <c r="L40" s="78">
        <f>J40/'סכום נכסי הקרן'!$C$42</f>
        <v>5.3271716918099582E-7</v>
      </c>
    </row>
    <row r="41" spans="2:12">
      <c r="B41" s="87" t="s">
        <v>2074</v>
      </c>
      <c r="C41" s="87" t="s">
        <v>2086</v>
      </c>
      <c r="D41">
        <v>11</v>
      </c>
      <c r="E41" t="s">
        <v>206</v>
      </c>
      <c r="F41" t="s">
        <v>2082</v>
      </c>
      <c r="G41" t="s">
        <v>113</v>
      </c>
      <c r="H41" s="88">
        <v>0</v>
      </c>
      <c r="I41" s="88">
        <v>0</v>
      </c>
      <c r="J41" s="89">
        <v>2.2000000000000001E-4</v>
      </c>
      <c r="K41" s="88">
        <f t="shared" si="0"/>
        <v>2.9445502181119256E-8</v>
      </c>
      <c r="L41" s="88">
        <f>J41/'סכום נכסי הקרן'!$C$42</f>
        <v>4.4543431513106386E-9</v>
      </c>
    </row>
    <row r="42" spans="2:12">
      <c r="B42" s="87" t="s">
        <v>2076</v>
      </c>
      <c r="C42" s="87" t="s">
        <v>2090</v>
      </c>
      <c r="D42">
        <v>12</v>
      </c>
      <c r="E42" t="s">
        <v>206</v>
      </c>
      <c r="F42" t="s">
        <v>207</v>
      </c>
      <c r="G42" t="s">
        <v>113</v>
      </c>
      <c r="H42" s="88">
        <v>4.6870000000000002E-2</v>
      </c>
      <c r="I42" s="88">
        <v>4.6870000000000002E-2</v>
      </c>
      <c r="J42" s="89">
        <v>11.36519</v>
      </c>
      <c r="K42" s="88">
        <f t="shared" si="0"/>
        <v>1.5211533042447033E-3</v>
      </c>
      <c r="L42" s="88">
        <f>J42/'סכום נכסי הקרן'!$C$42</f>
        <v>2.3011116472656436E-4</v>
      </c>
    </row>
    <row r="43" spans="2:12">
      <c r="B43" s="87" t="s">
        <v>2078</v>
      </c>
      <c r="C43" s="87" t="s">
        <v>2100</v>
      </c>
      <c r="D43">
        <v>10</v>
      </c>
      <c r="E43" t="s">
        <v>206</v>
      </c>
      <c r="F43" t="s">
        <v>207</v>
      </c>
      <c r="G43" t="s">
        <v>113</v>
      </c>
      <c r="H43" s="88">
        <v>4.632E-2</v>
      </c>
      <c r="I43" s="88">
        <v>4.632E-2</v>
      </c>
      <c r="J43" s="89">
        <f>10.37102+3.241608898</f>
        <v>13.612628898000001</v>
      </c>
      <c r="K43" s="88">
        <f t="shared" si="0"/>
        <v>1.8219576995764819E-3</v>
      </c>
      <c r="L43" s="88">
        <f>J43/'סכום נכסי הקרן'!$C$42</f>
        <v>2.7561509228699814E-4</v>
      </c>
    </row>
    <row r="44" spans="2:12">
      <c r="B44" s="87" t="s">
        <v>2080</v>
      </c>
      <c r="C44" s="87" t="s">
        <v>2106</v>
      </c>
      <c r="D44">
        <v>20</v>
      </c>
      <c r="E44" t="s">
        <v>206</v>
      </c>
      <c r="F44" t="s">
        <v>2082</v>
      </c>
      <c r="G44" t="s">
        <v>113</v>
      </c>
      <c r="H44" s="88">
        <v>4.4900000000000002E-2</v>
      </c>
      <c r="I44" s="88">
        <v>4.4900000000000002E-2</v>
      </c>
      <c r="J44" s="89">
        <v>1.58E-3</v>
      </c>
      <c r="K44" s="88">
        <f t="shared" si="0"/>
        <v>2.114722429371292E-7</v>
      </c>
      <c r="L44" s="88">
        <f>J44/'סכום נכסי הקרן'!$C$42</f>
        <v>3.1990282632140041E-8</v>
      </c>
    </row>
    <row r="45" spans="2:12">
      <c r="B45" s="87" t="s">
        <v>2078</v>
      </c>
      <c r="C45" s="87" t="s">
        <v>2101</v>
      </c>
      <c r="D45">
        <v>10</v>
      </c>
      <c r="E45" t="s">
        <v>206</v>
      </c>
      <c r="F45" t="s">
        <v>2082</v>
      </c>
      <c r="G45" t="s">
        <v>197</v>
      </c>
      <c r="H45" s="88">
        <v>0</v>
      </c>
      <c r="I45" s="88">
        <v>0</v>
      </c>
      <c r="J45" s="89">
        <v>0.23661000000000001</v>
      </c>
      <c r="K45" s="88">
        <f t="shared" si="0"/>
        <v>3.1668637595793758E-5</v>
      </c>
      <c r="L45" s="88">
        <f>J45/'סכום נכסי הקרן'!$C$42</f>
        <v>4.7906460592345924E-6</v>
      </c>
    </row>
    <row r="46" spans="2:12">
      <c r="B46" s="79" t="s">
        <v>213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209</v>
      </c>
      <c r="C47" t="s">
        <v>209</v>
      </c>
      <c r="D47"/>
      <c r="E47" t="s">
        <v>209</v>
      </c>
      <c r="F47"/>
      <c r="G47" t="s">
        <v>209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214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215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216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f t="shared" si="0"/>
        <v>0</v>
      </c>
      <c r="L53" s="78">
        <f>J53/'סכום נכסי הקרן'!$C$42</f>
        <v>0</v>
      </c>
    </row>
    <row r="54" spans="2:12">
      <c r="B54" s="79" t="s">
        <v>217</v>
      </c>
      <c r="D54" s="16"/>
      <c r="I54" s="80">
        <v>0</v>
      </c>
      <c r="J54" s="81">
        <v>4.6604999999999997E-3</v>
      </c>
      <c r="K54" s="80">
        <f t="shared" si="0"/>
        <v>6.2377619506866484E-7</v>
      </c>
      <c r="L54" s="80">
        <f>J54/'סכום נכסי הקרן'!$C$42</f>
        <v>9.4361210257651052E-8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7">
        <v>0</v>
      </c>
      <c r="K55" s="78">
        <f t="shared" si="0"/>
        <v>0</v>
      </c>
      <c r="L55" s="78">
        <f>J55/'סכום נכסי הקרן'!$C$42</f>
        <v>0</v>
      </c>
    </row>
    <row r="56" spans="2:12">
      <c r="B56" s="79" t="s">
        <v>218</v>
      </c>
      <c r="D56" s="16"/>
      <c r="I56" s="80">
        <v>0</v>
      </c>
      <c r="J56" s="81">
        <f>J57+J61</f>
        <v>268.46217999999999</v>
      </c>
      <c r="K56" s="80">
        <f t="shared" si="0"/>
        <v>3.5931835030627406E-2</v>
      </c>
      <c r="L56" s="80">
        <f>J56/'סכום נכסי הקרן'!$C$42</f>
        <v>5.4355576039496539E-3</v>
      </c>
    </row>
    <row r="57" spans="2:12">
      <c r="B57" s="79" t="s">
        <v>219</v>
      </c>
      <c r="D57" s="16"/>
      <c r="I57" s="80">
        <v>0</v>
      </c>
      <c r="J57" s="81">
        <f>SUM(J58:J60)</f>
        <v>268.46217999999999</v>
      </c>
      <c r="K57" s="80">
        <f t="shared" si="0"/>
        <v>3.5931835030627406E-2</v>
      </c>
      <c r="L57" s="80">
        <f>J57/'סכום נכסי הקרן'!$C$42</f>
        <v>5.4355576039496539E-3</v>
      </c>
    </row>
    <row r="58" spans="2:12">
      <c r="B58" s="87" t="s">
        <v>2109</v>
      </c>
      <c r="C58" s="87" t="s">
        <v>2110</v>
      </c>
      <c r="D58">
        <v>85</v>
      </c>
      <c r="E58" t="s">
        <v>876</v>
      </c>
      <c r="F58" t="s">
        <v>211</v>
      </c>
      <c r="G58" t="s">
        <v>110</v>
      </c>
      <c r="H58" s="88">
        <v>5.6300000000000003E-2</v>
      </c>
      <c r="I58" s="88">
        <v>5.6300000000000003E-2</v>
      </c>
      <c r="J58" s="89">
        <v>37.974319999999999</v>
      </c>
      <c r="K58" s="88">
        <f t="shared" si="0"/>
        <v>5.0826041926660022E-3</v>
      </c>
      <c r="L58" s="88">
        <f>J58/'סכום נכסי הקרן'!$C$42</f>
        <v>7.688666009894482E-4</v>
      </c>
    </row>
    <row r="59" spans="2:12">
      <c r="B59" s="87" t="s">
        <v>2109</v>
      </c>
      <c r="C59" s="87" t="s">
        <v>2111</v>
      </c>
      <c r="D59">
        <v>85</v>
      </c>
      <c r="E59" t="s">
        <v>876</v>
      </c>
      <c r="F59" t="s">
        <v>211</v>
      </c>
      <c r="G59" t="s">
        <v>106</v>
      </c>
      <c r="H59" s="88">
        <v>5.2299999999999999E-2</v>
      </c>
      <c r="I59" s="88">
        <v>5.2299999999999999E-2</v>
      </c>
      <c r="J59" s="89">
        <v>219.27856</v>
      </c>
      <c r="K59" s="88">
        <f t="shared" si="0"/>
        <v>2.9348942348875862E-2</v>
      </c>
      <c r="L59" s="88">
        <f>J59/'סכום נכסי הקרן'!$C$42</f>
        <v>4.439736145296632E-3</v>
      </c>
    </row>
    <row r="60" spans="2:12">
      <c r="B60" s="87" t="s">
        <v>2109</v>
      </c>
      <c r="C60" s="87" t="s">
        <v>2112</v>
      </c>
      <c r="D60">
        <v>85</v>
      </c>
      <c r="E60" t="s">
        <v>876</v>
      </c>
      <c r="F60" t="s">
        <v>211</v>
      </c>
      <c r="G60" t="s">
        <v>198</v>
      </c>
      <c r="H60" s="88">
        <v>0</v>
      </c>
      <c r="I60" s="88">
        <v>0</v>
      </c>
      <c r="J60" s="89">
        <v>11.209299999999999</v>
      </c>
      <c r="K60" s="88">
        <f t="shared" si="0"/>
        <v>1.5002884890855455E-3</v>
      </c>
      <c r="L60" s="88">
        <f>J60/'סכום נכסי הקרן'!$C$42</f>
        <v>2.2695485766357427E-4</v>
      </c>
    </row>
    <row r="61" spans="2:12">
      <c r="B61" s="79" t="s">
        <v>217</v>
      </c>
      <c r="D61" s="16"/>
      <c r="I61" s="80">
        <v>0</v>
      </c>
      <c r="J61" s="81">
        <v>0</v>
      </c>
      <c r="K61" s="80">
        <f t="shared" si="0"/>
        <v>0</v>
      </c>
      <c r="L61" s="80">
        <f>J61/'סכום נכסי הקרן'!$C$42</f>
        <v>0</v>
      </c>
    </row>
    <row r="62" spans="2:12">
      <c r="B62" t="s">
        <v>209</v>
      </c>
      <c r="C62" t="s">
        <v>209</v>
      </c>
      <c r="D62" s="16"/>
      <c r="E62" t="s">
        <v>209</v>
      </c>
      <c r="G62" t="s">
        <v>209</v>
      </c>
      <c r="H62" s="78">
        <v>0</v>
      </c>
      <c r="I62" s="78">
        <v>0</v>
      </c>
      <c r="J62" s="77">
        <v>0</v>
      </c>
      <c r="K62" s="78">
        <f t="shared" si="0"/>
        <v>0</v>
      </c>
      <c r="L62" s="78">
        <f>J62/'סכום נכסי הקרן'!$C$42</f>
        <v>0</v>
      </c>
    </row>
    <row r="63" spans="2:12">
      <c r="B63" t="s">
        <v>220</v>
      </c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E503" s="15"/>
    </row>
  </sheetData>
  <sortState xmlns:xlrd2="http://schemas.microsoft.com/office/spreadsheetml/2017/richdata2" ref="A20:BI45">
    <sortCondition ref="G20:G45"/>
    <sortCondition ref="B20:B45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1"/>
  <sheetViews>
    <sheetView rightToLeft="1" topLeftCell="A372" workbookViewId="0">
      <selection activeCell="D379" sqref="D37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2072</v>
      </c>
    </row>
    <row r="3" spans="2:49" s="1" customFormat="1">
      <c r="B3" s="2" t="s">
        <v>2</v>
      </c>
      <c r="C3" s="26" t="s">
        <v>2073</v>
      </c>
    </row>
    <row r="4" spans="2:49" s="1" customFormat="1">
      <c r="B4" s="2" t="s">
        <v>3</v>
      </c>
      <c r="C4" s="83">
        <v>1161</v>
      </c>
    </row>
    <row r="6" spans="2:49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I12+I369</f>
        <v>-110.71888508612696</v>
      </c>
      <c r="J11" s="99">
        <f>I11/$I$11</f>
        <v>1</v>
      </c>
      <c r="K11" s="99">
        <f>I11/'סכום נכסי הקרן'!$C$42</f>
        <v>-2.2417268522915419E-3</v>
      </c>
      <c r="M11" s="81"/>
      <c r="N11" s="81"/>
      <c r="AW11" s="16"/>
    </row>
    <row r="12" spans="2:49">
      <c r="B12" s="79" t="s">
        <v>2116</v>
      </c>
      <c r="C12" s="16"/>
      <c r="D12" s="16"/>
      <c r="G12" s="81"/>
      <c r="I12" s="81">
        <f>I13+I23+I292+I363+I367</f>
        <v>-144.51796839212696</v>
      </c>
      <c r="J12" s="97">
        <f t="shared" ref="J12:J75" si="0">I12/$I$11</f>
        <v>1.3052693610462938</v>
      </c>
      <c r="K12" s="97">
        <f>I12/'סכום נכסי הקרן'!$C$42</f>
        <v>-2.9260573761309004E-3</v>
      </c>
    </row>
    <row r="13" spans="2:49">
      <c r="B13" s="79" t="s">
        <v>1896</v>
      </c>
      <c r="C13" s="16"/>
      <c r="D13" s="16"/>
      <c r="G13" s="81"/>
      <c r="I13" s="81">
        <f>SUM(I14:I22)</f>
        <v>5.5446932020000013</v>
      </c>
      <c r="J13" s="97">
        <f t="shared" si="0"/>
        <v>-5.0079019470678804E-2</v>
      </c>
      <c r="K13" s="97">
        <f>I13/'סכום נכסי הקרן'!$C$42</f>
        <v>1.1226348268385165E-4</v>
      </c>
    </row>
    <row r="14" spans="2:49">
      <c r="B14" t="s">
        <v>2117</v>
      </c>
      <c r="C14" t="s">
        <v>2118</v>
      </c>
      <c r="D14" t="s">
        <v>2113</v>
      </c>
      <c r="E14" t="s">
        <v>102</v>
      </c>
      <c r="F14" s="86">
        <v>44882</v>
      </c>
      <c r="G14" s="77">
        <v>7103.2197199999991</v>
      </c>
      <c r="H14" s="77">
        <v>1.6043970000000001</v>
      </c>
      <c r="I14" s="77">
        <v>0.11396387699999999</v>
      </c>
      <c r="J14" s="98">
        <f t="shared" si="0"/>
        <v>-1.0293083868334546E-3</v>
      </c>
      <c r="K14" s="98">
        <f>I14/'סכום נכסי הקרן'!$C$42</f>
        <v>2.3074282500534456E-6</v>
      </c>
    </row>
    <row r="15" spans="2:49">
      <c r="B15" t="s">
        <v>2119</v>
      </c>
      <c r="C15" t="s">
        <v>2120</v>
      </c>
      <c r="D15" t="s">
        <v>2113</v>
      </c>
      <c r="E15" t="s">
        <v>102</v>
      </c>
      <c r="F15" s="86">
        <v>44917</v>
      </c>
      <c r="G15" s="77">
        <v>25013.087728999999</v>
      </c>
      <c r="H15" s="77">
        <v>4.2166980000000001</v>
      </c>
      <c r="I15" s="77">
        <v>1.054726485</v>
      </c>
      <c r="J15" s="98">
        <f t="shared" si="0"/>
        <v>-9.5261660572136392E-3</v>
      </c>
      <c r="K15" s="98">
        <f>I15/'סכום נכסי הקרן'!$C$42</f>
        <v>2.1355062249844058E-5</v>
      </c>
    </row>
    <row r="16" spans="2:49">
      <c r="B16" t="s">
        <v>2121</v>
      </c>
      <c r="C16" t="s">
        <v>2122</v>
      </c>
      <c r="D16" t="s">
        <v>2113</v>
      </c>
      <c r="E16" t="s">
        <v>102</v>
      </c>
      <c r="F16" s="86">
        <v>44952</v>
      </c>
      <c r="G16" s="77">
        <v>15788.596010000001</v>
      </c>
      <c r="H16" s="77">
        <v>-35.108198000000002</v>
      </c>
      <c r="I16" s="77">
        <v>-5.5430916150000007</v>
      </c>
      <c r="J16" s="98">
        <f t="shared" si="0"/>
        <v>5.0064554124511759E-2</v>
      </c>
      <c r="K16" s="98">
        <f>I16/'סכום נכסי הקרן'!$C$42</f>
        <v>-1.1223105532892127E-4</v>
      </c>
    </row>
    <row r="17" spans="2:11">
      <c r="B17" t="s">
        <v>2123</v>
      </c>
      <c r="C17" t="s">
        <v>2124</v>
      </c>
      <c r="D17" t="s">
        <v>2113</v>
      </c>
      <c r="E17" t="s">
        <v>102</v>
      </c>
      <c r="F17" s="86">
        <v>44952</v>
      </c>
      <c r="G17" s="77">
        <v>26278.192957000003</v>
      </c>
      <c r="H17" s="77">
        <v>-6.1429830000000001</v>
      </c>
      <c r="I17" s="77">
        <v>-1.6142648469999998</v>
      </c>
      <c r="J17" s="98">
        <f t="shared" si="0"/>
        <v>1.4579850996009232E-2</v>
      </c>
      <c r="K17" s="98">
        <f>I17/'סכום נכסי הקרן'!$C$42</f>
        <v>-3.2684043480163481E-5</v>
      </c>
    </row>
    <row r="18" spans="2:11">
      <c r="B18" t="s">
        <v>2117</v>
      </c>
      <c r="C18" t="s">
        <v>2125</v>
      </c>
      <c r="D18" t="s">
        <v>2113</v>
      </c>
      <c r="E18" t="s">
        <v>102</v>
      </c>
      <c r="F18" s="86">
        <v>44965</v>
      </c>
      <c r="G18" s="77">
        <v>7384.6612800000003</v>
      </c>
      <c r="H18" s="77">
        <v>2.1593149999999999</v>
      </c>
      <c r="I18" s="77">
        <v>0.15945810199999999</v>
      </c>
      <c r="J18" s="98">
        <f t="shared" si="0"/>
        <v>-1.4402068976395431E-3</v>
      </c>
      <c r="K18" s="98">
        <f>I18/'סכום נכסי הקרן'!$C$42</f>
        <v>3.2285504752940601E-6</v>
      </c>
    </row>
    <row r="19" spans="2:11">
      <c r="B19" t="s">
        <v>2126</v>
      </c>
      <c r="C19" t="s">
        <v>2127</v>
      </c>
      <c r="D19" t="s">
        <v>2113</v>
      </c>
      <c r="E19" t="s">
        <v>102</v>
      </c>
      <c r="F19" s="86">
        <v>44965</v>
      </c>
      <c r="G19" s="77">
        <v>6315.3137999999999</v>
      </c>
      <c r="H19" s="77">
        <v>19.176314000000001</v>
      </c>
      <c r="I19" s="77">
        <v>1.211044394</v>
      </c>
      <c r="J19" s="98">
        <f t="shared" si="0"/>
        <v>-1.0938011099533221E-2</v>
      </c>
      <c r="K19" s="98">
        <f>I19/'סכום נכסי הקרן'!$C$42</f>
        <v>2.4520033192486556E-5</v>
      </c>
    </row>
    <row r="20" spans="2:11">
      <c r="B20" t="s">
        <v>2126</v>
      </c>
      <c r="C20" t="s">
        <v>2128</v>
      </c>
      <c r="D20" t="s">
        <v>2113</v>
      </c>
      <c r="E20" t="s">
        <v>102</v>
      </c>
      <c r="F20" s="86">
        <v>44952</v>
      </c>
      <c r="G20" s="77">
        <v>18182.347024999999</v>
      </c>
      <c r="H20" s="77">
        <v>31.616206999999999</v>
      </c>
      <c r="I20" s="77">
        <v>5.7485683889999999</v>
      </c>
      <c r="J20" s="98">
        <f t="shared" si="0"/>
        <v>-5.1920396276825348E-2</v>
      </c>
      <c r="K20" s="98">
        <f>I20/'סכום נכסי הקרן'!$C$42</f>
        <v>1.1639134651537719E-4</v>
      </c>
    </row>
    <row r="21" spans="2:11">
      <c r="B21" t="s">
        <v>2129</v>
      </c>
      <c r="C21" t="s">
        <v>2130</v>
      </c>
      <c r="D21" t="s">
        <v>2113</v>
      </c>
      <c r="E21" t="s">
        <v>102</v>
      </c>
      <c r="F21" s="86">
        <v>45091</v>
      </c>
      <c r="G21" s="77">
        <v>15471.948100000001</v>
      </c>
      <c r="H21" s="77">
        <v>14.644228</v>
      </c>
      <c r="I21" s="77">
        <v>2.2657473810000002</v>
      </c>
      <c r="J21" s="98">
        <f t="shared" si="0"/>
        <v>-2.0463964925563523E-2</v>
      </c>
      <c r="K21" s="98">
        <f>I21/'סכום נכסי הקרן'!$C$42</f>
        <v>4.5874619677988036E-5</v>
      </c>
    </row>
    <row r="22" spans="2:11">
      <c r="B22" t="s">
        <v>2119</v>
      </c>
      <c r="C22" t="s">
        <v>2131</v>
      </c>
      <c r="D22" t="s">
        <v>2113</v>
      </c>
      <c r="E22" t="s">
        <v>102</v>
      </c>
      <c r="F22" s="86">
        <v>45043</v>
      </c>
      <c r="G22" s="77">
        <v>20614.0452</v>
      </c>
      <c r="H22" s="77">
        <v>10.422705000000001</v>
      </c>
      <c r="I22" s="77">
        <v>2.1485410360000001</v>
      </c>
      <c r="J22" s="98">
        <f t="shared" si="0"/>
        <v>-1.9405370947591049E-2</v>
      </c>
      <c r="K22" s="98">
        <f>I22/'סכום נכסי הקרן'!$C$42</f>
        <v>4.350154113189302E-5</v>
      </c>
    </row>
    <row r="23" spans="2:11" s="93" customFormat="1">
      <c r="B23" s="95" t="s">
        <v>2779</v>
      </c>
      <c r="C23" s="79"/>
      <c r="D23" s="79"/>
      <c r="E23" s="79"/>
      <c r="F23" s="94"/>
      <c r="G23" s="81"/>
      <c r="H23" s="81"/>
      <c r="I23" s="81">
        <f>SUM(I24:I291)</f>
        <v>-145.32137319112695</v>
      </c>
      <c r="J23" s="97">
        <f t="shared" si="0"/>
        <v>1.3125256190764847</v>
      </c>
      <c r="K23" s="97">
        <f>I23/'סכום נכסי הקרן'!$C$42</f>
        <v>-2.9423239246043355E-3</v>
      </c>
    </row>
    <row r="24" spans="2:11">
      <c r="B24" t="s">
        <v>2132</v>
      </c>
      <c r="C24" t="s">
        <v>2133</v>
      </c>
      <c r="D24" t="s">
        <v>2113</v>
      </c>
      <c r="E24" t="s">
        <v>106</v>
      </c>
      <c r="F24" s="86">
        <v>44951</v>
      </c>
      <c r="G24" s="77">
        <v>22699.648999999998</v>
      </c>
      <c r="H24" s="77">
        <v>-16.205981999999999</v>
      </c>
      <c r="I24" s="77">
        <v>-3.6787010019999999</v>
      </c>
      <c r="J24" s="98">
        <f t="shared" si="0"/>
        <v>3.3225596510824511E-2</v>
      </c>
      <c r="K24" s="98">
        <f>I24/'סכום נכסי הקרן'!$C$42</f>
        <v>-7.4482711881719476E-5</v>
      </c>
    </row>
    <row r="25" spans="2:11">
      <c r="B25" t="s">
        <v>2132</v>
      </c>
      <c r="C25" t="s">
        <v>2134</v>
      </c>
      <c r="D25" t="s">
        <v>2113</v>
      </c>
      <c r="E25" t="s">
        <v>106</v>
      </c>
      <c r="F25" s="86">
        <v>44951</v>
      </c>
      <c r="G25" s="77">
        <v>8095.9290000000001</v>
      </c>
      <c r="H25" s="77">
        <v>-16.205981999999999</v>
      </c>
      <c r="I25" s="77">
        <v>-1.3120247860000001</v>
      </c>
      <c r="J25" s="98">
        <f t="shared" si="0"/>
        <v>1.18500541707893E-2</v>
      </c>
      <c r="K25" s="98">
        <f>I25/'סכום נכסי הקרן'!$C$42</f>
        <v>-2.6564584635767757E-5</v>
      </c>
    </row>
    <row r="26" spans="2:11">
      <c r="B26" t="s">
        <v>2135</v>
      </c>
      <c r="C26" t="s">
        <v>2136</v>
      </c>
      <c r="D26" t="s">
        <v>2113</v>
      </c>
      <c r="E26" t="s">
        <v>106</v>
      </c>
      <c r="F26" s="86">
        <v>44951</v>
      </c>
      <c r="G26" s="77">
        <v>25942.455999999995</v>
      </c>
      <c r="H26" s="77">
        <v>-16.205981999999999</v>
      </c>
      <c r="I26" s="77">
        <v>-4.2042297170000005</v>
      </c>
      <c r="J26" s="98">
        <f t="shared" si="0"/>
        <v>3.7972110301955971E-2</v>
      </c>
      <c r="K26" s="98">
        <f>I26/'סכום נכסי הקרן'!$C$42</f>
        <v>-8.5123099302070992E-5</v>
      </c>
    </row>
    <row r="27" spans="2:11">
      <c r="B27" t="s">
        <v>2137</v>
      </c>
      <c r="C27" t="s">
        <v>2138</v>
      </c>
      <c r="D27" t="s">
        <v>2113</v>
      </c>
      <c r="E27" t="s">
        <v>106</v>
      </c>
      <c r="F27" s="86">
        <v>44951</v>
      </c>
      <c r="G27" s="77">
        <v>76679.934974999996</v>
      </c>
      <c r="H27" s="77">
        <v>-16.153344000000001</v>
      </c>
      <c r="I27" s="77">
        <v>-12.386373987000001</v>
      </c>
      <c r="J27" s="98">
        <f t="shared" si="0"/>
        <v>0.11187227885617509</v>
      </c>
      <c r="K27" s="98">
        <f>I27/'סכום נכסי הקרן'!$C$42</f>
        <v>-2.50787091538935E-4</v>
      </c>
    </row>
    <row r="28" spans="2:11">
      <c r="B28" t="s">
        <v>2137</v>
      </c>
      <c r="C28" t="s">
        <v>2139</v>
      </c>
      <c r="D28" t="s">
        <v>2113</v>
      </c>
      <c r="E28" t="s">
        <v>106</v>
      </c>
      <c r="F28" s="86">
        <v>44951</v>
      </c>
      <c r="G28" s="77">
        <v>48664.148249999998</v>
      </c>
      <c r="H28" s="77">
        <v>-16.153344000000001</v>
      </c>
      <c r="I28" s="77">
        <v>-7.8608874690000006</v>
      </c>
      <c r="J28" s="98">
        <f t="shared" si="0"/>
        <v>7.0998614761023884E-2</v>
      </c>
      <c r="K28" s="98">
        <f>I28/'סכום נכסי הקרן'!$C$42</f>
        <v>-1.5915950118528988E-4</v>
      </c>
    </row>
    <row r="29" spans="2:11">
      <c r="B29" t="s">
        <v>2140</v>
      </c>
      <c r="C29" t="s">
        <v>2141</v>
      </c>
      <c r="D29" t="s">
        <v>2113</v>
      </c>
      <c r="E29" t="s">
        <v>106</v>
      </c>
      <c r="F29" s="86">
        <v>44950</v>
      </c>
      <c r="G29" s="77">
        <v>24449.216400000001</v>
      </c>
      <c r="H29" s="77">
        <v>-15.443427</v>
      </c>
      <c r="I29" s="77">
        <v>-3.7757969779999998</v>
      </c>
      <c r="J29" s="98">
        <f t="shared" si="0"/>
        <v>3.4102555991806185E-2</v>
      </c>
      <c r="K29" s="98">
        <f>I29/'סכום נכסי הקרן'!$C$42</f>
        <v>-7.6448615498607753E-5</v>
      </c>
    </row>
    <row r="30" spans="2:11">
      <c r="B30" t="s">
        <v>2142</v>
      </c>
      <c r="C30" t="s">
        <v>2143</v>
      </c>
      <c r="D30" t="s">
        <v>2113</v>
      </c>
      <c r="E30" t="s">
        <v>106</v>
      </c>
      <c r="F30" s="86">
        <v>44950</v>
      </c>
      <c r="G30" s="77">
        <v>39216.99912</v>
      </c>
      <c r="H30" s="77">
        <v>-15.311919</v>
      </c>
      <c r="I30" s="77">
        <v>-6.0048752100000007</v>
      </c>
      <c r="J30" s="98">
        <f t="shared" si="0"/>
        <v>5.4235329459187354E-2</v>
      </c>
      <c r="K30" s="98">
        <f>I30/'סכום נכסי הקרן'!$C$42</f>
        <v>-1.2158079439153881E-4</v>
      </c>
    </row>
    <row r="31" spans="2:11">
      <c r="B31" t="s">
        <v>2144</v>
      </c>
      <c r="C31" t="s">
        <v>2145</v>
      </c>
      <c r="D31" t="s">
        <v>2113</v>
      </c>
      <c r="E31" t="s">
        <v>106</v>
      </c>
      <c r="F31" s="86">
        <v>44950</v>
      </c>
      <c r="G31" s="77">
        <v>22877.954399999999</v>
      </c>
      <c r="H31" s="77">
        <v>-15.305006000000001</v>
      </c>
      <c r="I31" s="77">
        <v>-3.5014722930000004</v>
      </c>
      <c r="J31" s="98">
        <f t="shared" si="0"/>
        <v>3.1624887572488151E-2</v>
      </c>
      <c r="K31" s="98">
        <f>I31/'סכום נכסי הקרן'!$C$42</f>
        <v>-7.0894359671947772E-5</v>
      </c>
    </row>
    <row r="32" spans="2:11">
      <c r="B32" t="s">
        <v>2146</v>
      </c>
      <c r="C32" t="s">
        <v>2147</v>
      </c>
      <c r="D32" t="s">
        <v>2113</v>
      </c>
      <c r="E32" t="s">
        <v>106</v>
      </c>
      <c r="F32" s="86">
        <v>44952</v>
      </c>
      <c r="G32" s="77">
        <v>30751.293856</v>
      </c>
      <c r="H32" s="77">
        <v>-15.185104000000001</v>
      </c>
      <c r="I32" s="77">
        <v>-4.6696160200000003</v>
      </c>
      <c r="J32" s="98">
        <f t="shared" si="0"/>
        <v>4.2175424873250475E-2</v>
      </c>
      <c r="K32" s="98">
        <f>I32/'סכום נכסי הקרן'!$C$42</f>
        <v>-9.4545782445170203E-5</v>
      </c>
    </row>
    <row r="33" spans="2:11">
      <c r="B33" t="s">
        <v>2148</v>
      </c>
      <c r="C33" t="s">
        <v>2149</v>
      </c>
      <c r="D33" t="s">
        <v>2113</v>
      </c>
      <c r="E33" t="s">
        <v>106</v>
      </c>
      <c r="F33" s="86">
        <v>44952</v>
      </c>
      <c r="G33" s="77">
        <v>62171.762000000002</v>
      </c>
      <c r="H33" s="77">
        <v>-15.157515</v>
      </c>
      <c r="I33" s="77">
        <v>-9.4236941320000014</v>
      </c>
      <c r="J33" s="98">
        <f t="shared" si="0"/>
        <v>8.5113701467183459E-2</v>
      </c>
      <c r="K33" s="98">
        <f>I33/'סכום נכסי הקרן'!$C$42</f>
        <v>-1.9080167007691119E-4</v>
      </c>
    </row>
    <row r="34" spans="2:11">
      <c r="B34" t="s">
        <v>2150</v>
      </c>
      <c r="C34" t="s">
        <v>2151</v>
      </c>
      <c r="D34" t="s">
        <v>2113</v>
      </c>
      <c r="E34" t="s">
        <v>106</v>
      </c>
      <c r="F34" s="86">
        <v>44952</v>
      </c>
      <c r="G34" s="77">
        <v>31425.327455999999</v>
      </c>
      <c r="H34" s="77">
        <v>-15.112710999999999</v>
      </c>
      <c r="I34" s="77">
        <v>-4.7492187999999995</v>
      </c>
      <c r="J34" s="98">
        <f t="shared" si="0"/>
        <v>4.2894387857190186E-2</v>
      </c>
      <c r="K34" s="98">
        <f>I34/'סכום נכסי הקרן'!$C$42</f>
        <v>-9.6157501072071484E-5</v>
      </c>
    </row>
    <row r="35" spans="2:11">
      <c r="B35" t="s">
        <v>2152</v>
      </c>
      <c r="C35" t="s">
        <v>2153</v>
      </c>
      <c r="D35" t="s">
        <v>2113</v>
      </c>
      <c r="E35" t="s">
        <v>106</v>
      </c>
      <c r="F35" s="86">
        <v>44959</v>
      </c>
      <c r="G35" s="77">
        <v>40983.437407999998</v>
      </c>
      <c r="H35" s="77">
        <v>-13.976167999999999</v>
      </c>
      <c r="I35" s="77">
        <v>-5.7279140200000001</v>
      </c>
      <c r="J35" s="98">
        <f t="shared" si="0"/>
        <v>5.1733848435561114E-2</v>
      </c>
      <c r="K35" s="98">
        <f>I35/'סכום נכסי הקרן'!$C$42</f>
        <v>-1.1597315721037813E-4</v>
      </c>
    </row>
    <row r="36" spans="2:11">
      <c r="B36" t="s">
        <v>2154</v>
      </c>
      <c r="C36" t="s">
        <v>2155</v>
      </c>
      <c r="D36" t="s">
        <v>2113</v>
      </c>
      <c r="E36" t="s">
        <v>106</v>
      </c>
      <c r="F36" s="86">
        <v>44959</v>
      </c>
      <c r="G36" s="77">
        <v>11115.23812</v>
      </c>
      <c r="H36" s="77">
        <v>-13.962656000000001</v>
      </c>
      <c r="I36" s="77">
        <v>-1.5519824180000004</v>
      </c>
      <c r="J36" s="98">
        <f t="shared" si="0"/>
        <v>1.4017323393319315E-2</v>
      </c>
      <c r="K36" s="98">
        <f>I36/'סכום נכסי הקרן'!$C$42</f>
        <v>-3.1423010248058303E-5</v>
      </c>
    </row>
    <row r="37" spans="2:11">
      <c r="B37" t="s">
        <v>2156</v>
      </c>
      <c r="C37" t="s">
        <v>2157</v>
      </c>
      <c r="D37" t="s">
        <v>2113</v>
      </c>
      <c r="E37" t="s">
        <v>106</v>
      </c>
      <c r="F37" s="86">
        <v>44959</v>
      </c>
      <c r="G37" s="77">
        <v>33081.529900000001</v>
      </c>
      <c r="H37" s="77">
        <v>-13.871530999999999</v>
      </c>
      <c r="I37" s="77">
        <v>-4.5889147999999995</v>
      </c>
      <c r="J37" s="98">
        <f t="shared" si="0"/>
        <v>4.1446540907906858E-2</v>
      </c>
      <c r="K37" s="98">
        <f>I37/'סכום נכסי הקרן'!$C$42</f>
        <v>-9.2911823687854663E-5</v>
      </c>
    </row>
    <row r="38" spans="2:11">
      <c r="B38" t="s">
        <v>2156</v>
      </c>
      <c r="C38" t="s">
        <v>2158</v>
      </c>
      <c r="D38" t="s">
        <v>2113</v>
      </c>
      <c r="E38" t="s">
        <v>106</v>
      </c>
      <c r="F38" s="86">
        <v>44959</v>
      </c>
      <c r="G38" s="77">
        <v>22024.188080000004</v>
      </c>
      <c r="H38" s="77">
        <v>-13.871530999999999</v>
      </c>
      <c r="I38" s="77">
        <v>-3.0550921600000001</v>
      </c>
      <c r="J38" s="98">
        <f t="shared" si="0"/>
        <v>2.7593234502167167E-2</v>
      </c>
      <c r="K38" s="98">
        <f>I38/'סכום נכסי הקרן'!$C$42</f>
        <v>-6.1856494725085577E-5</v>
      </c>
    </row>
    <row r="39" spans="2:11">
      <c r="B39" t="s">
        <v>2159</v>
      </c>
      <c r="C39" t="s">
        <v>2160</v>
      </c>
      <c r="D39" t="s">
        <v>2113</v>
      </c>
      <c r="E39" t="s">
        <v>106</v>
      </c>
      <c r="F39" s="86">
        <v>44958</v>
      </c>
      <c r="G39" s="77">
        <v>16590.539700000001</v>
      </c>
      <c r="H39" s="77">
        <v>-13.379503</v>
      </c>
      <c r="I39" s="77">
        <v>-2.2197318190000002</v>
      </c>
      <c r="J39" s="98">
        <f t="shared" si="0"/>
        <v>2.0048357760045144E-2</v>
      </c>
      <c r="K39" s="98">
        <f>I39/'סכום נכסי הקרן'!$C$42</f>
        <v>-4.4942941935040712E-5</v>
      </c>
    </row>
    <row r="40" spans="2:11">
      <c r="B40" t="s">
        <v>2159</v>
      </c>
      <c r="C40" t="s">
        <v>2161</v>
      </c>
      <c r="D40" t="s">
        <v>2113</v>
      </c>
      <c r="E40" t="s">
        <v>106</v>
      </c>
      <c r="F40" s="86">
        <v>44958</v>
      </c>
      <c r="G40" s="77">
        <v>47846.19672</v>
      </c>
      <c r="H40" s="77">
        <v>-13.379503</v>
      </c>
      <c r="I40" s="77">
        <v>-6.4015835049999996</v>
      </c>
      <c r="J40" s="98">
        <f t="shared" si="0"/>
        <v>5.7818352307470226E-2</v>
      </c>
      <c r="K40" s="98">
        <f>I40/'סכום נכסי הקרן'!$C$42</f>
        <v>-1.2961295292290864E-4</v>
      </c>
    </row>
    <row r="41" spans="2:11">
      <c r="B41" t="s">
        <v>2162</v>
      </c>
      <c r="C41" t="s">
        <v>2163</v>
      </c>
      <c r="D41" t="s">
        <v>2113</v>
      </c>
      <c r="E41" t="s">
        <v>106</v>
      </c>
      <c r="F41" s="86">
        <v>44958</v>
      </c>
      <c r="G41" s="77">
        <v>46946.891627999998</v>
      </c>
      <c r="H41" s="77">
        <v>-13.32938</v>
      </c>
      <c r="I41" s="77">
        <v>-6.2577294930000003</v>
      </c>
      <c r="J41" s="98">
        <f t="shared" si="0"/>
        <v>5.6519079722778851E-2</v>
      </c>
      <c r="K41" s="98">
        <f>I41/'סכום נכסי הקרן'!$C$42</f>
        <v>-1.2670033868135975E-4</v>
      </c>
    </row>
    <row r="42" spans="2:11">
      <c r="B42" t="s">
        <v>2162</v>
      </c>
      <c r="C42" t="s">
        <v>2164</v>
      </c>
      <c r="D42" t="s">
        <v>2113</v>
      </c>
      <c r="E42" t="s">
        <v>106</v>
      </c>
      <c r="F42" s="86">
        <v>44958</v>
      </c>
      <c r="G42" s="77">
        <v>29917.098900000001</v>
      </c>
      <c r="H42" s="77">
        <v>-13.32938</v>
      </c>
      <c r="I42" s="77">
        <v>-3.9877637400000001</v>
      </c>
      <c r="J42" s="98">
        <f t="shared" si="0"/>
        <v>3.6017014955470009E-2</v>
      </c>
      <c r="K42" s="98">
        <f>I42/'סכום נכסי הקרן'!$C$42</f>
        <v>-8.0740309565063175E-5</v>
      </c>
    </row>
    <row r="43" spans="2:11">
      <c r="B43" t="s">
        <v>2165</v>
      </c>
      <c r="C43" t="s">
        <v>2166</v>
      </c>
      <c r="D43" t="s">
        <v>2113</v>
      </c>
      <c r="E43" t="s">
        <v>106</v>
      </c>
      <c r="F43" s="86">
        <v>44958</v>
      </c>
      <c r="G43" s="77">
        <v>24600.678474</v>
      </c>
      <c r="H43" s="77">
        <v>-13.31936</v>
      </c>
      <c r="I43" s="77">
        <v>-3.2766530309999999</v>
      </c>
      <c r="J43" s="98">
        <f t="shared" si="0"/>
        <v>2.9594346334422796E-2</v>
      </c>
      <c r="K43" s="98">
        <f>I43/'סכום נכסי הקרן'!$C$42</f>
        <v>-6.6342440853891339E-5</v>
      </c>
    </row>
    <row r="44" spans="2:11">
      <c r="B44" t="s">
        <v>2165</v>
      </c>
      <c r="C44" t="s">
        <v>2167</v>
      </c>
      <c r="D44" t="s">
        <v>2113</v>
      </c>
      <c r="E44" t="s">
        <v>106</v>
      </c>
      <c r="F44" s="86">
        <v>44958</v>
      </c>
      <c r="G44" s="77">
        <v>55894.098270000002</v>
      </c>
      <c r="H44" s="77">
        <v>-13.31936</v>
      </c>
      <c r="I44" s="77">
        <v>-7.4447364</v>
      </c>
      <c r="J44" s="98">
        <f t="shared" si="0"/>
        <v>6.7239987055585176E-2</v>
      </c>
      <c r="K44" s="98">
        <f>I44/'סכום נכסי הקרן'!$C$42</f>
        <v>-1.5073368453024101E-4</v>
      </c>
    </row>
    <row r="45" spans="2:11">
      <c r="B45" t="s">
        <v>2168</v>
      </c>
      <c r="C45" t="s">
        <v>2169</v>
      </c>
      <c r="D45" t="s">
        <v>2113</v>
      </c>
      <c r="E45" t="s">
        <v>106</v>
      </c>
      <c r="F45" s="86">
        <v>44963</v>
      </c>
      <c r="G45" s="77">
        <v>29930.324849999997</v>
      </c>
      <c r="H45" s="77">
        <v>-13.249682</v>
      </c>
      <c r="I45" s="77">
        <v>-3.9656727630000006</v>
      </c>
      <c r="J45" s="98">
        <f t="shared" si="0"/>
        <v>3.5817491839040365E-2</v>
      </c>
      <c r="K45" s="98">
        <f>I45/'סכום נכסי הקרן'!$C$42</f>
        <v>-8.0293033237309957E-5</v>
      </c>
    </row>
    <row r="46" spans="2:11">
      <c r="B46" t="s">
        <v>2170</v>
      </c>
      <c r="C46" t="s">
        <v>2171</v>
      </c>
      <c r="D46" t="s">
        <v>2113</v>
      </c>
      <c r="E46" t="s">
        <v>106</v>
      </c>
      <c r="F46" s="86">
        <v>44963</v>
      </c>
      <c r="G46" s="77">
        <v>111857.37852</v>
      </c>
      <c r="H46" s="77">
        <v>-13.244389</v>
      </c>
      <c r="I46" s="77">
        <v>-14.814826859999998</v>
      </c>
      <c r="J46" s="98">
        <f t="shared" si="0"/>
        <v>0.13380578072544455</v>
      </c>
      <c r="K46" s="98">
        <f>I46/'סכום נכסי הקרן'!$C$42</f>
        <v>-2.9995601164406314E-4</v>
      </c>
    </row>
    <row r="47" spans="2:11">
      <c r="B47" t="s">
        <v>2172</v>
      </c>
      <c r="C47" t="s">
        <v>2173</v>
      </c>
      <c r="D47" t="s">
        <v>2113</v>
      </c>
      <c r="E47" t="s">
        <v>106</v>
      </c>
      <c r="F47" s="86">
        <v>44963</v>
      </c>
      <c r="G47" s="77">
        <v>26624.327199999996</v>
      </c>
      <c r="H47" s="77">
        <v>-13.166335999999999</v>
      </c>
      <c r="I47" s="77">
        <v>-3.5054484559999999</v>
      </c>
      <c r="J47" s="98">
        <f t="shared" si="0"/>
        <v>3.1660799810918898E-2</v>
      </c>
      <c r="K47" s="98">
        <f>I47/'סכום נכסי הקרן'!$C$42</f>
        <v>-7.097486510116387E-5</v>
      </c>
    </row>
    <row r="48" spans="2:11">
      <c r="B48" t="s">
        <v>2174</v>
      </c>
      <c r="C48" t="s">
        <v>2175</v>
      </c>
      <c r="D48" t="s">
        <v>2113</v>
      </c>
      <c r="E48" t="s">
        <v>106</v>
      </c>
      <c r="F48" s="86">
        <v>44963</v>
      </c>
      <c r="G48" s="77">
        <v>41304.152000000002</v>
      </c>
      <c r="H48" s="77">
        <v>-13.066484000000001</v>
      </c>
      <c r="I48" s="77">
        <v>-5.3970002670000001</v>
      </c>
      <c r="J48" s="98">
        <f t="shared" si="0"/>
        <v>4.8745074183159764E-2</v>
      </c>
      <c r="K48" s="98">
        <f>I48/'סכום נכסי הקרן'!$C$42</f>
        <v>-1.0927314171333246E-4</v>
      </c>
    </row>
    <row r="49" spans="2:11">
      <c r="B49" t="s">
        <v>2176</v>
      </c>
      <c r="C49" t="s">
        <v>2177</v>
      </c>
      <c r="D49" t="s">
        <v>2113</v>
      </c>
      <c r="E49" t="s">
        <v>106</v>
      </c>
      <c r="F49" s="86">
        <v>44964</v>
      </c>
      <c r="G49" s="77">
        <v>67960.509569999995</v>
      </c>
      <c r="H49" s="77">
        <v>-12.258423000000001</v>
      </c>
      <c r="I49" s="77">
        <v>-8.3308868359999995</v>
      </c>
      <c r="J49" s="98">
        <f t="shared" si="0"/>
        <v>7.5243593985971746E-2</v>
      </c>
      <c r="K49" s="98">
        <f>I49/'סכום נכסי הקרן'!$C$42</f>
        <v>-1.6867558510127526E-4</v>
      </c>
    </row>
    <row r="50" spans="2:11">
      <c r="B50" t="s">
        <v>2178</v>
      </c>
      <c r="C50" t="s">
        <v>2179</v>
      </c>
      <c r="D50" t="s">
        <v>2113</v>
      </c>
      <c r="E50" t="s">
        <v>106</v>
      </c>
      <c r="F50" s="86">
        <v>44964</v>
      </c>
      <c r="G50" s="77">
        <v>233.98243399999998</v>
      </c>
      <c r="H50" s="77">
        <v>-12.255145000000001</v>
      </c>
      <c r="I50" s="77">
        <v>-2.8674886E-2</v>
      </c>
      <c r="J50" s="98">
        <f t="shared" si="0"/>
        <v>2.5898821124954551E-4</v>
      </c>
      <c r="K50" s="98">
        <f>I50/'סכום נכסי הקרן'!$C$42</f>
        <v>-5.8058082758506049E-7</v>
      </c>
    </row>
    <row r="51" spans="2:11">
      <c r="B51" t="s">
        <v>2178</v>
      </c>
      <c r="C51" t="s">
        <v>2180</v>
      </c>
      <c r="D51" t="s">
        <v>2113</v>
      </c>
      <c r="E51" t="s">
        <v>106</v>
      </c>
      <c r="F51" s="86">
        <v>44964</v>
      </c>
      <c r="G51" s="77">
        <v>22561.231992000001</v>
      </c>
      <c r="H51" s="77">
        <v>-12.255145000000001</v>
      </c>
      <c r="I51" s="77">
        <v>-2.7649116410000003</v>
      </c>
      <c r="J51" s="98">
        <f t="shared" si="0"/>
        <v>2.4972358047583364E-2</v>
      </c>
      <c r="K51" s="98">
        <f>I51/'סכום נכסי הקרן'!$C$42</f>
        <v>-5.5981205600306411E-5</v>
      </c>
    </row>
    <row r="52" spans="2:11">
      <c r="B52" t="s">
        <v>2181</v>
      </c>
      <c r="C52" t="s">
        <v>2182</v>
      </c>
      <c r="D52" t="s">
        <v>2113</v>
      </c>
      <c r="E52" t="s">
        <v>106</v>
      </c>
      <c r="F52" s="86">
        <v>44964</v>
      </c>
      <c r="G52" s="77">
        <v>13423.065640000001</v>
      </c>
      <c r="H52" s="77">
        <v>-12.219094999999999</v>
      </c>
      <c r="I52" s="77">
        <v>-1.640177166</v>
      </c>
      <c r="J52" s="98">
        <f t="shared" si="0"/>
        <v>1.4813888025734046E-2</v>
      </c>
      <c r="K52" s="98">
        <f>I52/'סכום נכסי הקרן'!$C$42</f>
        <v>-3.3208690574128146E-5</v>
      </c>
    </row>
    <row r="53" spans="2:11">
      <c r="B53" t="s">
        <v>2181</v>
      </c>
      <c r="C53" t="s">
        <v>2183</v>
      </c>
      <c r="D53" t="s">
        <v>2113</v>
      </c>
      <c r="E53" t="s">
        <v>106</v>
      </c>
      <c r="F53" s="86">
        <v>44964</v>
      </c>
      <c r="G53" s="77">
        <v>22568.479627999997</v>
      </c>
      <c r="H53" s="77">
        <v>-12.219094999999999</v>
      </c>
      <c r="I53" s="77">
        <v>-2.7576640050000001</v>
      </c>
      <c r="J53" s="98">
        <f t="shared" si="0"/>
        <v>2.4906898248251368E-2</v>
      </c>
      <c r="K53" s="98">
        <f>I53/'סכום נכסי הקרן'!$C$42</f>
        <v>-5.5834462610398259E-5</v>
      </c>
    </row>
    <row r="54" spans="2:11">
      <c r="B54" t="s">
        <v>2181</v>
      </c>
      <c r="C54" t="s">
        <v>2184</v>
      </c>
      <c r="D54" t="s">
        <v>2113</v>
      </c>
      <c r="E54" t="s">
        <v>106</v>
      </c>
      <c r="F54" s="86">
        <v>44964</v>
      </c>
      <c r="G54" s="77">
        <v>11170.58836</v>
      </c>
      <c r="H54" s="77">
        <v>-12.219094999999999</v>
      </c>
      <c r="I54" s="77">
        <v>-1.3649448230000001</v>
      </c>
      <c r="J54" s="98">
        <f t="shared" si="0"/>
        <v>1.2328021745687062E-2</v>
      </c>
      <c r="K54" s="98">
        <f>I54/'סכום נכסי הקרן'!$C$42</f>
        <v>-2.763605738294074E-5</v>
      </c>
    </row>
    <row r="55" spans="2:11">
      <c r="B55" t="s">
        <v>2185</v>
      </c>
      <c r="C55" t="s">
        <v>2186</v>
      </c>
      <c r="D55" t="s">
        <v>2113</v>
      </c>
      <c r="E55" t="s">
        <v>106</v>
      </c>
      <c r="F55" s="86">
        <v>44964</v>
      </c>
      <c r="G55" s="77">
        <v>67723.228535999995</v>
      </c>
      <c r="H55" s="77">
        <v>-12.189617</v>
      </c>
      <c r="I55" s="77">
        <v>-8.2552023630000004</v>
      </c>
      <c r="J55" s="98">
        <f t="shared" si="0"/>
        <v>7.4560020691848305E-2</v>
      </c>
      <c r="K55" s="98">
        <f>I55/'סכום נכסי הקרן'!$C$42</f>
        <v>-1.6714320049232933E-4</v>
      </c>
    </row>
    <row r="56" spans="2:11">
      <c r="B56" t="s">
        <v>2187</v>
      </c>
      <c r="C56" t="s">
        <v>2188</v>
      </c>
      <c r="D56" t="s">
        <v>2113</v>
      </c>
      <c r="E56" t="s">
        <v>106</v>
      </c>
      <c r="F56" s="86">
        <v>44964</v>
      </c>
      <c r="G56" s="77">
        <v>23515.053309999999</v>
      </c>
      <c r="H56" s="77">
        <v>-12.107398</v>
      </c>
      <c r="I56" s="77">
        <v>-2.8470609979999995</v>
      </c>
      <c r="J56" s="98">
        <f t="shared" si="0"/>
        <v>2.5714321416669822E-2</v>
      </c>
      <c r="K56" s="98">
        <f>I56/'סכום נכסי הקרן'!$C$42</f>
        <v>-5.7644484808204228E-5</v>
      </c>
    </row>
    <row r="57" spans="2:11">
      <c r="B57" t="s">
        <v>2189</v>
      </c>
      <c r="C57" t="s">
        <v>2190</v>
      </c>
      <c r="D57" t="s">
        <v>2113</v>
      </c>
      <c r="E57" t="s">
        <v>106</v>
      </c>
      <c r="F57" s="86">
        <v>44956</v>
      </c>
      <c r="G57" s="77">
        <v>30243.339</v>
      </c>
      <c r="H57" s="77">
        <v>-12.116547000000001</v>
      </c>
      <c r="I57" s="77">
        <v>-3.6644484619999997</v>
      </c>
      <c r="J57" s="98">
        <f t="shared" si="0"/>
        <v>3.3096869239149826E-2</v>
      </c>
      <c r="K57" s="98">
        <f>I57/'סכום נכסי הקרן'!$C$42</f>
        <v>-7.4194140500184107E-5</v>
      </c>
    </row>
    <row r="58" spans="2:11">
      <c r="B58" t="s">
        <v>2191</v>
      </c>
      <c r="C58" t="s">
        <v>2192</v>
      </c>
      <c r="D58" t="s">
        <v>2113</v>
      </c>
      <c r="E58" t="s">
        <v>106</v>
      </c>
      <c r="F58" s="86">
        <v>44956</v>
      </c>
      <c r="G58" s="77">
        <v>13441.484000000002</v>
      </c>
      <c r="H58" s="77">
        <v>-12.116547000000001</v>
      </c>
      <c r="I58" s="77">
        <v>-1.628643761</v>
      </c>
      <c r="J58" s="98">
        <f t="shared" si="0"/>
        <v>1.470971966284791E-2</v>
      </c>
      <c r="K58" s="98">
        <f>I58/'סכום נכסי הקרן'!$C$42</f>
        <v>-3.2975173557887051E-5</v>
      </c>
    </row>
    <row r="59" spans="2:11">
      <c r="B59" t="s">
        <v>2193</v>
      </c>
      <c r="C59" t="s">
        <v>2194</v>
      </c>
      <c r="D59" t="s">
        <v>2113</v>
      </c>
      <c r="E59" t="s">
        <v>106</v>
      </c>
      <c r="F59" s="86">
        <v>44957</v>
      </c>
      <c r="G59" s="77">
        <v>104232.2424</v>
      </c>
      <c r="H59" s="77">
        <v>-12.046379</v>
      </c>
      <c r="I59" s="77">
        <v>-12.556210556</v>
      </c>
      <c r="J59" s="98">
        <f t="shared" si="0"/>
        <v>0.11340622285197929</v>
      </c>
      <c r="K59" s="98">
        <f>I59/'סכום נכסי הקרן'!$C$42</f>
        <v>-2.5422577498424069E-4</v>
      </c>
    </row>
    <row r="60" spans="2:11">
      <c r="B60" t="s">
        <v>2195</v>
      </c>
      <c r="C60" t="s">
        <v>2196</v>
      </c>
      <c r="D60" t="s">
        <v>2113</v>
      </c>
      <c r="E60" t="s">
        <v>106</v>
      </c>
      <c r="F60" s="86">
        <v>44964</v>
      </c>
      <c r="G60" s="77">
        <v>266.4948</v>
      </c>
      <c r="H60" s="77">
        <v>-12.006135</v>
      </c>
      <c r="I60" s="77">
        <v>-3.1995726000000002E-2</v>
      </c>
      <c r="J60" s="98">
        <f t="shared" si="0"/>
        <v>2.8898164911172011E-4</v>
      </c>
      <c r="K60" s="98">
        <f>I60/'סכום נכסי הקרן'!$C$42</f>
        <v>-6.4781792263323523E-7</v>
      </c>
    </row>
    <row r="61" spans="2:11">
      <c r="B61" t="s">
        <v>2195</v>
      </c>
      <c r="C61" t="s">
        <v>2197</v>
      </c>
      <c r="D61" t="s">
        <v>2113</v>
      </c>
      <c r="E61" t="s">
        <v>106</v>
      </c>
      <c r="F61" s="86">
        <v>44964</v>
      </c>
      <c r="G61" s="77">
        <v>96682.084289999999</v>
      </c>
      <c r="H61" s="77">
        <v>-12.006135</v>
      </c>
      <c r="I61" s="77">
        <v>-11.607781638000001</v>
      </c>
      <c r="J61" s="98">
        <f t="shared" si="0"/>
        <v>0.10484012396774443</v>
      </c>
      <c r="K61" s="98">
        <f>I61/'סכום נכסי הקרן'!$C$42</f>
        <v>-2.3502292109606678E-4</v>
      </c>
    </row>
    <row r="62" spans="2:11">
      <c r="B62" t="s">
        <v>2198</v>
      </c>
      <c r="C62" t="s">
        <v>2199</v>
      </c>
      <c r="D62" t="s">
        <v>2113</v>
      </c>
      <c r="E62" t="s">
        <v>106</v>
      </c>
      <c r="F62" s="86">
        <v>44956</v>
      </c>
      <c r="G62" s="77">
        <v>30946.95954</v>
      </c>
      <c r="H62" s="77">
        <v>-12.002259</v>
      </c>
      <c r="I62" s="77">
        <v>-3.7143343120000001</v>
      </c>
      <c r="J62" s="98">
        <f t="shared" si="0"/>
        <v>3.3547432392501617E-2</v>
      </c>
      <c r="K62" s="98">
        <f>I62/'סכום נכסי הקרן'!$C$42</f>
        <v>-7.5204180019705977E-5</v>
      </c>
    </row>
    <row r="63" spans="2:11">
      <c r="B63" t="s">
        <v>2200</v>
      </c>
      <c r="C63" t="s">
        <v>2201</v>
      </c>
      <c r="D63" t="s">
        <v>2113</v>
      </c>
      <c r="E63" t="s">
        <v>106</v>
      </c>
      <c r="F63" s="86">
        <v>44956</v>
      </c>
      <c r="G63" s="77">
        <v>24220.065024</v>
      </c>
      <c r="H63" s="77">
        <v>-11.998996999999999</v>
      </c>
      <c r="I63" s="77">
        <v>-2.9061649470000002</v>
      </c>
      <c r="J63" s="98">
        <f t="shared" si="0"/>
        <v>2.6248141360340899E-2</v>
      </c>
      <c r="K63" s="98">
        <f>I63/'סכום נכסי הקרן'!$C$42</f>
        <v>-5.8841163310220437E-5</v>
      </c>
    </row>
    <row r="64" spans="2:11">
      <c r="B64" t="s">
        <v>2202</v>
      </c>
      <c r="C64" t="s">
        <v>2203</v>
      </c>
      <c r="D64" t="s">
        <v>2113</v>
      </c>
      <c r="E64" t="s">
        <v>106</v>
      </c>
      <c r="F64" s="86">
        <v>44972</v>
      </c>
      <c r="G64" s="77">
        <v>40217.791039999996</v>
      </c>
      <c r="H64" s="77">
        <v>-10.195836999999999</v>
      </c>
      <c r="I64" s="77">
        <v>-4.1005402279999998</v>
      </c>
      <c r="J64" s="98">
        <f t="shared" si="0"/>
        <v>3.7035598983951437E-2</v>
      </c>
      <c r="K64" s="98">
        <f>I64/'סכום נכסי הקרן'!$C$42</f>
        <v>-8.3023696733025286E-5</v>
      </c>
    </row>
    <row r="65" spans="2:11">
      <c r="B65" t="s">
        <v>2204</v>
      </c>
      <c r="C65" t="s">
        <v>2205</v>
      </c>
      <c r="D65" t="s">
        <v>2113</v>
      </c>
      <c r="E65" t="s">
        <v>106</v>
      </c>
      <c r="F65" s="86">
        <v>44972</v>
      </c>
      <c r="G65" s="77">
        <v>22994.772400000002</v>
      </c>
      <c r="H65" s="77">
        <v>-10.132687000000001</v>
      </c>
      <c r="I65" s="77">
        <v>-2.329988325</v>
      </c>
      <c r="J65" s="98">
        <f t="shared" si="0"/>
        <v>2.1044181606304366E-2</v>
      </c>
      <c r="K65" s="98">
        <f>I65/'סכום נכסי הקרן'!$C$42</f>
        <v>-4.7175306991352256E-5</v>
      </c>
    </row>
    <row r="66" spans="2:11">
      <c r="B66" t="s">
        <v>2206</v>
      </c>
      <c r="C66" t="s">
        <v>2207</v>
      </c>
      <c r="D66" t="s">
        <v>2113</v>
      </c>
      <c r="E66" t="s">
        <v>106</v>
      </c>
      <c r="F66" s="86">
        <v>44972</v>
      </c>
      <c r="G66" s="77">
        <v>34201.326999999997</v>
      </c>
      <c r="H66" s="77">
        <v>-10.101139</v>
      </c>
      <c r="I66" s="77">
        <v>-3.4547237319999997</v>
      </c>
      <c r="J66" s="98">
        <f t="shared" si="0"/>
        <v>3.1202660045868504E-2</v>
      </c>
      <c r="K66" s="98">
        <f>I66/'סכום נכסי הקרן'!$C$42</f>
        <v>-6.994784088774786E-5</v>
      </c>
    </row>
    <row r="67" spans="2:11">
      <c r="B67" t="s">
        <v>2206</v>
      </c>
      <c r="C67" t="s">
        <v>2208</v>
      </c>
      <c r="D67" t="s">
        <v>2113</v>
      </c>
      <c r="E67" t="s">
        <v>106</v>
      </c>
      <c r="F67" s="86">
        <v>44972</v>
      </c>
      <c r="G67" s="77">
        <v>22769.698400000005</v>
      </c>
      <c r="H67" s="77">
        <v>-10.101139</v>
      </c>
      <c r="I67" s="77">
        <v>-2.2999989859999999</v>
      </c>
      <c r="J67" s="98">
        <f t="shared" si="0"/>
        <v>2.0773321409539636E-2</v>
      </c>
      <c r="K67" s="98">
        <f>I67/'סכום נכסי הקרן'!$C$42</f>
        <v>-4.6568112415047789E-5</v>
      </c>
    </row>
    <row r="68" spans="2:11">
      <c r="B68" t="s">
        <v>2209</v>
      </c>
      <c r="C68" t="s">
        <v>2210</v>
      </c>
      <c r="D68" t="s">
        <v>2113</v>
      </c>
      <c r="E68" t="s">
        <v>106</v>
      </c>
      <c r="F68" s="86">
        <v>44972</v>
      </c>
      <c r="G68" s="77">
        <v>6841.4410399999997</v>
      </c>
      <c r="H68" s="77">
        <v>-10.08222</v>
      </c>
      <c r="I68" s="77">
        <v>-0.68976910600000008</v>
      </c>
      <c r="J68" s="98">
        <f t="shared" si="0"/>
        <v>6.2299137628005971E-3</v>
      </c>
      <c r="K68" s="98">
        <f>I68/'סכום נכסי הקרן'!$C$42</f>
        <v>-1.3965764969530738E-5</v>
      </c>
    </row>
    <row r="69" spans="2:11">
      <c r="B69" t="s">
        <v>2211</v>
      </c>
      <c r="C69" t="s">
        <v>2212</v>
      </c>
      <c r="D69" t="s">
        <v>2113</v>
      </c>
      <c r="E69" t="s">
        <v>106</v>
      </c>
      <c r="F69" s="86">
        <v>44973</v>
      </c>
      <c r="G69" s="77">
        <v>34309.093999999997</v>
      </c>
      <c r="H69" s="77">
        <v>-9.7217570000000002</v>
      </c>
      <c r="I69" s="77">
        <v>-3.3354467759999999</v>
      </c>
      <c r="J69" s="98">
        <f t="shared" si="0"/>
        <v>3.0125364551904527E-2</v>
      </c>
      <c r="K69" s="98">
        <f>I69/'סכום נכסי הקרן'!$C$42</f>
        <v>-6.7532838651076133E-5</v>
      </c>
    </row>
    <row r="70" spans="2:11">
      <c r="B70" t="s">
        <v>2213</v>
      </c>
      <c r="C70" t="s">
        <v>2214</v>
      </c>
      <c r="D70" t="s">
        <v>2113</v>
      </c>
      <c r="E70" t="s">
        <v>106</v>
      </c>
      <c r="F70" s="86">
        <v>44973</v>
      </c>
      <c r="G70" s="77">
        <v>85096.271743999998</v>
      </c>
      <c r="H70" s="77">
        <v>-9.7092259999999992</v>
      </c>
      <c r="I70" s="77">
        <v>-8.2621893789999987</v>
      </c>
      <c r="J70" s="98">
        <f t="shared" si="0"/>
        <v>7.4623126601870454E-2</v>
      </c>
      <c r="K70" s="98">
        <f>I70/'סכום נכסי הקרן'!$C$42</f>
        <v>-1.6728466670536428E-4</v>
      </c>
    </row>
    <row r="71" spans="2:11">
      <c r="B71" t="s">
        <v>2215</v>
      </c>
      <c r="C71" t="s">
        <v>2216</v>
      </c>
      <c r="D71" t="s">
        <v>2113</v>
      </c>
      <c r="E71" t="s">
        <v>106</v>
      </c>
      <c r="F71" s="86">
        <v>44977</v>
      </c>
      <c r="G71" s="77">
        <v>59887.042818000002</v>
      </c>
      <c r="H71" s="77">
        <v>-9.369707</v>
      </c>
      <c r="I71" s="77">
        <v>-5.6112402789999996</v>
      </c>
      <c r="J71" s="98">
        <f t="shared" si="0"/>
        <v>5.068006487452506E-2</v>
      </c>
      <c r="K71" s="98">
        <f>I71/'סכום נכסי הקרן'!$C$42</f>
        <v>-1.1361086230510021E-4</v>
      </c>
    </row>
    <row r="72" spans="2:11">
      <c r="B72" t="s">
        <v>2217</v>
      </c>
      <c r="C72" t="s">
        <v>2218</v>
      </c>
      <c r="D72" t="s">
        <v>2113</v>
      </c>
      <c r="E72" t="s">
        <v>106</v>
      </c>
      <c r="F72" s="86">
        <v>44977</v>
      </c>
      <c r="G72" s="77">
        <v>53865.925252000001</v>
      </c>
      <c r="H72" s="77">
        <v>-9.3323610000000006</v>
      </c>
      <c r="I72" s="77">
        <v>-5.0269626680000004</v>
      </c>
      <c r="J72" s="98">
        <f t="shared" si="0"/>
        <v>4.5402937936826072E-2</v>
      </c>
      <c r="K72" s="98">
        <f>I72/'סכום נכסי הקרן'!$C$42</f>
        <v>-1.0178098514590935E-4</v>
      </c>
    </row>
    <row r="73" spans="2:11">
      <c r="B73" t="s">
        <v>2219</v>
      </c>
      <c r="C73" t="s">
        <v>2220</v>
      </c>
      <c r="D73" t="s">
        <v>2113</v>
      </c>
      <c r="E73" t="s">
        <v>106</v>
      </c>
      <c r="F73" s="86">
        <v>45013</v>
      </c>
      <c r="G73" s="77">
        <v>34456.048999999999</v>
      </c>
      <c r="H73" s="77">
        <v>-9.1732849999999999</v>
      </c>
      <c r="I73" s="77">
        <v>-3.16075157</v>
      </c>
      <c r="J73" s="98">
        <f t="shared" si="0"/>
        <v>2.8547537915878465E-2</v>
      </c>
      <c r="K73" s="98">
        <f>I73/'סכום נכסי הקרן'!$C$42</f>
        <v>-6.3995782312835673E-5</v>
      </c>
    </row>
    <row r="74" spans="2:11">
      <c r="B74" t="s">
        <v>2219</v>
      </c>
      <c r="C74" t="s">
        <v>2221</v>
      </c>
      <c r="D74" t="s">
        <v>2113</v>
      </c>
      <c r="E74" t="s">
        <v>106</v>
      </c>
      <c r="F74" s="86">
        <v>45013</v>
      </c>
      <c r="G74" s="77">
        <v>8602.2302999999993</v>
      </c>
      <c r="H74" s="77">
        <v>-9.1732849999999999</v>
      </c>
      <c r="I74" s="77">
        <v>-0.78910709999999995</v>
      </c>
      <c r="J74" s="98">
        <f t="shared" si="0"/>
        <v>7.1271228877184097E-3</v>
      </c>
      <c r="K74" s="98">
        <f>I74/'סכום נכסי הקרן'!$C$42</f>
        <v>-1.5977062756979995E-5</v>
      </c>
    </row>
    <row r="75" spans="2:11">
      <c r="B75" t="s">
        <v>2222</v>
      </c>
      <c r="C75" t="s">
        <v>2223</v>
      </c>
      <c r="D75" t="s">
        <v>2113</v>
      </c>
      <c r="E75" t="s">
        <v>106</v>
      </c>
      <c r="F75" s="86">
        <v>45013</v>
      </c>
      <c r="G75" s="77">
        <v>11725.0496</v>
      </c>
      <c r="H75" s="77">
        <v>-9.0802399999999999</v>
      </c>
      <c r="I75" s="77">
        <v>-1.0646625939999999</v>
      </c>
      <c r="J75" s="98">
        <f t="shared" si="0"/>
        <v>9.6159078297420614E-3</v>
      </c>
      <c r="K75" s="98">
        <f>I75/'סכום נכסי הקרן'!$C$42</f>
        <v>-2.1556238791093264E-5</v>
      </c>
    </row>
    <row r="76" spans="2:11">
      <c r="B76" t="s">
        <v>2224</v>
      </c>
      <c r="C76" t="s">
        <v>2225</v>
      </c>
      <c r="D76" t="s">
        <v>2113</v>
      </c>
      <c r="E76" t="s">
        <v>106</v>
      </c>
      <c r="F76" s="86">
        <v>45013</v>
      </c>
      <c r="G76" s="77">
        <v>13809.851199999999</v>
      </c>
      <c r="H76" s="77">
        <v>-8.9564249999999994</v>
      </c>
      <c r="I76" s="77">
        <v>-1.2368690280000001</v>
      </c>
      <c r="J76" s="98">
        <f t="shared" ref="J76:J139" si="1">I76/$I$11</f>
        <v>1.1171256168609842E-2</v>
      </c>
      <c r="K76" s="98">
        <f>I76/'סכום נכסי הקרן'!$C$42</f>
        <v>-2.5042904927000214E-5</v>
      </c>
    </row>
    <row r="77" spans="2:11">
      <c r="B77" t="s">
        <v>2226</v>
      </c>
      <c r="C77" t="s">
        <v>2227</v>
      </c>
      <c r="D77" t="s">
        <v>2113</v>
      </c>
      <c r="E77" t="s">
        <v>106</v>
      </c>
      <c r="F77" s="86">
        <v>45014</v>
      </c>
      <c r="G77" s="77">
        <v>14373.739</v>
      </c>
      <c r="H77" s="77">
        <v>-8.8678559999999997</v>
      </c>
      <c r="I77" s="77">
        <v>-1.274642466</v>
      </c>
      <c r="J77" s="98">
        <f t="shared" si="1"/>
        <v>1.1512421435678927E-2</v>
      </c>
      <c r="K77" s="98">
        <f>I77/'סכום נכסי הקרן'!$C$42</f>
        <v>-2.5807704267258198E-5</v>
      </c>
    </row>
    <row r="78" spans="2:11">
      <c r="B78" t="s">
        <v>2226</v>
      </c>
      <c r="C78" t="s">
        <v>2228</v>
      </c>
      <c r="D78" t="s">
        <v>2113</v>
      </c>
      <c r="E78" t="s">
        <v>106</v>
      </c>
      <c r="F78" s="86">
        <v>45014</v>
      </c>
      <c r="G78" s="77">
        <v>11745.035479999999</v>
      </c>
      <c r="H78" s="77">
        <v>-8.8678559999999997</v>
      </c>
      <c r="I78" s="77">
        <v>-1.041532825</v>
      </c>
      <c r="J78" s="98">
        <f t="shared" si="1"/>
        <v>9.4070024656570869E-3</v>
      </c>
      <c r="K78" s="98">
        <f>I78/'סכום נכסי הקרן'!$C$42</f>
        <v>-2.1087930026836237E-5</v>
      </c>
    </row>
    <row r="79" spans="2:11">
      <c r="B79" t="s">
        <v>2229</v>
      </c>
      <c r="C79" t="s">
        <v>2230</v>
      </c>
      <c r="D79" t="s">
        <v>2113</v>
      </c>
      <c r="E79" t="s">
        <v>106</v>
      </c>
      <c r="F79" s="86">
        <v>45012</v>
      </c>
      <c r="G79" s="77">
        <v>48382.484499999999</v>
      </c>
      <c r="H79" s="77">
        <v>-8.8269129999999993</v>
      </c>
      <c r="I79" s="77">
        <v>-4.2706799640000002</v>
      </c>
      <c r="J79" s="98">
        <f t="shared" si="1"/>
        <v>3.8572281148585331E-2</v>
      </c>
      <c r="K79" s="98">
        <f>I79/'סכום נכסי הקרן'!$C$42</f>
        <v>-8.6468518404922572E-5</v>
      </c>
    </row>
    <row r="80" spans="2:11">
      <c r="B80" t="s">
        <v>2231</v>
      </c>
      <c r="C80" t="s">
        <v>2232</v>
      </c>
      <c r="D80" t="s">
        <v>2113</v>
      </c>
      <c r="E80" t="s">
        <v>106</v>
      </c>
      <c r="F80" s="86">
        <v>45014</v>
      </c>
      <c r="G80" s="77">
        <v>58758.487200000003</v>
      </c>
      <c r="H80" s="77">
        <v>-8.8061389999999999</v>
      </c>
      <c r="I80" s="77">
        <v>-5.1743543250000004</v>
      </c>
      <c r="J80" s="98">
        <f t="shared" si="1"/>
        <v>4.6734162116742133E-2</v>
      </c>
      <c r="K80" s="98">
        <f>I80/'סכום נכסי הקרן'!$C$42</f>
        <v>-1.0476522613644697E-4</v>
      </c>
    </row>
    <row r="81" spans="2:11">
      <c r="B81" t="s">
        <v>2233</v>
      </c>
      <c r="C81" t="s">
        <v>2234</v>
      </c>
      <c r="D81" t="s">
        <v>2113</v>
      </c>
      <c r="E81" t="s">
        <v>106</v>
      </c>
      <c r="F81" s="86">
        <v>45012</v>
      </c>
      <c r="G81" s="77">
        <v>20750.045999999998</v>
      </c>
      <c r="H81" s="77">
        <v>-8.7498400000000007</v>
      </c>
      <c r="I81" s="77">
        <v>-1.8155959130000001</v>
      </c>
      <c r="J81" s="98">
        <f t="shared" si="1"/>
        <v>1.6398249599313332E-2</v>
      </c>
      <c r="K81" s="98">
        <f>I81/'סכום נכסי הקרן'!$C$42</f>
        <v>-3.6760396457359713E-5</v>
      </c>
    </row>
    <row r="82" spans="2:11">
      <c r="B82" t="s">
        <v>2235</v>
      </c>
      <c r="C82" t="s">
        <v>2236</v>
      </c>
      <c r="D82" t="s">
        <v>2113</v>
      </c>
      <c r="E82" t="s">
        <v>106</v>
      </c>
      <c r="F82" s="86">
        <v>44993</v>
      </c>
      <c r="G82" s="77">
        <v>40932.671499999997</v>
      </c>
      <c r="H82" s="77">
        <v>-8.1637520000000006</v>
      </c>
      <c r="I82" s="77">
        <v>-3.3416418339999998</v>
      </c>
      <c r="J82" s="98">
        <f t="shared" si="1"/>
        <v>3.0181317590044145E-2</v>
      </c>
      <c r="K82" s="98">
        <f>I82/'סכום נכסי הקרן'!$C$42</f>
        <v>-6.7658270079141013E-5</v>
      </c>
    </row>
    <row r="83" spans="2:11">
      <c r="B83" t="s">
        <v>2237</v>
      </c>
      <c r="C83" t="s">
        <v>2238</v>
      </c>
      <c r="D83" t="s">
        <v>2113</v>
      </c>
      <c r="E83" t="s">
        <v>106</v>
      </c>
      <c r="F83" s="86">
        <v>44993</v>
      </c>
      <c r="G83" s="77">
        <v>19545.563632000001</v>
      </c>
      <c r="H83" s="77">
        <v>-7.7865029999999997</v>
      </c>
      <c r="I83" s="77">
        <v>-1.5219159599999998</v>
      </c>
      <c r="J83" s="98">
        <f t="shared" si="1"/>
        <v>1.3745766666780637E-2</v>
      </c>
      <c r="K83" s="98">
        <f>I83/'סכום נכסי הקרן'!$C$42</f>
        <v>-3.0814254242256161E-5</v>
      </c>
    </row>
    <row r="84" spans="2:11">
      <c r="B84" t="s">
        <v>2239</v>
      </c>
      <c r="C84" t="s">
        <v>2240</v>
      </c>
      <c r="D84" t="s">
        <v>2113</v>
      </c>
      <c r="E84" t="s">
        <v>106</v>
      </c>
      <c r="F84" s="86">
        <v>44993</v>
      </c>
      <c r="G84" s="77">
        <v>24452.52824</v>
      </c>
      <c r="H84" s="77">
        <v>-7.6958149999999996</v>
      </c>
      <c r="I84" s="77">
        <v>-1.8818212489999999</v>
      </c>
      <c r="J84" s="98">
        <f t="shared" si="1"/>
        <v>1.6996389076137756E-2</v>
      </c>
      <c r="K84" s="98">
        <f>I84/'סכום נכסי הקרן'!$C$42</f>
        <v>-3.8101261783972646E-5</v>
      </c>
    </row>
    <row r="85" spans="2:11">
      <c r="B85" t="s">
        <v>2241</v>
      </c>
      <c r="C85" t="s">
        <v>2242</v>
      </c>
      <c r="D85" t="s">
        <v>2113</v>
      </c>
      <c r="E85" t="s">
        <v>106</v>
      </c>
      <c r="F85" s="86">
        <v>44993</v>
      </c>
      <c r="G85" s="77">
        <v>265.80154099999999</v>
      </c>
      <c r="H85" s="77">
        <v>-7.6927940000000001</v>
      </c>
      <c r="I85" s="77">
        <v>-2.0447565999999997E-2</v>
      </c>
      <c r="J85" s="98">
        <f t="shared" si="1"/>
        <v>1.8468002079405035E-4</v>
      </c>
      <c r="K85" s="98">
        <f>I85/'סכום נכסי הקרן'!$C$42</f>
        <v>-4.1400216169578296E-7</v>
      </c>
    </row>
    <row r="86" spans="2:11">
      <c r="B86" t="s">
        <v>2241</v>
      </c>
      <c r="C86" t="s">
        <v>2243</v>
      </c>
      <c r="D86" t="s">
        <v>2113</v>
      </c>
      <c r="E86" t="s">
        <v>106</v>
      </c>
      <c r="F86" s="86">
        <v>44993</v>
      </c>
      <c r="G86" s="77">
        <v>57637.046398999999</v>
      </c>
      <c r="H86" s="77">
        <v>-7.6927940000000001</v>
      </c>
      <c r="I86" s="77">
        <v>-4.4338994300000003</v>
      </c>
      <c r="J86" s="98">
        <f t="shared" si="1"/>
        <v>4.0046460245250125E-2</v>
      </c>
      <c r="K86" s="98">
        <f>I86/'סכום נכסי הקרן'!$C$42</f>
        <v>-8.9773225271002938E-5</v>
      </c>
    </row>
    <row r="87" spans="2:11">
      <c r="B87" t="s">
        <v>2244</v>
      </c>
      <c r="C87" t="s">
        <v>2245</v>
      </c>
      <c r="D87" t="s">
        <v>2113</v>
      </c>
      <c r="E87" t="s">
        <v>106</v>
      </c>
      <c r="F87" s="86">
        <v>44986</v>
      </c>
      <c r="G87" s="77">
        <v>224.30149799999998</v>
      </c>
      <c r="H87" s="77">
        <v>-7.7094550000000002</v>
      </c>
      <c r="I87" s="77">
        <v>-1.7292421999999998E-2</v>
      </c>
      <c r="J87" s="98">
        <f t="shared" si="1"/>
        <v>1.5618312979351643E-4</v>
      </c>
      <c r="K87" s="98">
        <f>I87/'סכום נכסי הקרן'!$C$42</f>
        <v>-3.5011991593306097E-7</v>
      </c>
    </row>
    <row r="88" spans="2:11">
      <c r="B88" t="s">
        <v>2244</v>
      </c>
      <c r="C88" t="s">
        <v>2246</v>
      </c>
      <c r="D88" t="s">
        <v>2113</v>
      </c>
      <c r="E88" t="s">
        <v>106</v>
      </c>
      <c r="F88" s="86">
        <v>44986</v>
      </c>
      <c r="G88" s="77">
        <v>35636.822628000002</v>
      </c>
      <c r="H88" s="77">
        <v>-7.7094550000000002</v>
      </c>
      <c r="I88" s="77">
        <v>-2.7474046329999999</v>
      </c>
      <c r="J88" s="98">
        <f t="shared" si="1"/>
        <v>2.4814236802175392E-2</v>
      </c>
      <c r="K88" s="98">
        <f>I88/'סכום נכסי הקרן'!$C$42</f>
        <v>-5.5626740958557584E-5</v>
      </c>
    </row>
    <row r="89" spans="2:11">
      <c r="B89" t="s">
        <v>2247</v>
      </c>
      <c r="C89" t="s">
        <v>2248</v>
      </c>
      <c r="D89" t="s">
        <v>2113</v>
      </c>
      <c r="E89" t="s">
        <v>106</v>
      </c>
      <c r="F89" s="86">
        <v>44986</v>
      </c>
      <c r="G89" s="77">
        <v>32152.029728000001</v>
      </c>
      <c r="H89" s="77">
        <v>-7.6792600000000002</v>
      </c>
      <c r="I89" s="77">
        <v>-2.469037996</v>
      </c>
      <c r="J89" s="98">
        <f t="shared" si="1"/>
        <v>2.2300061945885415E-2</v>
      </c>
      <c r="K89" s="98">
        <f>I89/'סכום נכסי הקרן'!$C$42</f>
        <v>-4.9990647671856109E-5</v>
      </c>
    </row>
    <row r="90" spans="2:11">
      <c r="B90" t="s">
        <v>2249</v>
      </c>
      <c r="C90" t="s">
        <v>2250</v>
      </c>
      <c r="D90" t="s">
        <v>2113</v>
      </c>
      <c r="E90" t="s">
        <v>106</v>
      </c>
      <c r="F90" s="86">
        <v>44993</v>
      </c>
      <c r="G90" s="77">
        <v>41970.347999999998</v>
      </c>
      <c r="H90" s="77">
        <v>-7.5630800000000002</v>
      </c>
      <c r="I90" s="77">
        <v>-3.1742511249999996</v>
      </c>
      <c r="J90" s="98">
        <f t="shared" si="1"/>
        <v>2.8669464315241124E-2</v>
      </c>
      <c r="K90" s="98">
        <f>I90/'סכום נכסי הקרן'!$C$42</f>
        <v>-6.4269107996290178E-5</v>
      </c>
    </row>
    <row r="91" spans="2:11">
      <c r="B91" t="s">
        <v>2249</v>
      </c>
      <c r="C91" t="s">
        <v>2251</v>
      </c>
      <c r="D91" t="s">
        <v>2113</v>
      </c>
      <c r="E91" t="s">
        <v>106</v>
      </c>
      <c r="F91" s="86">
        <v>44993</v>
      </c>
      <c r="G91" s="77">
        <v>5821.2420000000011</v>
      </c>
      <c r="H91" s="77">
        <v>-7.5630800000000002</v>
      </c>
      <c r="I91" s="77">
        <v>-0.44026520700000005</v>
      </c>
      <c r="J91" s="98">
        <f t="shared" si="1"/>
        <v>3.9764237750183513E-3</v>
      </c>
      <c r="K91" s="98">
        <f>I91/'סכום נכסי הקרן'!$C$42</f>
        <v>-8.914055952549141E-6</v>
      </c>
    </row>
    <row r="92" spans="2:11">
      <c r="B92" t="s">
        <v>2252</v>
      </c>
      <c r="C92" t="s">
        <v>2253</v>
      </c>
      <c r="D92" t="s">
        <v>2113</v>
      </c>
      <c r="E92" t="s">
        <v>106</v>
      </c>
      <c r="F92" s="86">
        <v>44980</v>
      </c>
      <c r="G92" s="77">
        <v>26208.06309</v>
      </c>
      <c r="H92" s="77">
        <v>-7.5541650000000002</v>
      </c>
      <c r="I92" s="77">
        <v>-1.9798002459999999</v>
      </c>
      <c r="J92" s="98">
        <f t="shared" si="1"/>
        <v>1.7881323899350467E-2</v>
      </c>
      <c r="K92" s="98">
        <f>I92/'סכום נכסי הקרן'!$C$42</f>
        <v>-4.0085043939696445E-5</v>
      </c>
    </row>
    <row r="93" spans="2:11">
      <c r="B93" t="s">
        <v>2252</v>
      </c>
      <c r="C93" t="s">
        <v>2254</v>
      </c>
      <c r="D93" t="s">
        <v>2113</v>
      </c>
      <c r="E93" t="s">
        <v>106</v>
      </c>
      <c r="F93" s="86">
        <v>44980</v>
      </c>
      <c r="G93" s="77">
        <v>27993.555919999999</v>
      </c>
      <c r="H93" s="77">
        <v>-7.5541650000000002</v>
      </c>
      <c r="I93" s="77">
        <v>-2.1146793150000001</v>
      </c>
      <c r="J93" s="98">
        <f t="shared" si="1"/>
        <v>1.9099535850230203E-2</v>
      </c>
      <c r="K93" s="98">
        <f>I93/'סכום נכסי הקרן'!$C$42</f>
        <v>-4.2815942381766016E-5</v>
      </c>
    </row>
    <row r="94" spans="2:11">
      <c r="B94" t="s">
        <v>2252</v>
      </c>
      <c r="C94" t="s">
        <v>2255</v>
      </c>
      <c r="D94" t="s">
        <v>2113</v>
      </c>
      <c r="E94" t="s">
        <v>106</v>
      </c>
      <c r="F94" s="86">
        <v>44980</v>
      </c>
      <c r="G94" s="77">
        <v>35299.611138</v>
      </c>
      <c r="H94" s="77">
        <v>-7.5541650000000002</v>
      </c>
      <c r="I94" s="77">
        <v>-2.6665907579999999</v>
      </c>
      <c r="J94" s="98">
        <f t="shared" si="1"/>
        <v>2.4084335350068684E-2</v>
      </c>
      <c r="K94" s="98">
        <f>I94/'סכום נכסי הקרן'!$C$42</f>
        <v>-5.399050127384338E-5</v>
      </c>
    </row>
    <row r="95" spans="2:11">
      <c r="B95" t="s">
        <v>2256</v>
      </c>
      <c r="C95" t="s">
        <v>2257</v>
      </c>
      <c r="D95" t="s">
        <v>2113</v>
      </c>
      <c r="E95" t="s">
        <v>106</v>
      </c>
      <c r="F95" s="86">
        <v>44998</v>
      </c>
      <c r="G95" s="77">
        <v>20996.930400000001</v>
      </c>
      <c r="H95" s="77">
        <v>-7.3144119999999999</v>
      </c>
      <c r="I95" s="77">
        <v>-1.535802017</v>
      </c>
      <c r="J95" s="98">
        <f t="shared" si="1"/>
        <v>1.3871183906930757E-2</v>
      </c>
      <c r="K95" s="98">
        <f>I95/'סכום נכסי הקרן'!$C$42</f>
        <v>-3.1095405437240976E-5</v>
      </c>
    </row>
    <row r="96" spans="2:11">
      <c r="B96" t="s">
        <v>2258</v>
      </c>
      <c r="C96" t="s">
        <v>2259</v>
      </c>
      <c r="D96" t="s">
        <v>2113</v>
      </c>
      <c r="E96" t="s">
        <v>106</v>
      </c>
      <c r="F96" s="86">
        <v>44991</v>
      </c>
      <c r="G96" s="77">
        <v>47121.493768</v>
      </c>
      <c r="H96" s="77">
        <v>-7.3856080000000004</v>
      </c>
      <c r="I96" s="77">
        <v>-3.4802089519999995</v>
      </c>
      <c r="J96" s="98">
        <f t="shared" si="1"/>
        <v>3.1432839567457571E-2</v>
      </c>
      <c r="K96" s="98">
        <f>I96/'סכום נכסי הקרן'!$C$42</f>
        <v>-7.0463840502141701E-5</v>
      </c>
    </row>
    <row r="97" spans="2:11">
      <c r="B97" t="s">
        <v>2260</v>
      </c>
      <c r="C97" t="s">
        <v>2261</v>
      </c>
      <c r="D97" t="s">
        <v>2113</v>
      </c>
      <c r="E97" t="s">
        <v>106</v>
      </c>
      <c r="F97" s="86">
        <v>44991</v>
      </c>
      <c r="G97" s="77">
        <v>41278.581400000003</v>
      </c>
      <c r="H97" s="77">
        <v>-7.4462289999999998</v>
      </c>
      <c r="I97" s="77">
        <v>-3.0736977200000002</v>
      </c>
      <c r="J97" s="98">
        <f t="shared" si="1"/>
        <v>2.7761277740549914E-2</v>
      </c>
      <c r="K97" s="98">
        <f>I97/'סכום נכסי הקרן'!$C$42</f>
        <v>-6.2233201764914209E-5</v>
      </c>
    </row>
    <row r="98" spans="2:11">
      <c r="B98" t="s">
        <v>2262</v>
      </c>
      <c r="C98" t="s">
        <v>2263</v>
      </c>
      <c r="D98" t="s">
        <v>2113</v>
      </c>
      <c r="E98" t="s">
        <v>106</v>
      </c>
      <c r="F98" s="86">
        <v>44998</v>
      </c>
      <c r="G98" s="77">
        <v>35153.595399999998</v>
      </c>
      <c r="H98" s="77">
        <v>-6.8299089999999998</v>
      </c>
      <c r="I98" s="77">
        <v>-2.4009586279999997</v>
      </c>
      <c r="J98" s="98">
        <f t="shared" si="1"/>
        <v>2.1685177069226458E-2</v>
      </c>
      <c r="K98" s="98">
        <f>I98/'סכום נכסי הקרן'!$C$42</f>
        <v>-4.8612243732781755E-5</v>
      </c>
    </row>
    <row r="99" spans="2:11">
      <c r="B99" t="s">
        <v>2262</v>
      </c>
      <c r="C99" t="s">
        <v>2264</v>
      </c>
      <c r="D99" t="s">
        <v>2113</v>
      </c>
      <c r="E99" t="s">
        <v>106</v>
      </c>
      <c r="F99" s="86">
        <v>44998</v>
      </c>
      <c r="G99" s="77">
        <v>29254.5946</v>
      </c>
      <c r="H99" s="77">
        <v>-6.8299089999999998</v>
      </c>
      <c r="I99" s="77">
        <v>-1.9980622320000001</v>
      </c>
      <c r="J99" s="98">
        <f t="shared" si="1"/>
        <v>1.8046264017612987E-2</v>
      </c>
      <c r="K99" s="98">
        <f>I99/'סכום נכסי הקרן'!$C$42</f>
        <v>-4.0454794631825675E-5</v>
      </c>
    </row>
    <row r="100" spans="2:11">
      <c r="B100" t="s">
        <v>2265</v>
      </c>
      <c r="C100" t="s">
        <v>2266</v>
      </c>
      <c r="D100" t="s">
        <v>2113</v>
      </c>
      <c r="E100" t="s">
        <v>106</v>
      </c>
      <c r="F100" s="86">
        <v>44987</v>
      </c>
      <c r="G100" s="77">
        <v>5921.6480499999998</v>
      </c>
      <c r="H100" s="77">
        <v>-6.9160159999999999</v>
      </c>
      <c r="I100" s="77">
        <v>-0.40954213099999998</v>
      </c>
      <c r="J100" s="98">
        <f t="shared" si="1"/>
        <v>3.6989365516228042E-3</v>
      </c>
      <c r="K100" s="98">
        <f>I100/'סכום נכסי הקרן'!$C$42</f>
        <v>-8.2920053926955196E-6</v>
      </c>
    </row>
    <row r="101" spans="2:11">
      <c r="B101" t="s">
        <v>2265</v>
      </c>
      <c r="C101" t="s">
        <v>2267</v>
      </c>
      <c r="D101" t="s">
        <v>2113</v>
      </c>
      <c r="E101" t="s">
        <v>106</v>
      </c>
      <c r="F101" s="86">
        <v>44987</v>
      </c>
      <c r="G101" s="77">
        <v>20517.0245</v>
      </c>
      <c r="H101" s="77">
        <v>-6.9160159999999999</v>
      </c>
      <c r="I101" s="77">
        <v>-1.4189607129999997</v>
      </c>
      <c r="J101" s="98">
        <f t="shared" si="1"/>
        <v>1.2815886936507773E-2</v>
      </c>
      <c r="K101" s="98">
        <f>I101/'סכום נכסי הקרן'!$C$42</f>
        <v>-2.8729717881501862E-5</v>
      </c>
    </row>
    <row r="102" spans="2:11">
      <c r="B102" t="s">
        <v>2268</v>
      </c>
      <c r="C102" t="s">
        <v>2269</v>
      </c>
      <c r="D102" t="s">
        <v>2113</v>
      </c>
      <c r="E102" t="s">
        <v>106</v>
      </c>
      <c r="F102" s="86">
        <v>44987</v>
      </c>
      <c r="G102" s="77">
        <v>35539.771439999997</v>
      </c>
      <c r="H102" s="77">
        <v>-6.8862839999999998</v>
      </c>
      <c r="I102" s="77">
        <v>-2.4473696469999999</v>
      </c>
      <c r="J102" s="98">
        <f t="shared" si="1"/>
        <v>2.2104355956043261E-2</v>
      </c>
      <c r="K102" s="98">
        <f>I102/'סכום נכסי הקרן'!$C$42</f>
        <v>-4.9551928299272657E-5</v>
      </c>
    </row>
    <row r="103" spans="2:11">
      <c r="B103" t="s">
        <v>2270</v>
      </c>
      <c r="C103" t="s">
        <v>2271</v>
      </c>
      <c r="D103" t="s">
        <v>2113</v>
      </c>
      <c r="E103" t="s">
        <v>106</v>
      </c>
      <c r="F103" s="86">
        <v>44987</v>
      </c>
      <c r="G103" s="77">
        <v>31054.138719999999</v>
      </c>
      <c r="H103" s="77">
        <v>-6.6336979999999999</v>
      </c>
      <c r="I103" s="77">
        <v>-2.0600377619999999</v>
      </c>
      <c r="J103" s="98">
        <f t="shared" si="1"/>
        <v>1.8606019744486408E-2</v>
      </c>
      <c r="K103" s="98">
        <f>I103/'סכום נכסי הקרן'!$C$42</f>
        <v>-4.1709614075481792E-5</v>
      </c>
    </row>
    <row r="104" spans="2:11">
      <c r="B104" t="s">
        <v>2272</v>
      </c>
      <c r="C104" t="s">
        <v>2273</v>
      </c>
      <c r="D104" t="s">
        <v>2113</v>
      </c>
      <c r="E104" t="s">
        <v>106</v>
      </c>
      <c r="F104" s="86">
        <v>44987</v>
      </c>
      <c r="G104" s="77">
        <v>42346.55279999999</v>
      </c>
      <c r="H104" s="77">
        <v>-6.6336979999999999</v>
      </c>
      <c r="I104" s="77">
        <v>-2.8091424029999996</v>
      </c>
      <c r="J104" s="98">
        <f t="shared" si="1"/>
        <v>2.5371845108581068E-2</v>
      </c>
      <c r="K104" s="98">
        <f>I104/'סכום נכסי הקרן'!$C$42</f>
        <v>-5.6876746472087995E-5</v>
      </c>
    </row>
    <row r="105" spans="2:11">
      <c r="B105" t="s">
        <v>2274</v>
      </c>
      <c r="C105" t="s">
        <v>2275</v>
      </c>
      <c r="D105" t="s">
        <v>2113</v>
      </c>
      <c r="E105" t="s">
        <v>106</v>
      </c>
      <c r="F105" s="86">
        <v>44987</v>
      </c>
      <c r="G105" s="77">
        <v>27.977295000000005</v>
      </c>
      <c r="H105" s="77">
        <v>-6.6093409999999997</v>
      </c>
      <c r="I105" s="77">
        <v>-1.8491150000000004E-3</v>
      </c>
      <c r="J105" s="98">
        <f t="shared" si="1"/>
        <v>1.6700990066523834E-5</v>
      </c>
      <c r="K105" s="98">
        <f>I105/'סכום נכסי הקרן'!$C$42</f>
        <v>-3.7439057891980787E-8</v>
      </c>
    </row>
    <row r="106" spans="2:11">
      <c r="B106" t="s">
        <v>2276</v>
      </c>
      <c r="C106" t="s">
        <v>2277</v>
      </c>
      <c r="D106" t="s">
        <v>2113</v>
      </c>
      <c r="E106" t="s">
        <v>106</v>
      </c>
      <c r="F106" s="86">
        <v>44987</v>
      </c>
      <c r="G106" s="77">
        <v>35298.591</v>
      </c>
      <c r="H106" s="77">
        <v>-6.6041020000000001</v>
      </c>
      <c r="I106" s="77">
        <v>-2.3311550029999997</v>
      </c>
      <c r="J106" s="98">
        <f t="shared" si="1"/>
        <v>2.1054718905330564E-2</v>
      </c>
      <c r="K106" s="98">
        <f>I106/'סכום נכסי הקרן'!$C$42</f>
        <v>-4.7198928737529906E-5</v>
      </c>
    </row>
    <row r="107" spans="2:11">
      <c r="B107" t="s">
        <v>2278</v>
      </c>
      <c r="C107" t="s">
        <v>2279</v>
      </c>
      <c r="D107" t="s">
        <v>2113</v>
      </c>
      <c r="E107" t="s">
        <v>106</v>
      </c>
      <c r="F107" s="86">
        <v>44987</v>
      </c>
      <c r="G107" s="77">
        <v>48019.407679999989</v>
      </c>
      <c r="H107" s="77">
        <v>-6.5745230000000001</v>
      </c>
      <c r="I107" s="77">
        <v>-3.1570468839999997</v>
      </c>
      <c r="J107" s="98">
        <f t="shared" si="1"/>
        <v>2.8514077625909698E-2</v>
      </c>
      <c r="K107" s="98">
        <f>I107/'סכום נכסי הקרן'!$C$42</f>
        <v>-6.3920773482327231E-5</v>
      </c>
    </row>
    <row r="108" spans="2:11">
      <c r="B108" t="s">
        <v>2280</v>
      </c>
      <c r="C108" t="s">
        <v>2281</v>
      </c>
      <c r="D108" t="s">
        <v>2113</v>
      </c>
      <c r="E108" t="s">
        <v>106</v>
      </c>
      <c r="F108" s="86">
        <v>45007</v>
      </c>
      <c r="G108" s="77">
        <v>41037.281719999999</v>
      </c>
      <c r="H108" s="77">
        <v>-6.1623479999999997</v>
      </c>
      <c r="I108" s="77">
        <v>-2.5288602649999996</v>
      </c>
      <c r="J108" s="98">
        <f t="shared" si="1"/>
        <v>2.2840369671649312E-2</v>
      </c>
      <c r="K108" s="98">
        <f>I108/'סכום נכסי הקרן'!$C$42</f>
        <v>-5.1201870009201617E-5</v>
      </c>
    </row>
    <row r="109" spans="2:11">
      <c r="B109" t="s">
        <v>2282</v>
      </c>
      <c r="C109" t="s">
        <v>2283</v>
      </c>
      <c r="D109" t="s">
        <v>2113</v>
      </c>
      <c r="E109" t="s">
        <v>106</v>
      </c>
      <c r="F109" s="86">
        <v>45007</v>
      </c>
      <c r="G109" s="77">
        <v>53080.145999999993</v>
      </c>
      <c r="H109" s="77">
        <v>-6.1329570000000002</v>
      </c>
      <c r="I109" s="77">
        <v>-3.2553824289999995</v>
      </c>
      <c r="J109" s="98">
        <f t="shared" si="1"/>
        <v>2.94022327488908E-2</v>
      </c>
      <c r="K109" s="98">
        <f>I109/'סכום נכסי הקרן'!$C$42</f>
        <v>-6.5911774670514273E-5</v>
      </c>
    </row>
    <row r="110" spans="2:11">
      <c r="B110" t="s">
        <v>2284</v>
      </c>
      <c r="C110" t="s">
        <v>2285</v>
      </c>
      <c r="D110" t="s">
        <v>2113</v>
      </c>
      <c r="E110" t="s">
        <v>106</v>
      </c>
      <c r="F110" s="86">
        <v>44985</v>
      </c>
      <c r="G110" s="77">
        <v>21234.997500000001</v>
      </c>
      <c r="H110" s="77">
        <v>-6.3342099999999997</v>
      </c>
      <c r="I110" s="77">
        <v>-1.345069316</v>
      </c>
      <c r="J110" s="98">
        <f t="shared" si="1"/>
        <v>1.21485084947675E-2</v>
      </c>
      <c r="K110" s="98">
        <f>I110/'סכום נכסי הקרן'!$C$42</f>
        <v>-2.7233637708012205E-5</v>
      </c>
    </row>
    <row r="111" spans="2:11">
      <c r="B111" t="s">
        <v>2284</v>
      </c>
      <c r="C111" t="s">
        <v>2286</v>
      </c>
      <c r="D111" t="s">
        <v>2113</v>
      </c>
      <c r="E111" t="s">
        <v>106</v>
      </c>
      <c r="F111" s="86">
        <v>44985</v>
      </c>
      <c r="G111" s="77">
        <v>59504.738749999997</v>
      </c>
      <c r="H111" s="77">
        <v>-6.3342099999999997</v>
      </c>
      <c r="I111" s="77">
        <v>-3.7691550589999996</v>
      </c>
      <c r="J111" s="98">
        <f t="shared" si="1"/>
        <v>3.4042566957461835E-2</v>
      </c>
      <c r="K111" s="98">
        <f>I111/'סכום נכסי הקרן'!$C$42</f>
        <v>-7.6314136469474977E-5</v>
      </c>
    </row>
    <row r="112" spans="2:11">
      <c r="B112" t="s">
        <v>2287</v>
      </c>
      <c r="C112" t="s">
        <v>2288</v>
      </c>
      <c r="D112" t="s">
        <v>2113</v>
      </c>
      <c r="E112" t="s">
        <v>106</v>
      </c>
      <c r="F112" s="86">
        <v>44991</v>
      </c>
      <c r="G112" s="77">
        <v>35702.843249999998</v>
      </c>
      <c r="H112" s="77">
        <v>-6.3028579999999996</v>
      </c>
      <c r="I112" s="77">
        <v>-2.250299391</v>
      </c>
      <c r="J112" s="98">
        <f t="shared" si="1"/>
        <v>2.0324440489529114E-2</v>
      </c>
      <c r="K112" s="98">
        <f>I112/'סכום נכסי הקרן'!$C$42</f>
        <v>-4.5561844003178869E-5</v>
      </c>
    </row>
    <row r="113" spans="2:11">
      <c r="B113" t="s">
        <v>2289</v>
      </c>
      <c r="C113" t="s">
        <v>2290</v>
      </c>
      <c r="D113" t="s">
        <v>2113</v>
      </c>
      <c r="E113" t="s">
        <v>106</v>
      </c>
      <c r="F113" s="86">
        <v>44985</v>
      </c>
      <c r="G113" s="77">
        <v>8836.7974909999994</v>
      </c>
      <c r="H113" s="77">
        <v>-6.3223719999999997</v>
      </c>
      <c r="I113" s="77">
        <v>-0.55869524800000003</v>
      </c>
      <c r="J113" s="98">
        <f t="shared" si="1"/>
        <v>5.0460700319136824E-3</v>
      </c>
      <c r="K113" s="98">
        <f>I113/'סכום נכסי הקרן'!$C$42</f>
        <v>-1.131191068908454E-5</v>
      </c>
    </row>
    <row r="114" spans="2:11">
      <c r="B114" t="s">
        <v>2291</v>
      </c>
      <c r="C114" t="s">
        <v>2292</v>
      </c>
      <c r="D114" t="s">
        <v>2113</v>
      </c>
      <c r="E114" t="s">
        <v>106</v>
      </c>
      <c r="F114" s="86">
        <v>44985</v>
      </c>
      <c r="G114" s="77">
        <v>21237.936600000001</v>
      </c>
      <c r="H114" s="77">
        <v>-6.3194939999999997</v>
      </c>
      <c r="I114" s="77">
        <v>-1.3421302159999999</v>
      </c>
      <c r="J114" s="98">
        <f t="shared" si="1"/>
        <v>1.2121962887866619E-2</v>
      </c>
      <c r="K114" s="98">
        <f>I114/'סכום נכסי הקרן'!$C$42</f>
        <v>-2.7174129708212129E-5</v>
      </c>
    </row>
    <row r="115" spans="2:11">
      <c r="B115" t="s">
        <v>2293</v>
      </c>
      <c r="C115" t="s">
        <v>2294</v>
      </c>
      <c r="D115" t="s">
        <v>2113</v>
      </c>
      <c r="E115" t="s">
        <v>106</v>
      </c>
      <c r="F115" s="86">
        <v>44985</v>
      </c>
      <c r="G115" s="77">
        <v>80739.898535999993</v>
      </c>
      <c r="H115" s="77">
        <v>-6.2724320000000002</v>
      </c>
      <c r="I115" s="77">
        <v>-5.0643553649999999</v>
      </c>
      <c r="J115" s="98">
        <f t="shared" si="1"/>
        <v>4.5740664395784836E-2</v>
      </c>
      <c r="K115" s="98">
        <f>I115/'סכום נכסי הקרן'!$C$42</f>
        <v>-1.0253807561768655E-4</v>
      </c>
    </row>
    <row r="116" spans="2:11">
      <c r="B116" t="s">
        <v>2293</v>
      </c>
      <c r="C116" t="s">
        <v>2295</v>
      </c>
      <c r="D116" t="s">
        <v>2113</v>
      </c>
      <c r="E116" t="s">
        <v>106</v>
      </c>
      <c r="F116" s="86">
        <v>44985</v>
      </c>
      <c r="G116" s="77">
        <v>589.39667599999996</v>
      </c>
      <c r="H116" s="77">
        <v>-6.2724320000000002</v>
      </c>
      <c r="I116" s="77">
        <v>-3.6969505999999999E-2</v>
      </c>
      <c r="J116" s="98">
        <f t="shared" si="1"/>
        <v>3.3390424742122212E-4</v>
      </c>
      <c r="K116" s="98">
        <f>I116/'סכום נכסי הקרן'!$C$42</f>
        <v>-7.4852211753835253E-7</v>
      </c>
    </row>
    <row r="117" spans="2:11">
      <c r="B117" t="s">
        <v>2296</v>
      </c>
      <c r="C117" t="s">
        <v>2297</v>
      </c>
      <c r="D117" t="s">
        <v>2113</v>
      </c>
      <c r="E117" t="s">
        <v>106</v>
      </c>
      <c r="F117" s="86">
        <v>44991</v>
      </c>
      <c r="G117" s="77">
        <v>23577.823760000003</v>
      </c>
      <c r="H117" s="77">
        <v>-6.2322810000000004</v>
      </c>
      <c r="I117" s="77">
        <v>-1.469436277</v>
      </c>
      <c r="J117" s="98">
        <f t="shared" si="1"/>
        <v>1.3271776317625871E-2</v>
      </c>
      <c r="K117" s="98">
        <f>I117/'סכום נכסי הקרן'!$C$42</f>
        <v>-2.9751697348828876E-5</v>
      </c>
    </row>
    <row r="118" spans="2:11">
      <c r="B118" t="s">
        <v>2298</v>
      </c>
      <c r="C118" t="s">
        <v>2299</v>
      </c>
      <c r="D118" t="s">
        <v>2113</v>
      </c>
      <c r="E118" t="s">
        <v>106</v>
      </c>
      <c r="F118" s="86">
        <v>44991</v>
      </c>
      <c r="G118" s="77">
        <v>51237.821578000003</v>
      </c>
      <c r="H118" s="77">
        <v>-6.170604</v>
      </c>
      <c r="I118" s="77">
        <v>-3.1616828740000003</v>
      </c>
      <c r="J118" s="98">
        <f t="shared" si="1"/>
        <v>2.8555949344509415E-2</v>
      </c>
      <c r="K118" s="98">
        <f>I118/'סכום נכסי הקרן'!$C$42</f>
        <v>-6.4014638438263804E-5</v>
      </c>
    </row>
    <row r="119" spans="2:11">
      <c r="B119" t="s">
        <v>2300</v>
      </c>
      <c r="C119" t="s">
        <v>2301</v>
      </c>
      <c r="D119" t="s">
        <v>2113</v>
      </c>
      <c r="E119" t="s">
        <v>106</v>
      </c>
      <c r="F119" s="86">
        <v>45007</v>
      </c>
      <c r="G119" s="77">
        <v>17873.65869</v>
      </c>
      <c r="H119" s="77">
        <v>-6.1549469999999999</v>
      </c>
      <c r="I119" s="77">
        <v>-1.1001142179999999</v>
      </c>
      <c r="J119" s="98">
        <f t="shared" si="1"/>
        <v>9.9361027447506679E-3</v>
      </c>
      <c r="K119" s="98">
        <f>I119/'סכום נכסי הקרן'!$C$42</f>
        <v>-2.2274028330035265E-5</v>
      </c>
    </row>
    <row r="120" spans="2:11">
      <c r="B120" t="s">
        <v>2300</v>
      </c>
      <c r="C120" t="s">
        <v>2302</v>
      </c>
      <c r="D120" t="s">
        <v>2113</v>
      </c>
      <c r="E120" t="s">
        <v>106</v>
      </c>
      <c r="F120" s="86">
        <v>45007</v>
      </c>
      <c r="G120" s="77">
        <v>56.17201</v>
      </c>
      <c r="H120" s="77">
        <v>-6.1549469999999999</v>
      </c>
      <c r="I120" s="77">
        <v>-3.4573569999999999E-3</v>
      </c>
      <c r="J120" s="98">
        <f t="shared" si="1"/>
        <v>3.122644341397189E-5</v>
      </c>
      <c r="K120" s="98">
        <f>I120/'סכום נכסי הקרן'!$C$42</f>
        <v>-7.0001156702663159E-8</v>
      </c>
    </row>
    <row r="121" spans="2:11">
      <c r="B121" t="s">
        <v>2300</v>
      </c>
      <c r="C121" t="s">
        <v>2303</v>
      </c>
      <c r="D121" t="s">
        <v>2113</v>
      </c>
      <c r="E121" t="s">
        <v>106</v>
      </c>
      <c r="F121" s="86">
        <v>45007</v>
      </c>
      <c r="G121" s="77">
        <v>28348.599200000001</v>
      </c>
      <c r="H121" s="77">
        <v>-6.1549469999999999</v>
      </c>
      <c r="I121" s="77">
        <v>-1.744841256</v>
      </c>
      <c r="J121" s="98">
        <f t="shared" si="1"/>
        <v>1.5759201825801514E-2</v>
      </c>
      <c r="K121" s="98">
        <f>I121/'סכום נכסי הקרן'!$C$42</f>
        <v>-3.5327825903581151E-5</v>
      </c>
    </row>
    <row r="122" spans="2:11">
      <c r="B122" t="s">
        <v>2304</v>
      </c>
      <c r="C122" t="s">
        <v>2305</v>
      </c>
      <c r="D122" t="s">
        <v>2113</v>
      </c>
      <c r="E122" t="s">
        <v>106</v>
      </c>
      <c r="F122" s="86">
        <v>44984</v>
      </c>
      <c r="G122" s="77">
        <v>21308.474999999999</v>
      </c>
      <c r="H122" s="77">
        <v>-5.9675399999999996</v>
      </c>
      <c r="I122" s="77">
        <v>-1.2715918160000002</v>
      </c>
      <c r="J122" s="98">
        <f t="shared" si="1"/>
        <v>1.1484868322245509E-2</v>
      </c>
      <c r="K122" s="98">
        <f>I122/'סכום נכסי הקרן'!$C$42</f>
        <v>-2.5745937713010266E-5</v>
      </c>
    </row>
    <row r="123" spans="2:11">
      <c r="B123" t="s">
        <v>2306</v>
      </c>
      <c r="C123" t="s">
        <v>2307</v>
      </c>
      <c r="D123" t="s">
        <v>2113</v>
      </c>
      <c r="E123" t="s">
        <v>106</v>
      </c>
      <c r="F123" s="86">
        <v>45005</v>
      </c>
      <c r="G123" s="77">
        <v>32068.520100000002</v>
      </c>
      <c r="H123" s="77">
        <v>-5.5763870000000004</v>
      </c>
      <c r="I123" s="77">
        <v>-1.788264828</v>
      </c>
      <c r="J123" s="98">
        <f t="shared" si="1"/>
        <v>1.6151398441277016E-2</v>
      </c>
      <c r="K123" s="98">
        <f>I123/'סכום נכסי הקרן'!$C$42</f>
        <v>-3.6207023587870441E-5</v>
      </c>
    </row>
    <row r="124" spans="2:11">
      <c r="B124" t="s">
        <v>2308</v>
      </c>
      <c r="C124" t="s">
        <v>2309</v>
      </c>
      <c r="D124" t="s">
        <v>2113</v>
      </c>
      <c r="E124" t="s">
        <v>106</v>
      </c>
      <c r="F124" s="86">
        <v>45090</v>
      </c>
      <c r="G124" s="77">
        <v>58908.381300000001</v>
      </c>
      <c r="H124" s="77">
        <v>-8.4759170000000008</v>
      </c>
      <c r="I124" s="77">
        <v>-4.9930257669999998</v>
      </c>
      <c r="J124" s="98">
        <f t="shared" si="1"/>
        <v>4.5096423822512138E-2</v>
      </c>
      <c r="K124" s="98">
        <f>I124/'סכום נכסי הקרן'!$C$42</f>
        <v>-1.0109386422524545E-4</v>
      </c>
    </row>
    <row r="125" spans="2:11">
      <c r="B125" t="s">
        <v>2310</v>
      </c>
      <c r="C125" t="s">
        <v>2311</v>
      </c>
      <c r="D125" t="s">
        <v>2113</v>
      </c>
      <c r="E125" t="s">
        <v>106</v>
      </c>
      <c r="F125" s="86">
        <v>45090</v>
      </c>
      <c r="G125" s="77">
        <v>24290.681799999998</v>
      </c>
      <c r="H125" s="77">
        <v>-8.3227890000000002</v>
      </c>
      <c r="I125" s="77">
        <v>-2.0216622860000002</v>
      </c>
      <c r="J125" s="98">
        <f t="shared" si="1"/>
        <v>1.8259416940726709E-2</v>
      </c>
      <c r="K125" s="98">
        <f>I125/'סכום נכסי הקרן'!$C$42</f>
        <v>-4.0932625263214137E-5</v>
      </c>
    </row>
    <row r="126" spans="2:11">
      <c r="B126" t="s">
        <v>2312</v>
      </c>
      <c r="C126" t="s">
        <v>2313</v>
      </c>
      <c r="D126" t="s">
        <v>2113</v>
      </c>
      <c r="E126" t="s">
        <v>106</v>
      </c>
      <c r="F126" s="86">
        <v>45090</v>
      </c>
      <c r="G126" s="77">
        <v>148.72925699999999</v>
      </c>
      <c r="H126" s="77">
        <v>-8.1700929999999996</v>
      </c>
      <c r="I126" s="77">
        <v>-1.2151319000000001E-2</v>
      </c>
      <c r="J126" s="98">
        <f t="shared" si="1"/>
        <v>1.0974928974896765E-4</v>
      </c>
      <c r="K126" s="98">
        <f>I126/'סכום נכסי הקרן'!$C$42</f>
        <v>-2.4602792985018565E-7</v>
      </c>
    </row>
    <row r="127" spans="2:11">
      <c r="B127" t="s">
        <v>2312</v>
      </c>
      <c r="C127" t="s">
        <v>2314</v>
      </c>
      <c r="D127" t="s">
        <v>2113</v>
      </c>
      <c r="E127" t="s">
        <v>106</v>
      </c>
      <c r="F127" s="86">
        <v>45090</v>
      </c>
      <c r="G127" s="77">
        <v>11567.4764</v>
      </c>
      <c r="H127" s="77">
        <v>-8.1700929999999996</v>
      </c>
      <c r="I127" s="77">
        <v>-0.94507358399999997</v>
      </c>
      <c r="J127" s="98">
        <f t="shared" si="1"/>
        <v>8.5357939006054651E-3</v>
      </c>
      <c r="K127" s="98">
        <f>I127/'סכום נכסי הקרן'!$C$42</f>
        <v>-1.9134918392613633E-5</v>
      </c>
    </row>
    <row r="128" spans="2:11">
      <c r="B128" t="s">
        <v>2315</v>
      </c>
      <c r="C128" t="s">
        <v>2316</v>
      </c>
      <c r="D128" t="s">
        <v>2113</v>
      </c>
      <c r="E128" t="s">
        <v>106</v>
      </c>
      <c r="F128" s="86">
        <v>45019</v>
      </c>
      <c r="G128" s="77">
        <v>59208.169500000004</v>
      </c>
      <c r="H128" s="77">
        <v>-7.9744539999999997</v>
      </c>
      <c r="I128" s="77">
        <v>-4.7215281299999994</v>
      </c>
      <c r="J128" s="98">
        <f t="shared" si="1"/>
        <v>4.2644288969557236E-2</v>
      </c>
      <c r="K128" s="98">
        <f>I128/'סכום נכסי הקרן'!$C$42</f>
        <v>-9.5596847679936469E-5</v>
      </c>
    </row>
    <row r="129" spans="2:11">
      <c r="B129" t="s">
        <v>2315</v>
      </c>
      <c r="C129" t="s">
        <v>2317</v>
      </c>
      <c r="D129" t="s">
        <v>2113</v>
      </c>
      <c r="E129" t="s">
        <v>106</v>
      </c>
      <c r="F129" s="86">
        <v>45019</v>
      </c>
      <c r="G129" s="77">
        <v>20288.7405</v>
      </c>
      <c r="H129" s="77">
        <v>-7.9744539999999997</v>
      </c>
      <c r="I129" s="77">
        <v>-1.6179162409999999</v>
      </c>
      <c r="J129" s="98">
        <f t="shared" si="1"/>
        <v>1.4612829958876855E-2</v>
      </c>
      <c r="K129" s="98">
        <f>I129/'סכום נכסי הקרן'!$C$42</f>
        <v>-3.2757973306784552E-5</v>
      </c>
    </row>
    <row r="130" spans="2:11">
      <c r="B130" t="s">
        <v>2318</v>
      </c>
      <c r="C130" t="s">
        <v>2319</v>
      </c>
      <c r="D130" t="s">
        <v>2113</v>
      </c>
      <c r="E130" t="s">
        <v>106</v>
      </c>
      <c r="F130" s="86">
        <v>45019</v>
      </c>
      <c r="G130" s="77">
        <v>138.09276</v>
      </c>
      <c r="H130" s="77">
        <v>-7.9198110000000002</v>
      </c>
      <c r="I130" s="77">
        <v>-1.0936685E-2</v>
      </c>
      <c r="J130" s="98">
        <f t="shared" si="1"/>
        <v>9.8778857748544672E-5</v>
      </c>
      <c r="K130" s="98">
        <f>I130/'סכום נכסי הקרן'!$C$42</f>
        <v>-2.2143521785359906E-7</v>
      </c>
    </row>
    <row r="131" spans="2:11">
      <c r="B131" t="s">
        <v>2318</v>
      </c>
      <c r="C131" t="s">
        <v>2320</v>
      </c>
      <c r="D131" t="s">
        <v>2113</v>
      </c>
      <c r="E131" t="s">
        <v>106</v>
      </c>
      <c r="F131" s="86">
        <v>45019</v>
      </c>
      <c r="G131" s="77">
        <v>8699.5771199999999</v>
      </c>
      <c r="H131" s="77">
        <v>-7.9198110000000002</v>
      </c>
      <c r="I131" s="77">
        <v>-0.68899005400000002</v>
      </c>
      <c r="J131" s="98">
        <f t="shared" si="1"/>
        <v>6.2228774563981787E-3</v>
      </c>
      <c r="K131" s="98">
        <f>I131/'סכום נכסי הקרן'!$C$42</f>
        <v>-1.3949991492527488E-5</v>
      </c>
    </row>
    <row r="132" spans="2:11">
      <c r="B132" t="s">
        <v>2318</v>
      </c>
      <c r="C132" t="s">
        <v>2321</v>
      </c>
      <c r="D132" t="s">
        <v>2113</v>
      </c>
      <c r="E132" t="s">
        <v>106</v>
      </c>
      <c r="F132" s="86">
        <v>45019</v>
      </c>
      <c r="G132" s="77">
        <v>13938.387839999999</v>
      </c>
      <c r="H132" s="77">
        <v>-7.9198110000000002</v>
      </c>
      <c r="I132" s="77">
        <v>-1.103893955</v>
      </c>
      <c r="J132" s="98">
        <f t="shared" si="1"/>
        <v>9.9702408865596278E-3</v>
      </c>
      <c r="K132" s="98">
        <f>I132/'סכום נכסי הקרן'!$C$42</f>
        <v>-2.2350556719215745E-5</v>
      </c>
    </row>
    <row r="133" spans="2:11">
      <c r="B133" t="s">
        <v>2322</v>
      </c>
      <c r="C133" t="s">
        <v>2323</v>
      </c>
      <c r="D133" t="s">
        <v>2113</v>
      </c>
      <c r="E133" t="s">
        <v>106</v>
      </c>
      <c r="F133" s="86">
        <v>45091</v>
      </c>
      <c r="G133" s="77">
        <v>31329.04392</v>
      </c>
      <c r="H133" s="77">
        <v>-8.0831250000000008</v>
      </c>
      <c r="I133" s="77">
        <v>-2.5323656350000001</v>
      </c>
      <c r="J133" s="98">
        <f t="shared" si="1"/>
        <v>2.2872029762854833E-2</v>
      </c>
      <c r="K133" s="98">
        <f>I133/'סכום נכסי הקרן'!$C$42</f>
        <v>-5.127284328580303E-5</v>
      </c>
    </row>
    <row r="134" spans="2:11">
      <c r="B134" t="s">
        <v>2324</v>
      </c>
      <c r="C134" t="s">
        <v>2325</v>
      </c>
      <c r="D134" t="s">
        <v>2113</v>
      </c>
      <c r="E134" t="s">
        <v>106</v>
      </c>
      <c r="F134" s="86">
        <v>45019</v>
      </c>
      <c r="G134" s="77">
        <v>6971.5451999999987</v>
      </c>
      <c r="H134" s="77">
        <v>-7.883413</v>
      </c>
      <c r="I134" s="77">
        <v>-0.54959569799999997</v>
      </c>
      <c r="J134" s="98">
        <f t="shared" si="1"/>
        <v>4.963883962275051E-3</v>
      </c>
      <c r="K134" s="98">
        <f>I134/'סכום נכסי הקרן'!$C$42</f>
        <v>-1.1127671969891318E-5</v>
      </c>
    </row>
    <row r="135" spans="2:11">
      <c r="B135" t="s">
        <v>2326</v>
      </c>
      <c r="C135" t="s">
        <v>2327</v>
      </c>
      <c r="D135" t="s">
        <v>2113</v>
      </c>
      <c r="E135" t="s">
        <v>106</v>
      </c>
      <c r="F135" s="86">
        <v>45091</v>
      </c>
      <c r="G135" s="77">
        <v>56294.365439999994</v>
      </c>
      <c r="H135" s="77">
        <v>-8.0224039999999999</v>
      </c>
      <c r="I135" s="77">
        <v>-4.5161612450000002</v>
      </c>
      <c r="J135" s="98">
        <f t="shared" si="1"/>
        <v>4.0789439321818763E-2</v>
      </c>
      <c r="K135" s="98">
        <f>I135/'סכום נכסי הקרן'!$C$42</f>
        <v>-9.1438781417637629E-5</v>
      </c>
    </row>
    <row r="136" spans="2:11">
      <c r="B136" t="s">
        <v>2326</v>
      </c>
      <c r="C136" t="s">
        <v>2328</v>
      </c>
      <c r="D136" t="s">
        <v>2113</v>
      </c>
      <c r="E136" t="s">
        <v>106</v>
      </c>
      <c r="F136" s="86">
        <v>45091</v>
      </c>
      <c r="G136" s="77">
        <v>26122.212000000003</v>
      </c>
      <c r="H136" s="77">
        <v>-8.0224039999999999</v>
      </c>
      <c r="I136" s="77">
        <v>-2.0956292960000003</v>
      </c>
      <c r="J136" s="98">
        <f t="shared" si="1"/>
        <v>1.8927478310225343E-2</v>
      </c>
      <c r="K136" s="98">
        <f>I136/'סכום נכסי הקרן'!$C$42</f>
        <v>-4.243023637419789E-5</v>
      </c>
    </row>
    <row r="137" spans="2:11">
      <c r="B137" t="s">
        <v>2329</v>
      </c>
      <c r="C137" t="s">
        <v>2330</v>
      </c>
      <c r="D137" t="s">
        <v>2113</v>
      </c>
      <c r="E137" t="s">
        <v>106</v>
      </c>
      <c r="F137" s="86">
        <v>45019</v>
      </c>
      <c r="G137" s="77">
        <v>48088.82256700001</v>
      </c>
      <c r="H137" s="77">
        <v>-7.8137189999999999</v>
      </c>
      <c r="I137" s="77">
        <v>-3.7575254030000003</v>
      </c>
      <c r="J137" s="98">
        <f t="shared" si="1"/>
        <v>3.3937529266818971E-2</v>
      </c>
      <c r="K137" s="98">
        <f>I137/'סכום נכסי הקרן'!$C$42</f>
        <v>-7.6078670657858173E-5</v>
      </c>
    </row>
    <row r="138" spans="2:11">
      <c r="B138" t="s">
        <v>2331</v>
      </c>
      <c r="C138" t="s">
        <v>2332</v>
      </c>
      <c r="D138" t="s">
        <v>2113</v>
      </c>
      <c r="E138" t="s">
        <v>106</v>
      </c>
      <c r="F138" s="86">
        <v>45092</v>
      </c>
      <c r="G138" s="77">
        <v>35044.855199999998</v>
      </c>
      <c r="H138" s="77">
        <v>-7.3543190000000003</v>
      </c>
      <c r="I138" s="77">
        <v>-2.5773105169999999</v>
      </c>
      <c r="J138" s="98">
        <f t="shared" si="1"/>
        <v>2.3277966672037381E-2</v>
      </c>
      <c r="K138" s="98">
        <f>I138/'סכום נכסי הקרן'!$C$42</f>
        <v>-5.2182842955453781E-5</v>
      </c>
    </row>
    <row r="139" spans="2:11">
      <c r="B139" t="s">
        <v>2333</v>
      </c>
      <c r="C139" t="s">
        <v>2334</v>
      </c>
      <c r="D139" t="s">
        <v>2113</v>
      </c>
      <c r="E139" t="s">
        <v>106</v>
      </c>
      <c r="F139" s="86">
        <v>45097</v>
      </c>
      <c r="G139" s="77">
        <v>21138.007200000004</v>
      </c>
      <c r="H139" s="77">
        <v>-6.897958</v>
      </c>
      <c r="I139" s="77">
        <v>-1.4580907780000001</v>
      </c>
      <c r="J139" s="98">
        <f t="shared" si="1"/>
        <v>1.31693050997196E-2</v>
      </c>
      <c r="K139" s="98">
        <f>I139/'סכום נכסי הקרן'!$C$42</f>
        <v>-2.9521984868061369E-5</v>
      </c>
    </row>
    <row r="140" spans="2:11">
      <c r="B140" t="s">
        <v>2335</v>
      </c>
      <c r="C140" t="s">
        <v>2336</v>
      </c>
      <c r="D140" t="s">
        <v>2113</v>
      </c>
      <c r="E140" t="s">
        <v>106</v>
      </c>
      <c r="F140" s="86">
        <v>45033</v>
      </c>
      <c r="G140" s="77">
        <v>35309.367700000003</v>
      </c>
      <c r="H140" s="77">
        <v>-6.5715659999999998</v>
      </c>
      <c r="I140" s="77">
        <v>-2.320378303</v>
      </c>
      <c r="J140" s="98">
        <f t="shared" ref="J140:J203" si="2">I140/$I$11</f>
        <v>2.0957385013360676E-2</v>
      </c>
      <c r="K140" s="98">
        <f>I140/'סכום נכסי הקרן'!$C$42</f>
        <v>-4.6980732738262963E-5</v>
      </c>
    </row>
    <row r="141" spans="2:11">
      <c r="B141" t="s">
        <v>2337</v>
      </c>
      <c r="C141" t="s">
        <v>2338</v>
      </c>
      <c r="D141" t="s">
        <v>2113</v>
      </c>
      <c r="E141" t="s">
        <v>106</v>
      </c>
      <c r="F141" s="86">
        <v>45034</v>
      </c>
      <c r="G141" s="77">
        <v>28258.466799999998</v>
      </c>
      <c r="H141" s="77">
        <v>-6.4359450000000002</v>
      </c>
      <c r="I141" s="77">
        <v>-1.818699405</v>
      </c>
      <c r="J141" s="98">
        <f t="shared" si="2"/>
        <v>1.6426279975500606E-2</v>
      </c>
      <c r="K141" s="98">
        <f>I141/'סכום נכסי הקרן'!$C$42</f>
        <v>-3.6823232904338566E-5</v>
      </c>
    </row>
    <row r="142" spans="2:11">
      <c r="B142" t="s">
        <v>2339</v>
      </c>
      <c r="C142" t="s">
        <v>2340</v>
      </c>
      <c r="D142" t="s">
        <v>2113</v>
      </c>
      <c r="E142" t="s">
        <v>106</v>
      </c>
      <c r="F142" s="86">
        <v>45033</v>
      </c>
      <c r="G142" s="77">
        <v>28274.925759999998</v>
      </c>
      <c r="H142" s="77">
        <v>-6.4681730000000002</v>
      </c>
      <c r="I142" s="77">
        <v>-1.8288710420000001</v>
      </c>
      <c r="J142" s="98">
        <f t="shared" si="2"/>
        <v>1.6518149009334245E-2</v>
      </c>
      <c r="K142" s="98">
        <f>I142/'סכום נכסי הקרן'!$C$42</f>
        <v>-3.7029178184377505E-5</v>
      </c>
    </row>
    <row r="143" spans="2:11">
      <c r="B143" t="s">
        <v>2341</v>
      </c>
      <c r="C143" t="s">
        <v>2342</v>
      </c>
      <c r="D143" t="s">
        <v>2113</v>
      </c>
      <c r="E143" t="s">
        <v>106</v>
      </c>
      <c r="F143" s="86">
        <v>45034</v>
      </c>
      <c r="G143" s="77">
        <v>27462.238745999999</v>
      </c>
      <c r="H143" s="77">
        <v>-6.3621949999999998</v>
      </c>
      <c r="I143" s="77">
        <v>-1.7472012139999999</v>
      </c>
      <c r="J143" s="98">
        <f t="shared" si="2"/>
        <v>1.5780516690001637E-2</v>
      </c>
      <c r="K143" s="98">
        <f>I143/'סכום נכסי הקרן'!$C$42</f>
        <v>-3.5375608007011518E-5</v>
      </c>
    </row>
    <row r="144" spans="2:11">
      <c r="B144" t="s">
        <v>2343</v>
      </c>
      <c r="C144" t="s">
        <v>2344</v>
      </c>
      <c r="D144" t="s">
        <v>2113</v>
      </c>
      <c r="E144" t="s">
        <v>106</v>
      </c>
      <c r="F144" s="86">
        <v>45034</v>
      </c>
      <c r="G144" s="77">
        <v>35352.474499999997</v>
      </c>
      <c r="H144" s="77">
        <v>-6.3474570000000003</v>
      </c>
      <c r="I144" s="77">
        <v>-2.2439832559999999</v>
      </c>
      <c r="J144" s="98">
        <f t="shared" si="2"/>
        <v>2.0267393898108988E-2</v>
      </c>
      <c r="K144" s="98">
        <f>I144/'סכום נכסי הקרן'!$C$42</f>
        <v>-4.5433961127360673E-5</v>
      </c>
    </row>
    <row r="145" spans="2:11">
      <c r="B145" t="s">
        <v>2343</v>
      </c>
      <c r="C145" t="s">
        <v>2345</v>
      </c>
      <c r="D145" t="s">
        <v>2113</v>
      </c>
      <c r="E145" t="s">
        <v>106</v>
      </c>
      <c r="F145" s="86">
        <v>45034</v>
      </c>
      <c r="G145" s="77">
        <v>35304.120600000002</v>
      </c>
      <c r="H145" s="77">
        <v>-6.3474570000000003</v>
      </c>
      <c r="I145" s="77">
        <v>-2.2409140130000003</v>
      </c>
      <c r="J145" s="98">
        <f t="shared" si="2"/>
        <v>2.0239672854877638E-2</v>
      </c>
      <c r="K145" s="98">
        <f>I145/'סכום נכסי הקרן'!$C$42</f>
        <v>-4.537181812037541E-5</v>
      </c>
    </row>
    <row r="146" spans="2:11">
      <c r="B146" t="s">
        <v>2346</v>
      </c>
      <c r="C146" t="s">
        <v>2347</v>
      </c>
      <c r="D146" t="s">
        <v>2113</v>
      </c>
      <c r="E146" t="s">
        <v>106</v>
      </c>
      <c r="F146" s="86">
        <v>45034</v>
      </c>
      <c r="G146" s="77">
        <v>31817.227050000001</v>
      </c>
      <c r="H146" s="77">
        <v>-6.3474570000000003</v>
      </c>
      <c r="I146" s="77">
        <v>-2.0195849300000002</v>
      </c>
      <c r="J146" s="98">
        <f t="shared" si="2"/>
        <v>1.8240654504685341E-2</v>
      </c>
      <c r="K146" s="98">
        <f>I146/'סכום נכסי הקרן'!$C$42</f>
        <v>-4.0890565006525801E-5</v>
      </c>
    </row>
    <row r="147" spans="2:11">
      <c r="B147" t="s">
        <v>2348</v>
      </c>
      <c r="C147" t="s">
        <v>2349</v>
      </c>
      <c r="D147" t="s">
        <v>2113</v>
      </c>
      <c r="E147" t="s">
        <v>106</v>
      </c>
      <c r="F147" s="86">
        <v>45034</v>
      </c>
      <c r="G147" s="77">
        <v>28287.465919999999</v>
      </c>
      <c r="H147" s="77">
        <v>-6.3895929999999996</v>
      </c>
      <c r="I147" s="77">
        <v>-1.8074540159999999</v>
      </c>
      <c r="J147" s="98">
        <f t="shared" si="2"/>
        <v>1.6324712939387007E-2</v>
      </c>
      <c r="K147" s="98">
        <f>I147/'סכום נכסי הקרן'!$C$42</f>
        <v>-3.6595547352175043E-5</v>
      </c>
    </row>
    <row r="148" spans="2:11">
      <c r="B148" t="s">
        <v>2350</v>
      </c>
      <c r="C148" t="s">
        <v>2351</v>
      </c>
      <c r="D148" t="s">
        <v>2113</v>
      </c>
      <c r="E148" t="s">
        <v>106</v>
      </c>
      <c r="F148" s="86">
        <v>45034</v>
      </c>
      <c r="G148" s="77">
        <v>35388.723400000003</v>
      </c>
      <c r="H148" s="77">
        <v>-6.3012350000000001</v>
      </c>
      <c r="I148" s="77">
        <v>-2.2299265199999998</v>
      </c>
      <c r="J148" s="98">
        <f t="shared" si="2"/>
        <v>2.0140435105224962E-2</v>
      </c>
      <c r="K148" s="98">
        <f>I148/'סכום נכסי הקרן'!$C$42</f>
        <v>-4.5149354192218026E-5</v>
      </c>
    </row>
    <row r="149" spans="2:11">
      <c r="B149" t="s">
        <v>2352</v>
      </c>
      <c r="C149" t="s">
        <v>2353</v>
      </c>
      <c r="D149" t="s">
        <v>2113</v>
      </c>
      <c r="E149" t="s">
        <v>106</v>
      </c>
      <c r="F149" s="86">
        <v>45035</v>
      </c>
      <c r="G149" s="77">
        <v>94206.972299999979</v>
      </c>
      <c r="H149" s="77">
        <v>-6.1492779999999998</v>
      </c>
      <c r="I149" s="77">
        <v>-5.7930486300000004</v>
      </c>
      <c r="J149" s="98">
        <f t="shared" si="2"/>
        <v>5.2322136602925992E-2</v>
      </c>
      <c r="K149" s="98">
        <f>I149/'סכום נכסי הקרן'!$C$42</f>
        <v>-1.1729193859204537E-4</v>
      </c>
    </row>
    <row r="150" spans="2:11">
      <c r="B150" t="s">
        <v>2354</v>
      </c>
      <c r="C150" t="s">
        <v>2355</v>
      </c>
      <c r="D150" t="s">
        <v>2113</v>
      </c>
      <c r="E150" t="s">
        <v>106</v>
      </c>
      <c r="F150" s="86">
        <v>45035</v>
      </c>
      <c r="G150" s="77">
        <v>11961.547200000003</v>
      </c>
      <c r="H150" s="77">
        <v>-6.119923</v>
      </c>
      <c r="I150" s="77">
        <v>-0.73203742599999999</v>
      </c>
      <c r="J150" s="98">
        <f t="shared" si="2"/>
        <v>6.6116762775434053E-3</v>
      </c>
      <c r="K150" s="98">
        <f>I150/'סכום נכסי הקרן'!$C$42</f>
        <v>-1.4821572250028038E-5</v>
      </c>
    </row>
    <row r="151" spans="2:11">
      <c r="B151" t="s">
        <v>2354</v>
      </c>
      <c r="C151" t="s">
        <v>2356</v>
      </c>
      <c r="D151" t="s">
        <v>2113</v>
      </c>
      <c r="E151" t="s">
        <v>106</v>
      </c>
      <c r="F151" s="86">
        <v>45035</v>
      </c>
      <c r="G151" s="77">
        <v>112.31296</v>
      </c>
      <c r="H151" s="77">
        <v>-6.119923</v>
      </c>
      <c r="I151" s="77">
        <v>-6.873466E-3</v>
      </c>
      <c r="J151" s="98">
        <f t="shared" si="2"/>
        <v>6.2080339723916196E-5</v>
      </c>
      <c r="K151" s="98">
        <f>I151/'סכום נכסי הקרן'!$C$42</f>
        <v>-1.3916716455848422E-7</v>
      </c>
    </row>
    <row r="152" spans="2:11">
      <c r="B152" t="s">
        <v>2357</v>
      </c>
      <c r="C152" t="s">
        <v>2358</v>
      </c>
      <c r="D152" t="s">
        <v>2113</v>
      </c>
      <c r="E152" t="s">
        <v>106</v>
      </c>
      <c r="F152" s="86">
        <v>45035</v>
      </c>
      <c r="G152" s="77">
        <v>51223.655744000003</v>
      </c>
      <c r="H152" s="77">
        <v>-6.119923</v>
      </c>
      <c r="I152" s="77">
        <v>-3.1348480670000005</v>
      </c>
      <c r="J152" s="98">
        <f t="shared" si="2"/>
        <v>2.8313580511232912E-2</v>
      </c>
      <c r="K152" s="98">
        <f>I152/'סכום נכסי הקרן'!$C$42</f>
        <v>-6.3471313716549309E-5</v>
      </c>
    </row>
    <row r="153" spans="2:11">
      <c r="B153" t="s">
        <v>2359</v>
      </c>
      <c r="C153" t="s">
        <v>2360</v>
      </c>
      <c r="D153" t="s">
        <v>2113</v>
      </c>
      <c r="E153" t="s">
        <v>106</v>
      </c>
      <c r="F153" s="86">
        <v>45036</v>
      </c>
      <c r="G153" s="77">
        <v>56697.198400000001</v>
      </c>
      <c r="H153" s="77">
        <v>-6.0836269999999999</v>
      </c>
      <c r="I153" s="77">
        <v>-3.4492462489999998</v>
      </c>
      <c r="J153" s="98">
        <f t="shared" si="2"/>
        <v>3.1153188061068988E-2</v>
      </c>
      <c r="K153" s="98">
        <f>I153/'סכום נכסי הקרן'!$C$42</f>
        <v>-6.983693821098663E-5</v>
      </c>
    </row>
    <row r="154" spans="2:11">
      <c r="B154" t="s">
        <v>2361</v>
      </c>
      <c r="C154" t="s">
        <v>2362</v>
      </c>
      <c r="D154" t="s">
        <v>2113</v>
      </c>
      <c r="E154" t="s">
        <v>106</v>
      </c>
      <c r="F154" s="86">
        <v>45055</v>
      </c>
      <c r="G154" s="77">
        <v>50087.753519999998</v>
      </c>
      <c r="H154" s="77">
        <v>-5.9540110000000004</v>
      </c>
      <c r="I154" s="77">
        <v>-2.9822303790000002</v>
      </c>
      <c r="J154" s="98">
        <f t="shared" si="2"/>
        <v>2.6935155431525137E-2</v>
      </c>
      <c r="K154" s="98">
        <f>I154/'סכום נכסי הקרן'!$C$42</f>
        <v>-6.0381261201496281E-5</v>
      </c>
    </row>
    <row r="155" spans="2:11">
      <c r="B155" t="s">
        <v>2363</v>
      </c>
      <c r="C155" t="s">
        <v>2364</v>
      </c>
      <c r="D155" t="s">
        <v>2113</v>
      </c>
      <c r="E155" t="s">
        <v>106</v>
      </c>
      <c r="F155" s="86">
        <v>45055</v>
      </c>
      <c r="G155" s="77">
        <v>41739.794600000001</v>
      </c>
      <c r="H155" s="77">
        <v>-5.9540110000000004</v>
      </c>
      <c r="I155" s="77">
        <v>-2.485191983</v>
      </c>
      <c r="J155" s="98">
        <f t="shared" si="2"/>
        <v>2.2445962864120223E-2</v>
      </c>
      <c r="K155" s="98">
        <f>I155/'סכום נכסי הקרן'!$C$42</f>
        <v>-5.0317717678037068E-5</v>
      </c>
    </row>
    <row r="156" spans="2:11">
      <c r="B156" t="s">
        <v>2365</v>
      </c>
      <c r="C156" t="s">
        <v>2366</v>
      </c>
      <c r="D156" t="s">
        <v>2113</v>
      </c>
      <c r="E156" t="s">
        <v>106</v>
      </c>
      <c r="F156" s="86">
        <v>45036</v>
      </c>
      <c r="G156" s="77">
        <v>28372.112000000001</v>
      </c>
      <c r="H156" s="77">
        <v>-5.9957130000000003</v>
      </c>
      <c r="I156" s="77">
        <v>-1.7011103240000001</v>
      </c>
      <c r="J156" s="98">
        <f t="shared" si="2"/>
        <v>1.5364229170811518E-2</v>
      </c>
      <c r="K156" s="98">
        <f>I156/'סכום נכסי הקרן'!$C$42</f>
        <v>-3.4442405096969194E-5</v>
      </c>
    </row>
    <row r="157" spans="2:11">
      <c r="B157" t="s">
        <v>2365</v>
      </c>
      <c r="C157" t="s">
        <v>2367</v>
      </c>
      <c r="D157" t="s">
        <v>2113</v>
      </c>
      <c r="E157" t="s">
        <v>106</v>
      </c>
      <c r="F157" s="86">
        <v>45036</v>
      </c>
      <c r="G157" s="77">
        <v>23851.3112</v>
      </c>
      <c r="H157" s="77">
        <v>-5.9957130000000003</v>
      </c>
      <c r="I157" s="77">
        <v>-1.4300560959999999</v>
      </c>
      <c r="J157" s="98">
        <f t="shared" si="2"/>
        <v>1.2916099136001736E-2</v>
      </c>
      <c r="K157" s="98">
        <f>I157/'סכום נכסי הקרן'!$C$42</f>
        <v>-2.8954366260034679E-5</v>
      </c>
    </row>
    <row r="158" spans="2:11">
      <c r="B158" t="s">
        <v>2368</v>
      </c>
      <c r="C158" t="s">
        <v>2369</v>
      </c>
      <c r="D158" t="s">
        <v>2113</v>
      </c>
      <c r="E158" t="s">
        <v>106</v>
      </c>
      <c r="F158" s="86">
        <v>45036</v>
      </c>
      <c r="G158" s="77">
        <v>29814.138999999999</v>
      </c>
      <c r="H158" s="77">
        <v>-5.9957130000000003</v>
      </c>
      <c r="I158" s="77">
        <v>-1.7875701209999999</v>
      </c>
      <c r="J158" s="98">
        <f t="shared" si="2"/>
        <v>1.6145123929034052E-2</v>
      </c>
      <c r="K158" s="98">
        <f>I158/'סכום נכסי הקרן'!$C$42</f>
        <v>-3.6192957845290363E-5</v>
      </c>
    </row>
    <row r="159" spans="2:11">
      <c r="B159" t="s">
        <v>2368</v>
      </c>
      <c r="C159" t="s">
        <v>2370</v>
      </c>
      <c r="D159" t="s">
        <v>2113</v>
      </c>
      <c r="E159" t="s">
        <v>106</v>
      </c>
      <c r="F159" s="86">
        <v>45036</v>
      </c>
      <c r="G159" s="77">
        <v>35465.14</v>
      </c>
      <c r="H159" s="77">
        <v>-5.9957130000000003</v>
      </c>
      <c r="I159" s="77">
        <v>-2.1263879059999997</v>
      </c>
      <c r="J159" s="98">
        <f t="shared" si="2"/>
        <v>1.9205286472546275E-2</v>
      </c>
      <c r="K159" s="98">
        <f>I159/'סכום נכסי הקרן'!$C$42</f>
        <v>-4.3053006391458498E-5</v>
      </c>
    </row>
    <row r="160" spans="2:11">
      <c r="B160" t="s">
        <v>2371</v>
      </c>
      <c r="C160" t="s">
        <v>2372</v>
      </c>
      <c r="D160" t="s">
        <v>2113</v>
      </c>
      <c r="E160" t="s">
        <v>106</v>
      </c>
      <c r="F160" s="86">
        <v>45036</v>
      </c>
      <c r="G160" s="77">
        <v>28372.112000000001</v>
      </c>
      <c r="H160" s="77">
        <v>-5.9957130000000003</v>
      </c>
      <c r="I160" s="77">
        <v>-1.7011103240000001</v>
      </c>
      <c r="J160" s="98">
        <f t="shared" si="2"/>
        <v>1.5364229170811518E-2</v>
      </c>
      <c r="K160" s="98">
        <f>I160/'סכום נכסי הקרן'!$C$42</f>
        <v>-3.4442405096969194E-5</v>
      </c>
    </row>
    <row r="161" spans="2:11">
      <c r="B161" t="s">
        <v>2373</v>
      </c>
      <c r="C161" t="s">
        <v>2374</v>
      </c>
      <c r="D161" t="s">
        <v>2113</v>
      </c>
      <c r="E161" t="s">
        <v>106</v>
      </c>
      <c r="F161" s="86">
        <v>45061</v>
      </c>
      <c r="G161" s="77">
        <v>53665.450199999992</v>
      </c>
      <c r="H161" s="77">
        <v>-5.9887620000000004</v>
      </c>
      <c r="I161" s="77">
        <v>-3.2138963199999999</v>
      </c>
      <c r="J161" s="98">
        <f t="shared" si="2"/>
        <v>2.9027535072268355E-2</v>
      </c>
      <c r="K161" s="98">
        <f>I161/'סכום נכסי הקרן'!$C$42</f>
        <v>-6.5071804827338469E-5</v>
      </c>
    </row>
    <row r="162" spans="2:11">
      <c r="B162" t="s">
        <v>2375</v>
      </c>
      <c r="C162" t="s">
        <v>2376</v>
      </c>
      <c r="D162" t="s">
        <v>2113</v>
      </c>
      <c r="E162" t="s">
        <v>106</v>
      </c>
      <c r="F162" s="86">
        <v>45055</v>
      </c>
      <c r="G162" s="77">
        <v>63223.434893999991</v>
      </c>
      <c r="H162" s="77">
        <v>-5.9247500000000004</v>
      </c>
      <c r="I162" s="77">
        <v>-3.7458305030000001</v>
      </c>
      <c r="J162" s="98">
        <f t="shared" si="2"/>
        <v>3.3831902300011069E-2</v>
      </c>
      <c r="K162" s="98">
        <f>I162/'סכום נכסי הקרן'!$C$42</f>
        <v>-7.5841883850038793E-5</v>
      </c>
    </row>
    <row r="163" spans="2:11">
      <c r="B163" t="s">
        <v>2377</v>
      </c>
      <c r="C163" t="s">
        <v>2378</v>
      </c>
      <c r="D163" t="s">
        <v>2113</v>
      </c>
      <c r="E163" t="s">
        <v>106</v>
      </c>
      <c r="F163" s="86">
        <v>45061</v>
      </c>
      <c r="G163" s="77">
        <v>28450.488000000001</v>
      </c>
      <c r="H163" s="77">
        <v>-5.6967819999999998</v>
      </c>
      <c r="I163" s="77">
        <v>-1.6207623840000001</v>
      </c>
      <c r="J163" s="98">
        <f t="shared" si="2"/>
        <v>1.463853598904313E-2</v>
      </c>
      <c r="K163" s="98">
        <f>I163/'סכום נכסי הקרן'!$C$42</f>
        <v>-3.2815599204874111E-5</v>
      </c>
    </row>
    <row r="164" spans="2:11">
      <c r="B164" t="s">
        <v>2379</v>
      </c>
      <c r="C164" t="s">
        <v>2380</v>
      </c>
      <c r="D164" t="s">
        <v>2113</v>
      </c>
      <c r="E164" t="s">
        <v>106</v>
      </c>
      <c r="F164" s="86">
        <v>45061</v>
      </c>
      <c r="G164" s="77">
        <v>42675.732000000004</v>
      </c>
      <c r="H164" s="77">
        <v>-5.6967819999999998</v>
      </c>
      <c r="I164" s="77">
        <v>-2.4311435759999998</v>
      </c>
      <c r="J164" s="98">
        <f t="shared" si="2"/>
        <v>2.1957803983564689E-2</v>
      </c>
      <c r="K164" s="98">
        <f>I164/'סכום נכסי הקרן'!$C$42</f>
        <v>-4.9223398807311156E-5</v>
      </c>
    </row>
    <row r="165" spans="2:11">
      <c r="B165" t="s">
        <v>2381</v>
      </c>
      <c r="C165" t="s">
        <v>2382</v>
      </c>
      <c r="D165" t="s">
        <v>2113</v>
      </c>
      <c r="E165" t="s">
        <v>106</v>
      </c>
      <c r="F165" s="86">
        <v>45061</v>
      </c>
      <c r="G165" s="77">
        <v>59792.997000000003</v>
      </c>
      <c r="H165" s="77">
        <v>-5.6967819999999998</v>
      </c>
      <c r="I165" s="77">
        <v>-3.406276911</v>
      </c>
      <c r="J165" s="98">
        <f t="shared" si="2"/>
        <v>3.0765094033870517E-2</v>
      </c>
      <c r="K165" s="98">
        <f>I165/'סכום נכסי הקרן'!$C$42</f>
        <v>-6.8966937409001852E-5</v>
      </c>
    </row>
    <row r="166" spans="2:11">
      <c r="B166" t="s">
        <v>2383</v>
      </c>
      <c r="C166" t="s">
        <v>2384</v>
      </c>
      <c r="D166" t="s">
        <v>2113</v>
      </c>
      <c r="E166" t="s">
        <v>106</v>
      </c>
      <c r="F166" s="86">
        <v>45061</v>
      </c>
      <c r="G166" s="77">
        <v>56927.623839999993</v>
      </c>
      <c r="H166" s="77">
        <v>-5.6473060000000004</v>
      </c>
      <c r="I166" s="77">
        <v>-3.2148769289999999</v>
      </c>
      <c r="J166" s="98">
        <f t="shared" si="2"/>
        <v>2.9036391817883495E-2</v>
      </c>
      <c r="K166" s="98">
        <f>I166/'סכום נכסי הקרן'!$C$42</f>
        <v>-6.5091659231807859E-5</v>
      </c>
    </row>
    <row r="167" spans="2:11">
      <c r="B167" t="s">
        <v>2385</v>
      </c>
      <c r="C167" t="s">
        <v>2386</v>
      </c>
      <c r="D167" t="s">
        <v>2113</v>
      </c>
      <c r="E167" t="s">
        <v>106</v>
      </c>
      <c r="F167" s="86">
        <v>45105</v>
      </c>
      <c r="G167" s="77">
        <v>33603.993752000002</v>
      </c>
      <c r="H167" s="77">
        <v>-5.5838049999999999</v>
      </c>
      <c r="I167" s="77">
        <v>-1.876381334</v>
      </c>
      <c r="J167" s="98">
        <f t="shared" si="2"/>
        <v>1.6947256401113362E-2</v>
      </c>
      <c r="K167" s="98">
        <f>I167/'סכום נכסי הקרן'!$C$42</f>
        <v>-3.7991119747045548E-5</v>
      </c>
    </row>
    <row r="168" spans="2:11">
      <c r="B168" t="s">
        <v>2387</v>
      </c>
      <c r="C168" t="s">
        <v>2388</v>
      </c>
      <c r="D168" t="s">
        <v>2113</v>
      </c>
      <c r="E168" t="s">
        <v>106</v>
      </c>
      <c r="F168" s="86">
        <v>45106</v>
      </c>
      <c r="G168" s="77">
        <v>20419.226116000002</v>
      </c>
      <c r="H168" s="77">
        <v>-5.1846410000000001</v>
      </c>
      <c r="I168" s="77">
        <v>-1.0586635080000002</v>
      </c>
      <c r="J168" s="98">
        <f t="shared" si="2"/>
        <v>9.5617247877494236E-3</v>
      </c>
      <c r="K168" s="98">
        <f>I168/'סכום נכסי הקרן'!$C$42</f>
        <v>-2.143477521091953E-5</v>
      </c>
    </row>
    <row r="169" spans="2:11">
      <c r="B169" t="s">
        <v>2389</v>
      </c>
      <c r="C169" t="s">
        <v>2390</v>
      </c>
      <c r="D169" t="s">
        <v>2113</v>
      </c>
      <c r="E169" t="s">
        <v>106</v>
      </c>
      <c r="F169" s="86">
        <v>45106</v>
      </c>
      <c r="G169" s="77">
        <v>67923.580700000006</v>
      </c>
      <c r="H169" s="77">
        <v>-5.0981639999999997</v>
      </c>
      <c r="I169" s="77">
        <v>-3.4628554579999999</v>
      </c>
      <c r="J169" s="98">
        <f t="shared" si="2"/>
        <v>3.12761048425143E-2</v>
      </c>
      <c r="K169" s="98">
        <f>I169/'סכום נכסי הקרן'!$C$42</f>
        <v>-7.0112484060549845E-5</v>
      </c>
    </row>
    <row r="170" spans="2:11">
      <c r="B170" t="s">
        <v>2391</v>
      </c>
      <c r="C170" t="s">
        <v>2392</v>
      </c>
      <c r="D170" t="s">
        <v>2113</v>
      </c>
      <c r="E170" t="s">
        <v>106</v>
      </c>
      <c r="F170" s="86">
        <v>45106</v>
      </c>
      <c r="G170" s="77">
        <v>30168.28485</v>
      </c>
      <c r="H170" s="77">
        <v>-4.6964779999999999</v>
      </c>
      <c r="I170" s="77">
        <v>-1.41684695</v>
      </c>
      <c r="J170" s="98">
        <f t="shared" si="2"/>
        <v>1.2796795676707284E-2</v>
      </c>
      <c r="K170" s="98">
        <f>I170/'סכום נכסי הקרן'!$C$42</f>
        <v>-2.8686920491763032E-5</v>
      </c>
    </row>
    <row r="171" spans="2:11">
      <c r="B171" t="s">
        <v>2393</v>
      </c>
      <c r="C171" t="s">
        <v>2394</v>
      </c>
      <c r="D171" t="s">
        <v>2113</v>
      </c>
      <c r="E171" t="s">
        <v>106</v>
      </c>
      <c r="F171" s="86">
        <v>45090</v>
      </c>
      <c r="G171" s="77">
        <v>22625.191800000001</v>
      </c>
      <c r="H171" s="77">
        <v>7.8681419999999997</v>
      </c>
      <c r="I171" s="77">
        <v>1.7801823030000001</v>
      </c>
      <c r="J171" s="98">
        <f t="shared" si="2"/>
        <v>-1.6078398022299597E-2</v>
      </c>
      <c r="K171" s="98">
        <f>I171/'סכום נכסי הקרן'!$C$42</f>
        <v>3.6043376588420231E-5</v>
      </c>
    </row>
    <row r="172" spans="2:11">
      <c r="B172" t="s">
        <v>2395</v>
      </c>
      <c r="C172" t="s">
        <v>2396</v>
      </c>
      <c r="D172" t="s">
        <v>2113</v>
      </c>
      <c r="E172" t="s">
        <v>106</v>
      </c>
      <c r="F172" s="86">
        <v>45090</v>
      </c>
      <c r="G172" s="77">
        <v>22625.191800000001</v>
      </c>
      <c r="H172" s="77">
        <v>7.7434349999999998</v>
      </c>
      <c r="I172" s="77">
        <v>1.7519669430000002</v>
      </c>
      <c r="J172" s="98">
        <f t="shared" si="2"/>
        <v>-1.5823560196051155E-2</v>
      </c>
      <c r="K172" s="98">
        <f>I172/'סכום נכסי הקרן'!$C$42</f>
        <v>3.5472099790339486E-5</v>
      </c>
    </row>
    <row r="173" spans="2:11">
      <c r="B173" t="s">
        <v>2397</v>
      </c>
      <c r="C173" t="s">
        <v>2398</v>
      </c>
      <c r="D173" t="s">
        <v>2113</v>
      </c>
      <c r="E173" t="s">
        <v>106</v>
      </c>
      <c r="F173" s="86">
        <v>45089</v>
      </c>
      <c r="G173" s="77">
        <v>37708.652999999998</v>
      </c>
      <c r="H173" s="77">
        <v>7.2556719999999997</v>
      </c>
      <c r="I173" s="77">
        <v>2.7360160279999999</v>
      </c>
      <c r="J173" s="98">
        <f t="shared" si="2"/>
        <v>-2.4711376255926749E-2</v>
      </c>
      <c r="K173" s="98">
        <f>I173/'סכום נכסי הקרן'!$C$42</f>
        <v>5.539615570999062E-5</v>
      </c>
    </row>
    <row r="174" spans="2:11">
      <c r="B174" t="s">
        <v>2399</v>
      </c>
      <c r="C174" t="s">
        <v>2400</v>
      </c>
      <c r="D174" t="s">
        <v>2113</v>
      </c>
      <c r="E174" t="s">
        <v>106</v>
      </c>
      <c r="F174" s="86">
        <v>45089</v>
      </c>
      <c r="G174" s="77">
        <v>60333.844799999992</v>
      </c>
      <c r="H174" s="77">
        <v>7.2692439999999996</v>
      </c>
      <c r="I174" s="77">
        <v>4.3858143689999993</v>
      </c>
      <c r="J174" s="98">
        <f t="shared" si="2"/>
        <v>-3.9612161607193969E-2</v>
      </c>
      <c r="K174" s="98">
        <f>I174/'סכום נכסי הקרן'!$C$42</f>
        <v>8.8799646352158808E-5</v>
      </c>
    </row>
    <row r="175" spans="2:11">
      <c r="B175" t="s">
        <v>2401</v>
      </c>
      <c r="C175" t="s">
        <v>2402</v>
      </c>
      <c r="D175" t="s">
        <v>2113</v>
      </c>
      <c r="E175" t="s">
        <v>106</v>
      </c>
      <c r="F175" s="86">
        <v>45089</v>
      </c>
      <c r="G175" s="77">
        <v>30166.922399999996</v>
      </c>
      <c r="H175" s="77">
        <v>7.2692439999999996</v>
      </c>
      <c r="I175" s="77">
        <v>2.1929071840000001</v>
      </c>
      <c r="J175" s="98">
        <f t="shared" si="2"/>
        <v>-1.9806080799081048E-2</v>
      </c>
      <c r="K175" s="98">
        <f>I175/'סכום נכסי הקרן'!$C$42</f>
        <v>4.4399823165955904E-5</v>
      </c>
    </row>
    <row r="176" spans="2:11">
      <c r="B176" t="s">
        <v>2403</v>
      </c>
      <c r="C176" t="s">
        <v>2404</v>
      </c>
      <c r="D176" t="s">
        <v>2113</v>
      </c>
      <c r="E176" t="s">
        <v>106</v>
      </c>
      <c r="F176" s="86">
        <v>45089</v>
      </c>
      <c r="G176" s="77">
        <v>37708.652999999998</v>
      </c>
      <c r="H176" s="77">
        <v>7.2019219999999997</v>
      </c>
      <c r="I176" s="77">
        <v>2.7157476709999999</v>
      </c>
      <c r="J176" s="98">
        <f t="shared" si="2"/>
        <v>-2.4528314829827366E-2</v>
      </c>
      <c r="K176" s="98">
        <f>I176/'סכום נכסי הקרן'!$C$42</f>
        <v>5.4985781995484849E-5</v>
      </c>
    </row>
    <row r="177" spans="2:11">
      <c r="B177" t="s">
        <v>2405</v>
      </c>
      <c r="C177" t="s">
        <v>2406</v>
      </c>
      <c r="D177" t="s">
        <v>2113</v>
      </c>
      <c r="E177" t="s">
        <v>106</v>
      </c>
      <c r="F177" s="86">
        <v>45089</v>
      </c>
      <c r="G177" s="77">
        <v>12680.06862</v>
      </c>
      <c r="H177" s="77">
        <v>7.0829940000000002</v>
      </c>
      <c r="I177" s="77">
        <v>0.89812848000000001</v>
      </c>
      <c r="J177" s="98">
        <f t="shared" si="2"/>
        <v>-8.1117912206337354E-3</v>
      </c>
      <c r="K177" s="98">
        <f>I177/'סכום נכסי הקרן'!$C$42</f>
        <v>1.8184420199477428E-5</v>
      </c>
    </row>
    <row r="178" spans="2:11">
      <c r="B178" t="s">
        <v>2407</v>
      </c>
      <c r="C178" t="s">
        <v>2408</v>
      </c>
      <c r="D178" t="s">
        <v>2113</v>
      </c>
      <c r="E178" t="s">
        <v>106</v>
      </c>
      <c r="F178" s="86">
        <v>45089</v>
      </c>
      <c r="G178" s="77">
        <v>30166.922399999996</v>
      </c>
      <c r="H178" s="77">
        <v>6.9371809999999998</v>
      </c>
      <c r="I178" s="77">
        <v>2.0927340349999999</v>
      </c>
      <c r="J178" s="98">
        <f t="shared" si="2"/>
        <v>-1.8901328652036968E-2</v>
      </c>
      <c r="K178" s="98">
        <f>I178/'סכום נכסי הקרן'!$C$42</f>
        <v>4.2371615983258763E-5</v>
      </c>
    </row>
    <row r="179" spans="2:11">
      <c r="B179" t="s">
        <v>2409</v>
      </c>
      <c r="C179" t="s">
        <v>2410</v>
      </c>
      <c r="D179" t="s">
        <v>2113</v>
      </c>
      <c r="E179" t="s">
        <v>106</v>
      </c>
      <c r="F179" s="86">
        <v>45089</v>
      </c>
      <c r="G179" s="77">
        <v>30166.922399999996</v>
      </c>
      <c r="H179" s="77">
        <v>6.9192859999999996</v>
      </c>
      <c r="I179" s="77">
        <v>2.0873357550000002</v>
      </c>
      <c r="J179" s="98">
        <f t="shared" si="2"/>
        <v>-1.8852572019455269E-2</v>
      </c>
      <c r="K179" s="98">
        <f>I179/'סכום נכסי הקרן'!$C$42</f>
        <v>4.2262316930773058E-5</v>
      </c>
    </row>
    <row r="180" spans="2:11">
      <c r="B180" t="s">
        <v>2411</v>
      </c>
      <c r="C180" t="s">
        <v>2412</v>
      </c>
      <c r="D180" t="s">
        <v>2113</v>
      </c>
      <c r="E180" t="s">
        <v>106</v>
      </c>
      <c r="F180" s="86">
        <v>45098</v>
      </c>
      <c r="G180" s="77">
        <v>100305.01698000001</v>
      </c>
      <c r="H180" s="77">
        <v>6.6847599999999998</v>
      </c>
      <c r="I180" s="77">
        <v>6.7051493299999994</v>
      </c>
      <c r="J180" s="98">
        <f t="shared" si="2"/>
        <v>-6.056012327783232E-2</v>
      </c>
      <c r="K180" s="98">
        <f>I180/'סכום נכסי הקרן'!$C$42</f>
        <v>1.3575925453000279E-4</v>
      </c>
    </row>
    <row r="181" spans="2:11">
      <c r="B181" t="s">
        <v>2413</v>
      </c>
      <c r="C181" t="s">
        <v>2414</v>
      </c>
      <c r="D181" t="s">
        <v>2113</v>
      </c>
      <c r="E181" t="s">
        <v>106</v>
      </c>
      <c r="F181" s="86">
        <v>45098</v>
      </c>
      <c r="G181" s="77">
        <v>37708.652999999998</v>
      </c>
      <c r="H181" s="77">
        <v>6.7402119999999996</v>
      </c>
      <c r="I181" s="77">
        <v>2.541643332</v>
      </c>
      <c r="J181" s="98">
        <f t="shared" si="2"/>
        <v>-2.2955824835328542E-2</v>
      </c>
      <c r="K181" s="98">
        <f>I181/'סכום נכסי הקרן'!$C$42</f>
        <v>5.1460688949857056E-5</v>
      </c>
    </row>
    <row r="182" spans="2:11">
      <c r="B182" t="s">
        <v>2415</v>
      </c>
      <c r="C182" t="s">
        <v>2416</v>
      </c>
      <c r="D182" t="s">
        <v>2113</v>
      </c>
      <c r="E182" t="s">
        <v>106</v>
      </c>
      <c r="F182" s="86">
        <v>45098</v>
      </c>
      <c r="G182" s="77">
        <v>30166.922399999996</v>
      </c>
      <c r="H182" s="77">
        <v>6.7409829999999999</v>
      </c>
      <c r="I182" s="77">
        <v>2.0335471759999999</v>
      </c>
      <c r="J182" s="98">
        <f t="shared" si="2"/>
        <v>-1.8366759874958338E-2</v>
      </c>
      <c r="K182" s="98">
        <f>I182/'סכום נכסי הקרן'!$C$42</f>
        <v>4.1173258801284955E-5</v>
      </c>
    </row>
    <row r="183" spans="2:11">
      <c r="B183" t="s">
        <v>2417</v>
      </c>
      <c r="C183" t="s">
        <v>2418</v>
      </c>
      <c r="D183" t="s">
        <v>2113</v>
      </c>
      <c r="E183" t="s">
        <v>106</v>
      </c>
      <c r="F183" s="86">
        <v>45097</v>
      </c>
      <c r="G183" s="77">
        <v>60333.844799999992</v>
      </c>
      <c r="H183" s="77">
        <v>6.4184150000000004</v>
      </c>
      <c r="I183" s="77">
        <v>3.8724766490000002</v>
      </c>
      <c r="J183" s="98">
        <f t="shared" si="2"/>
        <v>-3.4975755454795671E-2</v>
      </c>
      <c r="K183" s="98">
        <f>I183/'סכום נכסי הקרן'!$C$42</f>
        <v>7.8406090182197831E-5</v>
      </c>
    </row>
    <row r="184" spans="2:11">
      <c r="B184" t="s">
        <v>2419</v>
      </c>
      <c r="C184" t="s">
        <v>2420</v>
      </c>
      <c r="D184" t="s">
        <v>2113</v>
      </c>
      <c r="E184" t="s">
        <v>106</v>
      </c>
      <c r="F184" s="86">
        <v>45097</v>
      </c>
      <c r="G184" s="77">
        <v>64104.710099999997</v>
      </c>
      <c r="H184" s="77">
        <v>6.4118779999999997</v>
      </c>
      <c r="I184" s="77">
        <v>4.1103160669999994</v>
      </c>
      <c r="J184" s="98">
        <f t="shared" si="2"/>
        <v>-3.7123893216614592E-2</v>
      </c>
      <c r="K184" s="98">
        <f>I184/'סכום נכסי הקרן'!$C$42</f>
        <v>8.3221628285288767E-5</v>
      </c>
    </row>
    <row r="185" spans="2:11">
      <c r="B185" t="s">
        <v>2421</v>
      </c>
      <c r="C185" t="s">
        <v>2422</v>
      </c>
      <c r="D185" t="s">
        <v>2113</v>
      </c>
      <c r="E185" t="s">
        <v>106</v>
      </c>
      <c r="F185" s="86">
        <v>45097</v>
      </c>
      <c r="G185" s="77">
        <v>71646.440700000006</v>
      </c>
      <c r="H185" s="77">
        <v>6.4118779999999997</v>
      </c>
      <c r="I185" s="77">
        <v>4.5938826630000005</v>
      </c>
      <c r="J185" s="98">
        <f t="shared" si="2"/>
        <v>-4.1491410064565512E-2</v>
      </c>
      <c r="K185" s="98">
        <f>I185/'סכום נכסי הקרן'!$C$42</f>
        <v>9.3012408081176052E-5</v>
      </c>
    </row>
    <row r="186" spans="2:11">
      <c r="B186" t="s">
        <v>2423</v>
      </c>
      <c r="C186" t="s">
        <v>2424</v>
      </c>
      <c r="D186" t="s">
        <v>2113</v>
      </c>
      <c r="E186" t="s">
        <v>106</v>
      </c>
      <c r="F186" s="86">
        <v>45098</v>
      </c>
      <c r="G186" s="77">
        <v>31380.897000000001</v>
      </c>
      <c r="H186" s="77">
        <v>6.1826660000000002</v>
      </c>
      <c r="I186" s="77">
        <v>1.940175932</v>
      </c>
      <c r="J186" s="98">
        <f t="shared" si="2"/>
        <v>-1.7523441737069149E-2</v>
      </c>
      <c r="K186" s="98">
        <f>I186/'סכום נכסי הקרן'!$C$42</f>
        <v>3.9282769886554256E-5</v>
      </c>
    </row>
    <row r="187" spans="2:11">
      <c r="B187" t="s">
        <v>2425</v>
      </c>
      <c r="C187" t="s">
        <v>2426</v>
      </c>
      <c r="D187" t="s">
        <v>2113</v>
      </c>
      <c r="E187" t="s">
        <v>106</v>
      </c>
      <c r="F187" s="86">
        <v>45050</v>
      </c>
      <c r="G187" s="77">
        <v>45250.383600000001</v>
      </c>
      <c r="H187" s="77">
        <v>5.9883559999999996</v>
      </c>
      <c r="I187" s="77">
        <v>2.709754185</v>
      </c>
      <c r="J187" s="98">
        <f t="shared" si="2"/>
        <v>-2.4474182366378716E-2</v>
      </c>
      <c r="K187" s="98">
        <f>I187/'סכום נכסי הקרן'!$C$42</f>
        <v>5.4864431798591324E-5</v>
      </c>
    </row>
    <row r="188" spans="2:11">
      <c r="B188" t="s">
        <v>2427</v>
      </c>
      <c r="C188" t="s">
        <v>2428</v>
      </c>
      <c r="D188" t="s">
        <v>2113</v>
      </c>
      <c r="E188" t="s">
        <v>106</v>
      </c>
      <c r="F188" s="86">
        <v>45050</v>
      </c>
      <c r="G188" s="77">
        <v>26396.057099999998</v>
      </c>
      <c r="H188" s="77">
        <v>5.932658</v>
      </c>
      <c r="I188" s="77">
        <v>1.5659877489999998</v>
      </c>
      <c r="J188" s="98">
        <f t="shared" si="2"/>
        <v>-1.4143817902265144E-2</v>
      </c>
      <c r="K188" s="98">
        <f>I188/'סכום נכסי הקרן'!$C$42</f>
        <v>3.1706576385429603E-5</v>
      </c>
    </row>
    <row r="189" spans="2:11">
      <c r="B189" t="s">
        <v>2429</v>
      </c>
      <c r="C189" t="s">
        <v>2430</v>
      </c>
      <c r="D189" t="s">
        <v>2113</v>
      </c>
      <c r="E189" t="s">
        <v>106</v>
      </c>
      <c r="F189" s="86">
        <v>45105</v>
      </c>
      <c r="G189" s="77">
        <v>71300.877479999996</v>
      </c>
      <c r="H189" s="77">
        <v>5.2849570000000003</v>
      </c>
      <c r="I189" s="77">
        <v>3.7682208089999998</v>
      </c>
      <c r="J189" s="98">
        <f t="shared" si="2"/>
        <v>-3.4034128920903996E-2</v>
      </c>
      <c r="K189" s="98">
        <f>I189/'סכום נכסי הקרן'!$C$42</f>
        <v>7.6295220696342658E-5</v>
      </c>
    </row>
    <row r="190" spans="2:11">
      <c r="B190" t="s">
        <v>2431</v>
      </c>
      <c r="C190" t="s">
        <v>2432</v>
      </c>
      <c r="D190" t="s">
        <v>2113</v>
      </c>
      <c r="E190" t="s">
        <v>106</v>
      </c>
      <c r="F190" s="86">
        <v>45082</v>
      </c>
      <c r="G190" s="77">
        <v>68472.370548000006</v>
      </c>
      <c r="H190" s="77">
        <v>3.404795</v>
      </c>
      <c r="I190" s="77">
        <v>2.331343784</v>
      </c>
      <c r="J190" s="98">
        <f t="shared" si="2"/>
        <v>-2.105642395320793E-2</v>
      </c>
      <c r="K190" s="98">
        <f>I190/'סכום נכסי הקרן'!$C$42</f>
        <v>4.7202750989141038E-5</v>
      </c>
    </row>
    <row r="191" spans="2:11">
      <c r="B191" t="s">
        <v>2433</v>
      </c>
      <c r="C191" t="s">
        <v>2434</v>
      </c>
      <c r="D191" t="s">
        <v>2113</v>
      </c>
      <c r="E191" t="s">
        <v>106</v>
      </c>
      <c r="F191" s="86">
        <v>45131</v>
      </c>
      <c r="G191" s="77">
        <v>46911.9712</v>
      </c>
      <c r="H191" s="77">
        <v>-7.4373379999999996</v>
      </c>
      <c r="I191" s="77">
        <v>-3.4890018629999999</v>
      </c>
      <c r="J191" s="98">
        <f t="shared" si="2"/>
        <v>3.1512256109569252E-2</v>
      </c>
      <c r="K191" s="98">
        <f>I191/'סכום נכסי הקרן'!$C$42</f>
        <v>-7.0641870697109589E-5</v>
      </c>
    </row>
    <row r="192" spans="2:11">
      <c r="B192" t="s">
        <v>2433</v>
      </c>
      <c r="C192" t="s">
        <v>2435</v>
      </c>
      <c r="D192" t="s">
        <v>2113</v>
      </c>
      <c r="E192" t="s">
        <v>106</v>
      </c>
      <c r="F192" s="86">
        <v>45131</v>
      </c>
      <c r="G192" s="77">
        <v>25111.670399999999</v>
      </c>
      <c r="H192" s="77">
        <v>-7.4373379999999996</v>
      </c>
      <c r="I192" s="77">
        <v>-1.8676398070000002</v>
      </c>
      <c r="J192" s="98">
        <f t="shared" si="2"/>
        <v>1.6868303953270342E-2</v>
      </c>
      <c r="K192" s="98">
        <f>I192/'סכום נכסי הקרן'!$C$42</f>
        <v>-3.7814129924661701E-5</v>
      </c>
    </row>
    <row r="193" spans="2:11">
      <c r="B193" t="s">
        <v>2436</v>
      </c>
      <c r="C193" t="s">
        <v>2437</v>
      </c>
      <c r="D193" t="s">
        <v>2113</v>
      </c>
      <c r="E193" t="s">
        <v>106</v>
      </c>
      <c r="F193" s="86">
        <v>45131</v>
      </c>
      <c r="G193" s="77">
        <v>62210.742482000001</v>
      </c>
      <c r="H193" s="77">
        <v>-7.3468770000000001</v>
      </c>
      <c r="I193" s="77">
        <v>-4.5705468270000003</v>
      </c>
      <c r="J193" s="98">
        <f t="shared" si="2"/>
        <v>4.1280643527476131E-2</v>
      </c>
      <c r="K193" s="98">
        <f>I193/'סכום נכסי הקרן'!$C$42</f>
        <v>-9.2539927075418281E-5</v>
      </c>
    </row>
    <row r="194" spans="2:11">
      <c r="B194" t="s">
        <v>2438</v>
      </c>
      <c r="C194" t="s">
        <v>2439</v>
      </c>
      <c r="D194" t="s">
        <v>2113</v>
      </c>
      <c r="E194" t="s">
        <v>106</v>
      </c>
      <c r="F194" s="86">
        <v>45131</v>
      </c>
      <c r="G194" s="77">
        <v>25176.967090999995</v>
      </c>
      <c r="H194" s="77">
        <v>-7.316757</v>
      </c>
      <c r="I194" s="77">
        <v>-1.842137597</v>
      </c>
      <c r="J194" s="98">
        <f t="shared" si="2"/>
        <v>1.6637970979991555E-2</v>
      </c>
      <c r="K194" s="98">
        <f>I194/'סכום נכסי הקרן'!$C$42</f>
        <v>-3.7297786313494486E-5</v>
      </c>
    </row>
    <row r="195" spans="2:11">
      <c r="B195" t="s">
        <v>2440</v>
      </c>
      <c r="C195" t="s">
        <v>2441</v>
      </c>
      <c r="D195" t="s">
        <v>2113</v>
      </c>
      <c r="E195" t="s">
        <v>106</v>
      </c>
      <c r="F195" s="86">
        <v>45126</v>
      </c>
      <c r="G195" s="77">
        <v>42518.873359999998</v>
      </c>
      <c r="H195" s="77">
        <v>-7.4711470000000002</v>
      </c>
      <c r="I195" s="77">
        <v>-3.1766474859999998</v>
      </c>
      <c r="J195" s="98">
        <f t="shared" si="2"/>
        <v>2.8691107967072842E-2</v>
      </c>
      <c r="K195" s="98">
        <f>I195/'סכום נכסי הקרן'!$C$42</f>
        <v>-6.4317627151782981E-5</v>
      </c>
    </row>
    <row r="196" spans="2:11">
      <c r="B196" t="s">
        <v>2442</v>
      </c>
      <c r="C196" t="s">
        <v>2443</v>
      </c>
      <c r="D196" t="s">
        <v>2113</v>
      </c>
      <c r="E196" t="s">
        <v>106</v>
      </c>
      <c r="F196" s="86">
        <v>45138</v>
      </c>
      <c r="G196" s="77">
        <v>53678.252850000004</v>
      </c>
      <c r="H196" s="77">
        <v>-4.6942180000000002</v>
      </c>
      <c r="I196" s="77">
        <v>-2.5197739459999999</v>
      </c>
      <c r="J196" s="98">
        <f t="shared" si="2"/>
        <v>2.2758303102852748E-2</v>
      </c>
      <c r="K196" s="98">
        <f>I196/'סכום נכסי הקרן'!$C$42</f>
        <v>-5.1017899178254921E-5</v>
      </c>
    </row>
    <row r="197" spans="2:11">
      <c r="B197" t="s">
        <v>2444</v>
      </c>
      <c r="C197" t="s">
        <v>2445</v>
      </c>
      <c r="D197" t="s">
        <v>2113</v>
      </c>
      <c r="E197" t="s">
        <v>106</v>
      </c>
      <c r="F197" s="86">
        <v>45132</v>
      </c>
      <c r="G197" s="77">
        <v>18528.083844000001</v>
      </c>
      <c r="H197" s="77">
        <v>-4.3424469999999999</v>
      </c>
      <c r="I197" s="77">
        <v>-0.80457220900000004</v>
      </c>
      <c r="J197" s="98">
        <f t="shared" si="2"/>
        <v>7.2668019405554207E-3</v>
      </c>
      <c r="K197" s="98">
        <f>I197/'סכום נכסי הקרן'!$C$42</f>
        <v>-1.6290185040427372E-5</v>
      </c>
    </row>
    <row r="198" spans="2:11">
      <c r="B198" t="s">
        <v>2446</v>
      </c>
      <c r="C198" t="s">
        <v>2447</v>
      </c>
      <c r="D198" t="s">
        <v>2113</v>
      </c>
      <c r="E198" t="s">
        <v>106</v>
      </c>
      <c r="F198" s="86">
        <v>45132</v>
      </c>
      <c r="G198" s="77">
        <v>17977.365000000002</v>
      </c>
      <c r="H198" s="77">
        <v>-4.0698790000000002</v>
      </c>
      <c r="I198" s="77">
        <v>-0.73165698699999993</v>
      </c>
      <c r="J198" s="98">
        <f t="shared" si="2"/>
        <v>6.6082401970617051E-3</v>
      </c>
      <c r="K198" s="98">
        <f>I198/'סכום נכסי הקרן'!$C$42</f>
        <v>-1.4813869496145575E-5</v>
      </c>
    </row>
    <row r="199" spans="2:11">
      <c r="B199" t="s">
        <v>2448</v>
      </c>
      <c r="C199" t="s">
        <v>2449</v>
      </c>
      <c r="D199" t="s">
        <v>2113</v>
      </c>
      <c r="E199" t="s">
        <v>106</v>
      </c>
      <c r="F199" s="86">
        <v>45132</v>
      </c>
      <c r="G199" s="77">
        <v>52463.240199999993</v>
      </c>
      <c r="H199" s="77">
        <v>-4.0472289999999997</v>
      </c>
      <c r="I199" s="77">
        <v>-2.1233075640000001</v>
      </c>
      <c r="J199" s="98">
        <f t="shared" si="2"/>
        <v>1.9177465184447108E-2</v>
      </c>
      <c r="K199" s="98">
        <f>I199/'סכום נכסי הקרן'!$C$42</f>
        <v>-4.2990638662861258E-5</v>
      </c>
    </row>
    <row r="200" spans="2:11">
      <c r="B200" t="s">
        <v>2450</v>
      </c>
      <c r="C200" t="s">
        <v>2451</v>
      </c>
      <c r="D200" t="s">
        <v>2113</v>
      </c>
      <c r="E200" t="s">
        <v>106</v>
      </c>
      <c r="F200" s="86">
        <v>45132</v>
      </c>
      <c r="G200" s="77">
        <v>28811.801359999998</v>
      </c>
      <c r="H200" s="77">
        <v>-4.0387380000000004</v>
      </c>
      <c r="I200" s="77">
        <v>-1.163633189</v>
      </c>
      <c r="J200" s="98">
        <f t="shared" si="2"/>
        <v>1.0509798649930615E-2</v>
      </c>
      <c r="K200" s="98">
        <f>I200/'סכום נכסי הקרן'!$C$42</f>
        <v>-2.3560097845726856E-5</v>
      </c>
    </row>
    <row r="201" spans="2:11">
      <c r="B201" t="s">
        <v>2452</v>
      </c>
      <c r="C201" t="s">
        <v>2453</v>
      </c>
      <c r="D201" t="s">
        <v>2113</v>
      </c>
      <c r="E201" t="s">
        <v>106</v>
      </c>
      <c r="F201" s="86">
        <v>45133</v>
      </c>
      <c r="G201" s="77">
        <v>41075.713479999999</v>
      </c>
      <c r="H201" s="77">
        <v>-3.9904630000000001</v>
      </c>
      <c r="I201" s="77">
        <v>-1.6391111920000001</v>
      </c>
      <c r="J201" s="98">
        <f t="shared" si="2"/>
        <v>1.4804260273438936E-2</v>
      </c>
      <c r="K201" s="98">
        <f>I201/'סכום נכסי הקרן'!$C$42</f>
        <v>-3.3187107783280991E-5</v>
      </c>
    </row>
    <row r="202" spans="2:11">
      <c r="B202" t="s">
        <v>2454</v>
      </c>
      <c r="C202" t="s">
        <v>2455</v>
      </c>
      <c r="D202" t="s">
        <v>2113</v>
      </c>
      <c r="E202" t="s">
        <v>106</v>
      </c>
      <c r="F202" s="86">
        <v>45132</v>
      </c>
      <c r="G202" s="77">
        <v>21632.363819999999</v>
      </c>
      <c r="H202" s="77">
        <v>-3.925656</v>
      </c>
      <c r="I202" s="77">
        <v>-0.84921209200000003</v>
      </c>
      <c r="J202" s="98">
        <f t="shared" si="2"/>
        <v>7.6699841344988941E-3</v>
      </c>
      <c r="K202" s="98">
        <f>I202/'סכום נכסי הקרן'!$C$42</f>
        <v>-1.7194009390956273E-5</v>
      </c>
    </row>
    <row r="203" spans="2:11">
      <c r="B203" t="s">
        <v>2456</v>
      </c>
      <c r="C203" t="s">
        <v>2457</v>
      </c>
      <c r="D203" t="s">
        <v>2113</v>
      </c>
      <c r="E203" t="s">
        <v>106</v>
      </c>
      <c r="F203" s="86">
        <v>45110</v>
      </c>
      <c r="G203" s="77">
        <v>14476.047200000003</v>
      </c>
      <c r="H203" s="77">
        <v>-3.8723550000000002</v>
      </c>
      <c r="I203" s="77">
        <v>-0.56056396199999992</v>
      </c>
      <c r="J203" s="98">
        <f t="shared" si="2"/>
        <v>5.0629480378522919E-3</v>
      </c>
      <c r="K203" s="98">
        <f>I203/'סכום נכסי הקרן'!$C$42</f>
        <v>-1.1349746568210258E-5</v>
      </c>
    </row>
    <row r="204" spans="2:11">
      <c r="B204" t="s">
        <v>2456</v>
      </c>
      <c r="C204" t="s">
        <v>2458</v>
      </c>
      <c r="D204" t="s">
        <v>2113</v>
      </c>
      <c r="E204" t="s">
        <v>106</v>
      </c>
      <c r="F204" s="86">
        <v>45110</v>
      </c>
      <c r="G204" s="77">
        <v>12169.43972</v>
      </c>
      <c r="H204" s="77">
        <v>-3.8723550000000002</v>
      </c>
      <c r="I204" s="77">
        <v>-0.47124392800000003</v>
      </c>
      <c r="J204" s="98">
        <f t="shared" ref="J204:J267" si="3">I204/$I$11</f>
        <v>4.2562199541065172E-3</v>
      </c>
      <c r="K204" s="98">
        <f>I204/'סכום נכסי הקרן'!$C$42</f>
        <v>-9.5412825603796544E-6</v>
      </c>
    </row>
    <row r="205" spans="2:11">
      <c r="B205" t="s">
        <v>2459</v>
      </c>
      <c r="C205" t="s">
        <v>2460</v>
      </c>
      <c r="D205" t="s">
        <v>2113</v>
      </c>
      <c r="E205" t="s">
        <v>106</v>
      </c>
      <c r="F205" s="86">
        <v>45110</v>
      </c>
      <c r="G205" s="77">
        <v>51417.791039999996</v>
      </c>
      <c r="H205" s="77">
        <v>-3.7616879999999999</v>
      </c>
      <c r="I205" s="77">
        <v>-1.9341770360000001</v>
      </c>
      <c r="J205" s="98">
        <f t="shared" si="3"/>
        <v>1.7469260411134252E-2</v>
      </c>
      <c r="K205" s="98">
        <f>I205/'סכום נכסי הקרן'!$C$42</f>
        <v>-3.9161310153313236E-5</v>
      </c>
    </row>
    <row r="206" spans="2:11">
      <c r="B206" t="s">
        <v>2461</v>
      </c>
      <c r="C206" t="s">
        <v>2462</v>
      </c>
      <c r="D206" t="s">
        <v>2113</v>
      </c>
      <c r="E206" t="s">
        <v>106</v>
      </c>
      <c r="F206" s="86">
        <v>45110</v>
      </c>
      <c r="G206" s="77">
        <v>42625.323944000003</v>
      </c>
      <c r="H206" s="77">
        <v>-3.7936809999999999</v>
      </c>
      <c r="I206" s="77">
        <v>-1.617068825</v>
      </c>
      <c r="J206" s="98">
        <f t="shared" si="3"/>
        <v>1.46051761968349E-2</v>
      </c>
      <c r="K206" s="98">
        <f>I206/'סכום נכסי הקרן'!$C$42</f>
        <v>-3.2740815662894054E-5</v>
      </c>
    </row>
    <row r="207" spans="2:11">
      <c r="B207" t="s">
        <v>2461</v>
      </c>
      <c r="C207" t="s">
        <v>2463</v>
      </c>
      <c r="D207" t="s">
        <v>2113</v>
      </c>
      <c r="E207" t="s">
        <v>106</v>
      </c>
      <c r="F207" s="86">
        <v>45110</v>
      </c>
      <c r="G207" s="77">
        <v>15070.0052</v>
      </c>
      <c r="H207" s="77">
        <v>-3.7936809999999999</v>
      </c>
      <c r="I207" s="77">
        <v>-0.57170792700000006</v>
      </c>
      <c r="J207" s="98">
        <f t="shared" si="3"/>
        <v>5.163599024279146E-3</v>
      </c>
      <c r="K207" s="98">
        <f>I207/'סכום נכסי הקרן'!$C$42</f>
        <v>-1.1575378587192967E-5</v>
      </c>
    </row>
    <row r="208" spans="2:11">
      <c r="B208" t="s">
        <v>2464</v>
      </c>
      <c r="C208" t="s">
        <v>2465</v>
      </c>
      <c r="D208" t="s">
        <v>2113</v>
      </c>
      <c r="E208" t="s">
        <v>106</v>
      </c>
      <c r="F208" s="86">
        <v>45152</v>
      </c>
      <c r="G208" s="77">
        <v>73201.224600000001</v>
      </c>
      <c r="H208" s="77">
        <v>-2.8117939999999999</v>
      </c>
      <c r="I208" s="77">
        <v>-2.058267405</v>
      </c>
      <c r="J208" s="98">
        <f t="shared" si="3"/>
        <v>1.8590030087449826E-2</v>
      </c>
      <c r="K208" s="98">
        <f>I208/'סכום נכסי הקרן'!$C$42</f>
        <v>-4.1673769631943956E-5</v>
      </c>
    </row>
    <row r="209" spans="2:11">
      <c r="B209" t="s">
        <v>2466</v>
      </c>
      <c r="C209" t="s">
        <v>2467</v>
      </c>
      <c r="D209" t="s">
        <v>2113</v>
      </c>
      <c r="E209" t="s">
        <v>106</v>
      </c>
      <c r="F209" s="86">
        <v>45160</v>
      </c>
      <c r="G209" s="77">
        <v>25655.403900000001</v>
      </c>
      <c r="H209" s="77">
        <v>-2.2028210000000001</v>
      </c>
      <c r="I209" s="77">
        <v>-0.56514273700000006</v>
      </c>
      <c r="J209" s="98">
        <f t="shared" si="3"/>
        <v>5.1043029972744217E-3</v>
      </c>
      <c r="K209" s="98">
        <f>I209/'סכום נכסי הקרן'!$C$42</f>
        <v>-1.1442453091222271E-5</v>
      </c>
    </row>
    <row r="210" spans="2:11">
      <c r="B210" t="s">
        <v>2468</v>
      </c>
      <c r="C210" t="s">
        <v>2469</v>
      </c>
      <c r="D210" t="s">
        <v>2113</v>
      </c>
      <c r="E210" t="s">
        <v>106</v>
      </c>
      <c r="F210" s="86">
        <v>45155</v>
      </c>
      <c r="G210" s="77">
        <v>44012.434679999991</v>
      </c>
      <c r="H210" s="77">
        <v>-2.149362</v>
      </c>
      <c r="I210" s="77">
        <v>-0.94598675600000004</v>
      </c>
      <c r="J210" s="98">
        <f t="shared" si="3"/>
        <v>8.5440415631364754E-3</v>
      </c>
      <c r="K210" s="98">
        <f>I210/'סכום נכסי הקרן'!$C$42</f>
        <v>-1.9153407399178037E-5</v>
      </c>
    </row>
    <row r="211" spans="2:11">
      <c r="B211" t="s">
        <v>2470</v>
      </c>
      <c r="C211" t="s">
        <v>2471</v>
      </c>
      <c r="D211" t="s">
        <v>2113</v>
      </c>
      <c r="E211" t="s">
        <v>106</v>
      </c>
      <c r="F211" s="86">
        <v>45155</v>
      </c>
      <c r="G211" s="77">
        <v>44015.961600000002</v>
      </c>
      <c r="H211" s="77">
        <v>-2.1411769999999999</v>
      </c>
      <c r="I211" s="77">
        <v>-0.94245983600000016</v>
      </c>
      <c r="J211" s="98">
        <f t="shared" si="3"/>
        <v>8.5121868348554206E-3</v>
      </c>
      <c r="K211" s="98">
        <f>I211/'סכום נכסי הקרן'!$C$42</f>
        <v>-1.9081997799417949E-5</v>
      </c>
    </row>
    <row r="212" spans="2:11">
      <c r="B212" t="s">
        <v>2472</v>
      </c>
      <c r="C212" t="s">
        <v>2473</v>
      </c>
      <c r="D212" t="s">
        <v>2113</v>
      </c>
      <c r="E212" t="s">
        <v>106</v>
      </c>
      <c r="F212" s="86">
        <v>45160</v>
      </c>
      <c r="G212" s="77">
        <v>36679.968000000001</v>
      </c>
      <c r="H212" s="77">
        <v>-2.1209280000000001</v>
      </c>
      <c r="I212" s="77">
        <v>-0.77795576700000002</v>
      </c>
      <c r="J212" s="98">
        <f t="shared" si="3"/>
        <v>7.0264053543786778E-3</v>
      </c>
      <c r="K212" s="98">
        <f>I212/'סכום נכסי הקרן'!$C$42</f>
        <v>-1.5751281557995752E-5</v>
      </c>
    </row>
    <row r="213" spans="2:11">
      <c r="B213" t="s">
        <v>2474</v>
      </c>
      <c r="C213" t="s">
        <v>2475</v>
      </c>
      <c r="D213" t="s">
        <v>2113</v>
      </c>
      <c r="E213" t="s">
        <v>106</v>
      </c>
      <c r="F213" s="86">
        <v>45160</v>
      </c>
      <c r="G213" s="77">
        <v>36679.968000000001</v>
      </c>
      <c r="H213" s="77">
        <v>-2.1209280000000001</v>
      </c>
      <c r="I213" s="77">
        <v>-0.77795576700000002</v>
      </c>
      <c r="J213" s="98">
        <f t="shared" si="3"/>
        <v>7.0264053543786778E-3</v>
      </c>
      <c r="K213" s="98">
        <f>I213/'סכום נכסי הקרן'!$C$42</f>
        <v>-1.5751281557995752E-5</v>
      </c>
    </row>
    <row r="214" spans="2:11">
      <c r="B214" t="s">
        <v>2476</v>
      </c>
      <c r="C214" t="s">
        <v>2477</v>
      </c>
      <c r="D214" t="s">
        <v>2113</v>
      </c>
      <c r="E214" t="s">
        <v>106</v>
      </c>
      <c r="F214" s="86">
        <v>45168</v>
      </c>
      <c r="G214" s="77">
        <v>51447.965799999998</v>
      </c>
      <c r="H214" s="77">
        <v>-1.930353</v>
      </c>
      <c r="I214" s="77">
        <v>-0.99312747400000012</v>
      </c>
      <c r="J214" s="98">
        <f t="shared" si="3"/>
        <v>8.9698110058411221E-3</v>
      </c>
      <c r="K214" s="98">
        <f>I214/'סכום נכסי הקרן'!$C$42</f>
        <v>-2.0107866191774251E-5</v>
      </c>
    </row>
    <row r="215" spans="2:11">
      <c r="B215" t="s">
        <v>2478</v>
      </c>
      <c r="C215" t="s">
        <v>2479</v>
      </c>
      <c r="D215" t="s">
        <v>2113</v>
      </c>
      <c r="E215" t="s">
        <v>106</v>
      </c>
      <c r="F215" s="86">
        <v>45174</v>
      </c>
      <c r="G215" s="77">
        <v>47271.909299999999</v>
      </c>
      <c r="H215" s="77">
        <v>-1.437918</v>
      </c>
      <c r="I215" s="77">
        <v>-0.67973113299999999</v>
      </c>
      <c r="J215" s="98">
        <f t="shared" si="3"/>
        <v>6.1392519665569691E-3</v>
      </c>
      <c r="K215" s="98">
        <f>I215/'סכום נכסי הקרן'!$C$42</f>
        <v>-1.3762525986414413E-5</v>
      </c>
    </row>
    <row r="216" spans="2:11">
      <c r="B216" t="s">
        <v>2478</v>
      </c>
      <c r="C216" t="s">
        <v>2480</v>
      </c>
      <c r="D216" t="s">
        <v>2113</v>
      </c>
      <c r="E216" t="s">
        <v>106</v>
      </c>
      <c r="F216" s="86">
        <v>45174</v>
      </c>
      <c r="G216" s="77">
        <v>7377.1409999999996</v>
      </c>
      <c r="H216" s="77">
        <v>-1.437918</v>
      </c>
      <c r="I216" s="77">
        <v>-0.10607721299999999</v>
      </c>
      <c r="J216" s="98">
        <f t="shared" si="3"/>
        <v>9.5807696146401526E-4</v>
      </c>
      <c r="K216" s="98">
        <f>I216/'סכום נכסי הקרן'!$C$42</f>
        <v>-2.1477468510757718E-6</v>
      </c>
    </row>
    <row r="217" spans="2:11">
      <c r="B217" t="s">
        <v>2481</v>
      </c>
      <c r="C217" t="s">
        <v>2482</v>
      </c>
      <c r="D217" t="s">
        <v>2113</v>
      </c>
      <c r="E217" t="s">
        <v>106</v>
      </c>
      <c r="F217" s="86">
        <v>45169</v>
      </c>
      <c r="G217" s="77">
        <v>22136.713380000001</v>
      </c>
      <c r="H217" s="77">
        <v>-1.4481839999999999</v>
      </c>
      <c r="I217" s="77">
        <v>-0.32058027499999997</v>
      </c>
      <c r="J217" s="98">
        <f t="shared" si="3"/>
        <v>2.8954434896144793E-3</v>
      </c>
      <c r="K217" s="98">
        <f>I217/'סכום נכסי הקרן'!$C$42</f>
        <v>-6.4907934199615049E-6</v>
      </c>
    </row>
    <row r="218" spans="2:11">
      <c r="B218" t="s">
        <v>2483</v>
      </c>
      <c r="C218" t="s">
        <v>2484</v>
      </c>
      <c r="D218" t="s">
        <v>2113</v>
      </c>
      <c r="E218" t="s">
        <v>106</v>
      </c>
      <c r="F218" s="86">
        <v>45174</v>
      </c>
      <c r="G218" s="77">
        <v>18462.446499999998</v>
      </c>
      <c r="H218" s="77">
        <v>-1.330263</v>
      </c>
      <c r="I218" s="77">
        <v>-0.24559903399999999</v>
      </c>
      <c r="J218" s="98">
        <f t="shared" si="3"/>
        <v>2.2182217045353309E-3</v>
      </c>
      <c r="K218" s="98">
        <f>I218/'סכום נכסי הקרן'!$C$42</f>
        <v>-4.9726471593927668E-6</v>
      </c>
    </row>
    <row r="219" spans="2:11">
      <c r="B219" t="s">
        <v>2483</v>
      </c>
      <c r="C219" t="s">
        <v>2485</v>
      </c>
      <c r="D219" t="s">
        <v>2113</v>
      </c>
      <c r="E219" t="s">
        <v>106</v>
      </c>
      <c r="F219" s="86">
        <v>45174</v>
      </c>
      <c r="G219" s="77">
        <v>263.39656500000001</v>
      </c>
      <c r="H219" s="77">
        <v>-1.330263</v>
      </c>
      <c r="I219" s="77">
        <v>-3.503866E-3</v>
      </c>
      <c r="J219" s="98">
        <f t="shared" si="3"/>
        <v>3.1646507253702768E-5</v>
      </c>
      <c r="K219" s="98">
        <f>I219/'סכום נכסי הקרן'!$C$42</f>
        <v>-7.0942825091864551E-8</v>
      </c>
    </row>
    <row r="220" spans="2:11">
      <c r="B220" t="s">
        <v>2483</v>
      </c>
      <c r="C220" t="s">
        <v>2486</v>
      </c>
      <c r="D220" t="s">
        <v>2113</v>
      </c>
      <c r="E220" t="s">
        <v>106</v>
      </c>
      <c r="F220" s="86">
        <v>45174</v>
      </c>
      <c r="G220" s="77">
        <v>614.57313999999997</v>
      </c>
      <c r="H220" s="77">
        <v>-1.330263</v>
      </c>
      <c r="I220" s="77">
        <v>-8.1754370000000007E-3</v>
      </c>
      <c r="J220" s="98">
        <f t="shared" si="3"/>
        <v>7.3839589277298285E-5</v>
      </c>
      <c r="K220" s="98">
        <f>I220/'סכום נכסי הקרן'!$C$42</f>
        <v>-1.6552819004509818E-7</v>
      </c>
    </row>
    <row r="221" spans="2:11">
      <c r="B221" t="s">
        <v>2487</v>
      </c>
      <c r="C221" t="s">
        <v>2488</v>
      </c>
      <c r="D221" t="s">
        <v>2113</v>
      </c>
      <c r="E221" t="s">
        <v>106</v>
      </c>
      <c r="F221" s="86">
        <v>45159</v>
      </c>
      <c r="G221" s="77">
        <v>263.44548500000002</v>
      </c>
      <c r="H221" s="77">
        <v>-1.444828</v>
      </c>
      <c r="I221" s="77">
        <v>-3.8063340000000002E-3</v>
      </c>
      <c r="J221" s="98">
        <f t="shared" si="3"/>
        <v>3.4378362797268927E-5</v>
      </c>
      <c r="K221" s="98">
        <f>I221/'סכום נכסי הקרן'!$C$42</f>
        <v>-7.7066899020458323E-8</v>
      </c>
    </row>
    <row r="222" spans="2:11">
      <c r="B222" t="s">
        <v>2489</v>
      </c>
      <c r="C222" t="s">
        <v>2490</v>
      </c>
      <c r="D222" t="s">
        <v>2113</v>
      </c>
      <c r="E222" t="s">
        <v>106</v>
      </c>
      <c r="F222" s="86">
        <v>45181</v>
      </c>
      <c r="G222" s="77">
        <v>24589.447999999997</v>
      </c>
      <c r="H222" s="77">
        <v>-1.2697689999999999</v>
      </c>
      <c r="I222" s="77">
        <v>-0.31222924499999999</v>
      </c>
      <c r="J222" s="98">
        <f t="shared" si="3"/>
        <v>2.8200179649309188E-3</v>
      </c>
      <c r="K222" s="98">
        <f>I222/'סכום נכסי הקרן'!$C$42</f>
        <v>-6.3217099959301886E-6</v>
      </c>
    </row>
    <row r="223" spans="2:11">
      <c r="B223" t="s">
        <v>2489</v>
      </c>
      <c r="C223" t="s">
        <v>2491</v>
      </c>
      <c r="D223" t="s">
        <v>2113</v>
      </c>
      <c r="E223" t="s">
        <v>106</v>
      </c>
      <c r="F223" s="86">
        <v>45181</v>
      </c>
      <c r="G223" s="77">
        <v>16251.2636</v>
      </c>
      <c r="H223" s="77">
        <v>-1.2697689999999999</v>
      </c>
      <c r="I223" s="77">
        <v>-0.20635354500000003</v>
      </c>
      <c r="J223" s="98">
        <f t="shared" si="3"/>
        <v>1.8637610452767832E-3</v>
      </c>
      <c r="K223" s="98">
        <f>I223/'סכום נכסי הקרן'!$C$42</f>
        <v>-4.178043181451917E-6</v>
      </c>
    </row>
    <row r="224" spans="2:11">
      <c r="B224" t="s">
        <v>2492</v>
      </c>
      <c r="C224" t="s">
        <v>2493</v>
      </c>
      <c r="D224" t="s">
        <v>2113</v>
      </c>
      <c r="E224" t="s">
        <v>106</v>
      </c>
      <c r="F224" s="86">
        <v>45181</v>
      </c>
      <c r="G224" s="77">
        <v>22163.753100000002</v>
      </c>
      <c r="H224" s="77">
        <v>-1.25634</v>
      </c>
      <c r="I224" s="77">
        <v>-0.27845209699999995</v>
      </c>
      <c r="J224" s="98">
        <f t="shared" si="3"/>
        <v>2.514946720998818E-3</v>
      </c>
      <c r="K224" s="98">
        <f>I224/'סכום נכסי הקרן'!$C$42</f>
        <v>-5.6378235965456155E-6</v>
      </c>
    </row>
    <row r="225" spans="2:11">
      <c r="B225" t="s">
        <v>2492</v>
      </c>
      <c r="C225" t="s">
        <v>2494</v>
      </c>
      <c r="D225" t="s">
        <v>2113</v>
      </c>
      <c r="E225" t="s">
        <v>106</v>
      </c>
      <c r="F225" s="86">
        <v>45181</v>
      </c>
      <c r="G225" s="77">
        <v>26.350138999999999</v>
      </c>
      <c r="H225" s="77">
        <v>-1.25634</v>
      </c>
      <c r="I225" s="77">
        <v>-3.3104700000000006E-4</v>
      </c>
      <c r="J225" s="98">
        <f t="shared" si="3"/>
        <v>2.9899777236962093E-6</v>
      </c>
      <c r="K225" s="98">
        <f>I225/'סכום נכסי הקרן'!$C$42</f>
        <v>-6.702713350963333E-9</v>
      </c>
    </row>
    <row r="226" spans="2:11">
      <c r="B226" t="s">
        <v>2495</v>
      </c>
      <c r="C226" t="s">
        <v>2496</v>
      </c>
      <c r="D226" t="s">
        <v>2113</v>
      </c>
      <c r="E226" t="s">
        <v>106</v>
      </c>
      <c r="F226" s="86">
        <v>45159</v>
      </c>
      <c r="G226" s="77">
        <v>29567.346000000001</v>
      </c>
      <c r="H226" s="77">
        <v>-1.369534</v>
      </c>
      <c r="I226" s="77">
        <v>-0.40493495699999998</v>
      </c>
      <c r="J226" s="98">
        <f t="shared" si="3"/>
        <v>3.6573250957594606E-3</v>
      </c>
      <c r="K226" s="98">
        <f>I226/'סכום נכסי הקרן'!$C$42</f>
        <v>-8.1987238747237176E-6</v>
      </c>
    </row>
    <row r="227" spans="2:11">
      <c r="B227" t="s">
        <v>2497</v>
      </c>
      <c r="C227" t="s">
        <v>2498</v>
      </c>
      <c r="D227" t="s">
        <v>2113</v>
      </c>
      <c r="E227" t="s">
        <v>106</v>
      </c>
      <c r="F227" s="86">
        <v>45167</v>
      </c>
      <c r="G227" s="77">
        <v>25876.228279999996</v>
      </c>
      <c r="H227" s="77">
        <v>-1.3306359999999999</v>
      </c>
      <c r="I227" s="77">
        <v>-0.34431835699999991</v>
      </c>
      <c r="J227" s="98">
        <f t="shared" si="3"/>
        <v>3.1098430654549905E-3</v>
      </c>
      <c r="K227" s="98">
        <f>I227/'סכום נכסי הקרן'!$C$42</f>
        <v>-6.9714187062430957E-6</v>
      </c>
    </row>
    <row r="228" spans="2:11">
      <c r="B228" t="s">
        <v>2499</v>
      </c>
      <c r="C228" t="s">
        <v>2500</v>
      </c>
      <c r="D228" t="s">
        <v>2113</v>
      </c>
      <c r="E228" t="s">
        <v>106</v>
      </c>
      <c r="F228" s="86">
        <v>45189</v>
      </c>
      <c r="G228" s="77">
        <v>109305.381371</v>
      </c>
      <c r="H228" s="77">
        <v>-1.13608</v>
      </c>
      <c r="I228" s="77">
        <v>-1.2417961450000001</v>
      </c>
      <c r="J228" s="98">
        <f t="shared" si="3"/>
        <v>1.1215757312169655E-2</v>
      </c>
      <c r="K228" s="98">
        <f>I228/'סכום נכסי הקרן'!$C$42</f>
        <v>-2.5142664335475924E-5</v>
      </c>
    </row>
    <row r="229" spans="2:11">
      <c r="B229" t="s">
        <v>2501</v>
      </c>
      <c r="C229" t="s">
        <v>2502</v>
      </c>
      <c r="D229" t="s">
        <v>2113</v>
      </c>
      <c r="E229" t="s">
        <v>106</v>
      </c>
      <c r="F229" s="86">
        <v>45174</v>
      </c>
      <c r="G229" s="77">
        <v>99516.631039999978</v>
      </c>
      <c r="H229" s="77">
        <v>-1.142415</v>
      </c>
      <c r="I229" s="77">
        <v>-1.1368931740000001</v>
      </c>
      <c r="J229" s="98">
        <f t="shared" si="3"/>
        <v>1.0268285966893758E-2</v>
      </c>
      <c r="K229" s="98">
        <f>I229/'סכום נכסי הקרן'!$C$42</f>
        <v>-2.3018692378994157E-5</v>
      </c>
    </row>
    <row r="230" spans="2:11">
      <c r="B230" t="s">
        <v>2501</v>
      </c>
      <c r="C230" t="s">
        <v>2503</v>
      </c>
      <c r="D230" t="s">
        <v>2113</v>
      </c>
      <c r="E230" t="s">
        <v>106</v>
      </c>
      <c r="F230" s="86">
        <v>45174</v>
      </c>
      <c r="G230" s="77">
        <v>15537.258240000001</v>
      </c>
      <c r="H230" s="77">
        <v>-1.142415</v>
      </c>
      <c r="I230" s="77">
        <v>-0.17750000800000001</v>
      </c>
      <c r="J230" s="98">
        <f t="shared" si="3"/>
        <v>1.6031592791232027E-3</v>
      </c>
      <c r="K230" s="98">
        <f>I230/'סכום נכסי הקרן'!$C$42</f>
        <v>-3.5938452045108349E-6</v>
      </c>
    </row>
    <row r="231" spans="2:11">
      <c r="B231" t="s">
        <v>2504</v>
      </c>
      <c r="C231" t="s">
        <v>2505</v>
      </c>
      <c r="D231" t="s">
        <v>2113</v>
      </c>
      <c r="E231" t="s">
        <v>106</v>
      </c>
      <c r="F231" s="86">
        <v>45167</v>
      </c>
      <c r="G231" s="77">
        <v>27707.155200000001</v>
      </c>
      <c r="H231" s="77">
        <v>-1.2554970000000001</v>
      </c>
      <c r="I231" s="77">
        <v>-0.34786237999999997</v>
      </c>
      <c r="J231" s="98">
        <f t="shared" si="3"/>
        <v>3.1418522660285261E-3</v>
      </c>
      <c r="K231" s="98">
        <f>I231/'סכום נכסי הקרן'!$C$42</f>
        <v>-7.0431745906891766E-6</v>
      </c>
    </row>
    <row r="232" spans="2:11">
      <c r="B232" t="s">
        <v>2506</v>
      </c>
      <c r="C232" t="s">
        <v>2507</v>
      </c>
      <c r="D232" t="s">
        <v>2113</v>
      </c>
      <c r="E232" t="s">
        <v>106</v>
      </c>
      <c r="F232" s="86">
        <v>45189</v>
      </c>
      <c r="G232" s="77">
        <v>36948.743759999998</v>
      </c>
      <c r="H232" s="77">
        <v>-1.055741</v>
      </c>
      <c r="I232" s="77">
        <v>-0.39008289400000001</v>
      </c>
      <c r="J232" s="98">
        <f t="shared" si="3"/>
        <v>3.5231830025795417E-3</v>
      </c>
      <c r="K232" s="98">
        <f>I232/'סכום נכסי הקרן'!$C$42</f>
        <v>-7.8980139424196993E-6</v>
      </c>
    </row>
    <row r="233" spans="2:11">
      <c r="B233" t="s">
        <v>2508</v>
      </c>
      <c r="C233" t="s">
        <v>2509</v>
      </c>
      <c r="D233" t="s">
        <v>2113</v>
      </c>
      <c r="E233" t="s">
        <v>106</v>
      </c>
      <c r="F233" s="86">
        <v>45189</v>
      </c>
      <c r="G233" s="77">
        <v>25899.545139999998</v>
      </c>
      <c r="H233" s="77">
        <v>-1.055741</v>
      </c>
      <c r="I233" s="77">
        <v>-0.27343201699999997</v>
      </c>
      <c r="J233" s="98">
        <f t="shared" si="3"/>
        <v>2.4696059465131024E-3</v>
      </c>
      <c r="K233" s="98">
        <f>I233/'סכום נכסי הקרן'!$C$42</f>
        <v>-5.5361819648772913E-6</v>
      </c>
    </row>
    <row r="234" spans="2:11">
      <c r="B234" t="s">
        <v>2510</v>
      </c>
      <c r="C234" t="s">
        <v>2511</v>
      </c>
      <c r="D234" t="s">
        <v>2113</v>
      </c>
      <c r="E234" t="s">
        <v>106</v>
      </c>
      <c r="F234" s="86">
        <v>45190</v>
      </c>
      <c r="G234" s="77">
        <v>29602.6152</v>
      </c>
      <c r="H234" s="77">
        <v>-1.0218849999999999</v>
      </c>
      <c r="I234" s="77">
        <v>-0.30250471200000001</v>
      </c>
      <c r="J234" s="98">
        <f t="shared" si="3"/>
        <v>2.7321871220495494E-3</v>
      </c>
      <c r="K234" s="98">
        <f>I234/'סכום נכסי הקרן'!$C$42</f>
        <v>-6.1248172369836234E-6</v>
      </c>
    </row>
    <row r="235" spans="2:11">
      <c r="B235" t="s">
        <v>2512</v>
      </c>
      <c r="C235" t="s">
        <v>2513</v>
      </c>
      <c r="D235" t="s">
        <v>2113</v>
      </c>
      <c r="E235" t="s">
        <v>106</v>
      </c>
      <c r="F235" s="86">
        <v>45188</v>
      </c>
      <c r="G235" s="77">
        <v>37032.660000000003</v>
      </c>
      <c r="H235" s="77">
        <v>-0.96947099999999997</v>
      </c>
      <c r="I235" s="77">
        <v>-0.35902086200000005</v>
      </c>
      <c r="J235" s="98">
        <f t="shared" si="3"/>
        <v>3.2426343682987941E-3</v>
      </c>
      <c r="K235" s="98">
        <f>I235/'סכום נכסי הקרן'!$C$42</f>
        <v>-7.2691005355788279E-6</v>
      </c>
    </row>
    <row r="236" spans="2:11">
      <c r="B236" t="s">
        <v>2514</v>
      </c>
      <c r="C236" t="s">
        <v>2515</v>
      </c>
      <c r="D236" t="s">
        <v>2113</v>
      </c>
      <c r="E236" t="s">
        <v>106</v>
      </c>
      <c r="F236" s="86">
        <v>45188</v>
      </c>
      <c r="G236" s="77">
        <v>74065.320000000007</v>
      </c>
      <c r="H236" s="77">
        <v>-0.96947099999999997</v>
      </c>
      <c r="I236" s="77">
        <v>-0.7180417240000001</v>
      </c>
      <c r="J236" s="98">
        <f t="shared" si="3"/>
        <v>6.4852687365975882E-3</v>
      </c>
      <c r="K236" s="98">
        <f>I236/'סכום נכסי הקרן'!$C$42</f>
        <v>-1.4538201071157656E-5</v>
      </c>
    </row>
    <row r="237" spans="2:11">
      <c r="B237" t="s">
        <v>2516</v>
      </c>
      <c r="C237" t="s">
        <v>2517</v>
      </c>
      <c r="D237" t="s">
        <v>2113</v>
      </c>
      <c r="E237" t="s">
        <v>106</v>
      </c>
      <c r="F237" s="86">
        <v>45190</v>
      </c>
      <c r="G237" s="77">
        <v>51845.724000000002</v>
      </c>
      <c r="H237" s="77">
        <v>-0.94170900000000002</v>
      </c>
      <c r="I237" s="77">
        <v>-0.48823584599999992</v>
      </c>
      <c r="J237" s="98">
        <f t="shared" si="3"/>
        <v>4.4096889669743948E-3</v>
      </c>
      <c r="K237" s="98">
        <f>I237/'סכום נכסי הקרן'!$C$42</f>
        <v>-9.8853181675202514E-6</v>
      </c>
    </row>
    <row r="238" spans="2:11">
      <c r="B238" t="s">
        <v>2516</v>
      </c>
      <c r="C238" t="s">
        <v>2518</v>
      </c>
      <c r="D238" t="s">
        <v>2113</v>
      </c>
      <c r="E238" t="s">
        <v>106</v>
      </c>
      <c r="F238" s="86">
        <v>45190</v>
      </c>
      <c r="G238" s="77">
        <v>12452.756400000002</v>
      </c>
      <c r="H238" s="77">
        <v>-0.94170900000000002</v>
      </c>
      <c r="I238" s="77">
        <v>-0.117268727</v>
      </c>
      <c r="J238" s="98">
        <f t="shared" si="3"/>
        <v>1.0591574048887686E-3</v>
      </c>
      <c r="K238" s="98">
        <f>I238/'סכום נכסי הקרן'!$C$42</f>
        <v>-2.3743415953425771E-6</v>
      </c>
    </row>
    <row r="239" spans="2:11">
      <c r="B239" t="s">
        <v>2519</v>
      </c>
      <c r="C239" t="s">
        <v>2520</v>
      </c>
      <c r="D239" t="s">
        <v>2113</v>
      </c>
      <c r="E239" t="s">
        <v>106</v>
      </c>
      <c r="F239" s="86">
        <v>45182</v>
      </c>
      <c r="G239" s="77">
        <v>37062.050999999999</v>
      </c>
      <c r="H239" s="77">
        <v>-0.91713999999999996</v>
      </c>
      <c r="I239" s="77">
        <v>-0.339910834</v>
      </c>
      <c r="J239" s="98">
        <f t="shared" si="3"/>
        <v>3.0700348340356501E-3</v>
      </c>
      <c r="K239" s="98">
        <f>I239/'סכום נכסי הקרן'!$C$42</f>
        <v>-6.8821795249281243E-6</v>
      </c>
    </row>
    <row r="240" spans="2:11">
      <c r="B240" t="s">
        <v>2521</v>
      </c>
      <c r="C240" t="s">
        <v>2522</v>
      </c>
      <c r="D240" t="s">
        <v>2113</v>
      </c>
      <c r="E240" t="s">
        <v>106</v>
      </c>
      <c r="F240" s="86">
        <v>45182</v>
      </c>
      <c r="G240" s="77">
        <v>24931.867839999999</v>
      </c>
      <c r="H240" s="77">
        <v>-0.89046999999999998</v>
      </c>
      <c r="I240" s="77">
        <v>-0.22201090400000001</v>
      </c>
      <c r="J240" s="98">
        <f t="shared" si="3"/>
        <v>2.0051764775927817E-3</v>
      </c>
      <c r="K240" s="98">
        <f>I240/'סכום נכסי הקרן'!$C$42</f>
        <v>-4.4950579534031079E-6</v>
      </c>
    </row>
    <row r="241" spans="2:11">
      <c r="B241" t="s">
        <v>2523</v>
      </c>
      <c r="C241" t="s">
        <v>2524</v>
      </c>
      <c r="D241" t="s">
        <v>2113</v>
      </c>
      <c r="E241" t="s">
        <v>106</v>
      </c>
      <c r="F241" s="86">
        <v>45182</v>
      </c>
      <c r="G241" s="77">
        <v>22247.223539999999</v>
      </c>
      <c r="H241" s="77">
        <v>-0.87180999999999997</v>
      </c>
      <c r="I241" s="77">
        <v>-0.19395356</v>
      </c>
      <c r="J241" s="98">
        <f t="shared" si="3"/>
        <v>1.7517658333456459E-3</v>
      </c>
      <c r="K241" s="98">
        <f>I241/'סכום נכסי הקרן'!$C$42</f>
        <v>-3.9269805075378045E-6</v>
      </c>
    </row>
    <row r="242" spans="2:11">
      <c r="B242" t="s">
        <v>2523</v>
      </c>
      <c r="C242" t="s">
        <v>2525</v>
      </c>
      <c r="D242" t="s">
        <v>2113</v>
      </c>
      <c r="E242" t="s">
        <v>106</v>
      </c>
      <c r="F242" s="86">
        <v>45182</v>
      </c>
      <c r="G242" s="77">
        <v>24936.479972000001</v>
      </c>
      <c r="H242" s="77">
        <v>-0.87180999999999997</v>
      </c>
      <c r="I242" s="77">
        <v>-0.21739877200000005</v>
      </c>
      <c r="J242" s="98">
        <f t="shared" si="3"/>
        <v>1.9635202416542399E-3</v>
      </c>
      <c r="K242" s="98">
        <f>I242/'סכום נכסי הקרן'!$C$42</f>
        <v>-4.4016760507342877E-6</v>
      </c>
    </row>
    <row r="243" spans="2:11">
      <c r="B243" t="s">
        <v>2526</v>
      </c>
      <c r="C243" t="s">
        <v>2527</v>
      </c>
      <c r="D243" t="s">
        <v>2113</v>
      </c>
      <c r="E243" t="s">
        <v>106</v>
      </c>
      <c r="F243" s="86">
        <v>45182</v>
      </c>
      <c r="G243" s="77">
        <v>29665.316000000003</v>
      </c>
      <c r="H243" s="77">
        <v>-0.863815</v>
      </c>
      <c r="I243" s="77">
        <v>-0.25625346700000001</v>
      </c>
      <c r="J243" s="98">
        <f t="shared" si="3"/>
        <v>2.3144512952841187E-3</v>
      </c>
      <c r="K243" s="98">
        <f>I243/'סכום נכסי הקרן'!$C$42</f>
        <v>-5.1883676169593491E-6</v>
      </c>
    </row>
    <row r="244" spans="2:11">
      <c r="B244" t="s">
        <v>2528</v>
      </c>
      <c r="C244" t="s">
        <v>2529</v>
      </c>
      <c r="D244" t="s">
        <v>2113</v>
      </c>
      <c r="E244" t="s">
        <v>106</v>
      </c>
      <c r="F244" s="86">
        <v>45173</v>
      </c>
      <c r="G244" s="77">
        <v>70473.739799999996</v>
      </c>
      <c r="H244" s="77">
        <v>-0.90468800000000005</v>
      </c>
      <c r="I244" s="77">
        <v>-0.63756769599999996</v>
      </c>
      <c r="J244" s="98">
        <f t="shared" si="3"/>
        <v>5.7584367427837022E-3</v>
      </c>
      <c r="K244" s="98">
        <f>I244/'סכום נכסי הקרן'!$C$42</f>
        <v>-1.2908842273520468E-5</v>
      </c>
    </row>
    <row r="245" spans="2:11">
      <c r="B245" t="s">
        <v>2530</v>
      </c>
      <c r="C245" t="s">
        <v>2531</v>
      </c>
      <c r="D245" t="s">
        <v>2113</v>
      </c>
      <c r="E245" t="s">
        <v>106</v>
      </c>
      <c r="F245" s="86">
        <v>45173</v>
      </c>
      <c r="G245" s="77">
        <v>63055.451399999998</v>
      </c>
      <c r="H245" s="77">
        <v>-0.90468800000000005</v>
      </c>
      <c r="I245" s="77">
        <v>-0.57045530699999991</v>
      </c>
      <c r="J245" s="98">
        <f t="shared" si="3"/>
        <v>5.1522855071765693E-3</v>
      </c>
      <c r="K245" s="98">
        <f>I245/'סכום נכסי הקרן'!$C$42</f>
        <v>-1.1550016772110261E-5</v>
      </c>
    </row>
    <row r="246" spans="2:11">
      <c r="B246" t="s">
        <v>2532</v>
      </c>
      <c r="C246" t="s">
        <v>2533</v>
      </c>
      <c r="D246" t="s">
        <v>2113</v>
      </c>
      <c r="E246" t="s">
        <v>106</v>
      </c>
      <c r="F246" s="86">
        <v>45173</v>
      </c>
      <c r="G246" s="77">
        <v>24703.59</v>
      </c>
      <c r="H246" s="77">
        <v>-0.86472599999999999</v>
      </c>
      <c r="I246" s="77">
        <v>-0.21361838399999999</v>
      </c>
      <c r="J246" s="98">
        <f t="shared" si="3"/>
        <v>1.9293762200895419E-3</v>
      </c>
      <c r="K246" s="98">
        <f>I246/'סכום נכסי הקרן'!$C$42</f>
        <v>-4.325134480747482E-6</v>
      </c>
    </row>
    <row r="247" spans="2:11">
      <c r="B247" t="s">
        <v>2532</v>
      </c>
      <c r="C247" t="s">
        <v>2534</v>
      </c>
      <c r="D247" t="s">
        <v>2113</v>
      </c>
      <c r="E247" t="s">
        <v>106</v>
      </c>
      <c r="F247" s="86">
        <v>45173</v>
      </c>
      <c r="G247" s="77">
        <v>22263.682499999999</v>
      </c>
      <c r="H247" s="77">
        <v>-0.86472599999999999</v>
      </c>
      <c r="I247" s="77">
        <v>-0.19251986700000001</v>
      </c>
      <c r="J247" s="98">
        <f t="shared" si="3"/>
        <v>1.7388168861187593E-3</v>
      </c>
      <c r="K247" s="98">
        <f>I247/'סכום נכסי הקרן'!$C$42</f>
        <v>-3.8979525048303865E-6</v>
      </c>
    </row>
    <row r="248" spans="2:11">
      <c r="B248" t="s">
        <v>2535</v>
      </c>
      <c r="C248" t="s">
        <v>2536</v>
      </c>
      <c r="D248" t="s">
        <v>2113</v>
      </c>
      <c r="E248" t="s">
        <v>106</v>
      </c>
      <c r="F248" s="86">
        <v>45195</v>
      </c>
      <c r="G248" s="77">
        <v>61307.431471999997</v>
      </c>
      <c r="H248" s="77">
        <v>-0.72391000000000005</v>
      </c>
      <c r="I248" s="77">
        <v>-0.44381045200000002</v>
      </c>
      <c r="J248" s="98">
        <f t="shared" si="3"/>
        <v>4.0084440125527357E-3</v>
      </c>
      <c r="K248" s="98">
        <f>I248/'סכום נכסי הקרן'!$C$42</f>
        <v>-8.9858365788467237E-6</v>
      </c>
    </row>
    <row r="249" spans="2:11">
      <c r="B249" t="s">
        <v>2537</v>
      </c>
      <c r="C249" t="s">
        <v>2538</v>
      </c>
      <c r="D249" t="s">
        <v>2113</v>
      </c>
      <c r="E249" t="s">
        <v>106</v>
      </c>
      <c r="F249" s="86">
        <v>45173</v>
      </c>
      <c r="G249" s="77">
        <v>37111.036</v>
      </c>
      <c r="H249" s="77">
        <v>-0.85141199999999995</v>
      </c>
      <c r="I249" s="77">
        <v>-0.315967946</v>
      </c>
      <c r="J249" s="98">
        <f t="shared" si="3"/>
        <v>2.8537854743950152E-3</v>
      </c>
      <c r="K249" s="98">
        <f>I249/'סכום נכסי הקרן'!$C$42</f>
        <v>-6.3974075286308627E-6</v>
      </c>
    </row>
    <row r="250" spans="2:11">
      <c r="B250" t="s">
        <v>2539</v>
      </c>
      <c r="C250" t="s">
        <v>2540</v>
      </c>
      <c r="D250" t="s">
        <v>2113</v>
      </c>
      <c r="E250" t="s">
        <v>106</v>
      </c>
      <c r="F250" s="86">
        <v>45195</v>
      </c>
      <c r="G250" s="77">
        <v>40839.382319999997</v>
      </c>
      <c r="H250" s="77">
        <v>-0.68138299999999996</v>
      </c>
      <c r="I250" s="77">
        <v>-0.27827271400000003</v>
      </c>
      <c r="J250" s="98">
        <f t="shared" si="3"/>
        <v>2.5133265547565339E-3</v>
      </c>
      <c r="K250" s="98">
        <f>I250/'סכום נכסי הקרן'!$C$42</f>
        <v>-5.6341916263751103E-6</v>
      </c>
    </row>
    <row r="251" spans="2:11">
      <c r="B251" t="s">
        <v>2539</v>
      </c>
      <c r="C251" t="s">
        <v>2541</v>
      </c>
      <c r="D251" t="s">
        <v>2113</v>
      </c>
      <c r="E251" t="s">
        <v>106</v>
      </c>
      <c r="F251" s="86">
        <v>45195</v>
      </c>
      <c r="G251" s="77">
        <v>12358.64352</v>
      </c>
      <c r="H251" s="77">
        <v>-0.68138299999999996</v>
      </c>
      <c r="I251" s="77">
        <v>-8.4209727999999998E-2</v>
      </c>
      <c r="J251" s="98">
        <f t="shared" si="3"/>
        <v>7.6057239859753112E-4</v>
      </c>
      <c r="K251" s="98">
        <f>I251/'סכום נכסי הקרן'!$C$42</f>
        <v>-1.7049955690478714E-6</v>
      </c>
    </row>
    <row r="252" spans="2:11">
      <c r="B252" t="s">
        <v>2542</v>
      </c>
      <c r="C252" t="s">
        <v>2543</v>
      </c>
      <c r="D252" t="s">
        <v>2113</v>
      </c>
      <c r="E252" t="s">
        <v>106</v>
      </c>
      <c r="F252" s="86">
        <v>45187</v>
      </c>
      <c r="G252" s="77">
        <v>14852.252</v>
      </c>
      <c r="H252" s="77">
        <v>-0.70767500000000005</v>
      </c>
      <c r="I252" s="77">
        <v>-0.105105743</v>
      </c>
      <c r="J252" s="98">
        <f t="shared" si="3"/>
        <v>9.4930275822629031E-4</v>
      </c>
      <c r="K252" s="98">
        <f>I252/'סכום נכסי הקרן'!$C$42</f>
        <v>-2.1280774840703004E-6</v>
      </c>
    </row>
    <row r="253" spans="2:11">
      <c r="B253" t="s">
        <v>2544</v>
      </c>
      <c r="C253" t="s">
        <v>2545</v>
      </c>
      <c r="D253" t="s">
        <v>2113</v>
      </c>
      <c r="E253" t="s">
        <v>106</v>
      </c>
      <c r="F253" s="86">
        <v>45195</v>
      </c>
      <c r="G253" s="77">
        <v>77974.323000000004</v>
      </c>
      <c r="H253" s="77">
        <v>-0.67075700000000005</v>
      </c>
      <c r="I253" s="77">
        <v>-0.52301842899999995</v>
      </c>
      <c r="J253" s="98">
        <f t="shared" si="3"/>
        <v>4.7238411820454103E-3</v>
      </c>
      <c r="K253" s="98">
        <f>I253/'סכום נכסי הקרן'!$C$42</f>
        <v>-1.0589561623751816E-5</v>
      </c>
    </row>
    <row r="254" spans="2:11">
      <c r="B254" t="s">
        <v>2546</v>
      </c>
      <c r="C254" t="s">
        <v>2547</v>
      </c>
      <c r="D254" t="s">
        <v>2113</v>
      </c>
      <c r="E254" t="s">
        <v>106</v>
      </c>
      <c r="F254" s="86">
        <v>45175</v>
      </c>
      <c r="G254" s="77">
        <v>29704.504000000001</v>
      </c>
      <c r="H254" s="77">
        <v>-0.76390400000000003</v>
      </c>
      <c r="I254" s="77">
        <v>-0.226913803</v>
      </c>
      <c r="J254" s="98">
        <f t="shared" si="3"/>
        <v>2.0494588870135959E-3</v>
      </c>
      <c r="K254" s="98">
        <f>I254/'סכום נכסי הקרן'!$C$42</f>
        <v>-4.5943270196859155E-6</v>
      </c>
    </row>
    <row r="255" spans="2:11">
      <c r="B255" t="s">
        <v>2548</v>
      </c>
      <c r="C255" t="s">
        <v>2549</v>
      </c>
      <c r="D255" t="s">
        <v>2113</v>
      </c>
      <c r="E255" t="s">
        <v>106</v>
      </c>
      <c r="F255" s="86">
        <v>45173</v>
      </c>
      <c r="G255" s="77">
        <v>8911.8214559999997</v>
      </c>
      <c r="H255" s="77">
        <v>-0.91206900000000002</v>
      </c>
      <c r="I255" s="77">
        <v>-8.1281947000000007E-2</v>
      </c>
      <c r="J255" s="98">
        <f t="shared" si="3"/>
        <v>7.3412902357869393E-4</v>
      </c>
      <c r="K255" s="98">
        <f>I255/'סכום נכסי הקרן'!$C$42</f>
        <v>-1.6457167452029288E-6</v>
      </c>
    </row>
    <row r="256" spans="2:11">
      <c r="B256" t="s">
        <v>2550</v>
      </c>
      <c r="C256" t="s">
        <v>2551</v>
      </c>
      <c r="D256" t="s">
        <v>2113</v>
      </c>
      <c r="E256" t="s">
        <v>106</v>
      </c>
      <c r="F256" s="86">
        <v>45175</v>
      </c>
      <c r="G256" s="77">
        <v>26000.35627</v>
      </c>
      <c r="H256" s="77">
        <v>-0.72935300000000003</v>
      </c>
      <c r="I256" s="77">
        <v>-0.18963430800000003</v>
      </c>
      <c r="J256" s="98">
        <f t="shared" si="3"/>
        <v>1.712754855257851E-3</v>
      </c>
      <c r="K256" s="98">
        <f>I256/'סכום נכסי הקרן'!$C$42</f>
        <v>-3.839528550424238E-6</v>
      </c>
    </row>
    <row r="257" spans="2:11">
      <c r="B257" t="s">
        <v>2552</v>
      </c>
      <c r="C257" t="s">
        <v>2553</v>
      </c>
      <c r="D257" t="s">
        <v>2113</v>
      </c>
      <c r="E257" t="s">
        <v>106</v>
      </c>
      <c r="F257" s="86">
        <v>45175</v>
      </c>
      <c r="G257" s="77">
        <v>81730.492800000007</v>
      </c>
      <c r="H257" s="77">
        <v>-0.710758</v>
      </c>
      <c r="I257" s="77">
        <v>-0.58090615899999998</v>
      </c>
      <c r="J257" s="98">
        <f t="shared" si="3"/>
        <v>5.2466763781817321E-3</v>
      </c>
      <c r="K257" s="98">
        <f>I257/'סכום נכסי הקרן'!$C$42</f>
        <v>-1.1761615322253722E-5</v>
      </c>
    </row>
    <row r="258" spans="2:11">
      <c r="B258" t="s">
        <v>2554</v>
      </c>
      <c r="C258" t="s">
        <v>2555</v>
      </c>
      <c r="D258" t="s">
        <v>2113</v>
      </c>
      <c r="E258" t="s">
        <v>106</v>
      </c>
      <c r="F258" s="86">
        <v>45187</v>
      </c>
      <c r="G258" s="77">
        <v>34983.021220000002</v>
      </c>
      <c r="H258" s="77">
        <v>-0.641289</v>
      </c>
      <c r="I258" s="77">
        <v>-0.224342402</v>
      </c>
      <c r="J258" s="98">
        <f t="shared" si="3"/>
        <v>2.0262342944068357E-3</v>
      </c>
      <c r="K258" s="98">
        <f>I258/'סכום נכסי הקרן'!$C$42</f>
        <v>-4.5422638268058099E-6</v>
      </c>
    </row>
    <row r="259" spans="2:11">
      <c r="B259" t="s">
        <v>2554</v>
      </c>
      <c r="C259" t="s">
        <v>2556</v>
      </c>
      <c r="D259" t="s">
        <v>2113</v>
      </c>
      <c r="E259" t="s">
        <v>106</v>
      </c>
      <c r="F259" s="86">
        <v>45187</v>
      </c>
      <c r="G259" s="77">
        <v>37155.122499999998</v>
      </c>
      <c r="H259" s="77">
        <v>-0.641289</v>
      </c>
      <c r="I259" s="77">
        <v>-0.238271857</v>
      </c>
      <c r="J259" s="98">
        <f t="shared" si="3"/>
        <v>2.15204350020912E-3</v>
      </c>
      <c r="K259" s="98">
        <f>I259/'סכום נכסי הקרן'!$C$42</f>
        <v>-4.8242937017182632E-6</v>
      </c>
    </row>
    <row r="260" spans="2:11">
      <c r="B260" t="s">
        <v>2557</v>
      </c>
      <c r="C260" t="s">
        <v>2558</v>
      </c>
      <c r="D260" t="s">
        <v>2113</v>
      </c>
      <c r="E260" t="s">
        <v>106</v>
      </c>
      <c r="F260" s="86">
        <v>45175</v>
      </c>
      <c r="G260" s="77">
        <v>92900.052500000005</v>
      </c>
      <c r="H260" s="77">
        <v>-0.68420599999999998</v>
      </c>
      <c r="I260" s="77">
        <v>-0.63562813500000004</v>
      </c>
      <c r="J260" s="98">
        <f t="shared" si="3"/>
        <v>5.7409188550404224E-3</v>
      </c>
      <c r="K260" s="98">
        <f>I260/'סכום נכסי הקרן'!$C$42</f>
        <v>-1.2869571954170928E-5</v>
      </c>
    </row>
    <row r="261" spans="2:11">
      <c r="B261" t="s">
        <v>2559</v>
      </c>
      <c r="C261" t="s">
        <v>2560</v>
      </c>
      <c r="D261" t="s">
        <v>2113</v>
      </c>
      <c r="E261" t="s">
        <v>106</v>
      </c>
      <c r="F261" s="86">
        <v>45187</v>
      </c>
      <c r="G261" s="77">
        <v>52032.258880000001</v>
      </c>
      <c r="H261" s="77">
        <v>-0.61210699999999996</v>
      </c>
      <c r="I261" s="77">
        <v>-0.31849322000000002</v>
      </c>
      <c r="J261" s="98">
        <f t="shared" si="3"/>
        <v>2.8765934533412957E-3</v>
      </c>
      <c r="K261" s="98">
        <f>I261/'סכום נכסי הקרן'!$C$42</f>
        <v>-6.4485367874812391E-6</v>
      </c>
    </row>
    <row r="262" spans="2:11">
      <c r="B262" t="s">
        <v>2561</v>
      </c>
      <c r="C262" t="s">
        <v>2562</v>
      </c>
      <c r="D262" t="s">
        <v>2113</v>
      </c>
      <c r="E262" t="s">
        <v>106</v>
      </c>
      <c r="F262" s="86">
        <v>45175</v>
      </c>
      <c r="G262" s="77">
        <v>235.70191600000001</v>
      </c>
      <c r="H262" s="77">
        <v>-0.64971000000000001</v>
      </c>
      <c r="I262" s="77">
        <v>-1.531379E-3</v>
      </c>
      <c r="J262" s="98">
        <f t="shared" si="3"/>
        <v>1.3831235735518451E-5</v>
      </c>
      <c r="K262" s="98">
        <f>I262/'סכום נכסי הקרן'!$C$42</f>
        <v>-3.1005852548686065E-8</v>
      </c>
    </row>
    <row r="263" spans="2:11">
      <c r="B263" t="s">
        <v>2563</v>
      </c>
      <c r="C263" t="s">
        <v>2564</v>
      </c>
      <c r="D263" t="s">
        <v>2113</v>
      </c>
      <c r="E263" t="s">
        <v>106</v>
      </c>
      <c r="F263" s="86">
        <v>45180</v>
      </c>
      <c r="G263" s="77">
        <v>93394.801000000021</v>
      </c>
      <c r="H263" s="77">
        <v>-0.13165099999999999</v>
      </c>
      <c r="I263" s="77">
        <v>-0.122954799</v>
      </c>
      <c r="J263" s="98">
        <f t="shared" si="3"/>
        <v>1.1105133411012482E-3</v>
      </c>
      <c r="K263" s="98">
        <f>I263/'סכום נכסי הקרן'!$C$42</f>
        <v>-2.4894675765746646E-6</v>
      </c>
    </row>
    <row r="264" spans="2:11">
      <c r="B264" t="s">
        <v>2565</v>
      </c>
      <c r="C264" t="s">
        <v>2566</v>
      </c>
      <c r="D264" t="s">
        <v>2113</v>
      </c>
      <c r="E264" t="s">
        <v>106</v>
      </c>
      <c r="F264" s="86">
        <v>45180</v>
      </c>
      <c r="G264" s="77">
        <v>177.670965</v>
      </c>
      <c r="H264" s="77">
        <v>-0.12377299999999999</v>
      </c>
      <c r="I264" s="77">
        <v>-2.1990899999999998E-4</v>
      </c>
      <c r="J264" s="98">
        <f t="shared" si="3"/>
        <v>1.9861923268910745E-6</v>
      </c>
      <c r="K264" s="98">
        <f>I264/'סכום נכסי הקרן'!$C$42</f>
        <v>-4.4525006730071419E-9</v>
      </c>
    </row>
    <row r="265" spans="2:11">
      <c r="B265" t="s">
        <v>2567</v>
      </c>
      <c r="C265" t="s">
        <v>2568</v>
      </c>
      <c r="D265" t="s">
        <v>2113</v>
      </c>
      <c r="E265" t="s">
        <v>106</v>
      </c>
      <c r="F265" s="86">
        <v>45197</v>
      </c>
      <c r="G265" s="77">
        <v>29923.9568</v>
      </c>
      <c r="H265" s="77">
        <v>-2.4933E-2</v>
      </c>
      <c r="I265" s="77">
        <v>-7.4610029999999999E-3</v>
      </c>
      <c r="J265" s="98">
        <f t="shared" si="3"/>
        <v>6.7386905081244009E-5</v>
      </c>
      <c r="K265" s="98">
        <f>I265/'סכום נכסי הקרן'!$C$42</f>
        <v>-1.5106303461344603E-7</v>
      </c>
    </row>
    <row r="266" spans="2:11">
      <c r="B266" t="s">
        <v>2569</v>
      </c>
      <c r="C266" t="s">
        <v>2570</v>
      </c>
      <c r="D266" t="s">
        <v>2113</v>
      </c>
      <c r="E266" t="s">
        <v>106</v>
      </c>
      <c r="F266" s="86">
        <v>45126</v>
      </c>
      <c r="G266" s="77">
        <v>71646.440700000006</v>
      </c>
      <c r="H266" s="77">
        <v>7.376773</v>
      </c>
      <c r="I266" s="77">
        <v>5.2851954280000006</v>
      </c>
      <c r="J266" s="98">
        <f t="shared" si="3"/>
        <v>-4.7735265974623096E-2</v>
      </c>
      <c r="K266" s="98">
        <f>I266/'סכום נכסי הקרן'!$C$42</f>
        <v>1.0700942753659138E-4</v>
      </c>
    </row>
    <row r="267" spans="2:11">
      <c r="B267" t="s">
        <v>2571</v>
      </c>
      <c r="C267" t="s">
        <v>2572</v>
      </c>
      <c r="D267" t="s">
        <v>2113</v>
      </c>
      <c r="E267" t="s">
        <v>106</v>
      </c>
      <c r="F267" s="86">
        <v>45126</v>
      </c>
      <c r="G267" s="77">
        <v>161.39241899999999</v>
      </c>
      <c r="H267" s="77">
        <v>7.1263500000000004</v>
      </c>
      <c r="I267" s="77">
        <v>1.1501387999999998E-2</v>
      </c>
      <c r="J267" s="98">
        <f t="shared" si="3"/>
        <v>-1.0387918909274781E-4</v>
      </c>
      <c r="K267" s="98">
        <f>I267/'סכום נכסי הקרן'!$C$42</f>
        <v>2.3286876758348343E-7</v>
      </c>
    </row>
    <row r="268" spans="2:11">
      <c r="B268" t="s">
        <v>2573</v>
      </c>
      <c r="C268" t="s">
        <v>2574</v>
      </c>
      <c r="D268" t="s">
        <v>2113</v>
      </c>
      <c r="E268" t="s">
        <v>106</v>
      </c>
      <c r="F268" s="86">
        <v>45126</v>
      </c>
      <c r="G268" s="77">
        <v>37708.652999999998</v>
      </c>
      <c r="H268" s="77">
        <v>7.0523720000000001</v>
      </c>
      <c r="I268" s="77">
        <v>2.6593545030000003</v>
      </c>
      <c r="J268" s="98">
        <f t="shared" ref="J268:J331" si="4">I268/$I$11</f>
        <v>-2.4018978342595473E-2</v>
      </c>
      <c r="K268" s="98">
        <f>I268/'סכום נכסי הקרן'!$C$42</f>
        <v>5.3843988715205268E-5</v>
      </c>
    </row>
    <row r="269" spans="2:11">
      <c r="B269" t="s">
        <v>2575</v>
      </c>
      <c r="C269" t="s">
        <v>2576</v>
      </c>
      <c r="D269" t="s">
        <v>2113</v>
      </c>
      <c r="E269" t="s">
        <v>106</v>
      </c>
      <c r="F269" s="86">
        <v>45126</v>
      </c>
      <c r="G269" s="77">
        <v>51283.768080000002</v>
      </c>
      <c r="H269" s="77">
        <v>7.0393819999999998</v>
      </c>
      <c r="I269" s="77">
        <v>3.6100601640000005</v>
      </c>
      <c r="J269" s="98">
        <f t="shared" si="4"/>
        <v>-3.2605640502898631E-2</v>
      </c>
      <c r="K269" s="98">
        <f>I269/'סכום נכסי הקרן'!$C$42</f>
        <v>7.3092939851512558E-5</v>
      </c>
    </row>
    <row r="270" spans="2:11">
      <c r="B270" t="s">
        <v>2577</v>
      </c>
      <c r="C270" t="s">
        <v>2578</v>
      </c>
      <c r="D270" t="s">
        <v>2113</v>
      </c>
      <c r="E270" t="s">
        <v>106</v>
      </c>
      <c r="F270" s="86">
        <v>45126</v>
      </c>
      <c r="G270" s="77">
        <v>63350.537039999996</v>
      </c>
      <c r="H270" s="77">
        <v>7.0393819999999998</v>
      </c>
      <c r="I270" s="77">
        <v>4.4594860839999999</v>
      </c>
      <c r="J270" s="98">
        <f t="shared" si="4"/>
        <v>-4.0277555906844766E-2</v>
      </c>
      <c r="K270" s="98">
        <f>I270/'סכום נכסי הקרן'!$C$42</f>
        <v>9.0291278621047722E-5</v>
      </c>
    </row>
    <row r="271" spans="2:11">
      <c r="B271" t="s">
        <v>2579</v>
      </c>
      <c r="C271" t="s">
        <v>2580</v>
      </c>
      <c r="D271" t="s">
        <v>2113</v>
      </c>
      <c r="E271" t="s">
        <v>106</v>
      </c>
      <c r="F271" s="86">
        <v>45127</v>
      </c>
      <c r="G271" s="77">
        <v>67875.575400000002</v>
      </c>
      <c r="H271" s="77">
        <v>6.8930420000000003</v>
      </c>
      <c r="I271" s="77">
        <v>4.6786921570000004</v>
      </c>
      <c r="J271" s="98">
        <f t="shared" si="4"/>
        <v>-4.2257399479415814E-2</v>
      </c>
      <c r="K271" s="98">
        <f>I271/'סכום נכסי הקרן'!$C$42</f>
        <v>9.4729547121017051E-5</v>
      </c>
    </row>
    <row r="272" spans="2:11">
      <c r="B272" t="s">
        <v>2581</v>
      </c>
      <c r="C272" t="s">
        <v>2582</v>
      </c>
      <c r="D272" t="s">
        <v>2113</v>
      </c>
      <c r="E272" t="s">
        <v>106</v>
      </c>
      <c r="F272" s="86">
        <v>45127</v>
      </c>
      <c r="G272" s="77">
        <v>52792.114199999996</v>
      </c>
      <c r="H272" s="77">
        <v>6.8399419999999997</v>
      </c>
      <c r="I272" s="77">
        <v>3.6109499839999999</v>
      </c>
      <c r="J272" s="98">
        <f t="shared" si="4"/>
        <v>-3.2613677252901194E-2</v>
      </c>
      <c r="K272" s="98">
        <f>I272/'סכום נכסי הקרן'!$C$42</f>
        <v>7.3110956049798461E-5</v>
      </c>
    </row>
    <row r="273" spans="2:11">
      <c r="B273" t="s">
        <v>2583</v>
      </c>
      <c r="C273" t="s">
        <v>2584</v>
      </c>
      <c r="D273" t="s">
        <v>2113</v>
      </c>
      <c r="E273" t="s">
        <v>106</v>
      </c>
      <c r="F273" s="86">
        <v>45131</v>
      </c>
      <c r="G273" s="77">
        <v>38462.826059999999</v>
      </c>
      <c r="H273" s="77">
        <v>4.8554060000000003</v>
      </c>
      <c r="I273" s="77">
        <v>1.867526266</v>
      </c>
      <c r="J273" s="98">
        <f t="shared" si="4"/>
        <v>-1.6867278464259033E-2</v>
      </c>
      <c r="K273" s="98">
        <f>I273/'סכום נכסי הקרן'!$C$42</f>
        <v>3.7811831058408316E-5</v>
      </c>
    </row>
    <row r="274" spans="2:11">
      <c r="B274" t="s">
        <v>2585</v>
      </c>
      <c r="C274" t="s">
        <v>2586</v>
      </c>
      <c r="D274" t="s">
        <v>2113</v>
      </c>
      <c r="E274" t="s">
        <v>106</v>
      </c>
      <c r="F274" s="86">
        <v>45147</v>
      </c>
      <c r="G274" s="77">
        <v>12680.06862</v>
      </c>
      <c r="H274" s="77">
        <v>4.0789819999999999</v>
      </c>
      <c r="I274" s="77">
        <v>0.51721766000000002</v>
      </c>
      <c r="J274" s="98">
        <f t="shared" si="4"/>
        <v>-4.6714493159650435E-3</v>
      </c>
      <c r="K274" s="98">
        <f>I274/'סכום נכסי הקרן'!$C$42</f>
        <v>1.0472113370717794E-5</v>
      </c>
    </row>
    <row r="275" spans="2:11">
      <c r="B275" t="s">
        <v>2587</v>
      </c>
      <c r="C275" t="s">
        <v>2588</v>
      </c>
      <c r="D275" t="s">
        <v>2113</v>
      </c>
      <c r="E275" t="s">
        <v>106</v>
      </c>
      <c r="F275" s="86">
        <v>45147</v>
      </c>
      <c r="G275" s="77">
        <v>63400.343099999998</v>
      </c>
      <c r="H275" s="77">
        <v>4.0780940000000001</v>
      </c>
      <c r="I275" s="77">
        <v>2.5855258999999999</v>
      </c>
      <c r="J275" s="98">
        <f t="shared" si="4"/>
        <v>-2.3352167048907229E-2</v>
      </c>
      <c r="K275" s="98">
        <f>I275/'סכום נכסי הקרן'!$C$42</f>
        <v>5.234917993273307E-5</v>
      </c>
    </row>
    <row r="276" spans="2:11">
      <c r="B276" t="s">
        <v>2589</v>
      </c>
      <c r="C276" t="s">
        <v>2590</v>
      </c>
      <c r="D276" t="s">
        <v>2113</v>
      </c>
      <c r="E276" t="s">
        <v>106</v>
      </c>
      <c r="F276" s="86">
        <v>45181</v>
      </c>
      <c r="G276" s="77">
        <v>149.43742499999999</v>
      </c>
      <c r="H276" s="77">
        <v>1.4065369999999999</v>
      </c>
      <c r="I276" s="77">
        <v>2.1018919999999997E-3</v>
      </c>
      <c r="J276" s="98">
        <f t="shared" si="4"/>
        <v>-1.8984042319112607E-5</v>
      </c>
      <c r="K276" s="98">
        <f>I276/'סכום נכסי הקרן'!$C$42</f>
        <v>4.255703743179373E-8</v>
      </c>
    </row>
    <row r="277" spans="2:11">
      <c r="B277" t="s">
        <v>2591</v>
      </c>
      <c r="C277" t="s">
        <v>2592</v>
      </c>
      <c r="D277" t="s">
        <v>2113</v>
      </c>
      <c r="E277" t="s">
        <v>106</v>
      </c>
      <c r="F277" s="86">
        <v>45189</v>
      </c>
      <c r="G277" s="77">
        <v>38040.205860000002</v>
      </c>
      <c r="H277" s="77">
        <v>1.0168250000000001</v>
      </c>
      <c r="I277" s="77">
        <v>0.38680238</v>
      </c>
      <c r="J277" s="98">
        <f t="shared" si="4"/>
        <v>-3.4935537844254017E-3</v>
      </c>
      <c r="K277" s="98">
        <f>I277/'סכום נכסי הקרן'!$C$42</f>
        <v>7.8315933284711596E-6</v>
      </c>
    </row>
    <row r="278" spans="2:11">
      <c r="B278" t="s">
        <v>2593</v>
      </c>
      <c r="C278" t="s">
        <v>2594</v>
      </c>
      <c r="D278" t="s">
        <v>2113</v>
      </c>
      <c r="E278" t="s">
        <v>106</v>
      </c>
      <c r="F278" s="86">
        <v>45169</v>
      </c>
      <c r="G278" s="77">
        <v>31700.171549999999</v>
      </c>
      <c r="H278" s="77">
        <v>1.2998700000000001</v>
      </c>
      <c r="I278" s="77">
        <v>0.41206105000000004</v>
      </c>
      <c r="J278" s="98">
        <f t="shared" si="4"/>
        <v>-3.7216871329535375E-3</v>
      </c>
      <c r="K278" s="98">
        <f>I278/'סכום נכסי הקרן'!$C$42</f>
        <v>8.3430059817698682E-6</v>
      </c>
    </row>
    <row r="279" spans="2:11">
      <c r="B279" t="s">
        <v>2595</v>
      </c>
      <c r="C279" t="s">
        <v>2596</v>
      </c>
      <c r="D279" t="s">
        <v>2113</v>
      </c>
      <c r="E279" t="s">
        <v>106</v>
      </c>
      <c r="F279" s="86">
        <v>45187</v>
      </c>
      <c r="G279" s="77">
        <v>42985.432622</v>
      </c>
      <c r="H279" s="77">
        <v>0.50063000000000002</v>
      </c>
      <c r="I279" s="77">
        <v>0.21519779600000002</v>
      </c>
      <c r="J279" s="98">
        <f t="shared" si="4"/>
        <v>-1.9436412842542634E-3</v>
      </c>
      <c r="K279" s="98">
        <f>I279/'סכום נכסי הקרן'!$C$42</f>
        <v>4.3571128581352E-6</v>
      </c>
    </row>
    <row r="280" spans="2:11">
      <c r="B280" t="s">
        <v>2597</v>
      </c>
      <c r="C280" t="s">
        <v>2598</v>
      </c>
      <c r="D280" t="s">
        <v>2113</v>
      </c>
      <c r="E280" t="s">
        <v>106</v>
      </c>
      <c r="F280" s="86">
        <v>45173</v>
      </c>
      <c r="G280" s="77">
        <v>17825.219369999999</v>
      </c>
      <c r="H280" s="77">
        <v>0.93317700000000003</v>
      </c>
      <c r="I280" s="77">
        <v>0.16634092700000003</v>
      </c>
      <c r="J280" s="98">
        <f t="shared" si="4"/>
        <v>-1.5023717667551051E-3</v>
      </c>
      <c r="K280" s="98">
        <f>I280/'סכום נכסי הקרן'!$C$42</f>
        <v>3.3679071316596046E-6</v>
      </c>
    </row>
    <row r="281" spans="2:11">
      <c r="B281" t="s">
        <v>2599</v>
      </c>
      <c r="C281" t="s">
        <v>2600</v>
      </c>
      <c r="D281" t="s">
        <v>2113</v>
      </c>
      <c r="E281" t="s">
        <v>106</v>
      </c>
      <c r="F281" s="86">
        <v>45187</v>
      </c>
      <c r="G281" s="77">
        <v>39956.925033</v>
      </c>
      <c r="H281" s="77">
        <v>0.53651700000000002</v>
      </c>
      <c r="I281" s="77">
        <v>0.214375868</v>
      </c>
      <c r="J281" s="98">
        <f t="shared" si="4"/>
        <v>-1.9362177268425296E-3</v>
      </c>
      <c r="K281" s="98">
        <f>I281/'סכום נכסי הקרן'!$C$42</f>
        <v>4.3404712701457883E-6</v>
      </c>
    </row>
    <row r="282" spans="2:11">
      <c r="B282" t="s">
        <v>2601</v>
      </c>
      <c r="C282" t="s">
        <v>2602</v>
      </c>
      <c r="D282" t="s">
        <v>2113</v>
      </c>
      <c r="E282" t="s">
        <v>106</v>
      </c>
      <c r="F282" s="86">
        <v>45176</v>
      </c>
      <c r="G282" s="77">
        <v>38196.898650000003</v>
      </c>
      <c r="H282" s="77">
        <v>4.2625999999999997E-2</v>
      </c>
      <c r="I282" s="77">
        <v>1.6281730000000001E-2</v>
      </c>
      <c r="J282" s="98">
        <f t="shared" si="4"/>
        <v>-1.4705467804642928E-4</v>
      </c>
      <c r="K282" s="98">
        <f>I282/'סכום נכסי הקרן'!$C$42</f>
        <v>3.2965642053176806E-7</v>
      </c>
    </row>
    <row r="283" spans="2:11">
      <c r="B283" t="s">
        <v>2603</v>
      </c>
      <c r="C283" t="s">
        <v>2604</v>
      </c>
      <c r="D283" t="s">
        <v>2113</v>
      </c>
      <c r="E283" t="s">
        <v>106</v>
      </c>
      <c r="F283" s="86">
        <v>45068</v>
      </c>
      <c r="G283" s="77">
        <v>90662.5</v>
      </c>
      <c r="H283" s="77">
        <v>-5.7710410000000003</v>
      </c>
      <c r="I283" s="77">
        <v>-5.23217</v>
      </c>
      <c r="J283" s="98">
        <f t="shared" si="4"/>
        <v>4.7256346520559295E-2</v>
      </c>
      <c r="K283" s="98">
        <f>I283/'סכום נכסי הקרן'!$C$42</f>
        <v>-1.0593582093633175E-4</v>
      </c>
    </row>
    <row r="284" spans="2:11">
      <c r="B284" t="s">
        <v>2605</v>
      </c>
      <c r="C284" t="s">
        <v>2606</v>
      </c>
      <c r="D284" t="s">
        <v>2113</v>
      </c>
      <c r="E284" t="s">
        <v>106</v>
      </c>
      <c r="F284" s="86">
        <v>45105</v>
      </c>
      <c r="G284" s="77">
        <v>72854</v>
      </c>
      <c r="H284" s="77">
        <v>-5.300656</v>
      </c>
      <c r="I284" s="77">
        <v>-3.8617399999999997</v>
      </c>
      <c r="J284" s="98">
        <f t="shared" si="4"/>
        <v>3.4878783298766022E-2</v>
      </c>
      <c r="K284" s="98">
        <f>I284/'סכום נכסי הקרן'!$C$42</f>
        <v>-7.8188705096101573E-5</v>
      </c>
    </row>
    <row r="285" spans="2:11">
      <c r="B285" t="s">
        <v>2607</v>
      </c>
      <c r="C285" t="s">
        <v>2608</v>
      </c>
      <c r="D285" t="s">
        <v>2113</v>
      </c>
      <c r="E285" t="s">
        <v>106</v>
      </c>
      <c r="F285" s="86">
        <v>45133</v>
      </c>
      <c r="G285" s="77">
        <v>91800</v>
      </c>
      <c r="H285" s="77">
        <v>-4.4604249999999999</v>
      </c>
      <c r="I285" s="77">
        <v>-4.0946699999999998</v>
      </c>
      <c r="J285" s="98">
        <f t="shared" si="4"/>
        <v>3.6982579772319807E-2</v>
      </c>
      <c r="K285" s="98">
        <f>I285/'סכום נכסי הקרן'!$C$42</f>
        <v>-8.2904842142623327E-5</v>
      </c>
    </row>
    <row r="286" spans="2:11">
      <c r="B286" t="s">
        <v>2609</v>
      </c>
      <c r="C286" t="s">
        <v>2610</v>
      </c>
      <c r="D286" t="s">
        <v>2113</v>
      </c>
      <c r="E286" t="s">
        <v>106</v>
      </c>
      <c r="F286" s="86">
        <v>45169</v>
      </c>
      <c r="G286" s="77">
        <v>94847.5</v>
      </c>
      <c r="H286" s="77">
        <v>-1.1040570000000001</v>
      </c>
      <c r="I286" s="77">
        <v>-1.0471700000000002</v>
      </c>
      <c r="J286" s="98">
        <f t="shared" si="4"/>
        <v>9.4579167698935779E-3</v>
      </c>
      <c r="K286" s="98">
        <f>I286/'סכום נכסי הקרן'!$C$42</f>
        <v>-2.1202065989808918E-5</v>
      </c>
    </row>
    <row r="287" spans="2:11">
      <c r="B287" t="s">
        <v>2611</v>
      </c>
      <c r="C287" t="s">
        <v>2612</v>
      </c>
      <c r="D287" t="s">
        <v>2113</v>
      </c>
      <c r="E287" t="s">
        <v>106</v>
      </c>
      <c r="F287" s="86">
        <v>45043</v>
      </c>
      <c r="G287" s="77">
        <v>173205</v>
      </c>
      <c r="H287" s="77">
        <v>6.0635719999999997</v>
      </c>
      <c r="I287" s="77">
        <v>10.502409999999999</v>
      </c>
      <c r="J287" s="98">
        <f t="shared" si="4"/>
        <v>-9.4856536821431095E-2</v>
      </c>
      <c r="K287" s="98">
        <f>I287/'סכום נכסי הקרן'!$C$42</f>
        <v>2.1264244570798346E-4</v>
      </c>
    </row>
    <row r="288" spans="2:11">
      <c r="B288" t="s">
        <v>2613</v>
      </c>
      <c r="C288" t="s">
        <v>2614</v>
      </c>
      <c r="D288" t="s">
        <v>2113</v>
      </c>
      <c r="E288" t="s">
        <v>106</v>
      </c>
      <c r="F288" s="86">
        <v>45040</v>
      </c>
      <c r="G288" s="77">
        <v>4214655</v>
      </c>
      <c r="H288" s="77">
        <v>5.5465520000000001</v>
      </c>
      <c r="I288" s="77">
        <v>233.76804999999999</v>
      </c>
      <c r="J288" s="98">
        <f t="shared" si="4"/>
        <v>-2.1113656429809105</v>
      </c>
      <c r="K288" s="98">
        <f>I288/'סכום נכסי הקרן'!$C$42</f>
        <v>4.7331050568761041E-3</v>
      </c>
    </row>
    <row r="289" spans="2:11">
      <c r="B289" t="s">
        <v>2615</v>
      </c>
      <c r="C289" t="s">
        <v>2616</v>
      </c>
      <c r="D289" t="s">
        <v>2113</v>
      </c>
      <c r="E289" t="s">
        <v>106</v>
      </c>
      <c r="F289" s="86">
        <v>45085</v>
      </c>
      <c r="G289" s="77">
        <v>230940</v>
      </c>
      <c r="H289" s="77">
        <v>5.242578</v>
      </c>
      <c r="I289" s="77">
        <v>12.107209999999998</v>
      </c>
      <c r="J289" s="98">
        <f t="shared" si="4"/>
        <v>-0.10935090242809019</v>
      </c>
      <c r="K289" s="98">
        <f>I289/'סכום נכסי הקרן'!$C$42</f>
        <v>2.4513485429536214E-4</v>
      </c>
    </row>
    <row r="290" spans="2:11">
      <c r="B290" t="s">
        <v>2617</v>
      </c>
      <c r="C290" t="s">
        <v>2618</v>
      </c>
      <c r="D290" t="s">
        <v>2113</v>
      </c>
      <c r="E290" t="s">
        <v>106</v>
      </c>
      <c r="F290" s="86">
        <v>45145</v>
      </c>
      <c r="G290" s="77">
        <v>153960</v>
      </c>
      <c r="H290" s="77">
        <v>4.7229609999999997</v>
      </c>
      <c r="I290" s="77">
        <v>7.2714699999999999</v>
      </c>
      <c r="J290" s="98">
        <f t="shared" si="4"/>
        <v>-6.5675065227974491E-2</v>
      </c>
      <c r="K290" s="98">
        <f>I290/'סכום נכסי הקרן'!$C$42</f>
        <v>1.4722555724754895E-4</v>
      </c>
    </row>
    <row r="291" spans="2:11">
      <c r="B291" t="s">
        <v>2619</v>
      </c>
      <c r="C291" t="s">
        <v>2620</v>
      </c>
      <c r="D291" t="s">
        <v>2113</v>
      </c>
      <c r="E291" t="s">
        <v>106</v>
      </c>
      <c r="F291" s="86">
        <v>45141</v>
      </c>
      <c r="G291" s="77">
        <v>230940</v>
      </c>
      <c r="H291" s="77">
        <v>4.2345240000000004</v>
      </c>
      <c r="I291" s="77">
        <f>9.77921+2.71476513487282</f>
        <v>12.493975134872821</v>
      </c>
      <c r="J291" s="98">
        <f t="shared" si="4"/>
        <v>-0.11284411981888998</v>
      </c>
      <c r="K291" s="98">
        <f>I291/'סכום נכסי הקרן'!$C$42</f>
        <v>2.5296569352120982E-4</v>
      </c>
    </row>
    <row r="292" spans="2:11" s="93" customFormat="1">
      <c r="B292" s="79" t="s">
        <v>2621</v>
      </c>
      <c r="C292" s="79"/>
      <c r="D292" s="79"/>
      <c r="E292" s="79"/>
      <c r="F292" s="94"/>
      <c r="G292" s="81"/>
      <c r="H292" s="81"/>
      <c r="I292" s="81">
        <f>SUM(I293:I362)</f>
        <v>-1.9990671080000055</v>
      </c>
      <c r="J292" s="97">
        <f t="shared" si="4"/>
        <v>1.8055339939929433E-2</v>
      </c>
      <c r="K292" s="97">
        <f>I292/'סכום נכסי הקרן'!$C$42</f>
        <v>-4.0475140370591772E-5</v>
      </c>
    </row>
    <row r="293" spans="2:11">
      <c r="B293" t="s">
        <v>2622</v>
      </c>
      <c r="C293" t="s">
        <v>2623</v>
      </c>
      <c r="D293" t="s">
        <v>2113</v>
      </c>
      <c r="E293" t="s">
        <v>110</v>
      </c>
      <c r="F293" s="86">
        <v>45078</v>
      </c>
      <c r="G293" s="77">
        <v>79518.649934999994</v>
      </c>
      <c r="H293" s="77">
        <v>1.853596</v>
      </c>
      <c r="I293" s="77">
        <v>1.4739542650000002</v>
      </c>
      <c r="J293" s="98">
        <f t="shared" si="4"/>
        <v>-1.3312582255984856E-2</v>
      </c>
      <c r="K293" s="98">
        <f>I293/'סכום נכסי הקרן'!$C$42</f>
        <v>2.9843173116581168E-5</v>
      </c>
    </row>
    <row r="294" spans="2:11">
      <c r="B294" t="s">
        <v>2622</v>
      </c>
      <c r="C294" t="s">
        <v>2624</v>
      </c>
      <c r="D294" t="s">
        <v>2113</v>
      </c>
      <c r="E294" t="s">
        <v>110</v>
      </c>
      <c r="F294" s="86">
        <v>45078</v>
      </c>
      <c r="G294" s="77">
        <v>39563.208901999998</v>
      </c>
      <c r="H294" s="77">
        <v>1.853596</v>
      </c>
      <c r="I294" s="77">
        <v>0.733341935</v>
      </c>
      <c r="J294" s="98">
        <f t="shared" si="4"/>
        <v>-6.623458450015475E-3</v>
      </c>
      <c r="K294" s="98">
        <f>I294/'סכום נכסי הקרן'!$C$42</f>
        <v>1.4847984662437008E-5</v>
      </c>
    </row>
    <row r="295" spans="2:11">
      <c r="B295" t="s">
        <v>2625</v>
      </c>
      <c r="C295" t="s">
        <v>2626</v>
      </c>
      <c r="D295" t="s">
        <v>2113</v>
      </c>
      <c r="E295" t="s">
        <v>110</v>
      </c>
      <c r="F295" s="86">
        <v>45078</v>
      </c>
      <c r="G295" s="77">
        <v>20285.369880999999</v>
      </c>
      <c r="H295" s="77">
        <v>1.853596</v>
      </c>
      <c r="I295" s="77">
        <v>0.37600874000000001</v>
      </c>
      <c r="J295" s="98">
        <f t="shared" si="4"/>
        <v>-3.3960668923599356E-3</v>
      </c>
      <c r="K295" s="98">
        <f>I295/'סכום נכסי הקרן'!$C$42</f>
        <v>7.6130543447815577E-6</v>
      </c>
    </row>
    <row r="296" spans="2:11">
      <c r="B296" t="s">
        <v>2627</v>
      </c>
      <c r="C296" t="s">
        <v>2628</v>
      </c>
      <c r="D296" t="s">
        <v>2113</v>
      </c>
      <c r="E296" t="s">
        <v>110</v>
      </c>
      <c r="F296" s="86">
        <v>45099</v>
      </c>
      <c r="G296" s="77">
        <v>124.346468</v>
      </c>
      <c r="H296" s="77">
        <v>4.5984980000000002</v>
      </c>
      <c r="I296" s="77">
        <v>5.718069000000001E-3</v>
      </c>
      <c r="J296" s="98">
        <f t="shared" si="4"/>
        <v>-5.1644929368210132E-5</v>
      </c>
      <c r="K296" s="98">
        <f>I296/'סכום נכסי הקרן'!$C$42</f>
        <v>1.1577382494941672E-7</v>
      </c>
    </row>
    <row r="297" spans="2:11">
      <c r="B297" t="s">
        <v>2627</v>
      </c>
      <c r="C297" t="s">
        <v>2629</v>
      </c>
      <c r="D297" t="s">
        <v>2113</v>
      </c>
      <c r="E297" t="s">
        <v>110</v>
      </c>
      <c r="F297" s="86">
        <v>45099</v>
      </c>
      <c r="G297" s="77">
        <v>15997.251851000001</v>
      </c>
      <c r="H297" s="77">
        <v>4.5984980000000002</v>
      </c>
      <c r="I297" s="77">
        <v>0.73563325099999999</v>
      </c>
      <c r="J297" s="98">
        <f t="shared" si="4"/>
        <v>-6.6441533477126259E-3</v>
      </c>
      <c r="K297" s="98">
        <f>I297/'סכום נכסי הקרן'!$C$42</f>
        <v>1.4894376970310136E-5</v>
      </c>
    </row>
    <row r="298" spans="2:11">
      <c r="B298" t="s">
        <v>2627</v>
      </c>
      <c r="C298" t="s">
        <v>2630</v>
      </c>
      <c r="D298" t="s">
        <v>2113</v>
      </c>
      <c r="E298" t="s">
        <v>110</v>
      </c>
      <c r="F298" s="86">
        <v>45099</v>
      </c>
      <c r="G298" s="77">
        <v>76058.424480999995</v>
      </c>
      <c r="H298" s="77">
        <v>4.5984980000000002</v>
      </c>
      <c r="I298" s="77">
        <v>3.497544859</v>
      </c>
      <c r="J298" s="98">
        <f t="shared" si="4"/>
        <v>-3.158941544867707E-2</v>
      </c>
      <c r="K298" s="98">
        <f>I298/'סכום נכסי הקרן'!$C$42</f>
        <v>7.0814840859492647E-5</v>
      </c>
    </row>
    <row r="299" spans="2:11">
      <c r="B299" t="s">
        <v>2631</v>
      </c>
      <c r="C299" t="s">
        <v>2632</v>
      </c>
      <c r="D299" t="s">
        <v>2113</v>
      </c>
      <c r="E299" t="s">
        <v>120</v>
      </c>
      <c r="F299" s="86">
        <v>45166</v>
      </c>
      <c r="G299" s="77">
        <v>4823.65092</v>
      </c>
      <c r="H299" s="77">
        <v>-0.41484100000000002</v>
      </c>
      <c r="I299" s="77">
        <v>-2.0010473999999997E-2</v>
      </c>
      <c r="J299" s="98">
        <f t="shared" si="4"/>
        <v>1.8073225705293253E-4</v>
      </c>
      <c r="K299" s="98">
        <f>I299/'סכום נכסי הקרן'!$C$42</f>
        <v>-4.051523537108163E-7</v>
      </c>
    </row>
    <row r="300" spans="2:11">
      <c r="B300" t="s">
        <v>2633</v>
      </c>
      <c r="C300" t="s">
        <v>2634</v>
      </c>
      <c r="D300" t="s">
        <v>2113</v>
      </c>
      <c r="E300" t="s">
        <v>120</v>
      </c>
      <c r="F300" s="86">
        <v>45166</v>
      </c>
      <c r="G300" s="77">
        <v>6270.7461960000001</v>
      </c>
      <c r="H300" s="77">
        <v>-0.57118999999999998</v>
      </c>
      <c r="I300" s="77">
        <v>-3.5817864999999997E-2</v>
      </c>
      <c r="J300" s="98">
        <f t="shared" si="4"/>
        <v>3.2350276081752165E-4</v>
      </c>
      <c r="K300" s="98">
        <f>I300/'סכום נכסי הקרן'!$C$42</f>
        <v>-7.2520482571508648E-7</v>
      </c>
    </row>
    <row r="301" spans="2:11">
      <c r="B301" t="s">
        <v>2635</v>
      </c>
      <c r="C301" t="s">
        <v>2636</v>
      </c>
      <c r="D301" t="s">
        <v>2113</v>
      </c>
      <c r="E301" t="s">
        <v>120</v>
      </c>
      <c r="F301" s="86">
        <v>45168</v>
      </c>
      <c r="G301" s="77">
        <v>6270.7461960000001</v>
      </c>
      <c r="H301" s="77">
        <v>-1.8423069999999999</v>
      </c>
      <c r="I301" s="77">
        <v>-0.11552641599999998</v>
      </c>
      <c r="J301" s="98">
        <f t="shared" si="4"/>
        <v>1.0434210560387534E-3</v>
      </c>
      <c r="K301" s="98">
        <f>I301/'סכום נכסי הקרן'!$C$42</f>
        <v>-2.3390649995684713E-6</v>
      </c>
    </row>
    <row r="302" spans="2:11">
      <c r="B302" t="s">
        <v>2637</v>
      </c>
      <c r="C302" t="s">
        <v>2638</v>
      </c>
      <c r="D302" t="s">
        <v>2113</v>
      </c>
      <c r="E302" t="s">
        <v>106</v>
      </c>
      <c r="F302" s="86">
        <v>45166</v>
      </c>
      <c r="G302" s="77">
        <v>23667.132140999998</v>
      </c>
      <c r="H302" s="77">
        <v>0.83067599999999997</v>
      </c>
      <c r="I302" s="77">
        <v>0.196597095</v>
      </c>
      <c r="J302" s="98">
        <f t="shared" si="4"/>
        <v>-1.7756419317903117E-3</v>
      </c>
      <c r="K302" s="98">
        <f>I302/'סכום נכסי הקרן'!$C$42</f>
        <v>3.9805041985491683E-6</v>
      </c>
    </row>
    <row r="303" spans="2:11">
      <c r="B303" t="s">
        <v>2639</v>
      </c>
      <c r="C303" t="s">
        <v>2640</v>
      </c>
      <c r="D303" t="s">
        <v>2113</v>
      </c>
      <c r="E303" t="s">
        <v>106</v>
      </c>
      <c r="F303" s="86">
        <v>45167</v>
      </c>
      <c r="G303" s="77">
        <v>16774.009967000002</v>
      </c>
      <c r="H303" s="77">
        <v>1.111299</v>
      </c>
      <c r="I303" s="77">
        <v>0.18640937500000002</v>
      </c>
      <c r="J303" s="98">
        <f t="shared" si="4"/>
        <v>-1.683627638184708E-3</v>
      </c>
      <c r="K303" s="98">
        <f>I303/'סכום נכסי הקרן'!$C$42</f>
        <v>3.7742332857788486E-6</v>
      </c>
    </row>
    <row r="304" spans="2:11">
      <c r="B304" t="s">
        <v>2641</v>
      </c>
      <c r="C304" t="s">
        <v>2642</v>
      </c>
      <c r="D304" t="s">
        <v>2113</v>
      </c>
      <c r="E304" t="s">
        <v>110</v>
      </c>
      <c r="F304" s="86">
        <v>45117</v>
      </c>
      <c r="G304" s="77">
        <v>39.698174000000002</v>
      </c>
      <c r="H304" s="77">
        <v>-4.4195580000000003</v>
      </c>
      <c r="I304" s="77">
        <v>-1.7544839999999999E-3</v>
      </c>
      <c r="J304" s="98">
        <f t="shared" si="4"/>
        <v>1.5846293960016008E-5</v>
      </c>
      <c r="K304" s="98">
        <f>I304/'סכום נכסי הקרן'!$C$42</f>
        <v>-3.5523062679473154E-8</v>
      </c>
    </row>
    <row r="305" spans="2:11">
      <c r="B305" t="s">
        <v>2643</v>
      </c>
      <c r="C305" t="s">
        <v>2644</v>
      </c>
      <c r="D305" t="s">
        <v>2113</v>
      </c>
      <c r="E305" t="s">
        <v>113</v>
      </c>
      <c r="F305" s="86">
        <v>45167</v>
      </c>
      <c r="G305" s="77">
        <v>20668.809794000001</v>
      </c>
      <c r="H305" s="77">
        <v>-2.9015240000000002</v>
      </c>
      <c r="I305" s="77">
        <v>-0.59971052299999994</v>
      </c>
      <c r="J305" s="98">
        <f t="shared" si="4"/>
        <v>5.4165151910037027E-3</v>
      </c>
      <c r="K305" s="98">
        <f>I305/'סכום נכסי הקרן'!$C$42</f>
        <v>-1.214234754951805E-5</v>
      </c>
    </row>
    <row r="306" spans="2:11">
      <c r="B306" t="s">
        <v>2645</v>
      </c>
      <c r="C306" t="s">
        <v>2646</v>
      </c>
      <c r="D306" t="s">
        <v>2113</v>
      </c>
      <c r="E306" t="s">
        <v>106</v>
      </c>
      <c r="F306" s="86">
        <v>45127</v>
      </c>
      <c r="G306" s="77">
        <v>13588.086308</v>
      </c>
      <c r="H306" s="77">
        <v>-8.0600310000000004</v>
      </c>
      <c r="I306" s="77">
        <v>-1.095203946</v>
      </c>
      <c r="J306" s="98">
        <f t="shared" si="4"/>
        <v>9.8917537432575611E-3</v>
      </c>
      <c r="K306" s="98">
        <f>I306/'סכום נכסי הקרן'!$C$42</f>
        <v>-2.2174609982515848E-5</v>
      </c>
    </row>
    <row r="307" spans="2:11">
      <c r="B307" t="s">
        <v>2647</v>
      </c>
      <c r="C307" t="s">
        <v>2648</v>
      </c>
      <c r="D307" t="s">
        <v>2113</v>
      </c>
      <c r="E307" t="s">
        <v>106</v>
      </c>
      <c r="F307" s="86">
        <v>45127</v>
      </c>
      <c r="G307" s="77">
        <v>35358.827267000001</v>
      </c>
      <c r="H307" s="77">
        <v>-8.0337359999999993</v>
      </c>
      <c r="I307" s="77">
        <v>-2.840634815</v>
      </c>
      <c r="J307" s="98">
        <f t="shared" si="4"/>
        <v>2.5656280884605212E-2</v>
      </c>
      <c r="K307" s="98">
        <f>I307/'סכום נכסי הקרן'!$C$42</f>
        <v>-5.7514373788953699E-5</v>
      </c>
    </row>
    <row r="308" spans="2:11">
      <c r="B308" t="s">
        <v>2649</v>
      </c>
      <c r="C308" t="s">
        <v>2650</v>
      </c>
      <c r="D308" t="s">
        <v>2113</v>
      </c>
      <c r="E308" t="s">
        <v>106</v>
      </c>
      <c r="F308" s="86">
        <v>45127</v>
      </c>
      <c r="G308" s="77">
        <v>30843.440519</v>
      </c>
      <c r="H308" s="77">
        <v>-8.0273629999999994</v>
      </c>
      <c r="I308" s="77">
        <v>-2.4759150399999998</v>
      </c>
      <c r="J308" s="98">
        <f t="shared" si="4"/>
        <v>2.2362174601686186E-2</v>
      </c>
      <c r="K308" s="98">
        <f>I308/'סכום נכסי הקרן'!$C$42</f>
        <v>-5.0129887280231845E-5</v>
      </c>
    </row>
    <row r="309" spans="2:11">
      <c r="B309" t="s">
        <v>2651</v>
      </c>
      <c r="C309" t="s">
        <v>2652</v>
      </c>
      <c r="D309" t="s">
        <v>2113</v>
      </c>
      <c r="E309" t="s">
        <v>106</v>
      </c>
      <c r="F309" s="86">
        <v>45168</v>
      </c>
      <c r="G309" s="77">
        <v>10102.6664</v>
      </c>
      <c r="H309" s="77">
        <v>-2.4545110000000001</v>
      </c>
      <c r="I309" s="77">
        <v>-0.24797107700000001</v>
      </c>
      <c r="J309" s="98">
        <f t="shared" si="4"/>
        <v>2.2396457190397658E-3</v>
      </c>
      <c r="K309" s="98">
        <f>I309/'סכום נכסי הקרן'!$C$42</f>
        <v>-5.0206739479912417E-6</v>
      </c>
    </row>
    <row r="310" spans="2:11">
      <c r="B310" t="s">
        <v>2653</v>
      </c>
      <c r="C310" t="s">
        <v>2654</v>
      </c>
      <c r="D310" t="s">
        <v>2113</v>
      </c>
      <c r="E310" t="s">
        <v>106</v>
      </c>
      <c r="F310" s="86">
        <v>45166</v>
      </c>
      <c r="G310" s="77">
        <v>20205.3328</v>
      </c>
      <c r="H310" s="77">
        <v>-2.3915009999999999</v>
      </c>
      <c r="I310" s="77">
        <v>-0.48321074199999997</v>
      </c>
      <c r="J310" s="98">
        <f t="shared" si="4"/>
        <v>4.3643028163092125E-3</v>
      </c>
      <c r="K310" s="98">
        <f>I310/'סכום נכסי הקרן'!$C$42</f>
        <v>-9.7835748148519628E-6</v>
      </c>
    </row>
    <row r="311" spans="2:11">
      <c r="B311" t="s">
        <v>2655</v>
      </c>
      <c r="C311" t="s">
        <v>2656</v>
      </c>
      <c r="D311" t="s">
        <v>2113</v>
      </c>
      <c r="E311" t="s">
        <v>106</v>
      </c>
      <c r="F311" s="86">
        <v>45166</v>
      </c>
      <c r="G311" s="77">
        <v>6061.5998399999989</v>
      </c>
      <c r="H311" s="77">
        <v>-2.354304</v>
      </c>
      <c r="I311" s="77">
        <v>-0.14270849799999999</v>
      </c>
      <c r="J311" s="98">
        <f t="shared" si="4"/>
        <v>1.2889264364339351E-3</v>
      </c>
      <c r="K311" s="98">
        <f>I311/'סכום נכסי הקרן'!$C$42</f>
        <v>-2.8894210031823995E-6</v>
      </c>
    </row>
    <row r="312" spans="2:11">
      <c r="B312" t="s">
        <v>2657</v>
      </c>
      <c r="C312" t="s">
        <v>2658</v>
      </c>
      <c r="D312" t="s">
        <v>2113</v>
      </c>
      <c r="E312" t="s">
        <v>106</v>
      </c>
      <c r="F312" s="86">
        <v>45168</v>
      </c>
      <c r="G312" s="77">
        <v>8082.1331200000004</v>
      </c>
      <c r="H312" s="77">
        <v>-2.3507289999999998</v>
      </c>
      <c r="I312" s="77">
        <v>-0.18998904600000002</v>
      </c>
      <c r="J312" s="98">
        <f t="shared" si="4"/>
        <v>1.7159588073182791E-3</v>
      </c>
      <c r="K312" s="98">
        <f>I312/'סכום נכסי הקרן'!$C$42</f>
        <v>-3.8467109357915543E-6</v>
      </c>
    </row>
    <row r="313" spans="2:11">
      <c r="B313" t="s">
        <v>2659</v>
      </c>
      <c r="C313" t="s">
        <v>2660</v>
      </c>
      <c r="D313" t="s">
        <v>2113</v>
      </c>
      <c r="E313" t="s">
        <v>106</v>
      </c>
      <c r="F313" s="86">
        <v>45189</v>
      </c>
      <c r="G313" s="77">
        <v>7576.9997999999996</v>
      </c>
      <c r="H313" s="77">
        <v>-0.92649800000000004</v>
      </c>
      <c r="I313" s="77">
        <v>-7.0200760000000001E-2</v>
      </c>
      <c r="J313" s="98">
        <f t="shared" si="4"/>
        <v>6.3404504069374998E-4</v>
      </c>
      <c r="K313" s="98">
        <f>I313/'סכום נכסי הקרן'!$C$42</f>
        <v>-1.4213557932854629E-6</v>
      </c>
    </row>
    <row r="314" spans="2:11">
      <c r="B314" t="s">
        <v>2661</v>
      </c>
      <c r="C314" t="s">
        <v>2662</v>
      </c>
      <c r="D314" t="s">
        <v>2113</v>
      </c>
      <c r="E314" t="s">
        <v>106</v>
      </c>
      <c r="F314" s="86">
        <v>45189</v>
      </c>
      <c r="G314" s="77">
        <v>7576.9997999999996</v>
      </c>
      <c r="H314" s="77">
        <v>-0.88827400000000001</v>
      </c>
      <c r="I314" s="77">
        <v>-6.7304492999999993E-2</v>
      </c>
      <c r="J314" s="98">
        <f t="shared" si="4"/>
        <v>6.0788629643122394E-4</v>
      </c>
      <c r="K314" s="98">
        <f>I314/'סכום נכסי הקרן'!$C$42</f>
        <v>-1.362715033849931E-6</v>
      </c>
    </row>
    <row r="315" spans="2:11">
      <c r="B315" t="s">
        <v>2663</v>
      </c>
      <c r="C315" t="s">
        <v>2664</v>
      </c>
      <c r="D315" t="s">
        <v>2113</v>
      </c>
      <c r="E315" t="s">
        <v>106</v>
      </c>
      <c r="F315" s="86">
        <v>45195</v>
      </c>
      <c r="G315" s="77">
        <v>7576.9997999999996</v>
      </c>
      <c r="H315" s="77">
        <v>-0.216803</v>
      </c>
      <c r="I315" s="77">
        <v>-1.6427173E-2</v>
      </c>
      <c r="J315" s="98">
        <f t="shared" si="4"/>
        <v>1.4836830218459561E-4</v>
      </c>
      <c r="K315" s="98">
        <f>I315/'סכום נכסי הקרן'!$C$42</f>
        <v>-3.3260120703611382E-7</v>
      </c>
    </row>
    <row r="316" spans="2:11">
      <c r="B316" t="s">
        <v>2665</v>
      </c>
      <c r="C316" t="s">
        <v>2666</v>
      </c>
      <c r="D316" t="s">
        <v>2113</v>
      </c>
      <c r="E316" t="s">
        <v>106</v>
      </c>
      <c r="F316" s="86">
        <v>45196</v>
      </c>
      <c r="G316" s="77">
        <v>7576.9997999999996</v>
      </c>
      <c r="H316" s="77">
        <v>7.5056999999999999E-2</v>
      </c>
      <c r="I316" s="77">
        <v>5.6870919999999995E-3</v>
      </c>
      <c r="J316" s="98">
        <f t="shared" si="4"/>
        <v>-5.1365148732992346E-5</v>
      </c>
      <c r="K316" s="98">
        <f>I316/'סכום נכסי הקרן'!$C$42</f>
        <v>1.1514663318669782E-7</v>
      </c>
    </row>
    <row r="317" spans="2:11">
      <c r="B317" t="s">
        <v>2667</v>
      </c>
      <c r="C317" t="s">
        <v>2668</v>
      </c>
      <c r="D317" t="s">
        <v>2113</v>
      </c>
      <c r="E317" t="s">
        <v>120</v>
      </c>
      <c r="F317" s="86">
        <v>45176</v>
      </c>
      <c r="G317" s="77">
        <v>12065.826244000002</v>
      </c>
      <c r="H317" s="77">
        <v>-0.34638600000000003</v>
      </c>
      <c r="I317" s="77">
        <v>-4.1794386000000003E-2</v>
      </c>
      <c r="J317" s="98">
        <f t="shared" si="4"/>
        <v>3.7748199837352614E-4</v>
      </c>
      <c r="K317" s="98">
        <f>I317/'סכום נכסי הקרן'!$C$42</f>
        <v>-8.4621153201060565E-7</v>
      </c>
    </row>
    <row r="318" spans="2:11">
      <c r="B318" t="s">
        <v>2669</v>
      </c>
      <c r="C318" t="s">
        <v>2670</v>
      </c>
      <c r="D318" t="s">
        <v>2113</v>
      </c>
      <c r="E318" t="s">
        <v>120</v>
      </c>
      <c r="F318" s="86">
        <v>45161</v>
      </c>
      <c r="G318" s="77">
        <v>68872.658551999994</v>
      </c>
      <c r="H318" s="77">
        <v>0.42846499999999998</v>
      </c>
      <c r="I318" s="77">
        <v>0.295095308</v>
      </c>
      <c r="J318" s="98">
        <f t="shared" si="4"/>
        <v>-2.6652662530917714E-3</v>
      </c>
      <c r="K318" s="98">
        <f>I318/'סכום נכסי הקרן'!$C$42</f>
        <v>5.9747989280622886E-6</v>
      </c>
    </row>
    <row r="319" spans="2:11">
      <c r="B319" t="s">
        <v>2671</v>
      </c>
      <c r="C319" t="s">
        <v>2672</v>
      </c>
      <c r="D319" t="s">
        <v>2113</v>
      </c>
      <c r="E319" t="s">
        <v>120</v>
      </c>
      <c r="F319" s="86">
        <v>45180</v>
      </c>
      <c r="G319" s="77">
        <v>6337.1729299999997</v>
      </c>
      <c r="H319" s="77">
        <v>0.65029300000000001</v>
      </c>
      <c r="I319" s="77">
        <v>4.1210203000000001E-2</v>
      </c>
      <c r="J319" s="98">
        <f t="shared" si="4"/>
        <v>-3.7220572595129595E-4</v>
      </c>
      <c r="K319" s="98">
        <f>I319/'סכום נכסי הקרן'!$C$42</f>
        <v>8.3438357044168704E-7</v>
      </c>
    </row>
    <row r="320" spans="2:11">
      <c r="B320" t="s">
        <v>2673</v>
      </c>
      <c r="C320" t="s">
        <v>2674</v>
      </c>
      <c r="D320" t="s">
        <v>2113</v>
      </c>
      <c r="E320" t="s">
        <v>106</v>
      </c>
      <c r="F320" s="86">
        <v>45127</v>
      </c>
      <c r="G320" s="77">
        <v>55475.606250999997</v>
      </c>
      <c r="H320" s="77">
        <v>2.6752400000000001</v>
      </c>
      <c r="I320" s="77">
        <v>1.4841053500000001</v>
      </c>
      <c r="J320" s="98">
        <f t="shared" si="4"/>
        <v>-1.3404265666562045E-2</v>
      </c>
      <c r="K320" s="98">
        <f>I320/'סכום נכסי הקרן'!$C$42</f>
        <v>3.0048702279981721E-5</v>
      </c>
    </row>
    <row r="321" spans="2:11">
      <c r="B321" t="s">
        <v>2675</v>
      </c>
      <c r="C321" t="s">
        <v>2676</v>
      </c>
      <c r="D321" t="s">
        <v>2113</v>
      </c>
      <c r="E321" t="s">
        <v>106</v>
      </c>
      <c r="F321" s="86">
        <v>45127</v>
      </c>
      <c r="G321" s="77">
        <v>23033.98749</v>
      </c>
      <c r="H321" s="77">
        <v>2.6529829999999999</v>
      </c>
      <c r="I321" s="77">
        <v>0.61108779700000004</v>
      </c>
      <c r="J321" s="98">
        <f t="shared" si="4"/>
        <v>-5.5192733969877117E-3</v>
      </c>
      <c r="K321" s="98">
        <f>I321/'סכום נכסי הקרן'!$C$42</f>
        <v>1.2372703379165709E-5</v>
      </c>
    </row>
    <row r="322" spans="2:11">
      <c r="B322" t="s">
        <v>2677</v>
      </c>
      <c r="C322" t="s">
        <v>2678</v>
      </c>
      <c r="D322" t="s">
        <v>2113</v>
      </c>
      <c r="E322" t="s">
        <v>106</v>
      </c>
      <c r="F322" s="86">
        <v>45127</v>
      </c>
      <c r="G322" s="77">
        <v>17269.425018999998</v>
      </c>
      <c r="H322" s="77">
        <v>2.6188570000000002</v>
      </c>
      <c r="I322" s="77">
        <v>0.45226147199999994</v>
      </c>
      <c r="J322" s="98">
        <f t="shared" si="4"/>
        <v>-4.0847726352030269E-3</v>
      </c>
      <c r="K322" s="98">
        <f>I322/'סכום נכסי הקרן'!$C$42</f>
        <v>9.1569445018403083E-6</v>
      </c>
    </row>
    <row r="323" spans="2:11">
      <c r="B323" t="s">
        <v>2679</v>
      </c>
      <c r="C323" t="s">
        <v>2680</v>
      </c>
      <c r="D323" t="s">
        <v>2113</v>
      </c>
      <c r="E323" t="s">
        <v>110</v>
      </c>
      <c r="F323" s="86">
        <v>45195</v>
      </c>
      <c r="G323" s="77">
        <v>16090.282235000001</v>
      </c>
      <c r="H323" s="77">
        <v>0.410551</v>
      </c>
      <c r="I323" s="77">
        <v>6.6058802E-2</v>
      </c>
      <c r="J323" s="98">
        <f t="shared" si="4"/>
        <v>-5.9663536124495483E-4</v>
      </c>
      <c r="K323" s="98">
        <f>I323/'סכום נכסי הקרן'!$C$42</f>
        <v>1.3374935103294796E-6</v>
      </c>
    </row>
    <row r="324" spans="2:11">
      <c r="B324" t="s">
        <v>2681</v>
      </c>
      <c r="C324" t="s">
        <v>2682</v>
      </c>
      <c r="D324" t="s">
        <v>2113</v>
      </c>
      <c r="E324" t="s">
        <v>110</v>
      </c>
      <c r="F324" s="86">
        <v>45195</v>
      </c>
      <c r="G324" s="77">
        <v>16094.053099999997</v>
      </c>
      <c r="H324" s="77">
        <v>0.43388500000000002</v>
      </c>
      <c r="I324" s="77">
        <v>6.9829666999999998E-2</v>
      </c>
      <c r="J324" s="98">
        <f t="shared" si="4"/>
        <v>-6.3069337218921867E-4</v>
      </c>
      <c r="K324" s="98">
        <f>I324/'סכום נכסי הקרן'!$C$42</f>
        <v>1.4138422679988751E-6</v>
      </c>
    </row>
    <row r="325" spans="2:11">
      <c r="B325" t="s">
        <v>2683</v>
      </c>
      <c r="C325" t="s">
        <v>2684</v>
      </c>
      <c r="D325" t="s">
        <v>2113</v>
      </c>
      <c r="E325" t="s">
        <v>110</v>
      </c>
      <c r="F325" s="86">
        <v>45181</v>
      </c>
      <c r="G325" s="77">
        <v>44853.877114000003</v>
      </c>
      <c r="H325" s="77">
        <v>1.755172</v>
      </c>
      <c r="I325" s="77">
        <v>0.78726267399999994</v>
      </c>
      <c r="J325" s="98">
        <f t="shared" si="4"/>
        <v>-7.1104642481505959E-3</v>
      </c>
      <c r="K325" s="98">
        <f>I325/'סכום נכסי הקרן'!$C$42</f>
        <v>1.5939718637338179E-5</v>
      </c>
    </row>
    <row r="326" spans="2:11">
      <c r="B326" t="s">
        <v>2685</v>
      </c>
      <c r="C326" t="s">
        <v>2686</v>
      </c>
      <c r="D326" t="s">
        <v>2113</v>
      </c>
      <c r="E326" t="s">
        <v>110</v>
      </c>
      <c r="F326" s="86">
        <v>45181</v>
      </c>
      <c r="G326" s="77">
        <v>16313.517460999999</v>
      </c>
      <c r="H326" s="77">
        <v>1.773339</v>
      </c>
      <c r="I326" s="77">
        <v>0.28929402800000004</v>
      </c>
      <c r="J326" s="98">
        <f t="shared" si="4"/>
        <v>-2.6128697717192647E-3</v>
      </c>
      <c r="K326" s="98">
        <f>I326/'סכום נכסי הקרן'!$C$42</f>
        <v>5.8573403288039465E-6</v>
      </c>
    </row>
    <row r="327" spans="2:11">
      <c r="B327" t="s">
        <v>2687</v>
      </c>
      <c r="C327" t="s">
        <v>2688</v>
      </c>
      <c r="D327" t="s">
        <v>2113</v>
      </c>
      <c r="E327" t="s">
        <v>110</v>
      </c>
      <c r="F327" s="86">
        <v>45176</v>
      </c>
      <c r="G327" s="77">
        <v>73414.222353000005</v>
      </c>
      <c r="H327" s="77">
        <v>1.713722</v>
      </c>
      <c r="I327" s="77">
        <v>1.2581158049999999</v>
      </c>
      <c r="J327" s="98">
        <f t="shared" si="4"/>
        <v>-1.1363154569532794E-2</v>
      </c>
      <c r="K327" s="98">
        <f>I327/'סכום נכסי הקרן'!$C$42</f>
        <v>2.5473088725261003E-5</v>
      </c>
    </row>
    <row r="328" spans="2:11">
      <c r="B328" t="s">
        <v>2689</v>
      </c>
      <c r="C328" t="s">
        <v>2690</v>
      </c>
      <c r="D328" t="s">
        <v>2113</v>
      </c>
      <c r="E328" t="s">
        <v>110</v>
      </c>
      <c r="F328" s="86">
        <v>45181</v>
      </c>
      <c r="G328" s="77">
        <v>79549.298091999997</v>
      </c>
      <c r="H328" s="77">
        <v>1.782421</v>
      </c>
      <c r="I328" s="77">
        <v>1.4179030460000002</v>
      </c>
      <c r="J328" s="98">
        <f t="shared" si="4"/>
        <v>-1.2806334212063548E-2</v>
      </c>
      <c r="K328" s="98">
        <f>I328/'סכום נכסי הקרן'!$C$42</f>
        <v>2.8708303282602703E-5</v>
      </c>
    </row>
    <row r="329" spans="2:11">
      <c r="B329" t="s">
        <v>2689</v>
      </c>
      <c r="C329" t="s">
        <v>2691</v>
      </c>
      <c r="D329" t="s">
        <v>2113</v>
      </c>
      <c r="E329" t="s">
        <v>110</v>
      </c>
      <c r="F329" s="86">
        <v>45181</v>
      </c>
      <c r="G329" s="77">
        <v>7.9526380000000003</v>
      </c>
      <c r="H329" s="77">
        <v>1.7824199999999999</v>
      </c>
      <c r="I329" s="77">
        <v>1.4174900000000001E-4</v>
      </c>
      <c r="J329" s="98">
        <f t="shared" si="4"/>
        <v>-1.2802603628977576E-6</v>
      </c>
      <c r="K329" s="98">
        <f>I329/'סכום נכסי הקרן'!$C$42</f>
        <v>2.8699940334324173E-9</v>
      </c>
    </row>
    <row r="330" spans="2:11">
      <c r="B330" t="s">
        <v>2692</v>
      </c>
      <c r="C330" t="s">
        <v>2693</v>
      </c>
      <c r="D330" t="s">
        <v>2113</v>
      </c>
      <c r="E330" t="s">
        <v>110</v>
      </c>
      <c r="F330" s="86">
        <v>45176</v>
      </c>
      <c r="G330" s="77">
        <v>23207.263321999999</v>
      </c>
      <c r="H330" s="77">
        <v>1.7318929999999999</v>
      </c>
      <c r="I330" s="77">
        <v>0.40192497999999999</v>
      </c>
      <c r="J330" s="98">
        <f t="shared" si="4"/>
        <v>-3.6301393360974247E-3</v>
      </c>
      <c r="K330" s="98">
        <f>I330/'סכום נכסי הקרן'!$C$42</f>
        <v>8.1377808272893874E-6</v>
      </c>
    </row>
    <row r="331" spans="2:11">
      <c r="B331" t="s">
        <v>2694</v>
      </c>
      <c r="C331" t="s">
        <v>2695</v>
      </c>
      <c r="D331" t="s">
        <v>2113</v>
      </c>
      <c r="E331" t="s">
        <v>110</v>
      </c>
      <c r="F331" s="86">
        <v>45176</v>
      </c>
      <c r="G331" s="77">
        <v>34293.245583000004</v>
      </c>
      <c r="H331" s="77">
        <v>1.7318929999999999</v>
      </c>
      <c r="I331" s="77">
        <v>0.59392233699999997</v>
      </c>
      <c r="J331" s="98">
        <f t="shared" si="4"/>
        <v>-5.3642369731053069E-3</v>
      </c>
      <c r="K331" s="98">
        <f>I331/'סכום נכסי הקרן'!$C$42</f>
        <v>1.2025154064665269E-5</v>
      </c>
    </row>
    <row r="332" spans="2:11">
      <c r="B332" t="s">
        <v>2696</v>
      </c>
      <c r="C332" t="s">
        <v>2697</v>
      </c>
      <c r="D332" t="s">
        <v>2113</v>
      </c>
      <c r="E332" t="s">
        <v>110</v>
      </c>
      <c r="F332" s="86">
        <v>45175</v>
      </c>
      <c r="G332" s="77">
        <v>30210.415647999998</v>
      </c>
      <c r="H332" s="77">
        <v>1.9286909999999999</v>
      </c>
      <c r="I332" s="77">
        <v>0.58266556599999997</v>
      </c>
      <c r="J332" s="98">
        <f t="shared" ref="J332:J385" si="5">I332/$I$11</f>
        <v>-5.2625671361010463E-3</v>
      </c>
      <c r="K332" s="98">
        <f>I332/'סכום נכסי הקרן'!$C$42</f>
        <v>1.1797238060984712E-5</v>
      </c>
    </row>
    <row r="333" spans="2:11">
      <c r="B333" t="s">
        <v>2698</v>
      </c>
      <c r="C333" t="s">
        <v>2699</v>
      </c>
      <c r="D333" t="s">
        <v>2113</v>
      </c>
      <c r="E333" t="s">
        <v>110</v>
      </c>
      <c r="F333" s="86">
        <v>45183</v>
      </c>
      <c r="G333" s="77">
        <v>116519.71514499999</v>
      </c>
      <c r="H333" s="77">
        <v>1.849523</v>
      </c>
      <c r="I333" s="77">
        <v>2.1550583990000001</v>
      </c>
      <c r="J333" s="98">
        <f t="shared" si="5"/>
        <v>-1.9464235006734439E-2</v>
      </c>
      <c r="K333" s="98">
        <f>I333/'סכום נכסי הקרן'!$C$42</f>
        <v>4.3633498273909635E-5</v>
      </c>
    </row>
    <row r="334" spans="2:11">
      <c r="B334" t="s">
        <v>2698</v>
      </c>
      <c r="C334" t="s">
        <v>2700</v>
      </c>
      <c r="D334" t="s">
        <v>2113</v>
      </c>
      <c r="E334" t="s">
        <v>110</v>
      </c>
      <c r="F334" s="86">
        <v>45183</v>
      </c>
      <c r="G334" s="77">
        <v>33109.111036000002</v>
      </c>
      <c r="H334" s="77">
        <v>1.849523</v>
      </c>
      <c r="I334" s="77">
        <v>0.61236047099999991</v>
      </c>
      <c r="J334" s="98">
        <f t="shared" si="5"/>
        <v>-5.5307680394690723E-3</v>
      </c>
      <c r="K334" s="98">
        <f>I334/'סכום נכסי הקרן'!$C$42</f>
        <v>1.2398471227873666E-5</v>
      </c>
    </row>
    <row r="335" spans="2:11">
      <c r="B335" t="s">
        <v>2701</v>
      </c>
      <c r="C335" t="s">
        <v>2702</v>
      </c>
      <c r="D335" t="s">
        <v>2113</v>
      </c>
      <c r="E335" t="s">
        <v>110</v>
      </c>
      <c r="F335" s="86">
        <v>45183</v>
      </c>
      <c r="G335" s="77">
        <v>21527.791281999998</v>
      </c>
      <c r="H335" s="77">
        <v>1.849523</v>
      </c>
      <c r="I335" s="77">
        <v>0.398161353</v>
      </c>
      <c r="J335" s="98">
        <f t="shared" si="5"/>
        <v>-3.59614669792127E-3</v>
      </c>
      <c r="K335" s="98">
        <f>I335/'סכום נכסי הקרן'!$C$42</f>
        <v>8.0615786175096706E-6</v>
      </c>
    </row>
    <row r="336" spans="2:11">
      <c r="B336" t="s">
        <v>2703</v>
      </c>
      <c r="C336" t="s">
        <v>2704</v>
      </c>
      <c r="D336" t="s">
        <v>2113</v>
      </c>
      <c r="E336" t="s">
        <v>110</v>
      </c>
      <c r="F336" s="86">
        <v>45183</v>
      </c>
      <c r="G336" s="77">
        <v>100676.93623299999</v>
      </c>
      <c r="H336" s="77">
        <v>1.854052</v>
      </c>
      <c r="I336" s="77">
        <v>1.8666026179999999</v>
      </c>
      <c r="J336" s="98">
        <f t="shared" si="5"/>
        <v>-1.6858936183723229E-2</v>
      </c>
      <c r="K336" s="98">
        <f>I336/'סכום נכסי הקרן'!$C$42</f>
        <v>3.7793129944121858E-5</v>
      </c>
    </row>
    <row r="337" spans="2:11">
      <c r="B337" t="s">
        <v>2705</v>
      </c>
      <c r="C337" t="s">
        <v>2706</v>
      </c>
      <c r="D337" t="s">
        <v>2113</v>
      </c>
      <c r="E337" t="s">
        <v>110</v>
      </c>
      <c r="F337" s="86">
        <v>45161</v>
      </c>
      <c r="G337" s="77">
        <v>20587.039105</v>
      </c>
      <c r="H337" s="77">
        <v>2.7316560000000001</v>
      </c>
      <c r="I337" s="77">
        <v>0.5623670919999999</v>
      </c>
      <c r="J337" s="98">
        <f t="shared" si="5"/>
        <v>-5.079233696785701E-3</v>
      </c>
      <c r="K337" s="98">
        <f>I337/'סכום נכסי הקרן'!$C$42</f>
        <v>1.1386254567148542E-5</v>
      </c>
    </row>
    <row r="338" spans="2:11">
      <c r="B338" t="s">
        <v>2707</v>
      </c>
      <c r="C338" t="s">
        <v>2708</v>
      </c>
      <c r="D338" t="s">
        <v>2113</v>
      </c>
      <c r="E338" t="s">
        <v>110</v>
      </c>
      <c r="F338" s="86">
        <v>45148</v>
      </c>
      <c r="G338" s="77">
        <v>17656.447265999999</v>
      </c>
      <c r="H338" s="77">
        <v>4.620209</v>
      </c>
      <c r="I338" s="77">
        <v>0.81576477599999997</v>
      </c>
      <c r="J338" s="98">
        <f t="shared" si="5"/>
        <v>-7.3678918945528204E-3</v>
      </c>
      <c r="K338" s="98">
        <f>I338/'סכום נכסי הקרן'!$C$42</f>
        <v>1.651680110480026E-5</v>
      </c>
    </row>
    <row r="339" spans="2:11">
      <c r="B339" t="s">
        <v>2709</v>
      </c>
      <c r="C339" t="s">
        <v>2710</v>
      </c>
      <c r="D339" t="s">
        <v>2113</v>
      </c>
      <c r="E339" t="s">
        <v>110</v>
      </c>
      <c r="F339" s="86">
        <v>45148</v>
      </c>
      <c r="G339" s="77">
        <v>16818.210072999998</v>
      </c>
      <c r="H339" s="77">
        <v>4.7476659999999997</v>
      </c>
      <c r="I339" s="77">
        <v>0.7984724609999998</v>
      </c>
      <c r="J339" s="98">
        <f t="shared" si="5"/>
        <v>-7.2117097311707682E-3</v>
      </c>
      <c r="K339" s="98">
        <f>I339/'סכום נכסי הקרן'!$C$42</f>
        <v>1.6166683355297727E-5</v>
      </c>
    </row>
    <row r="340" spans="2:11">
      <c r="B340" t="s">
        <v>2709</v>
      </c>
      <c r="C340" t="s">
        <v>2711</v>
      </c>
      <c r="D340" t="s">
        <v>2113</v>
      </c>
      <c r="E340" t="s">
        <v>110</v>
      </c>
      <c r="F340" s="86">
        <v>45148</v>
      </c>
      <c r="G340" s="77">
        <v>14138.403312000002</v>
      </c>
      <c r="H340" s="77">
        <v>4.7476659999999997</v>
      </c>
      <c r="I340" s="77">
        <v>0.67124418299999999</v>
      </c>
      <c r="J340" s="98">
        <f t="shared" si="5"/>
        <v>-6.0625988283556755E-3</v>
      </c>
      <c r="K340" s="98">
        <f>I340/'סכום נכסי הקרן'!$C$42</f>
        <v>1.359069058819616E-5</v>
      </c>
    </row>
    <row r="341" spans="2:11">
      <c r="B341" t="s">
        <v>2712</v>
      </c>
      <c r="C341" t="s">
        <v>2713</v>
      </c>
      <c r="D341" t="s">
        <v>2113</v>
      </c>
      <c r="E341" t="s">
        <v>110</v>
      </c>
      <c r="F341" s="86">
        <v>45133</v>
      </c>
      <c r="G341" s="77">
        <v>25274.601760000001</v>
      </c>
      <c r="H341" s="77">
        <v>4.992102</v>
      </c>
      <c r="I341" s="77">
        <v>1.261733845</v>
      </c>
      <c r="J341" s="98">
        <f t="shared" si="5"/>
        <v>-1.1395832282979652E-2</v>
      </c>
      <c r="K341" s="98">
        <f>I341/'סכום נכסי הקרן'!$C$42</f>
        <v>2.5546343232966313E-5</v>
      </c>
    </row>
    <row r="342" spans="2:11">
      <c r="B342" t="s">
        <v>2714</v>
      </c>
      <c r="C342" t="s">
        <v>2715</v>
      </c>
      <c r="D342" t="s">
        <v>2113</v>
      </c>
      <c r="E342" t="s">
        <v>110</v>
      </c>
      <c r="F342" s="86">
        <v>45133</v>
      </c>
      <c r="G342" s="77">
        <v>107545.20807399999</v>
      </c>
      <c r="H342" s="77">
        <v>5.0346070000000003</v>
      </c>
      <c r="I342" s="77">
        <v>5.4144786869999999</v>
      </c>
      <c r="J342" s="98">
        <f t="shared" si="5"/>
        <v>-4.8902937225100654E-2</v>
      </c>
      <c r="K342" s="98">
        <f>I342/'סכום נכסי הקרן'!$C$42</f>
        <v>1.0962702753343576E-4</v>
      </c>
    </row>
    <row r="343" spans="2:11">
      <c r="B343" t="s">
        <v>2716</v>
      </c>
      <c r="C343" t="s">
        <v>2717</v>
      </c>
      <c r="D343" t="s">
        <v>2113</v>
      </c>
      <c r="E343" t="s">
        <v>110</v>
      </c>
      <c r="F343" s="86">
        <v>45133</v>
      </c>
      <c r="G343" s="77">
        <v>42513.734068999998</v>
      </c>
      <c r="H343" s="77">
        <v>5.0346070000000003</v>
      </c>
      <c r="I343" s="77">
        <v>2.1403994769999999</v>
      </c>
      <c r="J343" s="98">
        <f t="shared" si="5"/>
        <v>-1.9331837340441131E-2</v>
      </c>
      <c r="K343" s="98">
        <f>I343/'סכום נכסי הקרן'!$C$42</f>
        <v>4.3336698870199192E-5</v>
      </c>
    </row>
    <row r="344" spans="2:11">
      <c r="B344" t="s">
        <v>2718</v>
      </c>
      <c r="C344" t="s">
        <v>2719</v>
      </c>
      <c r="D344" t="s">
        <v>2113</v>
      </c>
      <c r="E344" t="s">
        <v>110</v>
      </c>
      <c r="F344" s="86">
        <v>45133</v>
      </c>
      <c r="G344" s="77">
        <v>56685.993164</v>
      </c>
      <c r="H344" s="77">
        <v>5.0363069999999999</v>
      </c>
      <c r="I344" s="77">
        <v>2.854880375</v>
      </c>
      <c r="J344" s="98">
        <f t="shared" si="5"/>
        <v>-2.5784945113737561E-2</v>
      </c>
      <c r="K344" s="98">
        <f>I344/'סכום נכסי הקרן'!$C$42</f>
        <v>5.780280384632908E-5</v>
      </c>
    </row>
    <row r="345" spans="2:11">
      <c r="B345" t="s">
        <v>2720</v>
      </c>
      <c r="C345" t="s">
        <v>2721</v>
      </c>
      <c r="D345" t="s">
        <v>2113</v>
      </c>
      <c r="E345" t="s">
        <v>110</v>
      </c>
      <c r="F345" s="86">
        <v>45127</v>
      </c>
      <c r="G345" s="77">
        <v>34317.432385</v>
      </c>
      <c r="H345" s="77">
        <v>6.2519559999999998</v>
      </c>
      <c r="I345" s="77">
        <v>2.1455107889999998</v>
      </c>
      <c r="J345" s="98">
        <f t="shared" si="5"/>
        <v>-1.9378002111663527E-2</v>
      </c>
      <c r="K345" s="98">
        <f>I345/'סכום נכסי הקרן'!$C$42</f>
        <v>4.3440187677478339E-5</v>
      </c>
    </row>
    <row r="346" spans="2:11">
      <c r="B346" t="s">
        <v>2720</v>
      </c>
      <c r="C346" t="s">
        <v>2722</v>
      </c>
      <c r="D346" t="s">
        <v>2113</v>
      </c>
      <c r="E346" t="s">
        <v>110</v>
      </c>
      <c r="F346" s="86">
        <v>45127</v>
      </c>
      <c r="G346" s="77">
        <v>82016.915525999997</v>
      </c>
      <c r="H346" s="77">
        <v>6.2519559999999998</v>
      </c>
      <c r="I346" s="77">
        <v>5.1276615110000003</v>
      </c>
      <c r="J346" s="98">
        <f t="shared" si="5"/>
        <v>-4.6312438090496039E-2</v>
      </c>
      <c r="K346" s="98">
        <f>I346/'סכום נכסי הקרן'!$C$42</f>
        <v>1.038198360625546E-4</v>
      </c>
    </row>
    <row r="347" spans="2:11">
      <c r="B347" t="s">
        <v>2723</v>
      </c>
      <c r="C347" t="s">
        <v>2724</v>
      </c>
      <c r="D347" t="s">
        <v>2113</v>
      </c>
      <c r="E347" t="s">
        <v>110</v>
      </c>
      <c r="F347" s="86">
        <v>45127</v>
      </c>
      <c r="G347" s="77">
        <v>7786.2365239999999</v>
      </c>
      <c r="H347" s="77">
        <v>6.2519559999999998</v>
      </c>
      <c r="I347" s="77">
        <v>0.48679208599999996</v>
      </c>
      <c r="J347" s="98">
        <f t="shared" si="5"/>
        <v>-4.3966490957828008E-3</v>
      </c>
      <c r="K347" s="98">
        <f>I347/'סכום נכסי הקרן'!$C$42</f>
        <v>9.8560863381196338E-6</v>
      </c>
    </row>
    <row r="348" spans="2:11">
      <c r="B348" t="s">
        <v>2725</v>
      </c>
      <c r="C348" t="s">
        <v>2726</v>
      </c>
      <c r="D348" t="s">
        <v>2113</v>
      </c>
      <c r="E348" t="s">
        <v>110</v>
      </c>
      <c r="F348" s="86">
        <v>45127</v>
      </c>
      <c r="G348" s="77">
        <v>59718.439582999999</v>
      </c>
      <c r="H348" s="77">
        <v>6.2851059999999999</v>
      </c>
      <c r="I348" s="77">
        <v>3.7533672249999999</v>
      </c>
      <c r="J348" s="98">
        <f t="shared" si="5"/>
        <v>-3.3899973090230254E-2</v>
      </c>
      <c r="K348" s="98">
        <f>I348/'סכום נכסי הקרן'!$C$42</f>
        <v>7.5994479968329842E-5</v>
      </c>
    </row>
    <row r="349" spans="2:11">
      <c r="B349" t="s">
        <v>2727</v>
      </c>
      <c r="C349" t="s">
        <v>2728</v>
      </c>
      <c r="D349" t="s">
        <v>2113</v>
      </c>
      <c r="E349" t="s">
        <v>113</v>
      </c>
      <c r="F349" s="86">
        <v>45195</v>
      </c>
      <c r="G349" s="77">
        <v>13802.158880000001</v>
      </c>
      <c r="H349" s="77">
        <v>-0.19239300000000001</v>
      </c>
      <c r="I349" s="77">
        <v>-2.6554407999999998E-2</v>
      </c>
      <c r="J349" s="98">
        <f t="shared" si="5"/>
        <v>2.3983630235567877E-4</v>
      </c>
      <c r="K349" s="98">
        <f>I349/'סכום נכסי הקרן'!$C$42</f>
        <v>-5.3764747914503831E-7</v>
      </c>
    </row>
    <row r="350" spans="2:11">
      <c r="B350" t="s">
        <v>2729</v>
      </c>
      <c r="C350" t="s">
        <v>2730</v>
      </c>
      <c r="D350" t="s">
        <v>2113</v>
      </c>
      <c r="E350" t="s">
        <v>113</v>
      </c>
      <c r="F350" s="86">
        <v>45153</v>
      </c>
      <c r="G350" s="77">
        <v>57417.985498000002</v>
      </c>
      <c r="H350" s="77">
        <v>3.6715019999999998</v>
      </c>
      <c r="I350" s="77">
        <v>2.108102336</v>
      </c>
      <c r="J350" s="98">
        <f t="shared" si="5"/>
        <v>-1.9040133346358495E-2</v>
      </c>
      <c r="K350" s="98">
        <f>I350/'סכום נכסי הקרן'!$C$42</f>
        <v>4.2682778193743449E-5</v>
      </c>
    </row>
    <row r="351" spans="2:11">
      <c r="B351" t="s">
        <v>2731</v>
      </c>
      <c r="C351" t="s">
        <v>2732</v>
      </c>
      <c r="D351" t="s">
        <v>2113</v>
      </c>
      <c r="E351" t="s">
        <v>113</v>
      </c>
      <c r="F351" s="86">
        <v>45153</v>
      </c>
      <c r="G351" s="77">
        <v>19140.912262999998</v>
      </c>
      <c r="H351" s="77">
        <v>3.6794720000000001</v>
      </c>
      <c r="I351" s="77">
        <v>0.70428454100000004</v>
      </c>
      <c r="J351" s="98">
        <f t="shared" si="5"/>
        <v>-6.3610154713186024E-3</v>
      </c>
      <c r="K351" s="98">
        <f>I351/'סכום נכסי הקרן'!$C$42</f>
        <v>1.425965918989685E-5</v>
      </c>
    </row>
    <row r="352" spans="2:11">
      <c r="B352" t="s">
        <v>2733</v>
      </c>
      <c r="C352" t="s">
        <v>2734</v>
      </c>
      <c r="D352" t="s">
        <v>2113</v>
      </c>
      <c r="E352" t="s">
        <v>113</v>
      </c>
      <c r="F352" s="86">
        <v>45152</v>
      </c>
      <c r="G352" s="77">
        <v>24751.869275000001</v>
      </c>
      <c r="H352" s="77">
        <v>3.685997</v>
      </c>
      <c r="I352" s="77">
        <v>0.91235306199999999</v>
      </c>
      <c r="J352" s="98">
        <f t="shared" si="5"/>
        <v>-8.2402659789275415E-3</v>
      </c>
      <c r="K352" s="98">
        <f>I352/'סכום נכסי הקרן'!$C$42</f>
        <v>1.8472425514986319E-5</v>
      </c>
    </row>
    <row r="353" spans="2:11">
      <c r="B353" t="s">
        <v>2735</v>
      </c>
      <c r="C353" t="s">
        <v>2736</v>
      </c>
      <c r="D353" t="s">
        <v>2113</v>
      </c>
      <c r="E353" t="s">
        <v>113</v>
      </c>
      <c r="F353" s="86">
        <v>45153</v>
      </c>
      <c r="G353" s="77">
        <v>41159.447252999998</v>
      </c>
      <c r="H353" s="77">
        <v>3.6946500000000002</v>
      </c>
      <c r="I353" s="77">
        <v>1.5206976540000001</v>
      </c>
      <c r="J353" s="98">
        <f t="shared" si="5"/>
        <v>-1.3734763069706371E-2</v>
      </c>
      <c r="K353" s="98">
        <f>I353/'סכום נכסי הקרן'!$C$42</f>
        <v>3.0789587183222983E-5</v>
      </c>
    </row>
    <row r="354" spans="2:11">
      <c r="B354" t="s">
        <v>2737</v>
      </c>
      <c r="C354" t="s">
        <v>2738</v>
      </c>
      <c r="D354" t="s">
        <v>2113</v>
      </c>
      <c r="E354" t="s">
        <v>113</v>
      </c>
      <c r="F354" s="86">
        <v>45113</v>
      </c>
      <c r="G354" s="77">
        <v>5853.0492740000009</v>
      </c>
      <c r="H354" s="77">
        <v>3.8126630000000001</v>
      </c>
      <c r="I354" s="77">
        <v>0.223157035</v>
      </c>
      <c r="J354" s="98">
        <f t="shared" si="5"/>
        <v>-2.0155281985219475E-3</v>
      </c>
      <c r="K354" s="98">
        <f>I354/'סכום נכסי הקרן'!$C$42</f>
        <v>4.5182636841774479E-6</v>
      </c>
    </row>
    <row r="355" spans="2:11">
      <c r="B355" t="s">
        <v>2737</v>
      </c>
      <c r="C355" t="s">
        <v>2739</v>
      </c>
      <c r="D355" t="s">
        <v>2113</v>
      </c>
      <c r="E355" t="s">
        <v>113</v>
      </c>
      <c r="F355" s="86">
        <v>45113</v>
      </c>
      <c r="G355" s="77">
        <v>45773.791710999998</v>
      </c>
      <c r="H355" s="77">
        <v>3.8126630000000001</v>
      </c>
      <c r="I355" s="77">
        <v>1.7452003469999999</v>
      </c>
      <c r="J355" s="98">
        <f t="shared" si="5"/>
        <v>-1.5762445093648013E-2</v>
      </c>
      <c r="K355" s="98">
        <f>I355/'סכום נכסי הקרן'!$C$42</f>
        <v>3.533509642420182E-5</v>
      </c>
    </row>
    <row r="356" spans="2:11">
      <c r="B356" t="s">
        <v>2740</v>
      </c>
      <c r="C356" t="s">
        <v>2741</v>
      </c>
      <c r="D356" t="s">
        <v>2113</v>
      </c>
      <c r="E356" t="s">
        <v>113</v>
      </c>
      <c r="F356" s="86">
        <v>45113</v>
      </c>
      <c r="G356" s="77">
        <v>47919.024973</v>
      </c>
      <c r="H356" s="77">
        <v>3.8285580000000001</v>
      </c>
      <c r="I356" s="77">
        <v>1.8346077580000002</v>
      </c>
      <c r="J356" s="98">
        <f t="shared" si="5"/>
        <v>-1.6569962356222063E-2</v>
      </c>
      <c r="K356" s="98">
        <f>I356/'סכום נכסי הקרן'!$C$42</f>
        <v>3.7145329555403031E-5</v>
      </c>
    </row>
    <row r="357" spans="2:11">
      <c r="B357" t="s">
        <v>2742</v>
      </c>
      <c r="C357" t="s">
        <v>2743</v>
      </c>
      <c r="D357" t="s">
        <v>2113</v>
      </c>
      <c r="E357" t="s">
        <v>113</v>
      </c>
      <c r="F357" s="86">
        <v>45113</v>
      </c>
      <c r="G357" s="77">
        <v>67104.056360000002</v>
      </c>
      <c r="H357" s="77">
        <v>3.853526</v>
      </c>
      <c r="I357" s="77">
        <v>2.5858722590000003</v>
      </c>
      <c r="J357" s="98">
        <f t="shared" si="5"/>
        <v>-2.3355295322821212E-2</v>
      </c>
      <c r="K357" s="98">
        <f>I357/'סכום נכסי הקרן'!$C$42</f>
        <v>5.235619266836737E-5</v>
      </c>
    </row>
    <row r="358" spans="2:11">
      <c r="B358" t="s">
        <v>2744</v>
      </c>
      <c r="C358" t="s">
        <v>2745</v>
      </c>
      <c r="D358" t="s">
        <v>2113</v>
      </c>
      <c r="E358" t="s">
        <v>106</v>
      </c>
      <c r="F358" s="86">
        <v>45141</v>
      </c>
      <c r="G358" s="77">
        <v>30649.863673</v>
      </c>
      <c r="H358" s="77">
        <v>4.9148449999999997</v>
      </c>
      <c r="I358" s="77">
        <v>1.5063932329999998</v>
      </c>
      <c r="J358" s="98">
        <f t="shared" si="5"/>
        <v>-1.3605567214917253E-2</v>
      </c>
      <c r="K358" s="98">
        <f>I358/'סכום נכסי הקרן'!$C$42</f>
        <v>3.0499965366337457E-5</v>
      </c>
    </row>
    <row r="359" spans="2:11">
      <c r="B359" t="s">
        <v>2746</v>
      </c>
      <c r="C359" t="s">
        <v>2747</v>
      </c>
      <c r="D359" t="s">
        <v>2113</v>
      </c>
      <c r="E359" t="s">
        <v>110</v>
      </c>
      <c r="F359" s="86">
        <v>45145</v>
      </c>
      <c r="G359" s="77">
        <v>1384824.75</v>
      </c>
      <c r="H359" s="77">
        <v>-4.6024349999999998</v>
      </c>
      <c r="I359" s="77">
        <v>-63.735660000000003</v>
      </c>
      <c r="J359" s="98">
        <f t="shared" si="5"/>
        <v>0.57565301484404185</v>
      </c>
      <c r="K359" s="98">
        <f>I359/'סכום נכסי הקרן'!$C$42</f>
        <v>-1.2904568209784703E-3</v>
      </c>
    </row>
    <row r="360" spans="2:11">
      <c r="B360" t="s">
        <v>2748</v>
      </c>
      <c r="C360" t="s">
        <v>2749</v>
      </c>
      <c r="D360" t="s">
        <v>2113</v>
      </c>
      <c r="E360" t="s">
        <v>110</v>
      </c>
      <c r="F360" s="86">
        <v>45197</v>
      </c>
      <c r="G360" s="77">
        <v>40711.64</v>
      </c>
      <c r="H360" s="77">
        <v>-0.34626499999999999</v>
      </c>
      <c r="I360" s="77">
        <v>-0.14097000000000001</v>
      </c>
      <c r="J360" s="98">
        <f t="shared" si="5"/>
        <v>1.2732245261532489E-3</v>
      </c>
      <c r="K360" s="98">
        <f>I360/'סכום נכסי הקרן'!$C$42</f>
        <v>-2.8542216092739127E-6</v>
      </c>
    </row>
    <row r="361" spans="2:11">
      <c r="B361" t="s">
        <v>2737</v>
      </c>
      <c r="C361" t="s">
        <v>2750</v>
      </c>
      <c r="D361" t="s">
        <v>2113</v>
      </c>
      <c r="E361" t="s">
        <v>113</v>
      </c>
      <c r="F361" s="86">
        <v>45113</v>
      </c>
      <c r="G361" s="77">
        <v>146711.56</v>
      </c>
      <c r="H361" s="77">
        <v>3.812665</v>
      </c>
      <c r="I361" s="77">
        <v>5.5936199999999996</v>
      </c>
      <c r="J361" s="98">
        <f t="shared" si="5"/>
        <v>-5.0520920578714157E-2</v>
      </c>
      <c r="K361" s="98">
        <f>I361/'סכום נכסי הקרן'!$C$42</f>
        <v>1.1325410426379188E-4</v>
      </c>
    </row>
    <row r="362" spans="2:11">
      <c r="B362" t="s">
        <v>2751</v>
      </c>
      <c r="C362" t="s">
        <v>2752</v>
      </c>
      <c r="D362" t="s">
        <v>2113</v>
      </c>
      <c r="E362" t="s">
        <v>106</v>
      </c>
      <c r="F362" s="86">
        <v>45127</v>
      </c>
      <c r="G362" s="77">
        <v>68396.149999999994</v>
      </c>
      <c r="H362" s="77">
        <v>7.2919020000000003</v>
      </c>
      <c r="I362" s="77">
        <v>4.9873799999999999</v>
      </c>
      <c r="J362" s="98">
        <f t="shared" si="5"/>
        <v>-4.5045431916338155E-2</v>
      </c>
      <c r="K362" s="98">
        <f>I362/'סכום נכסי הקרן'!$C$42</f>
        <v>1.009795542999257E-4</v>
      </c>
    </row>
    <row r="363" spans="2:11">
      <c r="B363" s="79" t="s">
        <v>1906</v>
      </c>
      <c r="C363" s="16"/>
      <c r="D363" s="16"/>
      <c r="G363" s="81"/>
      <c r="I363" s="81">
        <v>-2.7422212950000002</v>
      </c>
      <c r="J363" s="97">
        <f t="shared" si="5"/>
        <v>2.476742150055844E-2</v>
      </c>
      <c r="K363" s="97">
        <f>I363/'סכום נכסי הקרן'!$C$42</f>
        <v>-5.5521793839824733E-5</v>
      </c>
    </row>
    <row r="364" spans="2:11">
      <c r="B364" t="s">
        <v>2753</v>
      </c>
      <c r="C364" t="s">
        <v>2754</v>
      </c>
      <c r="D364" t="s">
        <v>2113</v>
      </c>
      <c r="E364" t="s">
        <v>102</v>
      </c>
      <c r="F364" s="86">
        <v>45119</v>
      </c>
      <c r="G364" s="77">
        <v>73023.600000000006</v>
      </c>
      <c r="H364" s="77">
        <v>-2.955406</v>
      </c>
      <c r="I364" s="77">
        <v>-2.1581438560000001</v>
      </c>
      <c r="J364" s="98">
        <f t="shared" si="5"/>
        <v>1.9492102492914415E-2</v>
      </c>
      <c r="K364" s="98">
        <f>I364/'סכום נכסי הקרן'!$C$42</f>
        <v>-4.3695969565985157E-5</v>
      </c>
    </row>
    <row r="365" spans="2:11">
      <c r="B365" t="s">
        <v>2755</v>
      </c>
      <c r="C365" t="s">
        <v>2756</v>
      </c>
      <c r="D365" t="s">
        <v>2113</v>
      </c>
      <c r="E365" t="s">
        <v>102</v>
      </c>
      <c r="F365" s="86">
        <v>45196</v>
      </c>
      <c r="G365" s="77">
        <v>36511.800000000003</v>
      </c>
      <c r="H365" s="77">
        <v>-0.97551600000000005</v>
      </c>
      <c r="I365" s="77">
        <v>-0.35617845100000001</v>
      </c>
      <c r="J365" s="98">
        <f t="shared" si="5"/>
        <v>3.2169620451193382E-3</v>
      </c>
      <c r="K365" s="98">
        <f>I365/'סכום נכסי הקרן'!$C$42</f>
        <v>-7.2115501993467363E-6</v>
      </c>
    </row>
    <row r="366" spans="2:11">
      <c r="B366" t="s">
        <v>2757</v>
      </c>
      <c r="C366" t="s">
        <v>2758</v>
      </c>
      <c r="D366" t="s">
        <v>2113</v>
      </c>
      <c r="E366" t="s">
        <v>102</v>
      </c>
      <c r="F366" s="86">
        <v>45196</v>
      </c>
      <c r="G366" s="77">
        <v>36511.800000000003</v>
      </c>
      <c r="H366" s="77">
        <v>-0.62417900000000004</v>
      </c>
      <c r="I366" s="77">
        <v>-0.227898988</v>
      </c>
      <c r="J366" s="98">
        <f t="shared" si="5"/>
        <v>2.0583569625246857E-3</v>
      </c>
      <c r="K366" s="98">
        <f>I366/'סכום נכסי הקרן'!$C$42</f>
        <v>-4.6142740744928425E-6</v>
      </c>
    </row>
    <row r="367" spans="2:11">
      <c r="B367" s="79" t="s">
        <v>827</v>
      </c>
      <c r="C367" s="16"/>
      <c r="D367" s="16"/>
      <c r="G367" s="81"/>
      <c r="I367" s="81">
        <v>0</v>
      </c>
      <c r="J367" s="97">
        <f t="shared" si="5"/>
        <v>0</v>
      </c>
      <c r="K367" s="97">
        <f>I367/'סכום נכסי הקרן'!$C$42</f>
        <v>0</v>
      </c>
    </row>
    <row r="368" spans="2:11">
      <c r="B368" t="s">
        <v>209</v>
      </c>
      <c r="C368" t="s">
        <v>209</v>
      </c>
      <c r="D368" t="s">
        <v>209</v>
      </c>
      <c r="E368" t="s">
        <v>209</v>
      </c>
      <c r="G368" s="89">
        <v>0</v>
      </c>
      <c r="H368" s="89">
        <v>0</v>
      </c>
      <c r="I368" s="89">
        <v>0</v>
      </c>
      <c r="J368" s="98">
        <f t="shared" si="5"/>
        <v>0</v>
      </c>
      <c r="K368" s="98">
        <f>I368/'סכום נכסי הקרן'!$C$42</f>
        <v>0</v>
      </c>
    </row>
    <row r="369" spans="2:11" s="93" customFormat="1">
      <c r="B369" s="79" t="s">
        <v>2759</v>
      </c>
      <c r="C369" s="79"/>
      <c r="D369" s="79"/>
      <c r="E369" s="79"/>
      <c r="F369" s="94"/>
      <c r="G369" s="81"/>
      <c r="H369" s="81"/>
      <c r="I369" s="81">
        <f>I370+I380+I382+I384</f>
        <v>33.799083306</v>
      </c>
      <c r="J369" s="97">
        <f t="shared" si="5"/>
        <v>-0.30526936104629376</v>
      </c>
      <c r="K369" s="97">
        <f>I369/'סכום נכסי הקרן'!$C$42</f>
        <v>6.8433052383935842E-4</v>
      </c>
    </row>
    <row r="370" spans="2:11" s="93" customFormat="1">
      <c r="B370" s="79" t="s">
        <v>1896</v>
      </c>
      <c r="C370" s="79"/>
      <c r="D370" s="79"/>
      <c r="E370" s="79"/>
      <c r="F370" s="94"/>
      <c r="G370" s="81"/>
      <c r="H370" s="81"/>
      <c r="I370" s="81">
        <v>34.621908402999999</v>
      </c>
      <c r="J370" s="97">
        <f t="shared" si="5"/>
        <v>-0.31270102093304147</v>
      </c>
      <c r="K370" s="97">
        <f>I370/'סכום נכסי הקרן'!$C$42</f>
        <v>7.0099027536457865E-4</v>
      </c>
    </row>
    <row r="371" spans="2:11">
      <c r="B371" t="s">
        <v>2760</v>
      </c>
      <c r="C371" t="s">
        <v>2761</v>
      </c>
      <c r="D371" t="s">
        <v>2113</v>
      </c>
      <c r="E371" t="s">
        <v>198</v>
      </c>
      <c r="F371" s="86">
        <v>44909</v>
      </c>
      <c r="G371" s="77">
        <v>131133.42513700001</v>
      </c>
      <c r="H371" s="77">
        <v>16.011657</v>
      </c>
      <c r="I371" s="77">
        <v>20.996634834000005</v>
      </c>
      <c r="J371" s="98">
        <f t="shared" si="5"/>
        <v>-0.18963914618239663</v>
      </c>
      <c r="K371" s="98">
        <f>I371/'סכום נכסי הקרן'!$C$42</f>
        <v>4.2511916624271963E-4</v>
      </c>
    </row>
    <row r="372" spans="2:11">
      <c r="B372" t="s">
        <v>2762</v>
      </c>
      <c r="C372" t="s">
        <v>2763</v>
      </c>
      <c r="D372" t="s">
        <v>2113</v>
      </c>
      <c r="E372" t="s">
        <v>106</v>
      </c>
      <c r="F372" s="86">
        <v>44868</v>
      </c>
      <c r="G372" s="77">
        <v>84897.951491999993</v>
      </c>
      <c r="H372" s="77">
        <v>-5.1919750000000002</v>
      </c>
      <c r="I372" s="77">
        <v>-4.4078807280000003</v>
      </c>
      <c r="J372" s="98">
        <f t="shared" si="5"/>
        <v>3.9811462376731485E-2</v>
      </c>
      <c r="K372" s="98">
        <f>I372/'סכום נכסי הקרן'!$C$42</f>
        <v>-8.9246424238913428E-5</v>
      </c>
    </row>
    <row r="373" spans="2:11">
      <c r="B373" t="s">
        <v>2764</v>
      </c>
      <c r="C373" t="s">
        <v>2765</v>
      </c>
      <c r="D373" t="s">
        <v>2113</v>
      </c>
      <c r="E373" t="s">
        <v>106</v>
      </c>
      <c r="F373" s="86">
        <v>44972</v>
      </c>
      <c r="G373" s="77">
        <v>375898.76929500001</v>
      </c>
      <c r="H373" s="77">
        <v>-3.8236110000000001</v>
      </c>
      <c r="I373" s="77">
        <v>-14.372906773</v>
      </c>
      <c r="J373" s="98">
        <f t="shared" si="5"/>
        <v>0.12981441026812615</v>
      </c>
      <c r="K373" s="98">
        <f>I373/'סכום נכסי הקרן'!$C$42</f>
        <v>-2.9100844931244927E-4</v>
      </c>
    </row>
    <row r="374" spans="2:11">
      <c r="B374" t="s">
        <v>2766</v>
      </c>
      <c r="C374" t="s">
        <v>2767</v>
      </c>
      <c r="D374" t="s">
        <v>2113</v>
      </c>
      <c r="E374" t="s">
        <v>198</v>
      </c>
      <c r="F374" s="86">
        <v>44972</v>
      </c>
      <c r="G374" s="77">
        <v>177413.20395299996</v>
      </c>
      <c r="H374" s="77">
        <v>19.851614999999999</v>
      </c>
      <c r="I374" s="77">
        <v>35.219386280000002</v>
      </c>
      <c r="J374" s="98">
        <f t="shared" si="5"/>
        <v>-0.31809737112691516</v>
      </c>
      <c r="K374" s="98">
        <f>I374/'סכום נכסי הקרן'!$C$42</f>
        <v>7.1308741849855401E-4</v>
      </c>
    </row>
    <row r="375" spans="2:11">
      <c r="B375" t="s">
        <v>2768</v>
      </c>
      <c r="C375" t="s">
        <v>2769</v>
      </c>
      <c r="D375" t="s">
        <v>2113</v>
      </c>
      <c r="E375" t="s">
        <v>106</v>
      </c>
      <c r="F375" s="86">
        <v>45068</v>
      </c>
      <c r="G375" s="77">
        <v>37832.022341999997</v>
      </c>
      <c r="H375" s="77">
        <v>3.9851939999999999</v>
      </c>
      <c r="I375" s="77">
        <v>1.5076794299999998</v>
      </c>
      <c r="J375" s="98">
        <f t="shared" si="5"/>
        <v>-1.3617183995550472E-2</v>
      </c>
      <c r="K375" s="98">
        <f>I375/'סכום נכסי הקרן'!$C$42</f>
        <v>3.0526007015420124E-5</v>
      </c>
    </row>
    <row r="376" spans="2:11">
      <c r="B376" t="s">
        <v>2764</v>
      </c>
      <c r="C376" t="s">
        <v>2770</v>
      </c>
      <c r="D376" t="s">
        <v>2113</v>
      </c>
      <c r="E376" t="s">
        <v>106</v>
      </c>
      <c r="F376" s="86">
        <v>45069</v>
      </c>
      <c r="G376" s="77">
        <v>298360.00311300001</v>
      </c>
      <c r="H376" s="77">
        <v>2.4742760000000001</v>
      </c>
      <c r="I376" s="77">
        <v>7.3822492659999996</v>
      </c>
      <c r="J376" s="98">
        <f t="shared" si="5"/>
        <v>-6.6675610581315298E-2</v>
      </c>
      <c r="K376" s="98">
        <f>I376/'סכום נכסי הקרן'!$C$42</f>
        <v>1.4946850663306857E-4</v>
      </c>
    </row>
    <row r="377" spans="2:11">
      <c r="B377" t="s">
        <v>2766</v>
      </c>
      <c r="C377" t="s">
        <v>2771</v>
      </c>
      <c r="D377" t="s">
        <v>2113</v>
      </c>
      <c r="E377" t="s">
        <v>198</v>
      </c>
      <c r="F377" s="86">
        <v>45082</v>
      </c>
      <c r="G377" s="77">
        <v>92583.260842000003</v>
      </c>
      <c r="H377" s="77">
        <v>6.7531949999999998</v>
      </c>
      <c r="I377" s="77">
        <v>6.2523283670000005</v>
      </c>
      <c r="J377" s="98">
        <f t="shared" si="5"/>
        <v>-5.647029738545855E-2</v>
      </c>
      <c r="K377" s="98">
        <f>I377/'סכום נכסי הקרן'!$C$42</f>
        <v>1.2659098200587128E-4</v>
      </c>
    </row>
    <row r="378" spans="2:11">
      <c r="B378" t="s">
        <v>2764</v>
      </c>
      <c r="C378" t="s">
        <v>2772</v>
      </c>
      <c r="D378" t="s">
        <v>2113</v>
      </c>
      <c r="E378" t="s">
        <v>106</v>
      </c>
      <c r="F378" s="86">
        <v>45153</v>
      </c>
      <c r="G378" s="77">
        <v>400091.80442499998</v>
      </c>
      <c r="H378" s="77">
        <v>-3.5906829999999998</v>
      </c>
      <c r="I378" s="77">
        <v>-14.366029920999999</v>
      </c>
      <c r="J378" s="98">
        <f t="shared" si="5"/>
        <v>0.12975229934644689</v>
      </c>
      <c r="K378" s="98">
        <f>I378/'סכום נכסי הקרן'!$C$42</f>
        <v>-2.908692135915003E-4</v>
      </c>
    </row>
    <row r="379" spans="2:11">
      <c r="B379" t="s">
        <v>2773</v>
      </c>
      <c r="C379" t="s">
        <v>2774</v>
      </c>
      <c r="D379" t="s">
        <v>2113</v>
      </c>
      <c r="E379" t="s">
        <v>106</v>
      </c>
      <c r="F379" s="86">
        <v>45126</v>
      </c>
      <c r="G379" s="77">
        <v>50982.215466000001</v>
      </c>
      <c r="H379" s="77">
        <v>-7.0407929999999999</v>
      </c>
      <c r="I379" s="77">
        <v>-3.5895523520000001</v>
      </c>
      <c r="J379" s="98">
        <f t="shared" si="5"/>
        <v>3.2420416347290058E-2</v>
      </c>
      <c r="K379" s="98">
        <f>I379/'סכום נכסי הקרן'!$C$42</f>
        <v>-7.26777178881918E-5</v>
      </c>
    </row>
    <row r="380" spans="2:11">
      <c r="B380" s="79" t="s">
        <v>1913</v>
      </c>
      <c r="C380" s="16"/>
      <c r="D380" s="16"/>
      <c r="G380" s="81"/>
      <c r="I380" s="81">
        <v>0</v>
      </c>
      <c r="J380" s="97">
        <f t="shared" si="5"/>
        <v>0</v>
      </c>
      <c r="K380" s="97">
        <f>I380/'סכום נכסי הקרן'!$C$42</f>
        <v>0</v>
      </c>
    </row>
    <row r="381" spans="2:11">
      <c r="B381" t="s">
        <v>209</v>
      </c>
      <c r="C381" t="s">
        <v>209</v>
      </c>
      <c r="D381" t="s">
        <v>209</v>
      </c>
      <c r="E381" t="s">
        <v>209</v>
      </c>
      <c r="G381" s="89">
        <v>0</v>
      </c>
      <c r="H381" s="89">
        <v>0</v>
      </c>
      <c r="I381" s="89">
        <v>0</v>
      </c>
      <c r="J381" s="98">
        <f t="shared" si="5"/>
        <v>0</v>
      </c>
      <c r="K381" s="98">
        <f>I381/'סכום נכסי הקרן'!$C$42</f>
        <v>0</v>
      </c>
    </row>
    <row r="382" spans="2:11" s="93" customFormat="1">
      <c r="B382" s="79" t="s">
        <v>1906</v>
      </c>
      <c r="C382" s="79"/>
      <c r="D382" s="79"/>
      <c r="E382" s="79"/>
      <c r="G382" s="81"/>
      <c r="H382" s="81"/>
      <c r="I382" s="81">
        <v>-0.82282509700000017</v>
      </c>
      <c r="J382" s="97">
        <f t="shared" si="5"/>
        <v>7.4316598867477206E-3</v>
      </c>
      <c r="K382" s="97">
        <f>I382/'סכום נכסי הקרן'!$C$42</f>
        <v>-1.6659751525220284E-5</v>
      </c>
    </row>
    <row r="383" spans="2:11">
      <c r="B383" t="s">
        <v>2775</v>
      </c>
      <c r="C383" t="s">
        <v>2776</v>
      </c>
      <c r="D383" t="s">
        <v>2113</v>
      </c>
      <c r="E383" t="s">
        <v>106</v>
      </c>
      <c r="F383" s="86">
        <v>45195</v>
      </c>
      <c r="G383" s="77">
        <v>189657.02962899997</v>
      </c>
      <c r="H383" s="77">
        <v>-0.43384899999999998</v>
      </c>
      <c r="I383" s="77">
        <v>-0.82282509700000017</v>
      </c>
      <c r="J383" s="98">
        <f t="shared" si="5"/>
        <v>7.4316598867477206E-3</v>
      </c>
      <c r="K383" s="98">
        <f>I383/'סכום נכסי הקרן'!$C$42</f>
        <v>-1.6659751525220284E-5</v>
      </c>
    </row>
    <row r="384" spans="2:11">
      <c r="B384" s="79" t="s">
        <v>827</v>
      </c>
      <c r="C384" s="16"/>
      <c r="D384" s="16"/>
      <c r="G384" s="81"/>
      <c r="I384" s="81">
        <v>0</v>
      </c>
      <c r="J384" s="97">
        <f t="shared" si="5"/>
        <v>0</v>
      </c>
      <c r="K384" s="97">
        <f>I384/'סכום נכסי הקרן'!$C$42</f>
        <v>0</v>
      </c>
    </row>
    <row r="385" spans="2:11">
      <c r="B385" t="s">
        <v>209</v>
      </c>
      <c r="C385" t="s">
        <v>209</v>
      </c>
      <c r="D385" t="s">
        <v>209</v>
      </c>
      <c r="E385" t="s">
        <v>209</v>
      </c>
      <c r="G385" s="89">
        <v>0</v>
      </c>
      <c r="H385" s="89">
        <v>0</v>
      </c>
      <c r="I385" s="89">
        <v>0</v>
      </c>
      <c r="J385" s="98">
        <f t="shared" si="5"/>
        <v>0</v>
      </c>
      <c r="K385" s="98">
        <f>I385/'סכום נכסי הקרן'!$C$42</f>
        <v>0</v>
      </c>
    </row>
    <row r="386" spans="2:11">
      <c r="B386"/>
      <c r="C386"/>
      <c r="D386"/>
      <c r="E386"/>
      <c r="G386" s="77"/>
      <c r="H386" s="77"/>
      <c r="I386" s="77"/>
      <c r="J386" s="78"/>
      <c r="K386" s="78"/>
    </row>
    <row r="387" spans="2:11">
      <c r="B387" s="79"/>
      <c r="C387" s="16"/>
      <c r="D387" s="16"/>
      <c r="G387" s="81"/>
      <c r="I387" s="81"/>
      <c r="J387" s="80"/>
      <c r="K387" s="80"/>
    </row>
    <row r="388" spans="2:11">
      <c r="B388"/>
      <c r="C388"/>
      <c r="D388"/>
      <c r="E388"/>
      <c r="G388" s="77"/>
      <c r="H388" s="77"/>
      <c r="I388" s="77"/>
      <c r="J388" s="78"/>
      <c r="K388" s="78"/>
    </row>
    <row r="389" spans="2:11">
      <c r="B389" s="96" t="s">
        <v>2777</v>
      </c>
      <c r="C389" s="16"/>
      <c r="D389" s="16"/>
    </row>
    <row r="390" spans="2:11">
      <c r="B390" s="96" t="s">
        <v>2778</v>
      </c>
      <c r="C390" s="16"/>
      <c r="D390" s="16"/>
    </row>
    <row r="391" spans="2:11">
      <c r="B391" s="96" t="s">
        <v>307</v>
      </c>
      <c r="C391" s="16"/>
      <c r="D391" s="16"/>
    </row>
    <row r="392" spans="2:11">
      <c r="B392" s="96" t="s">
        <v>308</v>
      </c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</sheetData>
  <autoFilter ref="A8:AW385" xr:uid="{00000000-0001-0000-1300-000000000000}"/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E1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2072</v>
      </c>
    </row>
    <row r="3" spans="2:78" s="1" customFormat="1">
      <c r="B3" s="2" t="s">
        <v>2</v>
      </c>
      <c r="C3" s="26" t="s">
        <v>2073</v>
      </c>
    </row>
    <row r="4" spans="2:78" s="1" customFormat="1">
      <c r="B4" s="2" t="s">
        <v>3</v>
      </c>
      <c r="C4" s="83">
        <v>1161</v>
      </c>
    </row>
    <row r="6" spans="2:78" ht="26.25" customHeight="1">
      <c r="B6" s="113" t="s">
        <v>136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2"/>
  <sheetViews>
    <sheetView rightToLeft="1" topLeftCell="A154" workbookViewId="0">
      <selection activeCell="F156" activeCellId="1" sqref="F154 F15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6.85546875" style="16" customWidth="1"/>
    <col min="20" max="20" width="7.140625" style="16" customWidth="1"/>
    <col min="21" max="21" width="6" style="16" customWidth="1"/>
    <col min="22" max="22" width="2.2851562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2072</v>
      </c>
    </row>
    <row r="3" spans="2:60" s="1" customFormat="1">
      <c r="B3" s="2" t="s">
        <v>2</v>
      </c>
      <c r="C3" s="26" t="s">
        <v>2073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5.0599999999999996</v>
      </c>
      <c r="J11" s="18"/>
      <c r="K11" s="18"/>
      <c r="L11" s="18"/>
      <c r="M11" s="76">
        <v>4.5199999999999997E-2</v>
      </c>
      <c r="N11" s="75">
        <v>159376.99</v>
      </c>
      <c r="O11" s="7"/>
      <c r="P11" s="75">
        <v>207.53489289229742</v>
      </c>
      <c r="Q11" s="76">
        <v>1</v>
      </c>
      <c r="R11" s="76">
        <v>4.1999999999999997E-3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5.48</v>
      </c>
      <c r="M12" s="80">
        <v>4.1000000000000002E-2</v>
      </c>
      <c r="N12" s="81">
        <v>151164.37</v>
      </c>
      <c r="P12" s="81">
        <v>180.96618240873369</v>
      </c>
      <c r="Q12" s="80">
        <v>0.872</v>
      </c>
      <c r="R12" s="80">
        <v>3.7000000000000002E-3</v>
      </c>
    </row>
    <row r="13" spans="2:60">
      <c r="B13" s="79" t="s">
        <v>2018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s="91">
        <v>0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2019</v>
      </c>
      <c r="I15" s="81">
        <v>7.35</v>
      </c>
      <c r="M15" s="80">
        <v>3.4700000000000002E-2</v>
      </c>
      <c r="N15" s="81">
        <v>16810.95</v>
      </c>
      <c r="P15" s="81">
        <v>19.311370231000001</v>
      </c>
      <c r="Q15" s="80">
        <v>9.3100000000000002E-2</v>
      </c>
      <c r="R15" s="80">
        <v>4.0000000000000002E-4</v>
      </c>
    </row>
    <row r="16" spans="2:60">
      <c r="B16" t="s">
        <v>2799</v>
      </c>
      <c r="C16" t="s">
        <v>2020</v>
      </c>
      <c r="D16" s="91">
        <v>9676</v>
      </c>
      <c r="E16"/>
      <c r="F16" t="s">
        <v>2862</v>
      </c>
      <c r="G16" s="86">
        <v>45107</v>
      </c>
      <c r="H16" t="s">
        <v>210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145.88</v>
      </c>
      <c r="O16" s="77">
        <v>105.7</v>
      </c>
      <c r="P16" s="77">
        <v>0.15419516</v>
      </c>
      <c r="Q16" s="78">
        <v>6.9999999999999999E-4</v>
      </c>
      <c r="R16" s="78">
        <v>0</v>
      </c>
      <c r="W16" s="92"/>
    </row>
    <row r="17" spans="2:23">
      <c r="B17" t="s">
        <v>2799</v>
      </c>
      <c r="C17" t="s">
        <v>2020</v>
      </c>
      <c r="D17" s="91">
        <v>9677</v>
      </c>
      <c r="E17"/>
      <c r="F17" t="s">
        <v>2862</v>
      </c>
      <c r="G17" s="86">
        <v>45107</v>
      </c>
      <c r="H17" t="s">
        <v>210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10.99</v>
      </c>
      <c r="O17" s="77">
        <v>99.78</v>
      </c>
      <c r="P17" s="77">
        <v>1.0965822E-2</v>
      </c>
      <c r="Q17" s="78">
        <v>1E-4</v>
      </c>
      <c r="R17" s="78">
        <v>0</v>
      </c>
      <c r="W17" s="92"/>
    </row>
    <row r="18" spans="2:23">
      <c r="B18" t="s">
        <v>2799</v>
      </c>
      <c r="C18" t="s">
        <v>2020</v>
      </c>
      <c r="D18" s="91">
        <v>9678</v>
      </c>
      <c r="E18"/>
      <c r="F18" t="s">
        <v>2862</v>
      </c>
      <c r="G18" s="86">
        <v>45107</v>
      </c>
      <c r="H18" t="s">
        <v>210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191.87</v>
      </c>
      <c r="O18" s="77">
        <v>105.86</v>
      </c>
      <c r="P18" s="77">
        <v>0.20311358199999999</v>
      </c>
      <c r="Q18" s="78">
        <v>1E-3</v>
      </c>
      <c r="R18" s="78">
        <v>0</v>
      </c>
      <c r="W18" s="92"/>
    </row>
    <row r="19" spans="2:23">
      <c r="B19" t="s">
        <v>2799</v>
      </c>
      <c r="C19" t="s">
        <v>2020</v>
      </c>
      <c r="D19" s="91">
        <v>9675</v>
      </c>
      <c r="E19"/>
      <c r="F19" t="s">
        <v>2862</v>
      </c>
      <c r="G19" s="86">
        <v>45107</v>
      </c>
      <c r="H19" t="s">
        <v>210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87.85</v>
      </c>
      <c r="O19" s="77">
        <v>84.21</v>
      </c>
      <c r="P19" s="77">
        <v>7.3978484999999997E-2</v>
      </c>
      <c r="Q19" s="78">
        <v>4.0000000000000002E-4</v>
      </c>
      <c r="R19" s="78">
        <v>0</v>
      </c>
      <c r="W19" s="92"/>
    </row>
    <row r="20" spans="2:23">
      <c r="B20" t="s">
        <v>2799</v>
      </c>
      <c r="C20" t="s">
        <v>2020</v>
      </c>
      <c r="D20" s="91">
        <v>9672</v>
      </c>
      <c r="E20"/>
      <c r="F20" t="s">
        <v>2862</v>
      </c>
      <c r="G20" s="86">
        <v>45107</v>
      </c>
      <c r="H20" t="s">
        <v>210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99.53</v>
      </c>
      <c r="O20" s="77">
        <v>140.37</v>
      </c>
      <c r="P20" s="77">
        <v>0.139710261</v>
      </c>
      <c r="Q20" s="78">
        <v>6.9999999999999999E-4</v>
      </c>
      <c r="R20" s="78">
        <v>0</v>
      </c>
      <c r="W20" s="92"/>
    </row>
    <row r="21" spans="2:23">
      <c r="B21" t="s">
        <v>2799</v>
      </c>
      <c r="C21" t="s">
        <v>2020</v>
      </c>
      <c r="D21" s="91">
        <v>9673</v>
      </c>
      <c r="E21"/>
      <c r="F21" t="s">
        <v>2862</v>
      </c>
      <c r="G21" s="86">
        <v>45107</v>
      </c>
      <c r="H21" t="s">
        <v>210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504.08</v>
      </c>
      <c r="O21" s="77">
        <v>138.09</v>
      </c>
      <c r="P21" s="77">
        <v>0.696084072</v>
      </c>
      <c r="Q21" s="78">
        <v>3.3999999999999998E-3</v>
      </c>
      <c r="R21" s="78">
        <v>0</v>
      </c>
      <c r="W21" s="92"/>
    </row>
    <row r="22" spans="2:23">
      <c r="B22" t="s">
        <v>2799</v>
      </c>
      <c r="C22" t="s">
        <v>2020</v>
      </c>
      <c r="D22" s="91">
        <v>9674</v>
      </c>
      <c r="E22"/>
      <c r="F22" t="s">
        <v>2862</v>
      </c>
      <c r="G22" s="86">
        <v>45107</v>
      </c>
      <c r="H22" t="s">
        <v>210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390.99</v>
      </c>
      <c r="O22" s="77">
        <v>127.12</v>
      </c>
      <c r="P22" s="77">
        <v>0.49702648799999999</v>
      </c>
      <c r="Q22" s="78">
        <v>2.3999999999999998E-3</v>
      </c>
      <c r="R22" s="78">
        <v>0</v>
      </c>
      <c r="W22" s="92"/>
    </row>
    <row r="23" spans="2:23">
      <c r="B23" t="s">
        <v>2799</v>
      </c>
      <c r="C23" t="s">
        <v>2020</v>
      </c>
      <c r="D23" s="91">
        <v>9671</v>
      </c>
      <c r="E23"/>
      <c r="F23" t="s">
        <v>2862</v>
      </c>
      <c r="G23" s="86">
        <v>45107</v>
      </c>
      <c r="H23" t="s">
        <v>210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1517.8</v>
      </c>
      <c r="O23" s="77">
        <v>107.53</v>
      </c>
      <c r="P23" s="77">
        <v>1.63209034</v>
      </c>
      <c r="Q23" s="78">
        <v>7.9000000000000008E-3</v>
      </c>
      <c r="R23" s="78">
        <v>0</v>
      </c>
      <c r="W23" s="92"/>
    </row>
    <row r="24" spans="2:23">
      <c r="B24" t="s">
        <v>2800</v>
      </c>
      <c r="C24" t="s">
        <v>2020</v>
      </c>
      <c r="D24" s="91">
        <v>483891</v>
      </c>
      <c r="E24"/>
      <c r="F24" t="s">
        <v>2862</v>
      </c>
      <c r="G24" s="86"/>
      <c r="H24" t="s">
        <v>210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-0.1</v>
      </c>
      <c r="O24" s="77">
        <v>2687.36</v>
      </c>
      <c r="P24" s="77">
        <v>-2.6873600000000002E-3</v>
      </c>
      <c r="Q24" s="78">
        <v>0</v>
      </c>
      <c r="R24" s="78">
        <v>0</v>
      </c>
    </row>
    <row r="25" spans="2:23">
      <c r="B25" t="s">
        <v>2800</v>
      </c>
      <c r="C25" t="s">
        <v>2020</v>
      </c>
      <c r="D25" s="91">
        <v>483894</v>
      </c>
      <c r="E25"/>
      <c r="F25" t="s">
        <v>2862</v>
      </c>
      <c r="G25" s="86"/>
      <c r="H25" t="s">
        <v>210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-0.02</v>
      </c>
      <c r="O25" s="77">
        <v>3298.88</v>
      </c>
      <c r="P25" s="77">
        <v>-6.5977600000000005E-4</v>
      </c>
      <c r="Q25" s="78">
        <v>0</v>
      </c>
      <c r="R25" s="78">
        <v>0</v>
      </c>
    </row>
    <row r="26" spans="2:23">
      <c r="B26" t="s">
        <v>2800</v>
      </c>
      <c r="C26" t="s">
        <v>2020</v>
      </c>
      <c r="D26" s="91">
        <v>483898</v>
      </c>
      <c r="E26"/>
      <c r="F26" t="s">
        <v>2862</v>
      </c>
      <c r="G26" s="86"/>
      <c r="H26" t="s">
        <v>210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2145.1999999999998</v>
      </c>
      <c r="P26" s="77">
        <v>-4.2904E-4</v>
      </c>
      <c r="Q26" s="78">
        <v>0</v>
      </c>
      <c r="R26" s="78">
        <v>0</v>
      </c>
    </row>
    <row r="27" spans="2:23">
      <c r="B27" t="s">
        <v>2800</v>
      </c>
      <c r="C27" t="s">
        <v>2020</v>
      </c>
      <c r="D27" s="91">
        <v>524863</v>
      </c>
      <c r="E27"/>
      <c r="F27" t="s">
        <v>2862</v>
      </c>
      <c r="G27" s="86"/>
      <c r="H27" t="s">
        <v>210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-0.01</v>
      </c>
      <c r="O27" s="77">
        <v>3115.79</v>
      </c>
      <c r="P27" s="77">
        <v>-3.1157899999999998E-4</v>
      </c>
      <c r="Q27" s="78">
        <v>0</v>
      </c>
      <c r="R27" s="78">
        <v>0</v>
      </c>
    </row>
    <row r="28" spans="2:23">
      <c r="B28" t="s">
        <v>2800</v>
      </c>
      <c r="C28" t="s">
        <v>2020</v>
      </c>
      <c r="D28" s="91">
        <v>524862</v>
      </c>
      <c r="E28"/>
      <c r="F28" t="s">
        <v>2862</v>
      </c>
      <c r="G28" s="86"/>
      <c r="H28" t="s">
        <v>210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-0.03</v>
      </c>
      <c r="O28" s="77">
        <v>3350.52</v>
      </c>
      <c r="P28" s="77">
        <v>-1.0051560000000001E-3</v>
      </c>
      <c r="Q28" s="78">
        <v>0</v>
      </c>
      <c r="R28" s="78">
        <v>0</v>
      </c>
    </row>
    <row r="29" spans="2:23">
      <c r="B29" t="s">
        <v>2800</v>
      </c>
      <c r="C29" t="s">
        <v>2020</v>
      </c>
      <c r="D29" s="91">
        <v>483893</v>
      </c>
      <c r="E29"/>
      <c r="F29" t="s">
        <v>2862</v>
      </c>
      <c r="G29" s="86"/>
      <c r="H29" t="s">
        <v>210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-0.02</v>
      </c>
      <c r="O29" s="77">
        <v>1363.08</v>
      </c>
      <c r="P29" s="77">
        <v>-2.7261599999999999E-4</v>
      </c>
      <c r="Q29" s="78">
        <v>0</v>
      </c>
      <c r="R29" s="78">
        <v>0</v>
      </c>
    </row>
    <row r="30" spans="2:23">
      <c r="B30" t="s">
        <v>2800</v>
      </c>
      <c r="C30" t="s">
        <v>2020</v>
      </c>
      <c r="D30" s="91">
        <v>483897</v>
      </c>
      <c r="E30"/>
      <c r="F30" t="s">
        <v>2862</v>
      </c>
      <c r="G30" s="86"/>
      <c r="H30" t="s">
        <v>210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</v>
      </c>
      <c r="P30" s="77">
        <v>-1.93542E-4</v>
      </c>
      <c r="Q30" s="78">
        <v>0</v>
      </c>
      <c r="R30" s="78">
        <v>0</v>
      </c>
    </row>
    <row r="31" spans="2:23">
      <c r="B31" t="s">
        <v>2800</v>
      </c>
      <c r="C31" t="s">
        <v>2020</v>
      </c>
      <c r="D31" s="91">
        <v>524861</v>
      </c>
      <c r="E31"/>
      <c r="F31" t="s">
        <v>2862</v>
      </c>
      <c r="G31" s="86"/>
      <c r="H31" t="s">
        <v>210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-0.01</v>
      </c>
      <c r="O31" s="77">
        <v>5561.05</v>
      </c>
      <c r="P31" s="77">
        <v>-5.5610499999999999E-4</v>
      </c>
      <c r="Q31" s="78">
        <v>0</v>
      </c>
      <c r="R31" s="78">
        <v>0</v>
      </c>
    </row>
    <row r="32" spans="2:23">
      <c r="B32" t="s">
        <v>2800</v>
      </c>
      <c r="C32" t="s">
        <v>2020</v>
      </c>
      <c r="D32" s="91">
        <v>483892</v>
      </c>
      <c r="E32"/>
      <c r="F32" t="s">
        <v>2862</v>
      </c>
      <c r="G32" s="86"/>
      <c r="H32" t="s">
        <v>210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-0.16</v>
      </c>
      <c r="O32" s="77">
        <v>2775.85</v>
      </c>
      <c r="P32" s="77">
        <v>-4.4413600000000001E-3</v>
      </c>
      <c r="Q32" s="78">
        <v>0</v>
      </c>
      <c r="R32" s="78">
        <v>0</v>
      </c>
    </row>
    <row r="33" spans="2:23">
      <c r="B33" t="s">
        <v>2800</v>
      </c>
      <c r="C33" t="s">
        <v>2020</v>
      </c>
      <c r="D33" s="91">
        <v>483896</v>
      </c>
      <c r="E33"/>
      <c r="F33" t="s">
        <v>2862</v>
      </c>
      <c r="G33" s="86"/>
      <c r="H33" t="s">
        <v>210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-0.21</v>
      </c>
      <c r="O33" s="77">
        <v>1270.96</v>
      </c>
      <c r="P33" s="77">
        <v>-2.6690160000000002E-3</v>
      </c>
      <c r="Q33" s="78">
        <v>0</v>
      </c>
      <c r="R33" s="78">
        <v>0</v>
      </c>
    </row>
    <row r="34" spans="2:23">
      <c r="B34" t="s">
        <v>2800</v>
      </c>
      <c r="C34" t="s">
        <v>2020</v>
      </c>
      <c r="D34" s="91">
        <v>524860</v>
      </c>
      <c r="E34"/>
      <c r="F34" t="s">
        <v>2862</v>
      </c>
      <c r="G34" s="86"/>
      <c r="H34" t="s">
        <v>210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-0.26</v>
      </c>
      <c r="O34" s="77">
        <v>1572.05</v>
      </c>
      <c r="P34" s="77">
        <v>-4.0873300000000001E-3</v>
      </c>
      <c r="Q34" s="78">
        <v>0</v>
      </c>
      <c r="R34" s="78">
        <v>0</v>
      </c>
    </row>
    <row r="35" spans="2:23">
      <c r="B35" t="s">
        <v>2800</v>
      </c>
      <c r="C35" t="s">
        <v>2020</v>
      </c>
      <c r="D35" s="91">
        <v>562249</v>
      </c>
      <c r="E35"/>
      <c r="F35" t="s">
        <v>2862</v>
      </c>
      <c r="G35" s="86"/>
      <c r="H35" t="s">
        <v>210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-0.02</v>
      </c>
      <c r="O35" s="77">
        <v>6357.1</v>
      </c>
      <c r="P35" s="77">
        <v>-1.2714200000000001E-3</v>
      </c>
      <c r="Q35" s="78">
        <v>0</v>
      </c>
      <c r="R35" s="78">
        <v>0</v>
      </c>
    </row>
    <row r="36" spans="2:23">
      <c r="B36" t="s">
        <v>2800</v>
      </c>
      <c r="C36" t="s">
        <v>2020</v>
      </c>
      <c r="D36" s="91">
        <v>562248</v>
      </c>
      <c r="E36"/>
      <c r="F36" t="s">
        <v>2862</v>
      </c>
      <c r="G36" s="86"/>
      <c r="H36" t="s">
        <v>210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-0.01</v>
      </c>
      <c r="O36" s="77">
        <v>16567.48</v>
      </c>
      <c r="P36" s="77">
        <v>-1.656748E-3</v>
      </c>
      <c r="Q36" s="78">
        <v>0</v>
      </c>
      <c r="R36" s="78">
        <v>0</v>
      </c>
    </row>
    <row r="37" spans="2:23">
      <c r="B37" t="s">
        <v>2800</v>
      </c>
      <c r="C37" t="s">
        <v>2020</v>
      </c>
      <c r="D37" s="91">
        <v>483895</v>
      </c>
      <c r="E37"/>
      <c r="F37" t="s">
        <v>2862</v>
      </c>
      <c r="G37" s="86"/>
      <c r="H37" t="s">
        <v>210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-0.28000000000000003</v>
      </c>
      <c r="O37" s="77">
        <v>618.20000000000005</v>
      </c>
      <c r="P37" s="77">
        <v>-1.7309599999999999E-3</v>
      </c>
      <c r="Q37" s="78">
        <v>0</v>
      </c>
      <c r="R37" s="78">
        <v>0</v>
      </c>
    </row>
    <row r="38" spans="2:23">
      <c r="B38" t="s">
        <v>2800</v>
      </c>
      <c r="C38" t="s">
        <v>2020</v>
      </c>
      <c r="D38" s="91">
        <v>524859</v>
      </c>
      <c r="E38"/>
      <c r="F38" t="s">
        <v>2862</v>
      </c>
      <c r="G38" s="86"/>
      <c r="H38" t="s">
        <v>210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-0.3</v>
      </c>
      <c r="O38" s="77">
        <v>1027.0999999999999</v>
      </c>
      <c r="P38" s="77">
        <v>-3.0812999999999999E-3</v>
      </c>
      <c r="Q38" s="78">
        <v>0</v>
      </c>
      <c r="R38" s="78">
        <v>0</v>
      </c>
    </row>
    <row r="39" spans="2:23">
      <c r="B39" t="s">
        <v>2800</v>
      </c>
      <c r="C39" t="s">
        <v>2020</v>
      </c>
      <c r="D39" s="91">
        <v>562247</v>
      </c>
      <c r="E39"/>
      <c r="F39" t="s">
        <v>2862</v>
      </c>
      <c r="G39" s="86"/>
      <c r="H39" t="s">
        <v>210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-0.02</v>
      </c>
      <c r="O39" s="77">
        <v>3170.36</v>
      </c>
      <c r="P39" s="77">
        <v>-6.3407199999999996E-4</v>
      </c>
      <c r="Q39" s="78">
        <v>0</v>
      </c>
      <c r="R39" s="78">
        <v>0</v>
      </c>
    </row>
    <row r="40" spans="2:23">
      <c r="B40" t="s">
        <v>2800</v>
      </c>
      <c r="C40" t="s">
        <v>2020</v>
      </c>
      <c r="D40" s="91">
        <v>435946</v>
      </c>
      <c r="E40"/>
      <c r="F40" t="s">
        <v>2862</v>
      </c>
      <c r="G40" s="86">
        <v>42551</v>
      </c>
      <c r="H40" t="s">
        <v>210</v>
      </c>
      <c r="I40" s="77">
        <v>7.48</v>
      </c>
      <c r="J40" t="s">
        <v>123</v>
      </c>
      <c r="K40" t="s">
        <v>102</v>
      </c>
      <c r="L40" s="78">
        <v>5.2200000000000003E-2</v>
      </c>
      <c r="M40" s="78">
        <v>5.2699999999999997E-2</v>
      </c>
      <c r="N40" s="77">
        <v>236</v>
      </c>
      <c r="O40" s="77">
        <v>99.05</v>
      </c>
      <c r="P40" s="77">
        <v>0.23375799999999999</v>
      </c>
      <c r="Q40" s="78">
        <v>1.1000000000000001E-3</v>
      </c>
      <c r="R40" s="78">
        <v>0</v>
      </c>
      <c r="W40" s="92"/>
    </row>
    <row r="41" spans="2:23">
      <c r="B41" t="s">
        <v>2800</v>
      </c>
      <c r="C41" t="s">
        <v>2020</v>
      </c>
      <c r="D41" s="91">
        <v>448548</v>
      </c>
      <c r="E41"/>
      <c r="F41" t="s">
        <v>2862</v>
      </c>
      <c r="G41" s="86">
        <v>42643</v>
      </c>
      <c r="H41" t="s">
        <v>210</v>
      </c>
      <c r="I41" s="77">
        <v>6.81</v>
      </c>
      <c r="J41" t="s">
        <v>123</v>
      </c>
      <c r="K41" t="s">
        <v>102</v>
      </c>
      <c r="L41" s="78">
        <v>5.0200000000000002E-2</v>
      </c>
      <c r="M41" s="78">
        <v>5.0700000000000002E-2</v>
      </c>
      <c r="N41" s="77">
        <v>222.45</v>
      </c>
      <c r="O41" s="77">
        <v>100.32</v>
      </c>
      <c r="P41" s="77">
        <v>0.22316184</v>
      </c>
      <c r="Q41" s="78">
        <v>1.1000000000000001E-3</v>
      </c>
      <c r="R41" s="78">
        <v>0</v>
      </c>
      <c r="W41" s="92"/>
    </row>
    <row r="42" spans="2:23">
      <c r="B42" t="s">
        <v>2800</v>
      </c>
      <c r="C42" t="s">
        <v>2020</v>
      </c>
      <c r="D42" s="91">
        <v>435945</v>
      </c>
      <c r="E42"/>
      <c r="F42" t="s">
        <v>2862</v>
      </c>
      <c r="G42" s="86">
        <v>42551</v>
      </c>
      <c r="H42" t="s">
        <v>210</v>
      </c>
      <c r="I42" s="77">
        <v>5.47</v>
      </c>
      <c r="J42" t="s">
        <v>123</v>
      </c>
      <c r="K42" t="s">
        <v>102</v>
      </c>
      <c r="L42" s="78">
        <v>4.65E-2</v>
      </c>
      <c r="M42" s="78">
        <v>4.65E-2</v>
      </c>
      <c r="N42" s="77">
        <v>154.33000000000001</v>
      </c>
      <c r="O42" s="77">
        <v>99.07</v>
      </c>
      <c r="P42" s="77">
        <v>0.15289473100000001</v>
      </c>
      <c r="Q42" s="78">
        <v>6.9999999999999999E-4</v>
      </c>
      <c r="R42" s="78">
        <v>0</v>
      </c>
      <c r="W42" s="92"/>
    </row>
    <row r="43" spans="2:23">
      <c r="B43" t="s">
        <v>2800</v>
      </c>
      <c r="C43" t="s">
        <v>2020</v>
      </c>
      <c r="D43" s="91">
        <v>448547</v>
      </c>
      <c r="E43"/>
      <c r="F43" t="s">
        <v>2862</v>
      </c>
      <c r="G43" s="86">
        <v>42643</v>
      </c>
      <c r="H43" t="s">
        <v>210</v>
      </c>
      <c r="I43" s="77">
        <v>4.59</v>
      </c>
      <c r="J43" t="s">
        <v>123</v>
      </c>
      <c r="K43" t="s">
        <v>102</v>
      </c>
      <c r="L43" s="78">
        <v>4.6899999999999997E-2</v>
      </c>
      <c r="M43" s="78">
        <v>4.6899999999999997E-2</v>
      </c>
      <c r="N43" s="77">
        <v>172.49</v>
      </c>
      <c r="O43" s="77">
        <v>96.82</v>
      </c>
      <c r="P43" s="77">
        <v>0.167004818</v>
      </c>
      <c r="Q43" s="78">
        <v>8.0000000000000004E-4</v>
      </c>
      <c r="R43" s="78">
        <v>0</v>
      </c>
      <c r="W43" s="92"/>
    </row>
    <row r="44" spans="2:23">
      <c r="B44" t="s">
        <v>2800</v>
      </c>
      <c r="C44" t="s">
        <v>2020</v>
      </c>
      <c r="D44" s="91">
        <v>496264</v>
      </c>
      <c r="E44"/>
      <c r="F44" t="s">
        <v>2862</v>
      </c>
      <c r="G44" s="86">
        <v>43100</v>
      </c>
      <c r="H44" t="s">
        <v>210</v>
      </c>
      <c r="I44" s="77">
        <v>7.55</v>
      </c>
      <c r="J44" t="s">
        <v>123</v>
      </c>
      <c r="K44" t="s">
        <v>102</v>
      </c>
      <c r="L44" s="78">
        <v>6.2300000000000001E-2</v>
      </c>
      <c r="M44" s="78">
        <v>6.2300000000000001E-2</v>
      </c>
      <c r="N44" s="77">
        <v>98.63</v>
      </c>
      <c r="O44" s="77">
        <v>110.52</v>
      </c>
      <c r="P44" s="77">
        <v>0.109005876</v>
      </c>
      <c r="Q44" s="78">
        <v>5.0000000000000001E-4</v>
      </c>
      <c r="R44" s="78">
        <v>0</v>
      </c>
      <c r="W44" s="92"/>
    </row>
    <row r="45" spans="2:23">
      <c r="B45" t="s">
        <v>2800</v>
      </c>
      <c r="C45" t="s">
        <v>2020</v>
      </c>
      <c r="D45" s="91">
        <v>496073</v>
      </c>
      <c r="E45"/>
      <c r="F45" t="s">
        <v>2862</v>
      </c>
      <c r="G45" s="86">
        <v>43100</v>
      </c>
      <c r="H45" t="s">
        <v>210</v>
      </c>
      <c r="I45" s="77">
        <v>8.2799999999999994</v>
      </c>
      <c r="J45" t="s">
        <v>123</v>
      </c>
      <c r="K45" t="s">
        <v>102</v>
      </c>
      <c r="L45" s="78">
        <v>3.8600000000000002E-2</v>
      </c>
      <c r="M45" s="78">
        <v>3.8600000000000002E-2</v>
      </c>
      <c r="N45" s="77">
        <v>1777.72</v>
      </c>
      <c r="O45" s="77">
        <v>117.33</v>
      </c>
      <c r="P45" s="77">
        <v>2.0857988760000001</v>
      </c>
      <c r="Q45" s="78">
        <v>1.01E-2</v>
      </c>
      <c r="R45" s="78">
        <v>0</v>
      </c>
      <c r="W45" s="92"/>
    </row>
    <row r="46" spans="2:23">
      <c r="B46" t="s">
        <v>2800</v>
      </c>
      <c r="C46" t="s">
        <v>2020</v>
      </c>
      <c r="D46" s="91">
        <v>496075</v>
      </c>
      <c r="E46"/>
      <c r="F46" t="s">
        <v>2862</v>
      </c>
      <c r="G46" s="86">
        <v>43100</v>
      </c>
      <c r="H46" t="s">
        <v>210</v>
      </c>
      <c r="I46" s="77">
        <v>7.99</v>
      </c>
      <c r="J46" t="s">
        <v>123</v>
      </c>
      <c r="K46" t="s">
        <v>102</v>
      </c>
      <c r="L46" s="78">
        <v>4.8800000000000003E-2</v>
      </c>
      <c r="M46" s="78">
        <v>4.9299999999999997E-2</v>
      </c>
      <c r="N46" s="77">
        <v>370.96</v>
      </c>
      <c r="O46" s="77">
        <v>101.73</v>
      </c>
      <c r="P46" s="77">
        <v>0.37737760799999998</v>
      </c>
      <c r="Q46" s="78">
        <v>1.8E-3</v>
      </c>
      <c r="R46" s="78">
        <v>0</v>
      </c>
      <c r="W46" s="92"/>
    </row>
    <row r="47" spans="2:23">
      <c r="B47" t="s">
        <v>2800</v>
      </c>
      <c r="C47" t="s">
        <v>2020</v>
      </c>
      <c r="D47" s="91">
        <v>496072</v>
      </c>
      <c r="E47"/>
      <c r="F47" t="s">
        <v>2862</v>
      </c>
      <c r="G47" s="86">
        <v>43100</v>
      </c>
      <c r="H47" t="s">
        <v>210</v>
      </c>
      <c r="I47" s="77">
        <v>7.36</v>
      </c>
      <c r="J47" t="s">
        <v>123</v>
      </c>
      <c r="K47" t="s">
        <v>102</v>
      </c>
      <c r="L47" s="78">
        <v>1.6299999999999999E-2</v>
      </c>
      <c r="M47" s="78">
        <v>1.6299999999999999E-2</v>
      </c>
      <c r="N47" s="77">
        <v>1292.3900000000001</v>
      </c>
      <c r="O47" s="77">
        <v>121</v>
      </c>
      <c r="P47" s="77">
        <v>1.5637919</v>
      </c>
      <c r="Q47" s="78">
        <v>7.4999999999999997E-3</v>
      </c>
      <c r="R47" s="78">
        <v>0</v>
      </c>
      <c r="W47" s="92"/>
    </row>
    <row r="48" spans="2:23">
      <c r="B48" t="s">
        <v>2800</v>
      </c>
      <c r="C48" t="s">
        <v>2020</v>
      </c>
      <c r="D48" s="91">
        <v>496263</v>
      </c>
      <c r="E48"/>
      <c r="F48" t="s">
        <v>2862</v>
      </c>
      <c r="G48" s="86">
        <v>43100</v>
      </c>
      <c r="H48" t="s">
        <v>210</v>
      </c>
      <c r="I48" s="77">
        <v>6.15</v>
      </c>
      <c r="J48" t="s">
        <v>123</v>
      </c>
      <c r="K48" t="s">
        <v>102</v>
      </c>
      <c r="L48" s="78">
        <v>4.53E-2</v>
      </c>
      <c r="M48" s="78">
        <v>4.53E-2</v>
      </c>
      <c r="N48" s="77">
        <v>451.5</v>
      </c>
      <c r="O48" s="77">
        <v>96.05</v>
      </c>
      <c r="P48" s="77">
        <v>0.43366575000000002</v>
      </c>
      <c r="Q48" s="78">
        <v>2.0999999999999999E-3</v>
      </c>
      <c r="R48" s="78">
        <v>0</v>
      </c>
      <c r="W48" s="92"/>
    </row>
    <row r="49" spans="2:23">
      <c r="B49" t="s">
        <v>2800</v>
      </c>
      <c r="C49" t="s">
        <v>2020</v>
      </c>
      <c r="D49" s="91">
        <v>435944</v>
      </c>
      <c r="E49"/>
      <c r="F49" t="s">
        <v>2862</v>
      </c>
      <c r="G49" s="86">
        <v>42551</v>
      </c>
      <c r="H49" t="s">
        <v>210</v>
      </c>
      <c r="I49" s="77">
        <v>7.79</v>
      </c>
      <c r="J49" t="s">
        <v>123</v>
      </c>
      <c r="K49" t="s">
        <v>102</v>
      </c>
      <c r="L49" s="78">
        <v>4.1300000000000003E-2</v>
      </c>
      <c r="M49" s="78">
        <v>4.1200000000000001E-2</v>
      </c>
      <c r="N49" s="77">
        <v>1868</v>
      </c>
      <c r="O49" s="77">
        <v>111.47</v>
      </c>
      <c r="P49" s="77">
        <v>2.0822596</v>
      </c>
      <c r="Q49" s="78">
        <v>0.01</v>
      </c>
      <c r="R49" s="78">
        <v>0</v>
      </c>
      <c r="W49" s="92"/>
    </row>
    <row r="50" spans="2:23">
      <c r="B50" t="s">
        <v>2800</v>
      </c>
      <c r="C50" t="s">
        <v>2020</v>
      </c>
      <c r="D50" s="91">
        <v>448456</v>
      </c>
      <c r="E50"/>
      <c r="F50" t="s">
        <v>2862</v>
      </c>
      <c r="G50" s="86">
        <v>42643</v>
      </c>
      <c r="H50" t="s">
        <v>210</v>
      </c>
      <c r="I50" s="77">
        <v>7.22</v>
      </c>
      <c r="J50" t="s">
        <v>123</v>
      </c>
      <c r="K50" t="s">
        <v>102</v>
      </c>
      <c r="L50" s="78">
        <v>3.3300000000000003E-2</v>
      </c>
      <c r="M50" s="78">
        <v>3.3300000000000003E-2</v>
      </c>
      <c r="N50" s="77">
        <v>1396.56</v>
      </c>
      <c r="O50" s="77">
        <v>116.37</v>
      </c>
      <c r="P50" s="77">
        <v>1.6251768719999999</v>
      </c>
      <c r="Q50" s="78">
        <v>7.7999999999999996E-3</v>
      </c>
      <c r="R50" s="78">
        <v>0</v>
      </c>
      <c r="W50" s="92"/>
    </row>
    <row r="51" spans="2:23">
      <c r="B51" t="s">
        <v>2800</v>
      </c>
      <c r="C51" t="s">
        <v>2020</v>
      </c>
      <c r="D51" s="91">
        <v>435943</v>
      </c>
      <c r="E51"/>
      <c r="F51" t="s">
        <v>2862</v>
      </c>
      <c r="G51" s="86">
        <v>42551</v>
      </c>
      <c r="H51" t="s">
        <v>210</v>
      </c>
      <c r="I51" s="77">
        <v>6.97</v>
      </c>
      <c r="J51" t="s">
        <v>123</v>
      </c>
      <c r="K51" t="s">
        <v>102</v>
      </c>
      <c r="L51" s="78">
        <v>2.24E-2</v>
      </c>
      <c r="M51" s="78">
        <v>2.24E-2</v>
      </c>
      <c r="N51" s="77">
        <v>1246.96</v>
      </c>
      <c r="O51" s="77">
        <v>115.72</v>
      </c>
      <c r="P51" s="77">
        <v>1.4429821119999999</v>
      </c>
      <c r="Q51" s="78">
        <v>7.0000000000000001E-3</v>
      </c>
      <c r="R51" s="78">
        <v>0</v>
      </c>
      <c r="W51" s="92"/>
    </row>
    <row r="52" spans="2:23">
      <c r="B52" t="s">
        <v>2800</v>
      </c>
      <c r="C52" t="s">
        <v>2020</v>
      </c>
      <c r="D52" s="91">
        <v>448455</v>
      </c>
      <c r="E52"/>
      <c r="F52" t="s">
        <v>2862</v>
      </c>
      <c r="G52" s="86">
        <v>42643</v>
      </c>
      <c r="H52" t="s">
        <v>210</v>
      </c>
      <c r="I52" s="77">
        <v>6.02</v>
      </c>
      <c r="J52" t="s">
        <v>123</v>
      </c>
      <c r="K52" t="s">
        <v>102</v>
      </c>
      <c r="L52" s="78">
        <v>2.0400000000000001E-2</v>
      </c>
      <c r="M52" s="78">
        <v>2.0400000000000001E-2</v>
      </c>
      <c r="N52" s="77">
        <v>941.67</v>
      </c>
      <c r="O52" s="77">
        <v>116.02</v>
      </c>
      <c r="P52" s="77">
        <v>1.092525534</v>
      </c>
      <c r="Q52" s="78">
        <v>5.3E-3</v>
      </c>
      <c r="R52" s="78">
        <v>0</v>
      </c>
      <c r="W52" s="92"/>
    </row>
    <row r="53" spans="2:23">
      <c r="B53" t="s">
        <v>2800</v>
      </c>
      <c r="C53" t="s">
        <v>2020</v>
      </c>
      <c r="D53" s="91">
        <v>542103</v>
      </c>
      <c r="E53"/>
      <c r="F53" t="s">
        <v>2862</v>
      </c>
      <c r="G53" s="86">
        <v>43555</v>
      </c>
      <c r="H53" t="s">
        <v>210</v>
      </c>
      <c r="I53" s="77">
        <v>3.45</v>
      </c>
      <c r="J53" t="s">
        <v>123</v>
      </c>
      <c r="K53" t="s">
        <v>102</v>
      </c>
      <c r="L53" s="78">
        <v>5.6500000000000002E-2</v>
      </c>
      <c r="M53" s="78">
        <v>5.6500000000000002E-2</v>
      </c>
      <c r="N53" s="77">
        <v>19.989999999999998</v>
      </c>
      <c r="O53" s="77">
        <v>100.77</v>
      </c>
      <c r="P53" s="77">
        <v>2.0143923000000001E-2</v>
      </c>
      <c r="Q53" s="78">
        <v>1E-4</v>
      </c>
      <c r="R53" s="78">
        <v>0</v>
      </c>
      <c r="W53" s="92"/>
    </row>
    <row r="54" spans="2:23">
      <c r="B54" t="s">
        <v>2800</v>
      </c>
      <c r="C54" t="s">
        <v>2020</v>
      </c>
      <c r="D54" s="91">
        <v>542104</v>
      </c>
      <c r="E54"/>
      <c r="F54" t="s">
        <v>2862</v>
      </c>
      <c r="G54" s="86">
        <v>43555</v>
      </c>
      <c r="H54" t="s">
        <v>210</v>
      </c>
      <c r="I54" s="77">
        <v>5.16</v>
      </c>
      <c r="J54" t="s">
        <v>123</v>
      </c>
      <c r="K54" t="s">
        <v>102</v>
      </c>
      <c r="L54" s="78">
        <v>4.7100000000000003E-2</v>
      </c>
      <c r="M54" s="78">
        <v>4.7800000000000002E-2</v>
      </c>
      <c r="N54" s="77">
        <v>237.05</v>
      </c>
      <c r="O54" s="77">
        <v>101.63</v>
      </c>
      <c r="P54" s="77">
        <v>0.24091391500000001</v>
      </c>
      <c r="Q54" s="78">
        <v>1.1999999999999999E-3</v>
      </c>
      <c r="R54" s="78">
        <v>0</v>
      </c>
      <c r="W54" s="92"/>
    </row>
    <row r="55" spans="2:23">
      <c r="B55" t="s">
        <v>2800</v>
      </c>
      <c r="C55" t="s">
        <v>2020</v>
      </c>
      <c r="D55" s="91">
        <v>542102</v>
      </c>
      <c r="E55"/>
      <c r="F55" t="s">
        <v>2862</v>
      </c>
      <c r="G55" s="86">
        <v>43555</v>
      </c>
      <c r="H55" t="s">
        <v>210</v>
      </c>
      <c r="I55" s="77">
        <v>5.58</v>
      </c>
      <c r="J55" t="s">
        <v>123</v>
      </c>
      <c r="K55" t="s">
        <v>102</v>
      </c>
      <c r="L55" s="78">
        <v>2.47E-2</v>
      </c>
      <c r="M55" s="78">
        <v>2.47E-2</v>
      </c>
      <c r="N55" s="77">
        <v>379.98</v>
      </c>
      <c r="O55" s="77">
        <v>131.55000000000001</v>
      </c>
      <c r="P55" s="77">
        <v>0.49986369000000003</v>
      </c>
      <c r="Q55" s="78">
        <v>2.3999999999999998E-3</v>
      </c>
      <c r="R55" s="78">
        <v>0</v>
      </c>
      <c r="W55" s="92"/>
    </row>
    <row r="56" spans="2:23">
      <c r="B56" t="s">
        <v>2800</v>
      </c>
      <c r="C56" t="s">
        <v>2020</v>
      </c>
      <c r="D56" s="91">
        <v>542101</v>
      </c>
      <c r="E56"/>
      <c r="F56" t="s">
        <v>2862</v>
      </c>
      <c r="G56" s="86">
        <v>43555</v>
      </c>
      <c r="H56" t="s">
        <v>210</v>
      </c>
      <c r="I56" s="77">
        <v>5.03</v>
      </c>
      <c r="J56" t="s">
        <v>123</v>
      </c>
      <c r="K56" t="s">
        <v>102</v>
      </c>
      <c r="L56" s="78">
        <v>5.7299999999999997E-2</v>
      </c>
      <c r="M56" s="78">
        <v>5.7299999999999997E-2</v>
      </c>
      <c r="N56" s="77">
        <v>909.09</v>
      </c>
      <c r="O56" s="77">
        <v>121.16</v>
      </c>
      <c r="P56" s="77">
        <v>1.1014534439999999</v>
      </c>
      <c r="Q56" s="78">
        <v>5.3E-3</v>
      </c>
      <c r="R56" s="78">
        <v>0</v>
      </c>
      <c r="W56" s="92"/>
    </row>
    <row r="57" spans="2:23">
      <c r="B57" t="s">
        <v>2800</v>
      </c>
      <c r="C57" t="s">
        <v>2020</v>
      </c>
      <c r="D57" s="91">
        <v>542100</v>
      </c>
      <c r="E57"/>
      <c r="F57" t="s">
        <v>2862</v>
      </c>
      <c r="G57" s="86">
        <v>43555</v>
      </c>
      <c r="H57" t="s">
        <v>210</v>
      </c>
      <c r="I57" s="77">
        <v>5.87</v>
      </c>
      <c r="J57" t="s">
        <v>123</v>
      </c>
      <c r="K57" t="s">
        <v>102</v>
      </c>
      <c r="L57" s="78">
        <v>3.0800000000000001E-2</v>
      </c>
      <c r="M57" s="78">
        <v>3.0800000000000001E-2</v>
      </c>
      <c r="N57" s="77">
        <v>1394.24</v>
      </c>
      <c r="O57" s="77">
        <v>116.4</v>
      </c>
      <c r="P57" s="77">
        <v>1.62289536</v>
      </c>
      <c r="Q57" s="78">
        <v>7.7999999999999996E-3</v>
      </c>
      <c r="R57" s="78">
        <v>0</v>
      </c>
      <c r="W57" s="92"/>
    </row>
    <row r="58" spans="2:23">
      <c r="B58" t="s">
        <v>2800</v>
      </c>
      <c r="C58" t="s">
        <v>2020</v>
      </c>
      <c r="D58" s="91">
        <v>542099</v>
      </c>
      <c r="E58"/>
      <c r="F58" t="s">
        <v>2862</v>
      </c>
      <c r="G58" s="86">
        <v>43555</v>
      </c>
      <c r="H58" t="s">
        <v>210</v>
      </c>
      <c r="I58" s="77">
        <v>4.05</v>
      </c>
      <c r="J58" t="s">
        <v>123</v>
      </c>
      <c r="K58" t="s">
        <v>102</v>
      </c>
      <c r="L58" s="78">
        <v>2.52E-2</v>
      </c>
      <c r="M58" s="78">
        <v>2.53E-2</v>
      </c>
      <c r="N58" s="77">
        <v>693.44</v>
      </c>
      <c r="O58" s="77">
        <v>123.33</v>
      </c>
      <c r="P58" s="77">
        <v>0.85521955199999999</v>
      </c>
      <c r="Q58" s="78">
        <v>4.1000000000000003E-3</v>
      </c>
      <c r="R58" s="78">
        <v>0</v>
      </c>
      <c r="W58" s="92"/>
    </row>
    <row r="59" spans="2:23">
      <c r="B59" s="79" t="s">
        <v>2021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23">
      <c r="B60" t="s">
        <v>209</v>
      </c>
      <c r="D60" s="91">
        <v>0</v>
      </c>
      <c r="F60" t="s">
        <v>209</v>
      </c>
      <c r="I60" s="77">
        <v>0</v>
      </c>
      <c r="J60" t="s">
        <v>209</v>
      </c>
      <c r="K60" t="s">
        <v>209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23">
      <c r="B61" s="79" t="s">
        <v>2022</v>
      </c>
      <c r="I61" s="81">
        <v>5.26</v>
      </c>
      <c r="M61" s="80">
        <v>4.1799999999999997E-2</v>
      </c>
      <c r="N61" s="81">
        <v>134353.42000000001</v>
      </c>
      <c r="P61" s="81">
        <v>161.6548121777337</v>
      </c>
      <c r="Q61" s="80">
        <v>0.77890000000000004</v>
      </c>
      <c r="R61" s="80">
        <v>3.3E-3</v>
      </c>
    </row>
    <row r="62" spans="2:23">
      <c r="B62" t="s">
        <v>2802</v>
      </c>
      <c r="C62" t="s">
        <v>2023</v>
      </c>
      <c r="D62" s="91">
        <v>4563</v>
      </c>
      <c r="E62"/>
      <c r="F62" t="s">
        <v>354</v>
      </c>
      <c r="G62" s="86">
        <v>42368</v>
      </c>
      <c r="H62" t="s">
        <v>207</v>
      </c>
      <c r="I62" s="77">
        <v>6.96</v>
      </c>
      <c r="J62" t="s">
        <v>127</v>
      </c>
      <c r="K62" t="s">
        <v>102</v>
      </c>
      <c r="L62" s="78">
        <v>3.1699999999999999E-2</v>
      </c>
      <c r="M62" s="78">
        <v>2.52E-2</v>
      </c>
      <c r="N62" s="77">
        <v>308.20999999999998</v>
      </c>
      <c r="O62" s="77">
        <v>117.59</v>
      </c>
      <c r="P62" s="77">
        <v>0.36242413899999998</v>
      </c>
      <c r="Q62" s="78">
        <v>1.6999999999999999E-3</v>
      </c>
      <c r="R62" s="78">
        <v>0</v>
      </c>
      <c r="W62" s="92"/>
    </row>
    <row r="63" spans="2:23">
      <c r="B63" t="s">
        <v>2802</v>
      </c>
      <c r="C63" t="s">
        <v>2023</v>
      </c>
      <c r="D63" s="91">
        <v>4693</v>
      </c>
      <c r="E63"/>
      <c r="F63" t="s">
        <v>354</v>
      </c>
      <c r="G63" s="86">
        <v>42388</v>
      </c>
      <c r="H63" t="s">
        <v>207</v>
      </c>
      <c r="I63" s="77">
        <v>6.95</v>
      </c>
      <c r="J63" t="s">
        <v>127</v>
      </c>
      <c r="K63" t="s">
        <v>102</v>
      </c>
      <c r="L63" s="78">
        <v>3.1699999999999999E-2</v>
      </c>
      <c r="M63" s="78">
        <v>2.5399999999999999E-2</v>
      </c>
      <c r="N63" s="77">
        <v>431.5</v>
      </c>
      <c r="O63" s="77">
        <v>117.74</v>
      </c>
      <c r="P63" s="77">
        <v>0.5080481</v>
      </c>
      <c r="Q63" s="78">
        <v>2.3999999999999998E-3</v>
      </c>
      <c r="R63" s="78">
        <v>0</v>
      </c>
      <c r="W63" s="92"/>
    </row>
    <row r="64" spans="2:23">
      <c r="B64" t="s">
        <v>2802</v>
      </c>
      <c r="C64" t="s">
        <v>2023</v>
      </c>
      <c r="D64" s="91">
        <v>425769</v>
      </c>
      <c r="E64"/>
      <c r="F64" t="s">
        <v>354</v>
      </c>
      <c r="G64" s="86">
        <v>42509</v>
      </c>
      <c r="H64" t="s">
        <v>207</v>
      </c>
      <c r="I64" s="77">
        <v>7.01</v>
      </c>
      <c r="J64" t="s">
        <v>127</v>
      </c>
      <c r="K64" t="s">
        <v>102</v>
      </c>
      <c r="L64" s="78">
        <v>2.7400000000000001E-2</v>
      </c>
      <c r="M64" s="78">
        <v>2.7E-2</v>
      </c>
      <c r="N64" s="77">
        <v>431.5</v>
      </c>
      <c r="O64" s="77">
        <v>113.6</v>
      </c>
      <c r="P64" s="77">
        <v>0.49018400000000001</v>
      </c>
      <c r="Q64" s="78">
        <v>2.3999999999999998E-3</v>
      </c>
      <c r="R64" s="78">
        <v>0</v>
      </c>
      <c r="W64" s="92"/>
    </row>
    <row r="65" spans="2:23">
      <c r="B65" t="s">
        <v>2802</v>
      </c>
      <c r="C65" t="s">
        <v>2023</v>
      </c>
      <c r="D65" s="91">
        <v>455714</v>
      </c>
      <c r="E65"/>
      <c r="F65" t="s">
        <v>354</v>
      </c>
      <c r="G65" s="86">
        <v>42723</v>
      </c>
      <c r="H65" t="s">
        <v>207</v>
      </c>
      <c r="I65" s="77">
        <v>6.93</v>
      </c>
      <c r="J65" t="s">
        <v>127</v>
      </c>
      <c r="K65" t="s">
        <v>102</v>
      </c>
      <c r="L65" s="78">
        <v>3.15E-2</v>
      </c>
      <c r="M65" s="78">
        <v>2.8299999999999999E-2</v>
      </c>
      <c r="N65" s="77">
        <v>61.64</v>
      </c>
      <c r="O65" s="77">
        <v>115.4</v>
      </c>
      <c r="P65" s="77">
        <v>7.1132559999999997E-2</v>
      </c>
      <c r="Q65" s="78">
        <v>2.9999999999999997E-4</v>
      </c>
      <c r="R65" s="78">
        <v>0</v>
      </c>
      <c r="W65" s="92"/>
    </row>
    <row r="66" spans="2:23">
      <c r="B66" t="s">
        <v>2802</v>
      </c>
      <c r="C66" t="s">
        <v>2023</v>
      </c>
      <c r="D66" s="91">
        <v>474664</v>
      </c>
      <c r="E66"/>
      <c r="F66" t="s">
        <v>354</v>
      </c>
      <c r="G66" s="86">
        <v>42918</v>
      </c>
      <c r="H66" t="s">
        <v>207</v>
      </c>
      <c r="I66" s="77">
        <v>6.89</v>
      </c>
      <c r="J66" t="s">
        <v>127</v>
      </c>
      <c r="K66" t="s">
        <v>102</v>
      </c>
      <c r="L66" s="78">
        <v>3.1899999999999998E-2</v>
      </c>
      <c r="M66" s="78">
        <v>3.1E-2</v>
      </c>
      <c r="N66" s="77">
        <v>308.20999999999998</v>
      </c>
      <c r="O66" s="77">
        <v>112.82</v>
      </c>
      <c r="P66" s="77">
        <v>0.34772252199999998</v>
      </c>
      <c r="Q66" s="78">
        <v>1.6999999999999999E-3</v>
      </c>
      <c r="R66" s="78">
        <v>0</v>
      </c>
      <c r="W66" s="92"/>
    </row>
    <row r="67" spans="2:23">
      <c r="B67" t="s">
        <v>2802</v>
      </c>
      <c r="C67" t="s">
        <v>2023</v>
      </c>
      <c r="D67" s="91">
        <v>7520</v>
      </c>
      <c r="E67"/>
      <c r="F67" t="s">
        <v>354</v>
      </c>
      <c r="G67" s="86">
        <v>43915</v>
      </c>
      <c r="H67" t="s">
        <v>207</v>
      </c>
      <c r="I67" s="77">
        <v>6.92</v>
      </c>
      <c r="J67" t="s">
        <v>127</v>
      </c>
      <c r="K67" t="s">
        <v>102</v>
      </c>
      <c r="L67" s="78">
        <v>2.6599999999999999E-2</v>
      </c>
      <c r="M67" s="78">
        <v>3.6700000000000003E-2</v>
      </c>
      <c r="N67" s="77">
        <v>648.87</v>
      </c>
      <c r="O67" s="77">
        <v>104.02</v>
      </c>
      <c r="P67" s="77">
        <v>0.67495457400000003</v>
      </c>
      <c r="Q67" s="78">
        <v>3.3E-3</v>
      </c>
      <c r="R67" s="78">
        <v>0</v>
      </c>
      <c r="W67" s="92"/>
    </row>
    <row r="68" spans="2:23">
      <c r="B68" t="s">
        <v>2802</v>
      </c>
      <c r="C68" t="s">
        <v>2023</v>
      </c>
      <c r="D68" s="91">
        <v>8115</v>
      </c>
      <c r="E68"/>
      <c r="F68" t="s">
        <v>354</v>
      </c>
      <c r="G68" s="86">
        <v>44168</v>
      </c>
      <c r="H68" t="s">
        <v>207</v>
      </c>
      <c r="I68" s="77">
        <v>7.05</v>
      </c>
      <c r="J68" t="s">
        <v>127</v>
      </c>
      <c r="K68" t="s">
        <v>102</v>
      </c>
      <c r="L68" s="78">
        <v>1.89E-2</v>
      </c>
      <c r="M68" s="78">
        <v>3.9100000000000003E-2</v>
      </c>
      <c r="N68" s="77">
        <v>657.17</v>
      </c>
      <c r="O68" s="77">
        <v>96.63</v>
      </c>
      <c r="P68" s="77">
        <v>0.63502337099999995</v>
      </c>
      <c r="Q68" s="78">
        <v>3.0999999999999999E-3</v>
      </c>
      <c r="R68" s="78">
        <v>0</v>
      </c>
      <c r="W68" s="92"/>
    </row>
    <row r="69" spans="2:23">
      <c r="B69" t="s">
        <v>2802</v>
      </c>
      <c r="C69" t="s">
        <v>2023</v>
      </c>
      <c r="D69" s="91">
        <v>8349</v>
      </c>
      <c r="E69"/>
      <c r="F69" t="s">
        <v>354</v>
      </c>
      <c r="G69" s="86">
        <v>44277</v>
      </c>
      <c r="H69" t="s">
        <v>207</v>
      </c>
      <c r="I69" s="77">
        <v>6.97</v>
      </c>
      <c r="J69" t="s">
        <v>127</v>
      </c>
      <c r="K69" t="s">
        <v>102</v>
      </c>
      <c r="L69" s="78">
        <v>1.9E-2</v>
      </c>
      <c r="M69" s="78">
        <v>4.6100000000000002E-2</v>
      </c>
      <c r="N69" s="77">
        <v>999.33</v>
      </c>
      <c r="O69" s="77">
        <v>92.35</v>
      </c>
      <c r="P69" s="77">
        <v>0.92288125499999996</v>
      </c>
      <c r="Q69" s="78">
        <v>4.4000000000000003E-3</v>
      </c>
      <c r="R69" s="78">
        <v>0</v>
      </c>
      <c r="W69" s="92"/>
    </row>
    <row r="70" spans="2:23">
      <c r="B70" t="s">
        <v>2801</v>
      </c>
      <c r="C70" t="s">
        <v>2023</v>
      </c>
      <c r="D70" s="91">
        <v>90150400</v>
      </c>
      <c r="E70"/>
      <c r="F70" t="s">
        <v>328</v>
      </c>
      <c r="G70" s="86">
        <v>42186</v>
      </c>
      <c r="H70" t="s">
        <v>149</v>
      </c>
      <c r="I70" s="77">
        <v>1.93</v>
      </c>
      <c r="J70" t="s">
        <v>127</v>
      </c>
      <c r="K70" t="s">
        <v>106</v>
      </c>
      <c r="L70" s="78">
        <v>9.8500000000000004E-2</v>
      </c>
      <c r="M70" s="78">
        <v>6.2E-2</v>
      </c>
      <c r="N70" s="77">
        <v>5524.34</v>
      </c>
      <c r="O70" s="77">
        <v>109.63</v>
      </c>
      <c r="P70" s="77">
        <v>23.310829342758002</v>
      </c>
      <c r="Q70" s="78">
        <v>0.1123</v>
      </c>
      <c r="R70" s="78">
        <v>5.0000000000000001E-4</v>
      </c>
      <c r="W70" s="92"/>
    </row>
    <row r="71" spans="2:23">
      <c r="B71" t="s">
        <v>2806</v>
      </c>
      <c r="C71" t="s">
        <v>2020</v>
      </c>
      <c r="D71" s="91">
        <v>371197</v>
      </c>
      <c r="E71"/>
      <c r="F71" t="s">
        <v>370</v>
      </c>
      <c r="G71" s="86">
        <v>42052</v>
      </c>
      <c r="H71" t="s">
        <v>149</v>
      </c>
      <c r="I71" s="77">
        <v>3.87</v>
      </c>
      <c r="J71" t="s">
        <v>669</v>
      </c>
      <c r="K71" t="s">
        <v>102</v>
      </c>
      <c r="L71" s="78">
        <v>2.98E-2</v>
      </c>
      <c r="M71" s="78">
        <v>2.3300000000000001E-2</v>
      </c>
      <c r="N71" s="77">
        <v>980.2</v>
      </c>
      <c r="O71" s="77">
        <v>116.84</v>
      </c>
      <c r="P71" s="77">
        <v>1.1452656800000001</v>
      </c>
      <c r="Q71" s="78">
        <v>5.4999999999999997E-3</v>
      </c>
      <c r="R71" s="78">
        <v>0</v>
      </c>
      <c r="W71" s="92"/>
    </row>
    <row r="72" spans="2:23">
      <c r="B72" t="s">
        <v>2784</v>
      </c>
      <c r="C72" t="s">
        <v>2023</v>
      </c>
      <c r="D72" s="91">
        <v>379497</v>
      </c>
      <c r="E72"/>
      <c r="F72" t="s">
        <v>370</v>
      </c>
      <c r="G72" s="86">
        <v>42122</v>
      </c>
      <c r="H72" t="s">
        <v>149</v>
      </c>
      <c r="I72" s="77">
        <v>4.21</v>
      </c>
      <c r="J72" t="s">
        <v>327</v>
      </c>
      <c r="K72" t="s">
        <v>102</v>
      </c>
      <c r="L72" s="78">
        <v>2.98E-2</v>
      </c>
      <c r="M72" s="78">
        <v>2.81E-2</v>
      </c>
      <c r="N72" s="77">
        <v>6032.57</v>
      </c>
      <c r="O72" s="77">
        <v>113.72</v>
      </c>
      <c r="P72" s="77">
        <v>6.8602386040000001</v>
      </c>
      <c r="Q72" s="78">
        <v>3.3099999999999997E-2</v>
      </c>
      <c r="R72" s="78">
        <v>1E-4</v>
      </c>
      <c r="W72" s="92"/>
    </row>
    <row r="73" spans="2:23">
      <c r="B73" t="s">
        <v>2805</v>
      </c>
      <c r="C73" t="s">
        <v>2020</v>
      </c>
      <c r="D73" s="91">
        <v>372051</v>
      </c>
      <c r="E73"/>
      <c r="F73" t="s">
        <v>370</v>
      </c>
      <c r="G73" s="86">
        <v>42054</v>
      </c>
      <c r="H73" t="s">
        <v>149</v>
      </c>
      <c r="I73" s="77">
        <v>3.87</v>
      </c>
      <c r="J73" t="s">
        <v>669</v>
      </c>
      <c r="K73" t="s">
        <v>102</v>
      </c>
      <c r="L73" s="78">
        <v>2.98E-2</v>
      </c>
      <c r="M73" s="78">
        <v>3.2399999999999998E-2</v>
      </c>
      <c r="N73" s="77">
        <v>20.13</v>
      </c>
      <c r="O73" s="77">
        <v>112.94</v>
      </c>
      <c r="P73" s="77">
        <v>2.2734821999999998E-2</v>
      </c>
      <c r="Q73" s="78">
        <v>1E-4</v>
      </c>
      <c r="R73" s="78">
        <v>0</v>
      </c>
      <c r="W73" s="92"/>
    </row>
    <row r="74" spans="2:23">
      <c r="B74" t="s">
        <v>2805</v>
      </c>
      <c r="C74" t="s">
        <v>2020</v>
      </c>
      <c r="D74" s="91">
        <v>371707</v>
      </c>
      <c r="E74"/>
      <c r="F74" t="s">
        <v>370</v>
      </c>
      <c r="G74" s="86">
        <v>42052</v>
      </c>
      <c r="H74" t="s">
        <v>149</v>
      </c>
      <c r="I74" s="77">
        <v>3.87</v>
      </c>
      <c r="J74" t="s">
        <v>669</v>
      </c>
      <c r="K74" t="s">
        <v>102</v>
      </c>
      <c r="L74" s="78">
        <v>2.98E-2</v>
      </c>
      <c r="M74" s="78">
        <v>3.2399999999999998E-2</v>
      </c>
      <c r="N74" s="77">
        <v>711.78</v>
      </c>
      <c r="O74" s="77">
        <v>112.94</v>
      </c>
      <c r="P74" s="77">
        <v>0.80388433199999998</v>
      </c>
      <c r="Q74" s="78">
        <v>3.8999999999999998E-3</v>
      </c>
      <c r="R74" s="78">
        <v>0</v>
      </c>
      <c r="W74" s="92"/>
    </row>
    <row r="75" spans="2:23">
      <c r="B75" t="s">
        <v>2804</v>
      </c>
      <c r="C75" t="s">
        <v>2023</v>
      </c>
      <c r="D75" s="91">
        <v>29991703</v>
      </c>
      <c r="E75"/>
      <c r="F75" t="s">
        <v>2024</v>
      </c>
      <c r="G75" s="86">
        <v>41274</v>
      </c>
      <c r="H75" t="s">
        <v>963</v>
      </c>
      <c r="I75" s="77">
        <v>3.07</v>
      </c>
      <c r="J75" t="s">
        <v>347</v>
      </c>
      <c r="K75" t="s">
        <v>102</v>
      </c>
      <c r="L75" s="78">
        <v>4.4999999999999998E-2</v>
      </c>
      <c r="M75" s="78">
        <v>2.06E-2</v>
      </c>
      <c r="N75" s="77">
        <v>2229.94</v>
      </c>
      <c r="O75" s="77">
        <v>124.79</v>
      </c>
      <c r="P75" s="77">
        <v>2.782742126</v>
      </c>
      <c r="Q75" s="78">
        <v>1.34E-2</v>
      </c>
      <c r="R75" s="78">
        <v>1E-4</v>
      </c>
    </row>
    <row r="76" spans="2:23">
      <c r="B76" t="s">
        <v>2803</v>
      </c>
      <c r="C76" t="s">
        <v>2023</v>
      </c>
      <c r="D76" s="91">
        <v>66241</v>
      </c>
      <c r="E76"/>
      <c r="F76" t="s">
        <v>2024</v>
      </c>
      <c r="G76" s="86">
        <v>41534</v>
      </c>
      <c r="H76" t="s">
        <v>963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6586.64</v>
      </c>
      <c r="O76" s="77">
        <v>115.17</v>
      </c>
      <c r="P76" s="77">
        <v>7.5858332879999999</v>
      </c>
      <c r="Q76" s="78">
        <v>3.6600000000000001E-2</v>
      </c>
      <c r="R76" s="78">
        <v>2.0000000000000001E-4</v>
      </c>
      <c r="W76" s="92"/>
    </row>
    <row r="77" spans="2:23">
      <c r="B77" t="s">
        <v>2807</v>
      </c>
      <c r="C77" t="s">
        <v>2023</v>
      </c>
      <c r="D77" s="91">
        <v>8370</v>
      </c>
      <c r="E77"/>
      <c r="F77" t="s">
        <v>469</v>
      </c>
      <c r="G77" s="86">
        <v>44294</v>
      </c>
      <c r="H77" t="s">
        <v>207</v>
      </c>
      <c r="I77" s="77">
        <v>7.89</v>
      </c>
      <c r="J77" t="s">
        <v>327</v>
      </c>
      <c r="K77" t="s">
        <v>102</v>
      </c>
      <c r="L77" s="78">
        <v>2.3199999999999998E-2</v>
      </c>
      <c r="M77" s="78">
        <v>4.3200000000000002E-2</v>
      </c>
      <c r="N77" s="77">
        <v>401.64</v>
      </c>
      <c r="O77" s="77">
        <v>94.58</v>
      </c>
      <c r="P77" s="77">
        <v>0.37987111200000001</v>
      </c>
      <c r="Q77" s="78">
        <v>1.8E-3</v>
      </c>
      <c r="R77" s="78">
        <v>0</v>
      </c>
      <c r="W77" s="92"/>
    </row>
    <row r="78" spans="2:23">
      <c r="B78" t="s">
        <v>2807</v>
      </c>
      <c r="C78" t="s">
        <v>2023</v>
      </c>
      <c r="D78" s="91">
        <v>513783</v>
      </c>
      <c r="E78"/>
      <c r="F78" t="s">
        <v>469</v>
      </c>
      <c r="G78" s="86">
        <v>43222</v>
      </c>
      <c r="H78" t="s">
        <v>207</v>
      </c>
      <c r="I78" s="77">
        <v>7.88</v>
      </c>
      <c r="J78" t="s">
        <v>327</v>
      </c>
      <c r="K78" t="s">
        <v>102</v>
      </c>
      <c r="L78" s="78">
        <v>3.2199999999999999E-2</v>
      </c>
      <c r="M78" s="78">
        <v>3.5700000000000003E-2</v>
      </c>
      <c r="N78" s="77">
        <v>913.59</v>
      </c>
      <c r="O78" s="77">
        <v>109.65</v>
      </c>
      <c r="P78" s="77">
        <v>1.0017514350000001</v>
      </c>
      <c r="Q78" s="78">
        <v>4.7999999999999996E-3</v>
      </c>
      <c r="R78" s="78">
        <v>0</v>
      </c>
      <c r="W78" s="92"/>
    </row>
    <row r="79" spans="2:23">
      <c r="B79" t="s">
        <v>2807</v>
      </c>
      <c r="C79" t="s">
        <v>2023</v>
      </c>
      <c r="D79" s="91">
        <v>519337</v>
      </c>
      <c r="E79"/>
      <c r="F79" t="s">
        <v>469</v>
      </c>
      <c r="G79" s="86">
        <v>43276</v>
      </c>
      <c r="H79" t="s">
        <v>207</v>
      </c>
      <c r="I79" s="77">
        <v>7.87</v>
      </c>
      <c r="J79" t="s">
        <v>327</v>
      </c>
      <c r="K79" t="s">
        <v>102</v>
      </c>
      <c r="L79" s="78">
        <v>3.2599999999999997E-2</v>
      </c>
      <c r="M79" s="78">
        <v>3.56E-2</v>
      </c>
      <c r="N79" s="77">
        <v>191.18</v>
      </c>
      <c r="O79" s="77">
        <v>109.08</v>
      </c>
      <c r="P79" s="77">
        <v>0.20853914400000001</v>
      </c>
      <c r="Q79" s="78">
        <v>1E-3</v>
      </c>
      <c r="R79" s="78">
        <v>0</v>
      </c>
      <c r="W79" s="92"/>
    </row>
    <row r="80" spans="2:23">
      <c r="B80" t="s">
        <v>2807</v>
      </c>
      <c r="C80" t="s">
        <v>2023</v>
      </c>
      <c r="D80" s="91">
        <v>530503</v>
      </c>
      <c r="E80"/>
      <c r="F80" t="s">
        <v>469</v>
      </c>
      <c r="G80" s="86">
        <v>43431</v>
      </c>
      <c r="H80" t="s">
        <v>207</v>
      </c>
      <c r="I80" s="77">
        <v>7.81</v>
      </c>
      <c r="J80" t="s">
        <v>327</v>
      </c>
      <c r="K80" t="s">
        <v>102</v>
      </c>
      <c r="L80" s="78">
        <v>3.6600000000000001E-2</v>
      </c>
      <c r="M80" s="78">
        <v>3.4799999999999998E-2</v>
      </c>
      <c r="N80" s="77">
        <v>191.88</v>
      </c>
      <c r="O80" s="77">
        <v>112.6</v>
      </c>
      <c r="P80" s="77">
        <v>0.21605688000000001</v>
      </c>
      <c r="Q80" s="78">
        <v>1E-3</v>
      </c>
      <c r="R80" s="78">
        <v>0</v>
      </c>
      <c r="W80" s="92"/>
    </row>
    <row r="81" spans="2:23">
      <c r="B81" t="s">
        <v>2807</v>
      </c>
      <c r="C81" t="s">
        <v>2023</v>
      </c>
      <c r="D81" s="91">
        <v>70231</v>
      </c>
      <c r="E81"/>
      <c r="F81" t="s">
        <v>469</v>
      </c>
      <c r="G81" s="86">
        <v>43647</v>
      </c>
      <c r="H81" t="s">
        <v>207</v>
      </c>
      <c r="I81" s="77">
        <v>7.94</v>
      </c>
      <c r="J81" t="s">
        <v>327</v>
      </c>
      <c r="K81" t="s">
        <v>102</v>
      </c>
      <c r="L81" s="78">
        <v>2.9000000000000001E-2</v>
      </c>
      <c r="M81" s="78">
        <v>3.4700000000000002E-2</v>
      </c>
      <c r="N81" s="77">
        <v>337.16</v>
      </c>
      <c r="O81" s="77">
        <v>104.4</v>
      </c>
      <c r="P81" s="77">
        <v>0.35199503999999998</v>
      </c>
      <c r="Q81" s="78">
        <v>1.6999999999999999E-3</v>
      </c>
      <c r="R81" s="78">
        <v>0</v>
      </c>
      <c r="W81" s="92"/>
    </row>
    <row r="82" spans="2:23">
      <c r="B82" t="s">
        <v>2807</v>
      </c>
      <c r="C82" t="s">
        <v>2023</v>
      </c>
      <c r="D82" s="91">
        <v>7569</v>
      </c>
      <c r="E82"/>
      <c r="F82" t="s">
        <v>469</v>
      </c>
      <c r="G82" s="86">
        <v>43922</v>
      </c>
      <c r="H82" t="s">
        <v>207</v>
      </c>
      <c r="I82" s="77">
        <v>8.02</v>
      </c>
      <c r="J82" t="s">
        <v>327</v>
      </c>
      <c r="K82" t="s">
        <v>102</v>
      </c>
      <c r="L82" s="78">
        <v>2.7699999999999999E-2</v>
      </c>
      <c r="M82" s="78">
        <v>3.2300000000000002E-2</v>
      </c>
      <c r="N82" s="77">
        <v>219.81</v>
      </c>
      <c r="O82" s="77">
        <v>106.72</v>
      </c>
      <c r="P82" s="77">
        <v>0.234581232</v>
      </c>
      <c r="Q82" s="78">
        <v>1.1000000000000001E-3</v>
      </c>
      <c r="R82" s="78">
        <v>0</v>
      </c>
      <c r="W82" s="92"/>
    </row>
    <row r="83" spans="2:23">
      <c r="B83" t="s">
        <v>2807</v>
      </c>
      <c r="C83" t="s">
        <v>2023</v>
      </c>
      <c r="D83" s="91">
        <v>7703</v>
      </c>
      <c r="E83"/>
      <c r="F83" t="s">
        <v>469</v>
      </c>
      <c r="G83" s="86">
        <v>43978</v>
      </c>
      <c r="H83" t="s">
        <v>207</v>
      </c>
      <c r="I83" s="77">
        <v>8.0399999999999991</v>
      </c>
      <c r="J83" t="s">
        <v>327</v>
      </c>
      <c r="K83" t="s">
        <v>102</v>
      </c>
      <c r="L83" s="78">
        <v>2.3E-2</v>
      </c>
      <c r="M83" s="78">
        <v>3.6400000000000002E-2</v>
      </c>
      <c r="N83" s="77">
        <v>92.21</v>
      </c>
      <c r="O83" s="77">
        <v>99.37</v>
      </c>
      <c r="P83" s="77">
        <v>9.1629077000000003E-2</v>
      </c>
      <c r="Q83" s="78">
        <v>4.0000000000000002E-4</v>
      </c>
      <c r="R83" s="78">
        <v>0</v>
      </c>
      <c r="W83" s="92"/>
    </row>
    <row r="84" spans="2:23">
      <c r="B84" t="s">
        <v>2807</v>
      </c>
      <c r="C84" t="s">
        <v>2023</v>
      </c>
      <c r="D84" s="91">
        <v>7783</v>
      </c>
      <c r="E84"/>
      <c r="F84" t="s">
        <v>469</v>
      </c>
      <c r="G84" s="86">
        <v>44010</v>
      </c>
      <c r="H84" t="s">
        <v>207</v>
      </c>
      <c r="I84" s="77">
        <v>8.11</v>
      </c>
      <c r="J84" t="s">
        <v>327</v>
      </c>
      <c r="K84" t="s">
        <v>102</v>
      </c>
      <c r="L84" s="78">
        <v>2.1999999999999999E-2</v>
      </c>
      <c r="M84" s="78">
        <v>3.4000000000000002E-2</v>
      </c>
      <c r="N84" s="77">
        <v>144.58000000000001</v>
      </c>
      <c r="O84" s="77">
        <v>100.7</v>
      </c>
      <c r="P84" s="77">
        <v>0.14559206</v>
      </c>
      <c r="Q84" s="78">
        <v>6.9999999999999999E-4</v>
      </c>
      <c r="R84" s="78">
        <v>0</v>
      </c>
      <c r="W84" s="92"/>
    </row>
    <row r="85" spans="2:23">
      <c r="B85" t="s">
        <v>2807</v>
      </c>
      <c r="C85" t="s">
        <v>2023</v>
      </c>
      <c r="D85" s="91">
        <v>8036</v>
      </c>
      <c r="E85"/>
      <c r="F85" t="s">
        <v>469</v>
      </c>
      <c r="G85" s="86">
        <v>44133</v>
      </c>
      <c r="H85" t="s">
        <v>207</v>
      </c>
      <c r="I85" s="77">
        <v>8.01</v>
      </c>
      <c r="J85" t="s">
        <v>327</v>
      </c>
      <c r="K85" t="s">
        <v>102</v>
      </c>
      <c r="L85" s="78">
        <v>2.3800000000000002E-2</v>
      </c>
      <c r="M85" s="78">
        <v>3.6499999999999998E-2</v>
      </c>
      <c r="N85" s="77">
        <v>188.01</v>
      </c>
      <c r="O85" s="77">
        <v>100.28</v>
      </c>
      <c r="P85" s="77">
        <v>0.18853642800000001</v>
      </c>
      <c r="Q85" s="78">
        <v>8.9999999999999998E-4</v>
      </c>
      <c r="R85" s="78">
        <v>0</v>
      </c>
      <c r="W85" s="92"/>
    </row>
    <row r="86" spans="2:23">
      <c r="B86" t="s">
        <v>2807</v>
      </c>
      <c r="C86" t="s">
        <v>2023</v>
      </c>
      <c r="D86" s="91">
        <v>8294</v>
      </c>
      <c r="E86"/>
      <c r="F86" t="s">
        <v>469</v>
      </c>
      <c r="G86" s="86">
        <v>44251</v>
      </c>
      <c r="H86" t="s">
        <v>207</v>
      </c>
      <c r="I86" s="77">
        <v>7.93</v>
      </c>
      <c r="J86" t="s">
        <v>327</v>
      </c>
      <c r="K86" t="s">
        <v>102</v>
      </c>
      <c r="L86" s="78">
        <v>2.3599999999999999E-2</v>
      </c>
      <c r="M86" s="78">
        <v>4.1500000000000002E-2</v>
      </c>
      <c r="N86" s="77">
        <v>558.23</v>
      </c>
      <c r="O86" s="77">
        <v>96.41</v>
      </c>
      <c r="P86" s="77">
        <v>0.53818954299999999</v>
      </c>
      <c r="Q86" s="78">
        <v>2.5999999999999999E-3</v>
      </c>
      <c r="R86" s="78">
        <v>0</v>
      </c>
      <c r="W86" s="92"/>
    </row>
    <row r="87" spans="2:23">
      <c r="B87" t="s">
        <v>2807</v>
      </c>
      <c r="C87" t="s">
        <v>2023</v>
      </c>
      <c r="D87" s="91">
        <v>8935</v>
      </c>
      <c r="E87"/>
      <c r="F87" t="s">
        <v>469</v>
      </c>
      <c r="G87" s="86">
        <v>44602</v>
      </c>
      <c r="H87" t="s">
        <v>207</v>
      </c>
      <c r="I87" s="77">
        <v>7.79</v>
      </c>
      <c r="J87" t="s">
        <v>327</v>
      </c>
      <c r="K87" t="s">
        <v>102</v>
      </c>
      <c r="L87" s="78">
        <v>2.0899999999999998E-2</v>
      </c>
      <c r="M87" s="78">
        <v>5.1499999999999997E-2</v>
      </c>
      <c r="N87" s="77">
        <v>575.41999999999996</v>
      </c>
      <c r="O87" s="77">
        <v>84.9</v>
      </c>
      <c r="P87" s="77">
        <v>0.48853158000000002</v>
      </c>
      <c r="Q87" s="78">
        <v>2.3999999999999998E-3</v>
      </c>
      <c r="R87" s="78">
        <v>0</v>
      </c>
      <c r="W87" s="92"/>
    </row>
    <row r="88" spans="2:23">
      <c r="B88" t="s">
        <v>2807</v>
      </c>
      <c r="C88" t="s">
        <v>2023</v>
      </c>
      <c r="D88" s="91">
        <v>535850</v>
      </c>
      <c r="E88"/>
      <c r="F88" t="s">
        <v>469</v>
      </c>
      <c r="G88" s="86">
        <v>43500</v>
      </c>
      <c r="H88" t="s">
        <v>207</v>
      </c>
      <c r="I88" s="77">
        <v>7.88</v>
      </c>
      <c r="J88" t="s">
        <v>327</v>
      </c>
      <c r="K88" t="s">
        <v>102</v>
      </c>
      <c r="L88" s="78">
        <v>3.4500000000000003E-2</v>
      </c>
      <c r="M88" s="78">
        <v>3.3399999999999999E-2</v>
      </c>
      <c r="N88" s="77">
        <v>360.17</v>
      </c>
      <c r="O88" s="77">
        <v>112.62</v>
      </c>
      <c r="P88" s="77">
        <v>0.40562345399999999</v>
      </c>
      <c r="Q88" s="78">
        <v>2E-3</v>
      </c>
      <c r="R88" s="78">
        <v>0</v>
      </c>
      <c r="W88" s="92"/>
    </row>
    <row r="89" spans="2:23">
      <c r="B89" t="s">
        <v>2807</v>
      </c>
      <c r="C89" t="s">
        <v>2023</v>
      </c>
      <c r="D89" s="91">
        <v>6835</v>
      </c>
      <c r="E89"/>
      <c r="F89" t="s">
        <v>469</v>
      </c>
      <c r="G89" s="86">
        <v>43556</v>
      </c>
      <c r="H89" t="s">
        <v>207</v>
      </c>
      <c r="I89" s="77">
        <v>7.95</v>
      </c>
      <c r="J89" t="s">
        <v>327</v>
      </c>
      <c r="K89" t="s">
        <v>102</v>
      </c>
      <c r="L89" s="78">
        <v>3.0499999999999999E-2</v>
      </c>
      <c r="M89" s="78">
        <v>3.2399999999999998E-2</v>
      </c>
      <c r="N89" s="77">
        <v>363.2</v>
      </c>
      <c r="O89" s="77">
        <v>109.11</v>
      </c>
      <c r="P89" s="77">
        <v>0.39628752</v>
      </c>
      <c r="Q89" s="78">
        <v>1.9E-3</v>
      </c>
      <c r="R89" s="78">
        <v>0</v>
      </c>
      <c r="W89" s="92"/>
    </row>
    <row r="90" spans="2:23">
      <c r="B90" t="s">
        <v>2807</v>
      </c>
      <c r="C90" t="s">
        <v>2023</v>
      </c>
      <c r="D90" s="91">
        <v>7124</v>
      </c>
      <c r="E90"/>
      <c r="F90" t="s">
        <v>469</v>
      </c>
      <c r="G90" s="86">
        <v>43703</v>
      </c>
      <c r="H90" t="s">
        <v>207</v>
      </c>
      <c r="I90" s="77">
        <v>8.07</v>
      </c>
      <c r="J90" t="s">
        <v>327</v>
      </c>
      <c r="K90" t="s">
        <v>102</v>
      </c>
      <c r="L90" s="78">
        <v>2.3800000000000002E-2</v>
      </c>
      <c r="M90" s="78">
        <v>3.4200000000000001E-2</v>
      </c>
      <c r="N90" s="77">
        <v>23.94</v>
      </c>
      <c r="O90" s="77">
        <v>101.34</v>
      </c>
      <c r="P90" s="77">
        <v>2.4260796000000001E-2</v>
      </c>
      <c r="Q90" s="78">
        <v>1E-4</v>
      </c>
      <c r="R90" s="78">
        <v>0</v>
      </c>
      <c r="W90" s="92"/>
    </row>
    <row r="91" spans="2:23">
      <c r="B91" t="s">
        <v>2807</v>
      </c>
      <c r="C91" t="s">
        <v>2023</v>
      </c>
      <c r="D91" s="91">
        <v>7206</v>
      </c>
      <c r="E91"/>
      <c r="F91" t="s">
        <v>469</v>
      </c>
      <c r="G91" s="86">
        <v>43740</v>
      </c>
      <c r="H91" t="s">
        <v>207</v>
      </c>
      <c r="I91" s="77">
        <v>7.99</v>
      </c>
      <c r="J91" t="s">
        <v>327</v>
      </c>
      <c r="K91" t="s">
        <v>102</v>
      </c>
      <c r="L91" s="78">
        <v>2.4299999999999999E-2</v>
      </c>
      <c r="M91" s="78">
        <v>3.7499999999999999E-2</v>
      </c>
      <c r="N91" s="77">
        <v>353.82</v>
      </c>
      <c r="O91" s="77">
        <v>99.04</v>
      </c>
      <c r="P91" s="77">
        <v>0.35042332799999998</v>
      </c>
      <c r="Q91" s="78">
        <v>1.6999999999999999E-3</v>
      </c>
      <c r="R91" s="78">
        <v>0</v>
      </c>
      <c r="W91" s="92"/>
    </row>
    <row r="92" spans="2:23">
      <c r="B92" t="s">
        <v>2807</v>
      </c>
      <c r="C92" t="s">
        <v>2023</v>
      </c>
      <c r="D92" s="91">
        <v>7340</v>
      </c>
      <c r="E92"/>
      <c r="F92" t="s">
        <v>469</v>
      </c>
      <c r="G92" s="86">
        <v>43831</v>
      </c>
      <c r="H92" t="s">
        <v>207</v>
      </c>
      <c r="I92" s="77">
        <v>7.98</v>
      </c>
      <c r="J92" t="s">
        <v>327</v>
      </c>
      <c r="K92" t="s">
        <v>102</v>
      </c>
      <c r="L92" s="78">
        <v>2.3800000000000002E-2</v>
      </c>
      <c r="M92" s="78">
        <v>3.8899999999999997E-2</v>
      </c>
      <c r="N92" s="77">
        <v>367.23</v>
      </c>
      <c r="O92" s="77">
        <v>97.77</v>
      </c>
      <c r="P92" s="77">
        <v>0.35904077099999998</v>
      </c>
      <c r="Q92" s="78">
        <v>1.6999999999999999E-3</v>
      </c>
      <c r="R92" s="78">
        <v>0</v>
      </c>
      <c r="W92" s="92"/>
    </row>
    <row r="93" spans="2:23">
      <c r="B93" t="s">
        <v>2811</v>
      </c>
      <c r="C93" t="s">
        <v>2023</v>
      </c>
      <c r="D93" s="91">
        <v>7936</v>
      </c>
      <c r="E93"/>
      <c r="F93" t="s">
        <v>2025</v>
      </c>
      <c r="G93" s="86">
        <v>44087</v>
      </c>
      <c r="H93" t="s">
        <v>963</v>
      </c>
      <c r="I93" s="77">
        <v>5.26</v>
      </c>
      <c r="J93" t="s">
        <v>347</v>
      </c>
      <c r="K93" t="s">
        <v>102</v>
      </c>
      <c r="L93" s="78">
        <v>1.7899999999999999E-2</v>
      </c>
      <c r="M93" s="78">
        <v>3.1E-2</v>
      </c>
      <c r="N93" s="77">
        <v>1730.38</v>
      </c>
      <c r="O93" s="77">
        <v>104.17</v>
      </c>
      <c r="P93" s="77">
        <v>1.802536846</v>
      </c>
      <c r="Q93" s="78">
        <v>8.6999999999999994E-3</v>
      </c>
      <c r="R93" s="78">
        <v>0</v>
      </c>
      <c r="W93" s="92"/>
    </row>
    <row r="94" spans="2:23">
      <c r="B94" t="s">
        <v>2811</v>
      </c>
      <c r="C94" t="s">
        <v>2023</v>
      </c>
      <c r="D94" s="91">
        <v>7937</v>
      </c>
      <c r="E94"/>
      <c r="F94" t="s">
        <v>2025</v>
      </c>
      <c r="G94" s="86">
        <v>44087</v>
      </c>
      <c r="H94" t="s">
        <v>963</v>
      </c>
      <c r="I94" s="77">
        <v>6.66</v>
      </c>
      <c r="J94" t="s">
        <v>347</v>
      </c>
      <c r="K94" t="s">
        <v>102</v>
      </c>
      <c r="L94" s="78">
        <v>7.5499999999999998E-2</v>
      </c>
      <c r="M94" s="78">
        <v>7.5999999999999998E-2</v>
      </c>
      <c r="N94" s="77">
        <v>4.8499999999999996</v>
      </c>
      <c r="O94" s="77">
        <v>101.62</v>
      </c>
      <c r="P94" s="77">
        <v>4.9285700000000002E-3</v>
      </c>
      <c r="Q94" s="78">
        <v>0</v>
      </c>
      <c r="R94" s="78">
        <v>0</v>
      </c>
      <c r="W94" s="92"/>
    </row>
    <row r="95" spans="2:23">
      <c r="B95" t="s">
        <v>2808</v>
      </c>
      <c r="C95" t="s">
        <v>2020</v>
      </c>
      <c r="D95" s="91">
        <v>8063</v>
      </c>
      <c r="E95"/>
      <c r="F95" t="s">
        <v>481</v>
      </c>
      <c r="G95" s="86">
        <v>44147</v>
      </c>
      <c r="H95" t="s">
        <v>149</v>
      </c>
      <c r="I95" s="77">
        <v>7.55</v>
      </c>
      <c r="J95" t="s">
        <v>551</v>
      </c>
      <c r="K95" t="s">
        <v>102</v>
      </c>
      <c r="L95" s="78">
        <v>1.6299999999999999E-2</v>
      </c>
      <c r="M95" s="78">
        <v>3.1800000000000002E-2</v>
      </c>
      <c r="N95" s="77">
        <v>1392.56</v>
      </c>
      <c r="O95" s="77">
        <v>99.51</v>
      </c>
      <c r="P95" s="77">
        <v>1.3857364560000001</v>
      </c>
      <c r="Q95" s="78">
        <v>6.7000000000000002E-3</v>
      </c>
      <c r="R95" s="78">
        <v>0</v>
      </c>
      <c r="W95" s="92"/>
    </row>
    <row r="96" spans="2:23">
      <c r="B96" t="s">
        <v>2808</v>
      </c>
      <c r="C96" t="s">
        <v>2020</v>
      </c>
      <c r="D96" s="91">
        <v>8145</v>
      </c>
      <c r="E96"/>
      <c r="F96" t="s">
        <v>481</v>
      </c>
      <c r="G96" s="86">
        <v>44185</v>
      </c>
      <c r="H96" t="s">
        <v>149</v>
      </c>
      <c r="I96" s="77">
        <v>7.56</v>
      </c>
      <c r="J96" t="s">
        <v>551</v>
      </c>
      <c r="K96" t="s">
        <v>102</v>
      </c>
      <c r="L96" s="78">
        <v>1.4999999999999999E-2</v>
      </c>
      <c r="M96" s="78">
        <v>3.2599999999999997E-2</v>
      </c>
      <c r="N96" s="77">
        <v>654.62</v>
      </c>
      <c r="O96" s="77">
        <v>97.81</v>
      </c>
      <c r="P96" s="77">
        <v>0.640283822</v>
      </c>
      <c r="Q96" s="78">
        <v>3.0999999999999999E-3</v>
      </c>
      <c r="R96" s="78">
        <v>0</v>
      </c>
      <c r="W96" s="92"/>
    </row>
    <row r="97" spans="2:23">
      <c r="B97" t="s">
        <v>2815</v>
      </c>
      <c r="C97" t="s">
        <v>2020</v>
      </c>
      <c r="D97" s="91">
        <v>8224</v>
      </c>
      <c r="E97"/>
      <c r="F97" t="s">
        <v>481</v>
      </c>
      <c r="G97" s="86">
        <v>44223</v>
      </c>
      <c r="H97" t="s">
        <v>149</v>
      </c>
      <c r="I97" s="77">
        <v>12.36</v>
      </c>
      <c r="J97" t="s">
        <v>347</v>
      </c>
      <c r="K97" t="s">
        <v>102</v>
      </c>
      <c r="L97" s="78">
        <v>2.1499999999999998E-2</v>
      </c>
      <c r="M97" s="78">
        <v>4.0099999999999997E-2</v>
      </c>
      <c r="N97" s="77">
        <v>2986.29</v>
      </c>
      <c r="O97" s="77">
        <v>89.41</v>
      </c>
      <c r="P97" s="77">
        <v>2.6700418890000002</v>
      </c>
      <c r="Q97" s="78">
        <v>1.29E-2</v>
      </c>
      <c r="R97" s="78">
        <v>1E-4</v>
      </c>
      <c r="W97" s="92"/>
    </row>
    <row r="98" spans="2:23">
      <c r="B98" t="s">
        <v>2815</v>
      </c>
      <c r="C98" t="s">
        <v>2020</v>
      </c>
      <c r="D98" s="91">
        <v>444873</v>
      </c>
      <c r="E98"/>
      <c r="F98" t="s">
        <v>481</v>
      </c>
      <c r="G98" s="86">
        <v>42631</v>
      </c>
      <c r="H98" t="s">
        <v>149</v>
      </c>
      <c r="I98" s="77">
        <v>6.74</v>
      </c>
      <c r="J98" t="s">
        <v>347</v>
      </c>
      <c r="K98" t="s">
        <v>102</v>
      </c>
      <c r="L98" s="78">
        <v>4.1000000000000002E-2</v>
      </c>
      <c r="M98" s="78">
        <v>3.04E-2</v>
      </c>
      <c r="N98" s="77">
        <v>637.59</v>
      </c>
      <c r="O98" s="77">
        <v>121.68</v>
      </c>
      <c r="P98" s="77">
        <v>0.77581951199999999</v>
      </c>
      <c r="Q98" s="78">
        <v>3.7000000000000002E-3</v>
      </c>
      <c r="R98" s="78">
        <v>0</v>
      </c>
      <c r="W98" s="92"/>
    </row>
    <row r="99" spans="2:23">
      <c r="B99" t="s">
        <v>2814</v>
      </c>
      <c r="C99" t="s">
        <v>2023</v>
      </c>
      <c r="D99" s="91">
        <v>2984</v>
      </c>
      <c r="E99"/>
      <c r="F99" t="s">
        <v>469</v>
      </c>
      <c r="G99" s="86">
        <v>41422</v>
      </c>
      <c r="H99" t="s">
        <v>207</v>
      </c>
      <c r="I99" s="77">
        <v>3.69</v>
      </c>
      <c r="J99" t="s">
        <v>327</v>
      </c>
      <c r="K99" t="s">
        <v>102</v>
      </c>
      <c r="L99" s="78">
        <v>5.0999999999999997E-2</v>
      </c>
      <c r="M99" s="78">
        <v>2.5100000000000001E-2</v>
      </c>
      <c r="N99" s="77">
        <v>28.93</v>
      </c>
      <c r="O99" s="77">
        <v>125.65</v>
      </c>
      <c r="P99" s="77">
        <v>3.6350544999999998E-2</v>
      </c>
      <c r="Q99" s="78">
        <v>2.0000000000000001E-4</v>
      </c>
      <c r="R99" s="78">
        <v>0</v>
      </c>
      <c r="W99" s="92"/>
    </row>
    <row r="100" spans="2:23">
      <c r="B100" t="s">
        <v>2814</v>
      </c>
      <c r="C100" t="s">
        <v>2023</v>
      </c>
      <c r="D100" s="91">
        <v>11898140</v>
      </c>
      <c r="E100"/>
      <c r="F100" t="s">
        <v>469</v>
      </c>
      <c r="G100" s="86">
        <v>41330</v>
      </c>
      <c r="H100" t="s">
        <v>207</v>
      </c>
      <c r="I100" s="77">
        <v>3.67</v>
      </c>
      <c r="J100" t="s">
        <v>327</v>
      </c>
      <c r="K100" t="s">
        <v>102</v>
      </c>
      <c r="L100" s="78">
        <v>5.0999999999999997E-2</v>
      </c>
      <c r="M100" s="78">
        <v>2.8500000000000001E-2</v>
      </c>
      <c r="N100" s="77">
        <v>180.49</v>
      </c>
      <c r="O100" s="77">
        <v>124.89</v>
      </c>
      <c r="P100" s="77">
        <v>0.225413961</v>
      </c>
      <c r="Q100" s="78">
        <v>1.1000000000000001E-3</v>
      </c>
      <c r="R100" s="78">
        <v>0</v>
      </c>
      <c r="W100" s="92"/>
    </row>
    <row r="101" spans="2:23">
      <c r="B101" t="s">
        <v>2814</v>
      </c>
      <c r="C101" t="s">
        <v>2023</v>
      </c>
      <c r="D101" s="91">
        <v>11898320</v>
      </c>
      <c r="E101"/>
      <c r="F101" t="s">
        <v>469</v>
      </c>
      <c r="G101" s="86">
        <v>41597</v>
      </c>
      <c r="H101" t="s">
        <v>207</v>
      </c>
      <c r="I101" s="77">
        <v>3.68</v>
      </c>
      <c r="J101" t="s">
        <v>327</v>
      </c>
      <c r="K101" t="s">
        <v>102</v>
      </c>
      <c r="L101" s="78">
        <v>5.0999999999999997E-2</v>
      </c>
      <c r="M101" s="78">
        <v>2.6700000000000002E-2</v>
      </c>
      <c r="N101" s="77">
        <v>12.03</v>
      </c>
      <c r="O101" s="77">
        <v>122.89</v>
      </c>
      <c r="P101" s="77">
        <v>1.4783667E-2</v>
      </c>
      <c r="Q101" s="78">
        <v>1E-4</v>
      </c>
      <c r="R101" s="78">
        <v>0</v>
      </c>
      <c r="W101" s="92"/>
    </row>
    <row r="102" spans="2:23">
      <c r="B102" t="s">
        <v>2814</v>
      </c>
      <c r="C102" t="s">
        <v>2023</v>
      </c>
      <c r="D102" s="91">
        <v>11898330</v>
      </c>
      <c r="E102"/>
      <c r="F102" t="s">
        <v>469</v>
      </c>
      <c r="G102" s="86">
        <v>41630</v>
      </c>
      <c r="H102" t="s">
        <v>207</v>
      </c>
      <c r="I102" s="77">
        <v>3.67</v>
      </c>
      <c r="J102" t="s">
        <v>327</v>
      </c>
      <c r="K102" t="s">
        <v>102</v>
      </c>
      <c r="L102" s="78">
        <v>5.0999999999999997E-2</v>
      </c>
      <c r="M102" s="78">
        <v>2.8500000000000001E-2</v>
      </c>
      <c r="N102" s="77">
        <v>136.81</v>
      </c>
      <c r="O102" s="77">
        <v>122.56</v>
      </c>
      <c r="P102" s="77">
        <v>0.16767433600000001</v>
      </c>
      <c r="Q102" s="78">
        <v>8.0000000000000004E-4</v>
      </c>
      <c r="R102" s="78">
        <v>0</v>
      </c>
      <c r="W102" s="92"/>
    </row>
    <row r="103" spans="2:23">
      <c r="B103" t="s">
        <v>2814</v>
      </c>
      <c r="C103" t="s">
        <v>2023</v>
      </c>
      <c r="D103" s="91">
        <v>11898340</v>
      </c>
      <c r="E103"/>
      <c r="F103" t="s">
        <v>469</v>
      </c>
      <c r="G103" s="86">
        <v>41666</v>
      </c>
      <c r="H103" t="s">
        <v>207</v>
      </c>
      <c r="I103" s="77">
        <v>3.67</v>
      </c>
      <c r="J103" t="s">
        <v>327</v>
      </c>
      <c r="K103" t="s">
        <v>102</v>
      </c>
      <c r="L103" s="78">
        <v>5.0999999999999997E-2</v>
      </c>
      <c r="M103" s="78">
        <v>2.8500000000000001E-2</v>
      </c>
      <c r="N103" s="77">
        <v>26.46</v>
      </c>
      <c r="O103" s="77">
        <v>122.46</v>
      </c>
      <c r="P103" s="77">
        <v>3.2402915999999997E-2</v>
      </c>
      <c r="Q103" s="78">
        <v>2.0000000000000001E-4</v>
      </c>
      <c r="R103" s="78">
        <v>0</v>
      </c>
      <c r="W103" s="92"/>
    </row>
    <row r="104" spans="2:23">
      <c r="B104" t="s">
        <v>2814</v>
      </c>
      <c r="C104" t="s">
        <v>2023</v>
      </c>
      <c r="D104" s="91">
        <v>11898350</v>
      </c>
      <c r="E104"/>
      <c r="F104" t="s">
        <v>469</v>
      </c>
      <c r="G104" s="86">
        <v>41696</v>
      </c>
      <c r="H104" t="s">
        <v>207</v>
      </c>
      <c r="I104" s="77">
        <v>3.67</v>
      </c>
      <c r="J104" t="s">
        <v>327</v>
      </c>
      <c r="K104" t="s">
        <v>102</v>
      </c>
      <c r="L104" s="78">
        <v>5.0999999999999997E-2</v>
      </c>
      <c r="M104" s="78">
        <v>2.8500000000000001E-2</v>
      </c>
      <c r="N104" s="77">
        <v>25.47</v>
      </c>
      <c r="O104" s="77">
        <v>123.19</v>
      </c>
      <c r="P104" s="77">
        <v>3.1376492999999998E-2</v>
      </c>
      <c r="Q104" s="78">
        <v>2.0000000000000001E-4</v>
      </c>
      <c r="R104" s="78">
        <v>0</v>
      </c>
      <c r="W104" s="92"/>
    </row>
    <row r="105" spans="2:23">
      <c r="B105" t="s">
        <v>2814</v>
      </c>
      <c r="C105" t="s">
        <v>2023</v>
      </c>
      <c r="D105" s="91">
        <v>11898360</v>
      </c>
      <c r="E105"/>
      <c r="F105" t="s">
        <v>469</v>
      </c>
      <c r="G105" s="86">
        <v>41725</v>
      </c>
      <c r="H105" t="s">
        <v>207</v>
      </c>
      <c r="I105" s="77">
        <v>3.67</v>
      </c>
      <c r="J105" t="s">
        <v>327</v>
      </c>
      <c r="K105" t="s">
        <v>102</v>
      </c>
      <c r="L105" s="78">
        <v>5.0999999999999997E-2</v>
      </c>
      <c r="M105" s="78">
        <v>2.8500000000000001E-2</v>
      </c>
      <c r="N105" s="77">
        <v>50.72</v>
      </c>
      <c r="O105" s="77">
        <v>123.42</v>
      </c>
      <c r="P105" s="77">
        <v>6.2598624000000005E-2</v>
      </c>
      <c r="Q105" s="78">
        <v>2.9999999999999997E-4</v>
      </c>
      <c r="R105" s="78">
        <v>0</v>
      </c>
      <c r="W105" s="92"/>
    </row>
    <row r="106" spans="2:23">
      <c r="B106" t="s">
        <v>2814</v>
      </c>
      <c r="C106" t="s">
        <v>2023</v>
      </c>
      <c r="D106" s="91">
        <v>11898380</v>
      </c>
      <c r="E106"/>
      <c r="F106" t="s">
        <v>469</v>
      </c>
      <c r="G106" s="86">
        <v>41787</v>
      </c>
      <c r="H106" t="s">
        <v>207</v>
      </c>
      <c r="I106" s="77">
        <v>3.67</v>
      </c>
      <c r="J106" t="s">
        <v>327</v>
      </c>
      <c r="K106" t="s">
        <v>102</v>
      </c>
      <c r="L106" s="78">
        <v>5.0999999999999997E-2</v>
      </c>
      <c r="M106" s="78">
        <v>2.8500000000000001E-2</v>
      </c>
      <c r="N106" s="77">
        <v>31.93</v>
      </c>
      <c r="O106" s="77">
        <v>122.94</v>
      </c>
      <c r="P106" s="77">
        <v>3.9254742000000002E-2</v>
      </c>
      <c r="Q106" s="78">
        <v>2.0000000000000001E-4</v>
      </c>
      <c r="R106" s="78">
        <v>0</v>
      </c>
      <c r="W106" s="92"/>
    </row>
    <row r="107" spans="2:23">
      <c r="B107" t="s">
        <v>2814</v>
      </c>
      <c r="C107" t="s">
        <v>2023</v>
      </c>
      <c r="D107" s="91">
        <v>11898390</v>
      </c>
      <c r="E107"/>
      <c r="F107" t="s">
        <v>469</v>
      </c>
      <c r="G107" s="86">
        <v>41815</v>
      </c>
      <c r="H107" t="s">
        <v>207</v>
      </c>
      <c r="I107" s="77">
        <v>3.67</v>
      </c>
      <c r="J107" t="s">
        <v>327</v>
      </c>
      <c r="K107" t="s">
        <v>102</v>
      </c>
      <c r="L107" s="78">
        <v>5.0999999999999997E-2</v>
      </c>
      <c r="M107" s="78">
        <v>2.8500000000000001E-2</v>
      </c>
      <c r="N107" s="77">
        <v>17.95</v>
      </c>
      <c r="O107" s="77">
        <v>122.83</v>
      </c>
      <c r="P107" s="77">
        <v>2.2047984999999999E-2</v>
      </c>
      <c r="Q107" s="78">
        <v>1E-4</v>
      </c>
      <c r="R107" s="78">
        <v>0</v>
      </c>
      <c r="W107" s="92"/>
    </row>
    <row r="108" spans="2:23">
      <c r="B108" t="s">
        <v>2814</v>
      </c>
      <c r="C108" t="s">
        <v>2023</v>
      </c>
      <c r="D108" s="91">
        <v>11898400</v>
      </c>
      <c r="E108"/>
      <c r="F108" t="s">
        <v>469</v>
      </c>
      <c r="G108" s="86">
        <v>41836</v>
      </c>
      <c r="H108" t="s">
        <v>207</v>
      </c>
      <c r="I108" s="77">
        <v>3.67</v>
      </c>
      <c r="J108" t="s">
        <v>327</v>
      </c>
      <c r="K108" t="s">
        <v>102</v>
      </c>
      <c r="L108" s="78">
        <v>5.0999999999999997E-2</v>
      </c>
      <c r="M108" s="78">
        <v>2.8500000000000001E-2</v>
      </c>
      <c r="N108" s="77">
        <v>53.38</v>
      </c>
      <c r="O108" s="77">
        <v>122.47</v>
      </c>
      <c r="P108" s="77">
        <v>6.5374485999999996E-2</v>
      </c>
      <c r="Q108" s="78">
        <v>2.9999999999999997E-4</v>
      </c>
      <c r="R108" s="78">
        <v>0</v>
      </c>
      <c r="W108" s="92"/>
    </row>
    <row r="109" spans="2:23">
      <c r="B109" t="s">
        <v>2814</v>
      </c>
      <c r="C109" t="s">
        <v>2023</v>
      </c>
      <c r="D109" s="91">
        <v>11898230</v>
      </c>
      <c r="E109"/>
      <c r="F109" t="s">
        <v>469</v>
      </c>
      <c r="G109" s="86">
        <v>41239</v>
      </c>
      <c r="H109" t="s">
        <v>207</v>
      </c>
      <c r="I109" s="77">
        <v>3.67</v>
      </c>
      <c r="J109" t="s">
        <v>327</v>
      </c>
      <c r="K109" t="s">
        <v>102</v>
      </c>
      <c r="L109" s="78">
        <v>5.0999999999999997E-2</v>
      </c>
      <c r="M109" s="78">
        <v>2.8500000000000001E-2</v>
      </c>
      <c r="N109" s="77">
        <v>211.34</v>
      </c>
      <c r="O109" s="77">
        <v>124.32</v>
      </c>
      <c r="P109" s="77">
        <v>0.26273788799999998</v>
      </c>
      <c r="Q109" s="78">
        <v>1.2999999999999999E-3</v>
      </c>
      <c r="R109" s="78">
        <v>0</v>
      </c>
      <c r="W109" s="92"/>
    </row>
    <row r="110" spans="2:23">
      <c r="B110" t="s">
        <v>2814</v>
      </c>
      <c r="C110" t="s">
        <v>2023</v>
      </c>
      <c r="D110" s="91">
        <v>11898120</v>
      </c>
      <c r="E110"/>
      <c r="F110" t="s">
        <v>469</v>
      </c>
      <c r="G110" s="86">
        <v>41269</v>
      </c>
      <c r="H110" t="s">
        <v>207</v>
      </c>
      <c r="I110" s="77">
        <v>3.69</v>
      </c>
      <c r="J110" t="s">
        <v>327</v>
      </c>
      <c r="K110" t="s">
        <v>102</v>
      </c>
      <c r="L110" s="78">
        <v>5.0999999999999997E-2</v>
      </c>
      <c r="M110" s="78">
        <v>2.5100000000000001E-2</v>
      </c>
      <c r="N110" s="77">
        <v>57.54</v>
      </c>
      <c r="O110" s="77">
        <v>126.45</v>
      </c>
      <c r="P110" s="77">
        <v>7.2759329999999997E-2</v>
      </c>
      <c r="Q110" s="78">
        <v>4.0000000000000002E-4</v>
      </c>
      <c r="R110" s="78">
        <v>0</v>
      </c>
      <c r="W110" s="92"/>
    </row>
    <row r="111" spans="2:23">
      <c r="B111" t="s">
        <v>2814</v>
      </c>
      <c r="C111" t="s">
        <v>2023</v>
      </c>
      <c r="D111" s="91">
        <v>11898130</v>
      </c>
      <c r="E111"/>
      <c r="F111" t="s">
        <v>469</v>
      </c>
      <c r="G111" s="86">
        <v>41298</v>
      </c>
      <c r="H111" t="s">
        <v>207</v>
      </c>
      <c r="I111" s="77">
        <v>3.67</v>
      </c>
      <c r="J111" t="s">
        <v>327</v>
      </c>
      <c r="K111" t="s">
        <v>102</v>
      </c>
      <c r="L111" s="78">
        <v>5.0999999999999997E-2</v>
      </c>
      <c r="M111" s="78">
        <v>2.8500000000000001E-2</v>
      </c>
      <c r="N111" s="77">
        <v>116.43</v>
      </c>
      <c r="O111" s="77">
        <v>124.67</v>
      </c>
      <c r="P111" s="77">
        <v>0.145153281</v>
      </c>
      <c r="Q111" s="78">
        <v>6.9999999999999999E-4</v>
      </c>
      <c r="R111" s="78">
        <v>0</v>
      </c>
      <c r="W111" s="92"/>
    </row>
    <row r="112" spans="2:23">
      <c r="B112" t="s">
        <v>2814</v>
      </c>
      <c r="C112" t="s">
        <v>2023</v>
      </c>
      <c r="D112" s="91">
        <v>11898150</v>
      </c>
      <c r="E112"/>
      <c r="F112" t="s">
        <v>469</v>
      </c>
      <c r="G112" s="86">
        <v>41389</v>
      </c>
      <c r="H112" t="s">
        <v>207</v>
      </c>
      <c r="I112" s="77">
        <v>3.69</v>
      </c>
      <c r="J112" t="s">
        <v>327</v>
      </c>
      <c r="K112" t="s">
        <v>102</v>
      </c>
      <c r="L112" s="78">
        <v>5.0999999999999997E-2</v>
      </c>
      <c r="M112" s="78">
        <v>2.5100000000000001E-2</v>
      </c>
      <c r="N112" s="77">
        <v>79</v>
      </c>
      <c r="O112" s="77">
        <v>126.19</v>
      </c>
      <c r="P112" s="77">
        <v>9.9690100000000004E-2</v>
      </c>
      <c r="Q112" s="78">
        <v>5.0000000000000001E-4</v>
      </c>
      <c r="R112" s="78">
        <v>0</v>
      </c>
      <c r="W112" s="92"/>
    </row>
    <row r="113" spans="2:23">
      <c r="B113" t="s">
        <v>2814</v>
      </c>
      <c r="C113" t="s">
        <v>2023</v>
      </c>
      <c r="D113" s="91">
        <v>11898270</v>
      </c>
      <c r="E113"/>
      <c r="F113" t="s">
        <v>469</v>
      </c>
      <c r="G113" s="86">
        <v>41450</v>
      </c>
      <c r="H113" t="s">
        <v>207</v>
      </c>
      <c r="I113" s="77">
        <v>3.69</v>
      </c>
      <c r="J113" t="s">
        <v>327</v>
      </c>
      <c r="K113" t="s">
        <v>102</v>
      </c>
      <c r="L113" s="78">
        <v>5.0999999999999997E-2</v>
      </c>
      <c r="M113" s="78">
        <v>2.52E-2</v>
      </c>
      <c r="N113" s="77">
        <v>47.67</v>
      </c>
      <c r="O113" s="77">
        <v>125.51</v>
      </c>
      <c r="P113" s="77">
        <v>5.9830617000000003E-2</v>
      </c>
      <c r="Q113" s="78">
        <v>2.9999999999999997E-4</v>
      </c>
      <c r="R113" s="78">
        <v>0</v>
      </c>
      <c r="W113" s="92"/>
    </row>
    <row r="114" spans="2:23">
      <c r="B114" t="s">
        <v>2814</v>
      </c>
      <c r="C114" t="s">
        <v>2023</v>
      </c>
      <c r="D114" s="91">
        <v>11898280</v>
      </c>
      <c r="E114"/>
      <c r="F114" t="s">
        <v>469</v>
      </c>
      <c r="G114" s="86">
        <v>41480</v>
      </c>
      <c r="H114" t="s">
        <v>207</v>
      </c>
      <c r="I114" s="77">
        <v>3.69</v>
      </c>
      <c r="J114" t="s">
        <v>327</v>
      </c>
      <c r="K114" t="s">
        <v>102</v>
      </c>
      <c r="L114" s="78">
        <v>5.0999999999999997E-2</v>
      </c>
      <c r="M114" s="78">
        <v>2.58E-2</v>
      </c>
      <c r="N114" s="77">
        <v>41.86</v>
      </c>
      <c r="O114" s="77">
        <v>124.27</v>
      </c>
      <c r="P114" s="77">
        <v>5.2019422000000003E-2</v>
      </c>
      <c r="Q114" s="78">
        <v>2.9999999999999997E-4</v>
      </c>
      <c r="R114" s="78">
        <v>0</v>
      </c>
      <c r="W114" s="92"/>
    </row>
    <row r="115" spans="2:23">
      <c r="B115" t="s">
        <v>2814</v>
      </c>
      <c r="C115" t="s">
        <v>2023</v>
      </c>
      <c r="D115" s="91">
        <v>11898290</v>
      </c>
      <c r="E115"/>
      <c r="F115" t="s">
        <v>469</v>
      </c>
      <c r="G115" s="86">
        <v>41512</v>
      </c>
      <c r="H115" t="s">
        <v>207</v>
      </c>
      <c r="I115" s="77">
        <v>3.63</v>
      </c>
      <c r="J115" t="s">
        <v>327</v>
      </c>
      <c r="K115" t="s">
        <v>102</v>
      </c>
      <c r="L115" s="78">
        <v>5.0999999999999997E-2</v>
      </c>
      <c r="M115" s="78">
        <v>3.5799999999999998E-2</v>
      </c>
      <c r="N115" s="77">
        <v>130.51</v>
      </c>
      <c r="O115" s="77">
        <v>119.58</v>
      </c>
      <c r="P115" s="77">
        <v>0.156063858</v>
      </c>
      <c r="Q115" s="78">
        <v>8.0000000000000004E-4</v>
      </c>
      <c r="R115" s="78">
        <v>0</v>
      </c>
      <c r="W115" s="92"/>
    </row>
    <row r="116" spans="2:23">
      <c r="B116" t="s">
        <v>2814</v>
      </c>
      <c r="C116" t="s">
        <v>2023</v>
      </c>
      <c r="D116" s="91">
        <v>11898300</v>
      </c>
      <c r="E116"/>
      <c r="F116" t="s">
        <v>469</v>
      </c>
      <c r="G116" s="86">
        <v>41547</v>
      </c>
      <c r="H116" t="s">
        <v>207</v>
      </c>
      <c r="I116" s="77">
        <v>3.63</v>
      </c>
      <c r="J116" t="s">
        <v>327</v>
      </c>
      <c r="K116" t="s">
        <v>102</v>
      </c>
      <c r="L116" s="78">
        <v>5.0999999999999997E-2</v>
      </c>
      <c r="M116" s="78">
        <v>3.5799999999999998E-2</v>
      </c>
      <c r="N116" s="77">
        <v>95.5</v>
      </c>
      <c r="O116" s="77">
        <v>119.34</v>
      </c>
      <c r="P116" s="77">
        <v>0.11396969999999999</v>
      </c>
      <c r="Q116" s="78">
        <v>5.0000000000000001E-4</v>
      </c>
      <c r="R116" s="78">
        <v>0</v>
      </c>
      <c r="W116" s="92"/>
    </row>
    <row r="117" spans="2:23">
      <c r="B117" t="s">
        <v>2814</v>
      </c>
      <c r="C117" t="s">
        <v>2023</v>
      </c>
      <c r="D117" s="91">
        <v>11898310</v>
      </c>
      <c r="E117"/>
      <c r="F117" t="s">
        <v>469</v>
      </c>
      <c r="G117" s="86">
        <v>41571</v>
      </c>
      <c r="H117" t="s">
        <v>207</v>
      </c>
      <c r="I117" s="77">
        <v>3.68</v>
      </c>
      <c r="J117" t="s">
        <v>327</v>
      </c>
      <c r="K117" t="s">
        <v>102</v>
      </c>
      <c r="L117" s="78">
        <v>5.0999999999999997E-2</v>
      </c>
      <c r="M117" s="78">
        <v>2.64E-2</v>
      </c>
      <c r="N117" s="77">
        <v>46.56</v>
      </c>
      <c r="O117" s="77">
        <v>123.36</v>
      </c>
      <c r="P117" s="77">
        <v>5.7436415999999997E-2</v>
      </c>
      <c r="Q117" s="78">
        <v>2.9999999999999997E-4</v>
      </c>
      <c r="R117" s="78">
        <v>0</v>
      </c>
      <c r="W117" s="92"/>
    </row>
    <row r="118" spans="2:23">
      <c r="B118" t="s">
        <v>2814</v>
      </c>
      <c r="C118" t="s">
        <v>2023</v>
      </c>
      <c r="D118" s="91">
        <v>11898410</v>
      </c>
      <c r="E118"/>
      <c r="F118" t="s">
        <v>469</v>
      </c>
      <c r="G118" s="86">
        <v>41911</v>
      </c>
      <c r="H118" t="s">
        <v>207</v>
      </c>
      <c r="I118" s="77">
        <v>3.67</v>
      </c>
      <c r="J118" t="s">
        <v>327</v>
      </c>
      <c r="K118" t="s">
        <v>102</v>
      </c>
      <c r="L118" s="78">
        <v>5.0999999999999997E-2</v>
      </c>
      <c r="M118" s="78">
        <v>2.8500000000000001E-2</v>
      </c>
      <c r="N118" s="77">
        <v>20.95</v>
      </c>
      <c r="O118" s="77">
        <v>122.47</v>
      </c>
      <c r="P118" s="77">
        <v>2.5657465000000001E-2</v>
      </c>
      <c r="Q118" s="78">
        <v>1E-4</v>
      </c>
      <c r="R118" s="78">
        <v>0</v>
      </c>
      <c r="W118" s="92"/>
    </row>
    <row r="119" spans="2:23">
      <c r="B119" t="s">
        <v>2814</v>
      </c>
      <c r="C119" t="s">
        <v>2023</v>
      </c>
      <c r="D119" s="91">
        <v>11898420</v>
      </c>
      <c r="E119"/>
      <c r="F119" t="s">
        <v>469</v>
      </c>
      <c r="G119" s="86">
        <v>42033</v>
      </c>
      <c r="H119" t="s">
        <v>207</v>
      </c>
      <c r="I119" s="77">
        <v>3.67</v>
      </c>
      <c r="J119" t="s">
        <v>327</v>
      </c>
      <c r="K119" t="s">
        <v>102</v>
      </c>
      <c r="L119" s="78">
        <v>5.0999999999999997E-2</v>
      </c>
      <c r="M119" s="78">
        <v>2.8500000000000001E-2</v>
      </c>
      <c r="N119" s="77">
        <v>139.46</v>
      </c>
      <c r="O119" s="77">
        <v>122.71</v>
      </c>
      <c r="P119" s="77">
        <v>0.17113136600000001</v>
      </c>
      <c r="Q119" s="78">
        <v>8.0000000000000004E-4</v>
      </c>
      <c r="R119" s="78">
        <v>0</v>
      </c>
      <c r="W119" s="92"/>
    </row>
    <row r="120" spans="2:23">
      <c r="B120" t="s">
        <v>2814</v>
      </c>
      <c r="C120" t="s">
        <v>2023</v>
      </c>
      <c r="D120" s="91">
        <v>11898421</v>
      </c>
      <c r="E120"/>
      <c r="F120" t="s">
        <v>469</v>
      </c>
      <c r="G120" s="86">
        <v>42054</v>
      </c>
      <c r="H120" t="s">
        <v>207</v>
      </c>
      <c r="I120" s="77">
        <v>3.67</v>
      </c>
      <c r="J120" t="s">
        <v>327</v>
      </c>
      <c r="K120" t="s">
        <v>102</v>
      </c>
      <c r="L120" s="78">
        <v>5.0999999999999997E-2</v>
      </c>
      <c r="M120" s="78">
        <v>2.8500000000000001E-2</v>
      </c>
      <c r="N120" s="77">
        <v>272.42</v>
      </c>
      <c r="O120" s="77">
        <v>123.79</v>
      </c>
      <c r="P120" s="77">
        <v>0.33722871799999998</v>
      </c>
      <c r="Q120" s="78">
        <v>1.6000000000000001E-3</v>
      </c>
      <c r="R120" s="78">
        <v>0</v>
      </c>
      <c r="W120" s="92"/>
    </row>
    <row r="121" spans="2:23">
      <c r="B121" t="s">
        <v>2814</v>
      </c>
      <c r="C121" t="s">
        <v>2023</v>
      </c>
      <c r="D121" s="91">
        <v>435717</v>
      </c>
      <c r="E121"/>
      <c r="F121" t="s">
        <v>469</v>
      </c>
      <c r="G121" s="86">
        <v>42565</v>
      </c>
      <c r="H121" t="s">
        <v>207</v>
      </c>
      <c r="I121" s="77">
        <v>3.67</v>
      </c>
      <c r="J121" t="s">
        <v>327</v>
      </c>
      <c r="K121" t="s">
        <v>102</v>
      </c>
      <c r="L121" s="78">
        <v>5.0999999999999997E-2</v>
      </c>
      <c r="M121" s="78">
        <v>2.8500000000000001E-2</v>
      </c>
      <c r="N121" s="77">
        <v>332.51</v>
      </c>
      <c r="O121" s="77">
        <v>124.29</v>
      </c>
      <c r="P121" s="77">
        <v>0.41327667899999998</v>
      </c>
      <c r="Q121" s="78">
        <v>2E-3</v>
      </c>
      <c r="R121" s="78">
        <v>0</v>
      </c>
      <c r="W121" s="92"/>
    </row>
    <row r="122" spans="2:23">
      <c r="B122" t="s">
        <v>2814</v>
      </c>
      <c r="C122" t="s">
        <v>2023</v>
      </c>
      <c r="D122" s="91">
        <v>11898180</v>
      </c>
      <c r="E122"/>
      <c r="F122" t="s">
        <v>469</v>
      </c>
      <c r="G122" s="86">
        <v>41115</v>
      </c>
      <c r="H122" t="s">
        <v>207</v>
      </c>
      <c r="I122" s="77">
        <v>3.67</v>
      </c>
      <c r="J122" t="s">
        <v>327</v>
      </c>
      <c r="K122" t="s">
        <v>102</v>
      </c>
      <c r="L122" s="78">
        <v>5.0999999999999997E-2</v>
      </c>
      <c r="M122" s="78">
        <v>2.86E-2</v>
      </c>
      <c r="N122" s="77">
        <v>83.12</v>
      </c>
      <c r="O122" s="77">
        <v>125.45</v>
      </c>
      <c r="P122" s="77">
        <v>0.10427404</v>
      </c>
      <c r="Q122" s="78">
        <v>5.0000000000000001E-4</v>
      </c>
      <c r="R122" s="78">
        <v>0</v>
      </c>
      <c r="W122" s="92"/>
    </row>
    <row r="123" spans="2:23">
      <c r="B123" t="s">
        <v>2814</v>
      </c>
      <c r="C123" t="s">
        <v>2023</v>
      </c>
      <c r="D123" s="91">
        <v>11898190</v>
      </c>
      <c r="E123"/>
      <c r="F123" t="s">
        <v>469</v>
      </c>
      <c r="G123" s="86">
        <v>41179</v>
      </c>
      <c r="H123" t="s">
        <v>207</v>
      </c>
      <c r="I123" s="77">
        <v>3.67</v>
      </c>
      <c r="J123" t="s">
        <v>327</v>
      </c>
      <c r="K123" t="s">
        <v>102</v>
      </c>
      <c r="L123" s="78">
        <v>5.0999999999999997E-2</v>
      </c>
      <c r="M123" s="78">
        <v>2.8500000000000001E-2</v>
      </c>
      <c r="N123" s="77">
        <v>104.82</v>
      </c>
      <c r="O123" s="77">
        <v>124.08</v>
      </c>
      <c r="P123" s="77">
        <v>0.130060656</v>
      </c>
      <c r="Q123" s="78">
        <v>5.9999999999999995E-4</v>
      </c>
      <c r="R123" s="78">
        <v>0</v>
      </c>
      <c r="W123" s="92"/>
    </row>
    <row r="124" spans="2:23">
      <c r="B124" t="s">
        <v>2815</v>
      </c>
      <c r="C124" t="s">
        <v>2020</v>
      </c>
      <c r="D124" s="91">
        <v>2963</v>
      </c>
      <c r="E124"/>
      <c r="F124" t="s">
        <v>481</v>
      </c>
      <c r="G124" s="86">
        <v>41423</v>
      </c>
      <c r="H124" t="s">
        <v>149</v>
      </c>
      <c r="I124" s="77">
        <v>2.81</v>
      </c>
      <c r="J124" t="s">
        <v>347</v>
      </c>
      <c r="K124" t="s">
        <v>102</v>
      </c>
      <c r="L124" s="78">
        <v>0.05</v>
      </c>
      <c r="M124" s="78">
        <v>2.52E-2</v>
      </c>
      <c r="N124" s="77">
        <v>571.66999999999996</v>
      </c>
      <c r="O124" s="77">
        <v>122</v>
      </c>
      <c r="P124" s="77">
        <v>0.69743739999999999</v>
      </c>
      <c r="Q124" s="78">
        <v>3.3999999999999998E-3</v>
      </c>
      <c r="R124" s="78">
        <v>0</v>
      </c>
      <c r="W124" s="92"/>
    </row>
    <row r="125" spans="2:23">
      <c r="B125" t="s">
        <v>2815</v>
      </c>
      <c r="C125" t="s">
        <v>2020</v>
      </c>
      <c r="D125" s="91">
        <v>2968</v>
      </c>
      <c r="E125"/>
      <c r="F125" t="s">
        <v>481</v>
      </c>
      <c r="G125" s="86">
        <v>41423</v>
      </c>
      <c r="H125" t="s">
        <v>149</v>
      </c>
      <c r="I125" s="77">
        <v>2.81</v>
      </c>
      <c r="J125" t="s">
        <v>347</v>
      </c>
      <c r="K125" t="s">
        <v>102</v>
      </c>
      <c r="L125" s="78">
        <v>0.05</v>
      </c>
      <c r="M125" s="78">
        <v>2.52E-2</v>
      </c>
      <c r="N125" s="77">
        <v>183.86</v>
      </c>
      <c r="O125" s="77">
        <v>122</v>
      </c>
      <c r="P125" s="77">
        <v>0.22430919999999999</v>
      </c>
      <c r="Q125" s="78">
        <v>1.1000000000000001E-3</v>
      </c>
      <c r="R125" s="78">
        <v>0</v>
      </c>
      <c r="W125" s="92"/>
    </row>
    <row r="126" spans="2:23">
      <c r="B126" t="s">
        <v>2815</v>
      </c>
      <c r="C126" t="s">
        <v>2020</v>
      </c>
      <c r="D126" s="91">
        <v>4605</v>
      </c>
      <c r="E126"/>
      <c r="F126" t="s">
        <v>481</v>
      </c>
      <c r="G126" s="86">
        <v>42352</v>
      </c>
      <c r="H126" t="s">
        <v>149</v>
      </c>
      <c r="I126" s="77">
        <v>5.04</v>
      </c>
      <c r="J126" t="s">
        <v>347</v>
      </c>
      <c r="K126" t="s">
        <v>102</v>
      </c>
      <c r="L126" s="78">
        <v>0.05</v>
      </c>
      <c r="M126" s="78">
        <v>2.8000000000000001E-2</v>
      </c>
      <c r="N126" s="77">
        <v>702.65</v>
      </c>
      <c r="O126" s="77">
        <v>125.99</v>
      </c>
      <c r="P126" s="77">
        <v>0.88526873500000003</v>
      </c>
      <c r="Q126" s="78">
        <v>4.3E-3</v>
      </c>
      <c r="R126" s="78">
        <v>0</v>
      </c>
      <c r="W126" s="92"/>
    </row>
    <row r="127" spans="2:23">
      <c r="B127" t="s">
        <v>2815</v>
      </c>
      <c r="C127" t="s">
        <v>2020</v>
      </c>
      <c r="D127" s="91">
        <v>4606</v>
      </c>
      <c r="E127"/>
      <c r="F127" t="s">
        <v>481</v>
      </c>
      <c r="G127" s="86">
        <v>42352</v>
      </c>
      <c r="H127" t="s">
        <v>149</v>
      </c>
      <c r="I127" s="77">
        <v>6.78</v>
      </c>
      <c r="J127" t="s">
        <v>347</v>
      </c>
      <c r="K127" t="s">
        <v>102</v>
      </c>
      <c r="L127" s="78">
        <v>4.1000000000000002E-2</v>
      </c>
      <c r="M127" s="78">
        <v>2.7900000000000001E-2</v>
      </c>
      <c r="N127" s="77">
        <v>2148.56</v>
      </c>
      <c r="O127" s="77">
        <v>123.24</v>
      </c>
      <c r="P127" s="77">
        <v>2.6478853440000001</v>
      </c>
      <c r="Q127" s="78">
        <v>1.2800000000000001E-2</v>
      </c>
      <c r="R127" s="78">
        <v>1E-4</v>
      </c>
      <c r="W127" s="92"/>
    </row>
    <row r="128" spans="2:23">
      <c r="B128" t="s">
        <v>2814</v>
      </c>
      <c r="C128" t="s">
        <v>2023</v>
      </c>
      <c r="D128" s="91">
        <v>88770</v>
      </c>
      <c r="E128"/>
      <c r="F128" t="s">
        <v>469</v>
      </c>
      <c r="G128" s="86">
        <v>40570</v>
      </c>
      <c r="H128" t="s">
        <v>207</v>
      </c>
      <c r="I128" s="77">
        <v>3.69</v>
      </c>
      <c r="J128" t="s">
        <v>327</v>
      </c>
      <c r="K128" t="s">
        <v>102</v>
      </c>
      <c r="L128" s="78">
        <v>5.0999999999999997E-2</v>
      </c>
      <c r="M128" s="78">
        <v>2.5100000000000001E-2</v>
      </c>
      <c r="N128" s="77">
        <v>1685.99</v>
      </c>
      <c r="O128" s="77">
        <v>131.06</v>
      </c>
      <c r="P128" s="77">
        <v>2.2096584940000001</v>
      </c>
      <c r="Q128" s="78">
        <v>1.06E-2</v>
      </c>
      <c r="R128" s="78">
        <v>0</v>
      </c>
      <c r="W128" s="92"/>
    </row>
    <row r="129" spans="2:23">
      <c r="B129" t="s">
        <v>2814</v>
      </c>
      <c r="C129" t="s">
        <v>2023</v>
      </c>
      <c r="D129" s="91">
        <v>11896140</v>
      </c>
      <c r="E129"/>
      <c r="F129" t="s">
        <v>469</v>
      </c>
      <c r="G129" s="86">
        <v>40933</v>
      </c>
      <c r="H129" t="s">
        <v>207</v>
      </c>
      <c r="I129" s="77">
        <v>3.67</v>
      </c>
      <c r="J129" t="s">
        <v>327</v>
      </c>
      <c r="K129" t="s">
        <v>102</v>
      </c>
      <c r="L129" s="78">
        <v>5.1299999999999998E-2</v>
      </c>
      <c r="M129" s="78">
        <v>2.8500000000000001E-2</v>
      </c>
      <c r="N129" s="77">
        <v>248.5</v>
      </c>
      <c r="O129" s="77">
        <v>126.87</v>
      </c>
      <c r="P129" s="77">
        <v>0.31527195000000002</v>
      </c>
      <c r="Q129" s="78">
        <v>1.5E-3</v>
      </c>
      <c r="R129" s="78">
        <v>0</v>
      </c>
      <c r="W129" s="92"/>
    </row>
    <row r="130" spans="2:23">
      <c r="B130" t="s">
        <v>2814</v>
      </c>
      <c r="C130" t="s">
        <v>2023</v>
      </c>
      <c r="D130" s="91">
        <v>11896150</v>
      </c>
      <c r="E130"/>
      <c r="F130" t="s">
        <v>469</v>
      </c>
      <c r="G130" s="86">
        <v>40993</v>
      </c>
      <c r="H130" t="s">
        <v>207</v>
      </c>
      <c r="I130" s="77">
        <v>3.67</v>
      </c>
      <c r="J130" t="s">
        <v>327</v>
      </c>
      <c r="K130" t="s">
        <v>102</v>
      </c>
      <c r="L130" s="78">
        <v>5.1499999999999997E-2</v>
      </c>
      <c r="M130" s="78">
        <v>2.8500000000000001E-2</v>
      </c>
      <c r="N130" s="77">
        <v>144.62</v>
      </c>
      <c r="O130" s="77">
        <v>126.94</v>
      </c>
      <c r="P130" s="77">
        <v>0.183580628</v>
      </c>
      <c r="Q130" s="78">
        <v>8.9999999999999998E-4</v>
      </c>
      <c r="R130" s="78">
        <v>0</v>
      </c>
      <c r="W130" s="92"/>
    </row>
    <row r="131" spans="2:23">
      <c r="B131" t="s">
        <v>2814</v>
      </c>
      <c r="C131" t="s">
        <v>2023</v>
      </c>
      <c r="D131" s="91">
        <v>11896160</v>
      </c>
      <c r="E131"/>
      <c r="F131" t="s">
        <v>469</v>
      </c>
      <c r="G131" s="86">
        <v>41053</v>
      </c>
      <c r="H131" t="s">
        <v>207</v>
      </c>
      <c r="I131" s="77">
        <v>3.67</v>
      </c>
      <c r="J131" t="s">
        <v>327</v>
      </c>
      <c r="K131" t="s">
        <v>102</v>
      </c>
      <c r="L131" s="78">
        <v>5.0999999999999997E-2</v>
      </c>
      <c r="M131" s="78">
        <v>2.8500000000000001E-2</v>
      </c>
      <c r="N131" s="77">
        <v>101.87</v>
      </c>
      <c r="O131" s="77">
        <v>125.14</v>
      </c>
      <c r="P131" s="77">
        <v>0.127480118</v>
      </c>
      <c r="Q131" s="78">
        <v>5.9999999999999995E-4</v>
      </c>
      <c r="R131" s="78">
        <v>0</v>
      </c>
      <c r="W131" s="92"/>
    </row>
    <row r="132" spans="2:23">
      <c r="B132" t="s">
        <v>2814</v>
      </c>
      <c r="C132" t="s">
        <v>2023</v>
      </c>
      <c r="D132" s="91">
        <v>11898170</v>
      </c>
      <c r="E132"/>
      <c r="F132" t="s">
        <v>469</v>
      </c>
      <c r="G132" s="86">
        <v>41085</v>
      </c>
      <c r="H132" t="s">
        <v>207</v>
      </c>
      <c r="I132" s="77">
        <v>3.67</v>
      </c>
      <c r="J132" t="s">
        <v>327</v>
      </c>
      <c r="K132" t="s">
        <v>102</v>
      </c>
      <c r="L132" s="78">
        <v>5.0999999999999997E-2</v>
      </c>
      <c r="M132" s="78">
        <v>2.8500000000000001E-2</v>
      </c>
      <c r="N132" s="77">
        <v>187.45</v>
      </c>
      <c r="O132" s="77">
        <v>125.14</v>
      </c>
      <c r="P132" s="77">
        <v>0.23457492999999999</v>
      </c>
      <c r="Q132" s="78">
        <v>1.1000000000000001E-3</v>
      </c>
      <c r="R132" s="78">
        <v>0</v>
      </c>
      <c r="W132" s="92"/>
    </row>
    <row r="133" spans="2:23">
      <c r="B133" t="s">
        <v>2817</v>
      </c>
      <c r="C133" t="s">
        <v>2020</v>
      </c>
      <c r="D133" s="91">
        <v>472710</v>
      </c>
      <c r="E133"/>
      <c r="F133" t="s">
        <v>469</v>
      </c>
      <c r="G133" s="86">
        <v>42901</v>
      </c>
      <c r="H133" t="s">
        <v>207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80.489999999999995</v>
      </c>
      <c r="O133" s="77">
        <v>99.77</v>
      </c>
      <c r="P133" s="77">
        <v>8.0304872999999999E-2</v>
      </c>
      <c r="Q133" s="78">
        <v>4.0000000000000002E-4</v>
      </c>
      <c r="R133" s="78">
        <v>0</v>
      </c>
      <c r="W133" s="92"/>
    </row>
    <row r="134" spans="2:23">
      <c r="B134" t="s">
        <v>2814</v>
      </c>
      <c r="C134" t="s">
        <v>2023</v>
      </c>
      <c r="D134" s="91">
        <v>11898200</v>
      </c>
      <c r="E134"/>
      <c r="F134" t="s">
        <v>469</v>
      </c>
      <c r="G134" s="86">
        <v>41207</v>
      </c>
      <c r="H134" t="s">
        <v>207</v>
      </c>
      <c r="I134" s="77">
        <v>3.69</v>
      </c>
      <c r="J134" t="s">
        <v>327</v>
      </c>
      <c r="K134" t="s">
        <v>102</v>
      </c>
      <c r="L134" s="78">
        <v>5.0999999999999997E-2</v>
      </c>
      <c r="M134" s="78">
        <v>2.5100000000000001E-2</v>
      </c>
      <c r="N134" s="77">
        <v>23.97</v>
      </c>
      <c r="O134" s="77">
        <v>125.63</v>
      </c>
      <c r="P134" s="77">
        <v>3.0113510999999999E-2</v>
      </c>
      <c r="Q134" s="78">
        <v>1E-4</v>
      </c>
      <c r="R134" s="78">
        <v>0</v>
      </c>
      <c r="W134" s="92"/>
    </row>
    <row r="135" spans="2:23">
      <c r="B135" t="s">
        <v>2814</v>
      </c>
      <c r="C135" t="s">
        <v>2023</v>
      </c>
      <c r="D135" s="91">
        <v>88769</v>
      </c>
      <c r="E135"/>
      <c r="F135" t="s">
        <v>469</v>
      </c>
      <c r="G135" s="86">
        <v>40871</v>
      </c>
      <c r="H135" t="s">
        <v>207</v>
      </c>
      <c r="I135" s="77">
        <v>3.67</v>
      </c>
      <c r="J135" t="s">
        <v>327</v>
      </c>
      <c r="K135" t="s">
        <v>102</v>
      </c>
      <c r="L135" s="78">
        <v>5.1900000000000002E-2</v>
      </c>
      <c r="M135" s="78">
        <v>2.8500000000000001E-2</v>
      </c>
      <c r="N135" s="77">
        <v>65.680000000000007</v>
      </c>
      <c r="O135" s="77">
        <v>126.98</v>
      </c>
      <c r="P135" s="77">
        <v>8.3400463999999994E-2</v>
      </c>
      <c r="Q135" s="78">
        <v>4.0000000000000002E-4</v>
      </c>
      <c r="R135" s="78">
        <v>0</v>
      </c>
      <c r="W135" s="92"/>
    </row>
    <row r="136" spans="2:23">
      <c r="B136" t="s">
        <v>2814</v>
      </c>
      <c r="C136" t="s">
        <v>2023</v>
      </c>
      <c r="D136" s="91">
        <v>11896130</v>
      </c>
      <c r="E136"/>
      <c r="F136" t="s">
        <v>469</v>
      </c>
      <c r="G136" s="86">
        <v>40903</v>
      </c>
      <c r="H136" t="s">
        <v>207</v>
      </c>
      <c r="I136" s="77">
        <v>3.63</v>
      </c>
      <c r="J136" t="s">
        <v>327</v>
      </c>
      <c r="K136" t="s">
        <v>102</v>
      </c>
      <c r="L136" s="78">
        <v>5.2600000000000001E-2</v>
      </c>
      <c r="M136" s="78">
        <v>3.56E-2</v>
      </c>
      <c r="N136" s="77">
        <v>67.39</v>
      </c>
      <c r="O136" s="77">
        <v>124.33</v>
      </c>
      <c r="P136" s="77">
        <v>8.3785987000000006E-2</v>
      </c>
      <c r="Q136" s="78">
        <v>4.0000000000000002E-4</v>
      </c>
      <c r="R136" s="78">
        <v>0</v>
      </c>
      <c r="W136" s="92"/>
    </row>
    <row r="137" spans="2:23">
      <c r="B137" t="s">
        <v>2810</v>
      </c>
      <c r="C137" t="s">
        <v>2020</v>
      </c>
      <c r="D137" s="91">
        <v>9079</v>
      </c>
      <c r="E137"/>
      <c r="F137" t="s">
        <v>2025</v>
      </c>
      <c r="G137" s="86">
        <v>44705</v>
      </c>
      <c r="H137" t="s">
        <v>963</v>
      </c>
      <c r="I137" s="77">
        <v>7.53</v>
      </c>
      <c r="J137" t="s">
        <v>347</v>
      </c>
      <c r="K137" t="s">
        <v>102</v>
      </c>
      <c r="L137" s="78">
        <v>2.3699999999999999E-2</v>
      </c>
      <c r="M137" s="78">
        <v>2.7E-2</v>
      </c>
      <c r="N137" s="77">
        <v>2950.19</v>
      </c>
      <c r="O137" s="77">
        <v>104.18</v>
      </c>
      <c r="P137" s="77">
        <v>3.073507942</v>
      </c>
      <c r="Q137" s="78">
        <v>1.4800000000000001E-2</v>
      </c>
      <c r="R137" s="78">
        <v>1E-4</v>
      </c>
      <c r="W137" s="92"/>
    </row>
    <row r="138" spans="2:23">
      <c r="B138" t="s">
        <v>2810</v>
      </c>
      <c r="C138" t="s">
        <v>2020</v>
      </c>
      <c r="D138" s="91">
        <v>9017</v>
      </c>
      <c r="E138"/>
      <c r="F138" t="s">
        <v>2025</v>
      </c>
      <c r="G138" s="86">
        <v>44651</v>
      </c>
      <c r="H138" t="s">
        <v>963</v>
      </c>
      <c r="I138" s="77">
        <v>7.63</v>
      </c>
      <c r="J138" t="s">
        <v>347</v>
      </c>
      <c r="K138" t="s">
        <v>102</v>
      </c>
      <c r="L138" s="78">
        <v>1.7999999999999999E-2</v>
      </c>
      <c r="M138" s="78">
        <v>3.8600000000000002E-2</v>
      </c>
      <c r="N138" s="77">
        <v>7228.28</v>
      </c>
      <c r="O138" s="77">
        <v>92.54</v>
      </c>
      <c r="P138" s="77">
        <v>6.689050312</v>
      </c>
      <c r="Q138" s="78">
        <v>3.2199999999999999E-2</v>
      </c>
      <c r="R138" s="78">
        <v>1E-4</v>
      </c>
      <c r="W138" s="92"/>
    </row>
    <row r="139" spans="2:23">
      <c r="B139" t="s">
        <v>2810</v>
      </c>
      <c r="C139" t="s">
        <v>2020</v>
      </c>
      <c r="D139" s="91">
        <v>9080</v>
      </c>
      <c r="E139"/>
      <c r="F139" t="s">
        <v>2025</v>
      </c>
      <c r="G139" s="86">
        <v>44705</v>
      </c>
      <c r="H139" t="s">
        <v>963</v>
      </c>
      <c r="I139" s="77">
        <v>7.16</v>
      </c>
      <c r="J139" t="s">
        <v>347</v>
      </c>
      <c r="K139" t="s">
        <v>102</v>
      </c>
      <c r="L139" s="78">
        <v>2.3199999999999998E-2</v>
      </c>
      <c r="M139" s="78">
        <v>2.8299999999999999E-2</v>
      </c>
      <c r="N139" s="77">
        <v>2096.63</v>
      </c>
      <c r="O139" s="77">
        <v>103.01</v>
      </c>
      <c r="P139" s="77">
        <v>2.1597385629999999</v>
      </c>
      <c r="Q139" s="78">
        <v>1.04E-2</v>
      </c>
      <c r="R139" s="78">
        <v>0</v>
      </c>
      <c r="W139" s="92"/>
    </row>
    <row r="140" spans="2:23">
      <c r="B140" t="s">
        <v>2810</v>
      </c>
      <c r="C140" t="s">
        <v>2020</v>
      </c>
      <c r="D140" s="91">
        <v>9019</v>
      </c>
      <c r="E140"/>
      <c r="F140" t="s">
        <v>2025</v>
      </c>
      <c r="G140" s="86">
        <v>44651</v>
      </c>
      <c r="H140" t="s">
        <v>963</v>
      </c>
      <c r="I140" s="77">
        <v>7.22</v>
      </c>
      <c r="J140" t="s">
        <v>347</v>
      </c>
      <c r="K140" t="s">
        <v>102</v>
      </c>
      <c r="L140" s="78">
        <v>1.8800000000000001E-2</v>
      </c>
      <c r="M140" s="78">
        <v>4.0099999999999997E-2</v>
      </c>
      <c r="N140" s="77">
        <v>4465.12</v>
      </c>
      <c r="O140" s="77">
        <v>92.89</v>
      </c>
      <c r="P140" s="77">
        <v>4.1476499679999996</v>
      </c>
      <c r="Q140" s="78">
        <v>0.02</v>
      </c>
      <c r="R140" s="78">
        <v>1E-4</v>
      </c>
      <c r="W140" s="92"/>
    </row>
    <row r="141" spans="2:23">
      <c r="B141" t="s">
        <v>2816</v>
      </c>
      <c r="C141" t="s">
        <v>2020</v>
      </c>
      <c r="D141" s="91">
        <v>371706</v>
      </c>
      <c r="E141"/>
      <c r="F141" t="s">
        <v>481</v>
      </c>
      <c r="G141" s="86">
        <v>42052</v>
      </c>
      <c r="H141" t="s">
        <v>149</v>
      </c>
      <c r="I141" s="77">
        <v>3.91</v>
      </c>
      <c r="J141" t="s">
        <v>669</v>
      </c>
      <c r="K141" t="s">
        <v>102</v>
      </c>
      <c r="L141" s="78">
        <v>2.98E-2</v>
      </c>
      <c r="M141" s="78">
        <v>2.3099999999999999E-2</v>
      </c>
      <c r="N141" s="77">
        <v>807.29</v>
      </c>
      <c r="O141" s="77">
        <v>116.98</v>
      </c>
      <c r="P141" s="77">
        <v>0.94436784200000001</v>
      </c>
      <c r="Q141" s="78">
        <v>4.5999999999999999E-3</v>
      </c>
      <c r="R141" s="78">
        <v>0</v>
      </c>
      <c r="W141" s="92"/>
    </row>
    <row r="142" spans="2:23">
      <c r="B142" t="s">
        <v>2787</v>
      </c>
      <c r="C142" t="s">
        <v>2023</v>
      </c>
      <c r="D142" s="91">
        <v>95350501</v>
      </c>
      <c r="E142"/>
      <c r="F142" t="s">
        <v>481</v>
      </c>
      <c r="G142" s="86">
        <v>41281</v>
      </c>
      <c r="H142" t="s">
        <v>149</v>
      </c>
      <c r="I142" s="77">
        <v>4.53</v>
      </c>
      <c r="J142" t="s">
        <v>669</v>
      </c>
      <c r="K142" t="s">
        <v>102</v>
      </c>
      <c r="L142" s="78">
        <v>5.3499999999999999E-2</v>
      </c>
      <c r="M142" s="78">
        <v>2.1999999999999999E-2</v>
      </c>
      <c r="N142" s="77">
        <v>268.98</v>
      </c>
      <c r="O142" s="77">
        <v>130.07</v>
      </c>
      <c r="P142" s="77">
        <v>0.34986228600000002</v>
      </c>
      <c r="Q142" s="78">
        <v>1.6999999999999999E-3</v>
      </c>
      <c r="R142" s="78">
        <v>0</v>
      </c>
      <c r="W142" s="92"/>
    </row>
    <row r="143" spans="2:23">
      <c r="B143" t="s">
        <v>2787</v>
      </c>
      <c r="C143" t="s">
        <v>2023</v>
      </c>
      <c r="D143" s="91">
        <v>95350502</v>
      </c>
      <c r="E143"/>
      <c r="F143" t="s">
        <v>481</v>
      </c>
      <c r="G143" s="86">
        <v>41767</v>
      </c>
      <c r="H143" t="s">
        <v>149</v>
      </c>
      <c r="I143" s="77">
        <v>4.49</v>
      </c>
      <c r="J143" t="s">
        <v>669</v>
      </c>
      <c r="K143" t="s">
        <v>102</v>
      </c>
      <c r="L143" s="78">
        <v>5.3499999999999999E-2</v>
      </c>
      <c r="M143" s="78">
        <v>2.7900000000000001E-2</v>
      </c>
      <c r="N143" s="77">
        <v>46.77</v>
      </c>
      <c r="O143" s="77">
        <v>124.87</v>
      </c>
      <c r="P143" s="77">
        <v>5.8401699000000001E-2</v>
      </c>
      <c r="Q143" s="78">
        <v>2.9999999999999997E-4</v>
      </c>
      <c r="R143" s="78">
        <v>0</v>
      </c>
      <c r="W143" s="92"/>
    </row>
    <row r="144" spans="2:23">
      <c r="B144" t="s">
        <v>2787</v>
      </c>
      <c r="C144" t="s">
        <v>2023</v>
      </c>
      <c r="D144" s="91">
        <v>99001</v>
      </c>
      <c r="E144"/>
      <c r="F144" t="s">
        <v>481</v>
      </c>
      <c r="G144" s="86">
        <v>41269</v>
      </c>
      <c r="H144" t="s">
        <v>149</v>
      </c>
      <c r="I144" s="77">
        <v>4.53</v>
      </c>
      <c r="J144" t="s">
        <v>669</v>
      </c>
      <c r="K144" t="s">
        <v>102</v>
      </c>
      <c r="L144" s="78">
        <v>5.3499999999999999E-2</v>
      </c>
      <c r="M144" s="78">
        <v>2.1899999999999999E-2</v>
      </c>
      <c r="N144" s="77">
        <v>232.28</v>
      </c>
      <c r="O144" s="77">
        <v>130.12</v>
      </c>
      <c r="P144" s="77">
        <v>0.30224273600000001</v>
      </c>
      <c r="Q144" s="78">
        <v>1.5E-3</v>
      </c>
      <c r="R144" s="78">
        <v>0</v>
      </c>
      <c r="W144" s="92"/>
    </row>
    <row r="145" spans="2:23">
      <c r="B145" t="s">
        <v>2787</v>
      </c>
      <c r="C145" t="s">
        <v>2023</v>
      </c>
      <c r="D145" s="91">
        <v>95350102</v>
      </c>
      <c r="E145"/>
      <c r="F145" t="s">
        <v>481</v>
      </c>
      <c r="G145" s="86">
        <v>41767</v>
      </c>
      <c r="H145" t="s">
        <v>149</v>
      </c>
      <c r="I145" s="77">
        <v>4.49</v>
      </c>
      <c r="J145" t="s">
        <v>669</v>
      </c>
      <c r="K145" t="s">
        <v>102</v>
      </c>
      <c r="L145" s="78">
        <v>5.3499999999999999E-2</v>
      </c>
      <c r="M145" s="78">
        <v>2.7900000000000001E-2</v>
      </c>
      <c r="N145" s="77">
        <v>36.6</v>
      </c>
      <c r="O145" s="77">
        <v>124.87</v>
      </c>
      <c r="P145" s="77">
        <v>4.5702420000000001E-2</v>
      </c>
      <c r="Q145" s="78">
        <v>2.0000000000000001E-4</v>
      </c>
      <c r="R145" s="78">
        <v>0</v>
      </c>
      <c r="W145" s="92"/>
    </row>
    <row r="146" spans="2:23">
      <c r="B146" t="s">
        <v>2787</v>
      </c>
      <c r="C146" t="s">
        <v>2023</v>
      </c>
      <c r="D146" s="91">
        <v>99000</v>
      </c>
      <c r="E146"/>
      <c r="F146" t="s">
        <v>481</v>
      </c>
      <c r="G146" s="86">
        <v>41269</v>
      </c>
      <c r="H146" t="s">
        <v>149</v>
      </c>
      <c r="I146" s="77">
        <v>4.53</v>
      </c>
      <c r="J146" t="s">
        <v>669</v>
      </c>
      <c r="K146" t="s">
        <v>102</v>
      </c>
      <c r="L146" s="78">
        <v>5.3499999999999999E-2</v>
      </c>
      <c r="M146" s="78">
        <v>2.1899999999999999E-2</v>
      </c>
      <c r="N146" s="77">
        <v>246.79</v>
      </c>
      <c r="O146" s="77">
        <v>130.12</v>
      </c>
      <c r="P146" s="77">
        <v>0.32112314800000002</v>
      </c>
      <c r="Q146" s="78">
        <v>1.5E-3</v>
      </c>
      <c r="R146" s="78">
        <v>0</v>
      </c>
      <c r="W146" s="92"/>
    </row>
    <row r="147" spans="2:23">
      <c r="B147" t="s">
        <v>2787</v>
      </c>
      <c r="C147" t="s">
        <v>2023</v>
      </c>
      <c r="D147" s="91">
        <v>95350202</v>
      </c>
      <c r="E147"/>
      <c r="F147" t="s">
        <v>481</v>
      </c>
      <c r="G147" s="86">
        <v>41767</v>
      </c>
      <c r="H147" t="s">
        <v>149</v>
      </c>
      <c r="I147" s="77">
        <v>4.49</v>
      </c>
      <c r="J147" t="s">
        <v>669</v>
      </c>
      <c r="K147" t="s">
        <v>102</v>
      </c>
      <c r="L147" s="78">
        <v>5.3499999999999999E-2</v>
      </c>
      <c r="M147" s="78">
        <v>2.7900000000000001E-2</v>
      </c>
      <c r="N147" s="77">
        <v>46.77</v>
      </c>
      <c r="O147" s="77">
        <v>124.87</v>
      </c>
      <c r="P147" s="77">
        <v>5.8401699000000001E-2</v>
      </c>
      <c r="Q147" s="78">
        <v>2.9999999999999997E-4</v>
      </c>
      <c r="R147" s="78">
        <v>0</v>
      </c>
      <c r="W147" s="92"/>
    </row>
    <row r="148" spans="2:23">
      <c r="B148" t="s">
        <v>2787</v>
      </c>
      <c r="C148" t="s">
        <v>2023</v>
      </c>
      <c r="D148" s="91">
        <v>95350301</v>
      </c>
      <c r="E148"/>
      <c r="F148" t="s">
        <v>481</v>
      </c>
      <c r="G148" s="86">
        <v>41281</v>
      </c>
      <c r="H148" t="s">
        <v>149</v>
      </c>
      <c r="I148" s="77">
        <v>4.53</v>
      </c>
      <c r="J148" t="s">
        <v>669</v>
      </c>
      <c r="K148" t="s">
        <v>102</v>
      </c>
      <c r="L148" s="78">
        <v>5.3499999999999999E-2</v>
      </c>
      <c r="M148" s="78">
        <v>2.1999999999999999E-2</v>
      </c>
      <c r="N148" s="77">
        <v>310.92</v>
      </c>
      <c r="O148" s="77">
        <v>130.07</v>
      </c>
      <c r="P148" s="77">
        <v>0.40441364400000002</v>
      </c>
      <c r="Q148" s="78">
        <v>1.9E-3</v>
      </c>
      <c r="R148" s="78">
        <v>0</v>
      </c>
      <c r="W148" s="92"/>
    </row>
    <row r="149" spans="2:23">
      <c r="B149" t="s">
        <v>2787</v>
      </c>
      <c r="C149" t="s">
        <v>2023</v>
      </c>
      <c r="D149" s="91">
        <v>95350302</v>
      </c>
      <c r="E149"/>
      <c r="F149" t="s">
        <v>481</v>
      </c>
      <c r="G149" s="86">
        <v>41767</v>
      </c>
      <c r="H149" t="s">
        <v>149</v>
      </c>
      <c r="I149" s="77">
        <v>4.49</v>
      </c>
      <c r="J149" t="s">
        <v>669</v>
      </c>
      <c r="K149" t="s">
        <v>102</v>
      </c>
      <c r="L149" s="78">
        <v>5.3499999999999999E-2</v>
      </c>
      <c r="M149" s="78">
        <v>2.7900000000000001E-2</v>
      </c>
      <c r="N149" s="77">
        <v>54.9</v>
      </c>
      <c r="O149" s="77">
        <v>124.87</v>
      </c>
      <c r="P149" s="77">
        <v>6.8553630000000004E-2</v>
      </c>
      <c r="Q149" s="78">
        <v>2.9999999999999997E-4</v>
      </c>
      <c r="R149" s="78">
        <v>0</v>
      </c>
      <c r="W149" s="92"/>
    </row>
    <row r="150" spans="2:23">
      <c r="B150" t="s">
        <v>2787</v>
      </c>
      <c r="C150" t="s">
        <v>2023</v>
      </c>
      <c r="D150" s="91">
        <v>95350401</v>
      </c>
      <c r="E150"/>
      <c r="F150" t="s">
        <v>481</v>
      </c>
      <c r="G150" s="86">
        <v>41281</v>
      </c>
      <c r="H150" t="s">
        <v>149</v>
      </c>
      <c r="I150" s="77">
        <v>4.53</v>
      </c>
      <c r="J150" t="s">
        <v>669</v>
      </c>
      <c r="K150" t="s">
        <v>102</v>
      </c>
      <c r="L150" s="78">
        <v>5.3499999999999999E-2</v>
      </c>
      <c r="M150" s="78">
        <v>2.1999999999999999E-2</v>
      </c>
      <c r="N150" s="77">
        <v>223.97</v>
      </c>
      <c r="O150" s="77">
        <v>130.07</v>
      </c>
      <c r="P150" s="77">
        <v>0.291317779</v>
      </c>
      <c r="Q150" s="78">
        <v>1.4E-3</v>
      </c>
      <c r="R150" s="78">
        <v>0</v>
      </c>
      <c r="W150" s="92"/>
    </row>
    <row r="151" spans="2:23">
      <c r="B151" t="s">
        <v>2787</v>
      </c>
      <c r="C151" t="s">
        <v>2023</v>
      </c>
      <c r="D151" s="91">
        <v>95350402</v>
      </c>
      <c r="E151"/>
      <c r="F151" t="s">
        <v>481</v>
      </c>
      <c r="G151" s="86">
        <v>41767</v>
      </c>
      <c r="H151" t="s">
        <v>149</v>
      </c>
      <c r="I151" s="77">
        <v>4.49</v>
      </c>
      <c r="J151" t="s">
        <v>669</v>
      </c>
      <c r="K151" t="s">
        <v>102</v>
      </c>
      <c r="L151" s="78">
        <v>5.3499999999999999E-2</v>
      </c>
      <c r="M151" s="78">
        <v>2.7900000000000001E-2</v>
      </c>
      <c r="N151" s="77">
        <v>44.72</v>
      </c>
      <c r="O151" s="77">
        <v>124.87</v>
      </c>
      <c r="P151" s="77">
        <v>5.5841863999999998E-2</v>
      </c>
      <c r="Q151" s="78">
        <v>2.9999999999999997E-4</v>
      </c>
      <c r="R151" s="78">
        <v>0</v>
      </c>
      <c r="W151" s="92"/>
    </row>
    <row r="152" spans="2:23">
      <c r="B152" t="s">
        <v>2813</v>
      </c>
      <c r="C152" t="s">
        <v>2020</v>
      </c>
      <c r="D152" s="91">
        <v>9533</v>
      </c>
      <c r="E152"/>
      <c r="F152" t="s">
        <v>2025</v>
      </c>
      <c r="G152" s="86">
        <v>45015</v>
      </c>
      <c r="H152" t="s">
        <v>963</v>
      </c>
      <c r="I152" s="77">
        <v>3.88</v>
      </c>
      <c r="J152" t="s">
        <v>551</v>
      </c>
      <c r="K152" t="s">
        <v>102</v>
      </c>
      <c r="L152" s="78">
        <v>3.3599999999999998E-2</v>
      </c>
      <c r="M152" s="78">
        <v>3.4200000000000001E-2</v>
      </c>
      <c r="N152" s="77">
        <v>2247.3000000000002</v>
      </c>
      <c r="O152" s="77">
        <v>102.86</v>
      </c>
      <c r="P152" s="77">
        <v>2.3115727800000001</v>
      </c>
      <c r="Q152" s="78">
        <v>1.11E-2</v>
      </c>
      <c r="R152" s="78">
        <v>0</v>
      </c>
      <c r="W152" s="92"/>
    </row>
    <row r="153" spans="2:23">
      <c r="B153" t="s">
        <v>2812</v>
      </c>
      <c r="C153" t="s">
        <v>2023</v>
      </c>
      <c r="D153" s="91">
        <v>9139</v>
      </c>
      <c r="E153"/>
      <c r="F153" t="s">
        <v>2025</v>
      </c>
      <c r="G153" s="86">
        <v>44748</v>
      </c>
      <c r="H153" t="s">
        <v>963</v>
      </c>
      <c r="I153" s="77">
        <v>1.65</v>
      </c>
      <c r="J153" t="s">
        <v>347</v>
      </c>
      <c r="K153" t="s">
        <v>102</v>
      </c>
      <c r="L153" s="78">
        <v>7.5700000000000003E-2</v>
      </c>
      <c r="M153" s="78">
        <v>8.2100000000000006E-2</v>
      </c>
      <c r="N153" s="77">
        <v>929.82</v>
      </c>
      <c r="O153" s="77">
        <v>101.06</v>
      </c>
      <c r="P153" s="77">
        <v>0.93967609200000002</v>
      </c>
      <c r="Q153" s="78">
        <v>4.4999999999999997E-3</v>
      </c>
      <c r="R153" s="78">
        <v>0</v>
      </c>
      <c r="W153" s="92"/>
    </row>
    <row r="154" spans="2:23">
      <c r="B154" t="s">
        <v>2809</v>
      </c>
      <c r="C154" t="s">
        <v>2023</v>
      </c>
      <c r="D154" s="91">
        <v>71270</v>
      </c>
      <c r="E154"/>
      <c r="F154" t="s">
        <v>2025</v>
      </c>
      <c r="G154" s="86">
        <v>43631</v>
      </c>
      <c r="H154" t="s">
        <v>963</v>
      </c>
      <c r="I154" s="77">
        <v>4.8499999999999996</v>
      </c>
      <c r="J154" t="s">
        <v>347</v>
      </c>
      <c r="K154" t="s">
        <v>102</v>
      </c>
      <c r="L154" s="78">
        <v>3.1E-2</v>
      </c>
      <c r="M154" s="78">
        <v>2.9499999999999998E-2</v>
      </c>
      <c r="N154" s="77">
        <v>1449.76</v>
      </c>
      <c r="O154" s="77">
        <v>112.15</v>
      </c>
      <c r="P154" s="77">
        <v>1.6259058399999999</v>
      </c>
      <c r="Q154" s="78">
        <v>7.7999999999999996E-3</v>
      </c>
      <c r="R154" s="78">
        <v>0</v>
      </c>
      <c r="W154" s="92"/>
    </row>
    <row r="155" spans="2:23">
      <c r="B155" t="s">
        <v>2809</v>
      </c>
      <c r="C155" t="s">
        <v>2023</v>
      </c>
      <c r="D155" s="91">
        <v>71280</v>
      </c>
      <c r="E155"/>
      <c r="F155" t="s">
        <v>2025</v>
      </c>
      <c r="G155" s="86">
        <v>43634</v>
      </c>
      <c r="H155" t="s">
        <v>963</v>
      </c>
      <c r="I155" s="77">
        <v>4.87</v>
      </c>
      <c r="J155" t="s">
        <v>347</v>
      </c>
      <c r="K155" t="s">
        <v>102</v>
      </c>
      <c r="L155" s="78">
        <v>2.4899999999999999E-2</v>
      </c>
      <c r="M155" s="78">
        <v>2.9600000000000001E-2</v>
      </c>
      <c r="N155" s="77">
        <v>609.44000000000005</v>
      </c>
      <c r="O155" s="77">
        <v>110.78</v>
      </c>
      <c r="P155" s="77">
        <v>0.67513763199999999</v>
      </c>
      <c r="Q155" s="78">
        <v>3.3E-3</v>
      </c>
      <c r="R155" s="78">
        <v>0</v>
      </c>
      <c r="W155" s="92"/>
    </row>
    <row r="156" spans="2:23">
      <c r="B156" t="s">
        <v>2809</v>
      </c>
      <c r="C156" t="s">
        <v>2023</v>
      </c>
      <c r="D156" s="91">
        <v>71300</v>
      </c>
      <c r="E156"/>
      <c r="F156" t="s">
        <v>2025</v>
      </c>
      <c r="G156" s="86">
        <v>43634</v>
      </c>
      <c r="H156" t="s">
        <v>963</v>
      </c>
      <c r="I156" s="77">
        <v>5.13</v>
      </c>
      <c r="J156" t="s">
        <v>347</v>
      </c>
      <c r="K156" t="s">
        <v>102</v>
      </c>
      <c r="L156" s="78">
        <v>3.5999999999999997E-2</v>
      </c>
      <c r="M156" s="78">
        <v>2.98E-2</v>
      </c>
      <c r="N156" s="77">
        <v>403.68</v>
      </c>
      <c r="O156" s="77">
        <v>115.05</v>
      </c>
      <c r="P156" s="77">
        <v>0.46443383999999999</v>
      </c>
      <c r="Q156" s="78">
        <v>2.2000000000000001E-3</v>
      </c>
      <c r="R156" s="78">
        <v>0</v>
      </c>
      <c r="W156" s="92"/>
    </row>
    <row r="157" spans="2:23">
      <c r="B157" t="s">
        <v>2815</v>
      </c>
      <c r="C157" t="s">
        <v>2020</v>
      </c>
      <c r="D157" s="91">
        <v>311829</v>
      </c>
      <c r="E157"/>
      <c r="F157" t="s">
        <v>481</v>
      </c>
      <c r="G157" s="86">
        <v>40489</v>
      </c>
      <c r="H157" t="s">
        <v>149</v>
      </c>
      <c r="I157" s="77">
        <v>1.73</v>
      </c>
      <c r="J157" t="s">
        <v>347</v>
      </c>
      <c r="K157" t="s">
        <v>102</v>
      </c>
      <c r="L157" s="78">
        <v>5.7000000000000002E-2</v>
      </c>
      <c r="M157" s="78">
        <v>2.6499999999999999E-2</v>
      </c>
      <c r="N157" s="77">
        <v>395.95</v>
      </c>
      <c r="O157" s="77">
        <v>125.9</v>
      </c>
      <c r="P157" s="77">
        <v>0.49850105</v>
      </c>
      <c r="Q157" s="78">
        <v>2.3999999999999998E-3</v>
      </c>
      <c r="R157" s="78">
        <v>0</v>
      </c>
      <c r="W157" s="92"/>
    </row>
    <row r="158" spans="2:23">
      <c r="B158" s="83" t="s">
        <v>2818</v>
      </c>
      <c r="C158" t="s">
        <v>2020</v>
      </c>
      <c r="D158" s="91">
        <v>7491</v>
      </c>
      <c r="E158"/>
      <c r="F158" t="s">
        <v>862</v>
      </c>
      <c r="G158" s="86">
        <v>43899</v>
      </c>
      <c r="H158" t="s">
        <v>963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1556.94</v>
      </c>
      <c r="O158" s="77">
        <v>107.23</v>
      </c>
      <c r="P158" s="77">
        <v>1.6695067619999999</v>
      </c>
      <c r="Q158" s="78">
        <v>8.0000000000000002E-3</v>
      </c>
      <c r="R158" s="78">
        <v>0</v>
      </c>
      <c r="W158" s="92"/>
    </row>
    <row r="159" spans="2:23">
      <c r="B159" s="83" t="s">
        <v>2818</v>
      </c>
      <c r="C159" t="s">
        <v>2020</v>
      </c>
      <c r="D159" s="91">
        <v>7490</v>
      </c>
      <c r="E159"/>
      <c r="F159" t="s">
        <v>862</v>
      </c>
      <c r="G159" s="86">
        <v>43899</v>
      </c>
      <c r="H159" t="s">
        <v>963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90.3</v>
      </c>
      <c r="O159" s="77">
        <v>92.04</v>
      </c>
      <c r="P159" s="77">
        <v>8.3112119999999998E-2</v>
      </c>
      <c r="Q159" s="78">
        <v>4.0000000000000002E-4</v>
      </c>
      <c r="R159" s="78">
        <v>0</v>
      </c>
      <c r="W159" s="92"/>
    </row>
    <row r="160" spans="2:23">
      <c r="B160" t="s">
        <v>2822</v>
      </c>
      <c r="C160" t="s">
        <v>2023</v>
      </c>
      <c r="D160" s="91">
        <v>72971</v>
      </c>
      <c r="E160"/>
      <c r="F160" t="s">
        <v>545</v>
      </c>
      <c r="G160" s="86">
        <v>43801</v>
      </c>
      <c r="H160" t="s">
        <v>207</v>
      </c>
      <c r="I160" s="77">
        <v>4.5999999999999996</v>
      </c>
      <c r="J160" t="s">
        <v>327</v>
      </c>
      <c r="K160" t="s">
        <v>110</v>
      </c>
      <c r="L160" s="78">
        <v>2.3599999999999999E-2</v>
      </c>
      <c r="M160" s="78">
        <v>5.9299999999999999E-2</v>
      </c>
      <c r="N160" s="77">
        <v>127.25</v>
      </c>
      <c r="O160" s="77">
        <v>86.08</v>
      </c>
      <c r="P160" s="77">
        <v>0.44444556600000001</v>
      </c>
      <c r="Q160" s="78">
        <v>2.0999999999999999E-3</v>
      </c>
      <c r="R160" s="78">
        <v>0</v>
      </c>
      <c r="W160" s="92"/>
    </row>
    <row r="161" spans="2:23">
      <c r="B161" t="s">
        <v>2825</v>
      </c>
      <c r="C161" t="s">
        <v>2023</v>
      </c>
      <c r="D161" s="91">
        <v>9365</v>
      </c>
      <c r="E161"/>
      <c r="F161" t="s">
        <v>862</v>
      </c>
      <c r="G161" s="86">
        <v>44906</v>
      </c>
      <c r="H161" t="s">
        <v>963</v>
      </c>
      <c r="I161" s="77">
        <v>1.99</v>
      </c>
      <c r="J161" t="s">
        <v>347</v>
      </c>
      <c r="K161" t="s">
        <v>102</v>
      </c>
      <c r="L161" s="78">
        <v>7.6799999999999993E-2</v>
      </c>
      <c r="M161" s="78">
        <v>7.6999999999999999E-2</v>
      </c>
      <c r="N161" s="77">
        <v>0.65</v>
      </c>
      <c r="O161" s="77">
        <v>100.6</v>
      </c>
      <c r="P161" s="77">
        <v>6.5390000000000001E-4</v>
      </c>
      <c r="Q161" s="78">
        <v>0</v>
      </c>
      <c r="R161" s="78">
        <v>0</v>
      </c>
      <c r="W161" s="92"/>
    </row>
    <row r="162" spans="2:23">
      <c r="B162" t="s">
        <v>2825</v>
      </c>
      <c r="C162" t="s">
        <v>2023</v>
      </c>
      <c r="D162" s="91">
        <v>9509</v>
      </c>
      <c r="E162"/>
      <c r="F162" t="s">
        <v>862</v>
      </c>
      <c r="G162" s="86">
        <v>44991</v>
      </c>
      <c r="H162" t="s">
        <v>963</v>
      </c>
      <c r="I162" s="77">
        <v>1.99</v>
      </c>
      <c r="J162" t="s">
        <v>347</v>
      </c>
      <c r="K162" t="s">
        <v>102</v>
      </c>
      <c r="L162" s="78">
        <v>7.6799999999999993E-2</v>
      </c>
      <c r="M162" s="78">
        <v>7.3899999999999993E-2</v>
      </c>
      <c r="N162" s="77">
        <v>32.24</v>
      </c>
      <c r="O162" s="77">
        <v>101.18</v>
      </c>
      <c r="P162" s="77">
        <v>3.2620431999999998E-2</v>
      </c>
      <c r="Q162" s="78">
        <v>2.0000000000000001E-4</v>
      </c>
      <c r="R162" s="78">
        <v>0</v>
      </c>
      <c r="W162" s="92"/>
    </row>
    <row r="163" spans="2:23">
      <c r="B163" t="s">
        <v>2825</v>
      </c>
      <c r="C163" t="s">
        <v>2023</v>
      </c>
      <c r="D163" s="91">
        <v>9316</v>
      </c>
      <c r="E163"/>
      <c r="F163" t="s">
        <v>862</v>
      </c>
      <c r="G163" s="86">
        <v>44885</v>
      </c>
      <c r="H163" t="s">
        <v>963</v>
      </c>
      <c r="I163" s="77">
        <v>1.99</v>
      </c>
      <c r="J163" t="s">
        <v>347</v>
      </c>
      <c r="K163" t="s">
        <v>102</v>
      </c>
      <c r="L163" s="78">
        <v>7.6799999999999993E-2</v>
      </c>
      <c r="M163" s="78">
        <v>8.0500000000000002E-2</v>
      </c>
      <c r="N163" s="77">
        <v>252.21</v>
      </c>
      <c r="O163" s="77">
        <v>99.96</v>
      </c>
      <c r="P163" s="77">
        <v>0.25210911600000002</v>
      </c>
      <c r="Q163" s="78">
        <v>1.1999999999999999E-3</v>
      </c>
      <c r="R163" s="78">
        <v>0</v>
      </c>
      <c r="W163" s="92"/>
    </row>
    <row r="164" spans="2:23">
      <c r="B164" t="s">
        <v>2820</v>
      </c>
      <c r="C164" t="s">
        <v>2023</v>
      </c>
      <c r="D164" s="91">
        <v>539178</v>
      </c>
      <c r="E164"/>
      <c r="F164" t="s">
        <v>552</v>
      </c>
      <c r="G164" s="86">
        <v>45015</v>
      </c>
      <c r="H164" t="s">
        <v>149</v>
      </c>
      <c r="I164" s="77">
        <v>5.09</v>
      </c>
      <c r="J164" t="s">
        <v>327</v>
      </c>
      <c r="K164" t="s">
        <v>102</v>
      </c>
      <c r="L164" s="78">
        <v>4.4999999999999998E-2</v>
      </c>
      <c r="M164" s="78">
        <v>3.8199999999999998E-2</v>
      </c>
      <c r="N164" s="77">
        <v>1419.74</v>
      </c>
      <c r="O164" s="77">
        <v>105.93</v>
      </c>
      <c r="P164" s="77">
        <v>1.503930582</v>
      </c>
      <c r="Q164" s="78">
        <v>7.1999999999999998E-3</v>
      </c>
      <c r="R164" s="78">
        <v>0</v>
      </c>
      <c r="W164" s="92"/>
    </row>
    <row r="165" spans="2:23">
      <c r="B165" t="s">
        <v>2823</v>
      </c>
      <c r="C165" t="s">
        <v>2023</v>
      </c>
      <c r="D165" s="91">
        <v>8405</v>
      </c>
      <c r="E165"/>
      <c r="F165" t="s">
        <v>552</v>
      </c>
      <c r="G165" s="86">
        <v>44322</v>
      </c>
      <c r="H165" t="s">
        <v>149</v>
      </c>
      <c r="I165" s="77">
        <v>8.41</v>
      </c>
      <c r="J165" t="s">
        <v>669</v>
      </c>
      <c r="K165" t="s">
        <v>102</v>
      </c>
      <c r="L165" s="78">
        <v>2.5600000000000001E-2</v>
      </c>
      <c r="M165" s="78">
        <v>4.6300000000000001E-2</v>
      </c>
      <c r="N165" s="77">
        <v>993.81</v>
      </c>
      <c r="O165" s="77">
        <v>93.11</v>
      </c>
      <c r="P165" s="77">
        <v>0.92533649100000004</v>
      </c>
      <c r="Q165" s="78">
        <v>4.4999999999999997E-3</v>
      </c>
      <c r="R165" s="78">
        <v>0</v>
      </c>
      <c r="W165" s="92"/>
    </row>
    <row r="166" spans="2:23">
      <c r="B166" t="s">
        <v>2823</v>
      </c>
      <c r="C166" t="s">
        <v>2023</v>
      </c>
      <c r="D166" s="91">
        <v>8581</v>
      </c>
      <c r="E166"/>
      <c r="F166" t="s">
        <v>552</v>
      </c>
      <c r="G166" s="86">
        <v>44418</v>
      </c>
      <c r="H166" t="s">
        <v>149</v>
      </c>
      <c r="I166" s="77">
        <v>8.52</v>
      </c>
      <c r="J166" t="s">
        <v>669</v>
      </c>
      <c r="K166" t="s">
        <v>102</v>
      </c>
      <c r="L166" s="78">
        <v>2.2700000000000001E-2</v>
      </c>
      <c r="M166" s="78">
        <v>4.4699999999999997E-2</v>
      </c>
      <c r="N166" s="77">
        <v>990.41</v>
      </c>
      <c r="O166" s="77">
        <v>91.06</v>
      </c>
      <c r="P166" s="77">
        <v>0.90186734599999996</v>
      </c>
      <c r="Q166" s="78">
        <v>4.3E-3</v>
      </c>
      <c r="R166" s="78">
        <v>0</v>
      </c>
      <c r="W166" s="92"/>
    </row>
    <row r="167" spans="2:23">
      <c r="B167" t="s">
        <v>2823</v>
      </c>
      <c r="C167" t="s">
        <v>2023</v>
      </c>
      <c r="D167" s="91">
        <v>8761</v>
      </c>
      <c r="E167"/>
      <c r="F167" t="s">
        <v>552</v>
      </c>
      <c r="G167" s="86">
        <v>44530</v>
      </c>
      <c r="H167" t="s">
        <v>149</v>
      </c>
      <c r="I167" s="77">
        <v>8.58</v>
      </c>
      <c r="J167" t="s">
        <v>669</v>
      </c>
      <c r="K167" t="s">
        <v>102</v>
      </c>
      <c r="L167" s="78">
        <v>1.7899999999999999E-2</v>
      </c>
      <c r="M167" s="78">
        <v>4.7399999999999998E-2</v>
      </c>
      <c r="N167" s="77">
        <v>816.11</v>
      </c>
      <c r="O167" s="77">
        <v>84.09</v>
      </c>
      <c r="P167" s="77">
        <v>0.68626689900000004</v>
      </c>
      <c r="Q167" s="78">
        <v>3.3E-3</v>
      </c>
      <c r="R167" s="78">
        <v>0</v>
      </c>
      <c r="W167" s="92"/>
    </row>
    <row r="168" spans="2:23">
      <c r="B168" t="s">
        <v>2823</v>
      </c>
      <c r="C168" t="s">
        <v>2023</v>
      </c>
      <c r="D168" s="91">
        <v>8946</v>
      </c>
      <c r="E168"/>
      <c r="F168" t="s">
        <v>552</v>
      </c>
      <c r="G168" s="86">
        <v>44612</v>
      </c>
      <c r="H168" t="s">
        <v>149</v>
      </c>
      <c r="I168" s="77">
        <v>8.4</v>
      </c>
      <c r="J168" t="s">
        <v>669</v>
      </c>
      <c r="K168" t="s">
        <v>102</v>
      </c>
      <c r="L168" s="78">
        <v>2.3599999999999999E-2</v>
      </c>
      <c r="M168" s="78">
        <v>4.8099999999999997E-2</v>
      </c>
      <c r="N168" s="77">
        <v>957.07</v>
      </c>
      <c r="O168" s="77">
        <v>88.09</v>
      </c>
      <c r="P168" s="77">
        <v>0.84308296299999996</v>
      </c>
      <c r="Q168" s="78">
        <v>4.1000000000000003E-3</v>
      </c>
      <c r="R168" s="78">
        <v>0</v>
      </c>
      <c r="W168" s="92"/>
    </row>
    <row r="169" spans="2:23">
      <c r="B169" t="s">
        <v>2823</v>
      </c>
      <c r="C169" t="s">
        <v>2023</v>
      </c>
      <c r="D169" s="91">
        <v>9031</v>
      </c>
      <c r="E169"/>
      <c r="F169" t="s">
        <v>552</v>
      </c>
      <c r="G169" s="86">
        <v>44662</v>
      </c>
      <c r="H169" t="s">
        <v>149</v>
      </c>
      <c r="I169" s="77">
        <v>8.4499999999999993</v>
      </c>
      <c r="J169" t="s">
        <v>669</v>
      </c>
      <c r="K169" t="s">
        <v>102</v>
      </c>
      <c r="L169" s="78">
        <v>2.4E-2</v>
      </c>
      <c r="M169" s="78">
        <v>4.5999999999999999E-2</v>
      </c>
      <c r="N169" s="77">
        <v>1090.03</v>
      </c>
      <c r="O169" s="77">
        <v>89.33</v>
      </c>
      <c r="P169" s="77">
        <v>0.97372379899999995</v>
      </c>
      <c r="Q169" s="78">
        <v>4.7000000000000002E-3</v>
      </c>
      <c r="R169" s="78">
        <v>0</v>
      </c>
      <c r="W169" s="92"/>
    </row>
    <row r="170" spans="2:23">
      <c r="B170" t="s">
        <v>2823</v>
      </c>
      <c r="C170" t="s">
        <v>2023</v>
      </c>
      <c r="D170" s="91">
        <v>9797</v>
      </c>
      <c r="E170"/>
      <c r="F170" t="s">
        <v>552</v>
      </c>
      <c r="G170" s="86">
        <v>45197</v>
      </c>
      <c r="H170" t="s">
        <v>149</v>
      </c>
      <c r="I170" s="77">
        <v>8.1999999999999993</v>
      </c>
      <c r="J170" t="s">
        <v>669</v>
      </c>
      <c r="K170" t="s">
        <v>102</v>
      </c>
      <c r="L170" s="78">
        <v>4.1200000000000001E-2</v>
      </c>
      <c r="M170" s="78">
        <v>4.48E-2</v>
      </c>
      <c r="N170" s="77">
        <v>512.27</v>
      </c>
      <c r="O170" s="77">
        <v>100</v>
      </c>
      <c r="P170" s="77">
        <v>0.51227</v>
      </c>
      <c r="Q170" s="78">
        <v>2.5000000000000001E-3</v>
      </c>
      <c r="R170" s="78">
        <v>0</v>
      </c>
      <c r="W170" s="92"/>
    </row>
    <row r="171" spans="2:23">
      <c r="B171" t="s">
        <v>2823</v>
      </c>
      <c r="C171" t="s">
        <v>2023</v>
      </c>
      <c r="D171" s="91">
        <v>7898</v>
      </c>
      <c r="E171"/>
      <c r="F171" t="s">
        <v>552</v>
      </c>
      <c r="G171" s="86">
        <v>44074</v>
      </c>
      <c r="H171" t="s">
        <v>149</v>
      </c>
      <c r="I171" s="77">
        <v>8.6</v>
      </c>
      <c r="J171" t="s">
        <v>669</v>
      </c>
      <c r="K171" t="s">
        <v>102</v>
      </c>
      <c r="L171" s="78">
        <v>2.35E-2</v>
      </c>
      <c r="M171" s="78">
        <v>4.1099999999999998E-2</v>
      </c>
      <c r="N171" s="77">
        <v>1725.63</v>
      </c>
      <c r="O171" s="77">
        <v>95.92</v>
      </c>
      <c r="P171" s="77">
        <v>1.6552242960000001</v>
      </c>
      <c r="Q171" s="78">
        <v>8.0000000000000002E-3</v>
      </c>
      <c r="R171" s="78">
        <v>0</v>
      </c>
      <c r="W171" s="92"/>
    </row>
    <row r="172" spans="2:23">
      <c r="B172" t="s">
        <v>2823</v>
      </c>
      <c r="C172" t="s">
        <v>2023</v>
      </c>
      <c r="D172" s="91">
        <v>8154</v>
      </c>
      <c r="E172"/>
      <c r="F172" t="s">
        <v>552</v>
      </c>
      <c r="G172" s="86">
        <v>44189</v>
      </c>
      <c r="H172" t="s">
        <v>149</v>
      </c>
      <c r="I172" s="77">
        <v>8.51</v>
      </c>
      <c r="J172" t="s">
        <v>669</v>
      </c>
      <c r="K172" t="s">
        <v>102</v>
      </c>
      <c r="L172" s="78">
        <v>2.47E-2</v>
      </c>
      <c r="M172" s="78">
        <v>4.36E-2</v>
      </c>
      <c r="N172" s="77">
        <v>215.89</v>
      </c>
      <c r="O172" s="77">
        <v>95.05</v>
      </c>
      <c r="P172" s="77">
        <v>0.20520344500000001</v>
      </c>
      <c r="Q172" s="78">
        <v>1E-3</v>
      </c>
      <c r="R172" s="78">
        <v>0</v>
      </c>
      <c r="W172" s="92"/>
    </row>
    <row r="173" spans="2:23">
      <c r="B173" t="s">
        <v>2823</v>
      </c>
      <c r="C173" t="s">
        <v>2023</v>
      </c>
      <c r="D173" s="91">
        <v>9796</v>
      </c>
      <c r="E173"/>
      <c r="F173" t="s">
        <v>552</v>
      </c>
      <c r="G173" s="86">
        <v>45197</v>
      </c>
      <c r="H173" t="s">
        <v>149</v>
      </c>
      <c r="I173" s="77">
        <v>8.1999999999999993</v>
      </c>
      <c r="J173" t="s">
        <v>669</v>
      </c>
      <c r="K173" t="s">
        <v>102</v>
      </c>
      <c r="L173" s="78">
        <v>4.1200000000000001E-2</v>
      </c>
      <c r="M173" s="78">
        <v>4.1799999999999997E-2</v>
      </c>
      <c r="N173" s="77">
        <v>16.84</v>
      </c>
      <c r="O173" s="77">
        <v>100</v>
      </c>
      <c r="P173" s="77">
        <v>1.6840000000000001E-2</v>
      </c>
      <c r="Q173" s="78">
        <v>1E-4</v>
      </c>
      <c r="R173" s="78">
        <v>0</v>
      </c>
      <c r="W173" s="92"/>
    </row>
    <row r="174" spans="2:23">
      <c r="B174" t="s">
        <v>2828</v>
      </c>
      <c r="C174" t="s">
        <v>2020</v>
      </c>
      <c r="D174" s="91">
        <v>3364</v>
      </c>
      <c r="E174"/>
      <c r="F174" t="s">
        <v>545</v>
      </c>
      <c r="G174" s="86">
        <v>41639</v>
      </c>
      <c r="H174" t="s">
        <v>207</v>
      </c>
      <c r="I174" s="77">
        <v>0.26</v>
      </c>
      <c r="J174" t="s">
        <v>726</v>
      </c>
      <c r="K174" t="s">
        <v>102</v>
      </c>
      <c r="L174" s="78">
        <v>3.6999999999999998E-2</v>
      </c>
      <c r="M174" s="78">
        <v>6.9599999999999995E-2</v>
      </c>
      <c r="N174" s="77">
        <v>362.6</v>
      </c>
      <c r="O174" s="77">
        <v>111.28</v>
      </c>
      <c r="P174" s="77">
        <v>0.40350128000000002</v>
      </c>
      <c r="Q174" s="78">
        <v>1.9E-3</v>
      </c>
      <c r="R174" s="78">
        <v>0</v>
      </c>
      <c r="W174" s="92"/>
    </row>
    <row r="175" spans="2:23">
      <c r="B175" t="s">
        <v>2828</v>
      </c>
      <c r="C175" t="s">
        <v>2020</v>
      </c>
      <c r="D175" s="91">
        <v>458869</v>
      </c>
      <c r="E175"/>
      <c r="F175" t="s">
        <v>545</v>
      </c>
      <c r="G175" s="86">
        <v>42759</v>
      </c>
      <c r="H175" t="s">
        <v>207</v>
      </c>
      <c r="I175" s="77">
        <v>1.73</v>
      </c>
      <c r="J175" t="s">
        <v>726</v>
      </c>
      <c r="K175" t="s">
        <v>102</v>
      </c>
      <c r="L175" s="78">
        <v>3.8800000000000001E-2</v>
      </c>
      <c r="M175" s="78">
        <v>5.8099999999999999E-2</v>
      </c>
      <c r="N175" s="77">
        <v>53.06</v>
      </c>
      <c r="O175" s="77">
        <v>97.57</v>
      </c>
      <c r="P175" s="77">
        <v>5.1770641999999999E-2</v>
      </c>
      <c r="Q175" s="78">
        <v>2.0000000000000001E-4</v>
      </c>
      <c r="R175" s="78">
        <v>0</v>
      </c>
      <c r="W175" s="92"/>
    </row>
    <row r="176" spans="2:23">
      <c r="B176" t="s">
        <v>2828</v>
      </c>
      <c r="C176" t="s">
        <v>2020</v>
      </c>
      <c r="D176" s="91">
        <v>458870</v>
      </c>
      <c r="E176"/>
      <c r="F176" t="s">
        <v>545</v>
      </c>
      <c r="G176" s="86">
        <v>42759</v>
      </c>
      <c r="H176" t="s">
        <v>207</v>
      </c>
      <c r="I176" s="77">
        <v>1.69</v>
      </c>
      <c r="J176" t="s">
        <v>726</v>
      </c>
      <c r="K176" t="s">
        <v>102</v>
      </c>
      <c r="L176" s="78">
        <v>7.0499999999999993E-2</v>
      </c>
      <c r="M176" s="78">
        <v>7.17E-2</v>
      </c>
      <c r="N176" s="77">
        <v>53.06</v>
      </c>
      <c r="O176" s="77">
        <v>101.25</v>
      </c>
      <c r="P176" s="77">
        <v>5.372325E-2</v>
      </c>
      <c r="Q176" s="78">
        <v>2.9999999999999997E-4</v>
      </c>
      <c r="R176" s="78">
        <v>0</v>
      </c>
      <c r="W176" s="92"/>
    </row>
    <row r="177" spans="2:23">
      <c r="B177" t="s">
        <v>2828</v>
      </c>
      <c r="C177" t="s">
        <v>2020</v>
      </c>
      <c r="D177" s="91">
        <v>364477</v>
      </c>
      <c r="E177"/>
      <c r="F177" t="s">
        <v>545</v>
      </c>
      <c r="G177" s="86">
        <v>42004</v>
      </c>
      <c r="H177" t="s">
        <v>207</v>
      </c>
      <c r="I177" s="77">
        <v>0.74</v>
      </c>
      <c r="J177" t="s">
        <v>726</v>
      </c>
      <c r="K177" t="s">
        <v>102</v>
      </c>
      <c r="L177" s="78">
        <v>3.6999999999999998E-2</v>
      </c>
      <c r="M177" s="78">
        <v>0.10879999999999999</v>
      </c>
      <c r="N177" s="77">
        <v>362.6</v>
      </c>
      <c r="O177" s="77">
        <v>106.86</v>
      </c>
      <c r="P177" s="77">
        <v>0.38747436000000002</v>
      </c>
      <c r="Q177" s="78">
        <v>1.9E-3</v>
      </c>
      <c r="R177" s="78">
        <v>0</v>
      </c>
      <c r="W177" s="92"/>
    </row>
    <row r="178" spans="2:23">
      <c r="B178" t="s">
        <v>2827</v>
      </c>
      <c r="C178" t="s">
        <v>2023</v>
      </c>
      <c r="D178" s="91">
        <v>451305</v>
      </c>
      <c r="E178"/>
      <c r="F178" t="s">
        <v>862</v>
      </c>
      <c r="G178" s="86">
        <v>42521</v>
      </c>
      <c r="H178" t="s">
        <v>963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180.03</v>
      </c>
      <c r="O178" s="77">
        <v>110.83</v>
      </c>
      <c r="P178" s="77">
        <v>0.19952724899999999</v>
      </c>
      <c r="Q178" s="78">
        <v>1E-3</v>
      </c>
      <c r="R178" s="78">
        <v>0</v>
      </c>
      <c r="W178" s="92"/>
    </row>
    <row r="179" spans="2:23">
      <c r="B179" t="s">
        <v>2827</v>
      </c>
      <c r="C179" t="s">
        <v>2023</v>
      </c>
      <c r="D179" s="91">
        <v>451301</v>
      </c>
      <c r="E179"/>
      <c r="F179" t="s">
        <v>862</v>
      </c>
      <c r="G179" s="86">
        <v>42474</v>
      </c>
      <c r="H179" t="s">
        <v>963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17.84</v>
      </c>
      <c r="O179" s="77">
        <v>98.78</v>
      </c>
      <c r="P179" s="77">
        <v>1.7622352000000001E-2</v>
      </c>
      <c r="Q179" s="78">
        <v>1E-4</v>
      </c>
      <c r="R179" s="78">
        <v>0</v>
      </c>
      <c r="W179" s="92"/>
    </row>
    <row r="180" spans="2:23">
      <c r="B180" t="s">
        <v>2827</v>
      </c>
      <c r="C180" t="s">
        <v>2023</v>
      </c>
      <c r="D180" s="91">
        <v>451304</v>
      </c>
      <c r="E180"/>
      <c r="F180" t="s">
        <v>862</v>
      </c>
      <c r="G180" s="86">
        <v>42474</v>
      </c>
      <c r="H180" t="s">
        <v>963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17.399999999999999</v>
      </c>
      <c r="O180" s="77">
        <v>100.46</v>
      </c>
      <c r="P180" s="77">
        <v>1.7480039999999999E-2</v>
      </c>
      <c r="Q180" s="78">
        <v>1E-4</v>
      </c>
      <c r="R180" s="78">
        <v>0</v>
      </c>
      <c r="W180" s="92"/>
    </row>
    <row r="181" spans="2:23">
      <c r="B181" t="s">
        <v>2827</v>
      </c>
      <c r="C181" t="s">
        <v>2023</v>
      </c>
      <c r="D181" s="91">
        <v>451302</v>
      </c>
      <c r="E181"/>
      <c r="F181" t="s">
        <v>862</v>
      </c>
      <c r="G181" s="86">
        <v>42562</v>
      </c>
      <c r="H181" t="s">
        <v>963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10.85</v>
      </c>
      <c r="O181" s="77">
        <v>95.78</v>
      </c>
      <c r="P181" s="77">
        <v>1.0392129999999999E-2</v>
      </c>
      <c r="Q181" s="78">
        <v>1E-4</v>
      </c>
      <c r="R181" s="78">
        <v>0</v>
      </c>
      <c r="W181" s="92"/>
    </row>
    <row r="182" spans="2:23">
      <c r="B182" t="s">
        <v>2827</v>
      </c>
      <c r="C182" t="s">
        <v>2023</v>
      </c>
      <c r="D182" s="91">
        <v>454754</v>
      </c>
      <c r="E182"/>
      <c r="F182" t="s">
        <v>862</v>
      </c>
      <c r="G182" s="86">
        <v>42710</v>
      </c>
      <c r="H182" t="s">
        <v>963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7.06</v>
      </c>
      <c r="O182" s="77">
        <v>96</v>
      </c>
      <c r="P182" s="77">
        <v>6.7775999999999999E-3</v>
      </c>
      <c r="Q182" s="78">
        <v>0</v>
      </c>
      <c r="R182" s="78">
        <v>0</v>
      </c>
      <c r="W182" s="92"/>
    </row>
    <row r="183" spans="2:23">
      <c r="B183" t="s">
        <v>2827</v>
      </c>
      <c r="C183" t="s">
        <v>2023</v>
      </c>
      <c r="D183" s="91">
        <v>454874</v>
      </c>
      <c r="E183"/>
      <c r="F183" t="s">
        <v>862</v>
      </c>
      <c r="G183" s="86">
        <v>42717</v>
      </c>
      <c r="H183" t="s">
        <v>963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2.36</v>
      </c>
      <c r="O183" s="77">
        <v>96.02</v>
      </c>
      <c r="P183" s="77">
        <v>2.2660720000000001E-3</v>
      </c>
      <c r="Q183" s="78">
        <v>0</v>
      </c>
      <c r="R183" s="78">
        <v>0</v>
      </c>
      <c r="W183" s="92"/>
    </row>
    <row r="184" spans="2:23">
      <c r="B184" t="s">
        <v>2833</v>
      </c>
      <c r="C184" t="s">
        <v>2023</v>
      </c>
      <c r="D184" s="91">
        <v>462345</v>
      </c>
      <c r="E184"/>
      <c r="F184" t="s">
        <v>552</v>
      </c>
      <c r="G184" s="86">
        <v>42794</v>
      </c>
      <c r="H184" t="s">
        <v>149</v>
      </c>
      <c r="I184" s="77">
        <v>5.04</v>
      </c>
      <c r="J184" t="s">
        <v>669</v>
      </c>
      <c r="K184" t="s">
        <v>102</v>
      </c>
      <c r="L184" s="78">
        <v>2.9000000000000001E-2</v>
      </c>
      <c r="M184" s="78">
        <v>2.8500000000000001E-2</v>
      </c>
      <c r="N184" s="77">
        <v>3109.88</v>
      </c>
      <c r="O184" s="77">
        <v>116.33</v>
      </c>
      <c r="P184" s="77">
        <v>3.6177234039999999</v>
      </c>
      <c r="Q184" s="78">
        <v>1.7399999999999999E-2</v>
      </c>
      <c r="R184" s="78">
        <v>1E-4</v>
      </c>
      <c r="W184" s="92"/>
    </row>
    <row r="185" spans="2:23">
      <c r="B185" t="s">
        <v>2785</v>
      </c>
      <c r="C185" t="s">
        <v>2023</v>
      </c>
      <c r="D185" s="91">
        <v>8171</v>
      </c>
      <c r="E185"/>
      <c r="F185" t="s">
        <v>552</v>
      </c>
      <c r="G185" s="86">
        <v>44200</v>
      </c>
      <c r="H185" t="s">
        <v>149</v>
      </c>
      <c r="I185" s="77">
        <v>7.47</v>
      </c>
      <c r="J185" t="s">
        <v>669</v>
      </c>
      <c r="K185" t="s">
        <v>102</v>
      </c>
      <c r="L185" s="78">
        <v>3.1E-2</v>
      </c>
      <c r="M185" s="78">
        <v>5.0599999999999999E-2</v>
      </c>
      <c r="N185" s="77">
        <v>160.28</v>
      </c>
      <c r="O185" s="77">
        <v>94.04</v>
      </c>
      <c r="P185" s="77">
        <v>0.150727312</v>
      </c>
      <c r="Q185" s="78">
        <v>6.9999999999999999E-4</v>
      </c>
      <c r="R185" s="78">
        <v>0</v>
      </c>
      <c r="W185" s="92"/>
    </row>
    <row r="186" spans="2:23">
      <c r="B186" t="s">
        <v>2785</v>
      </c>
      <c r="C186" t="s">
        <v>2023</v>
      </c>
      <c r="D186" s="91">
        <v>8362</v>
      </c>
      <c r="E186"/>
      <c r="F186" t="s">
        <v>552</v>
      </c>
      <c r="G186" s="86">
        <v>44290</v>
      </c>
      <c r="H186" t="s">
        <v>149</v>
      </c>
      <c r="I186" s="77">
        <v>7.39</v>
      </c>
      <c r="J186" t="s">
        <v>669</v>
      </c>
      <c r="K186" t="s">
        <v>102</v>
      </c>
      <c r="L186" s="78">
        <v>3.1E-2</v>
      </c>
      <c r="M186" s="78">
        <v>5.3999999999999999E-2</v>
      </c>
      <c r="N186" s="77">
        <v>307.86</v>
      </c>
      <c r="O186" s="77">
        <v>91.69</v>
      </c>
      <c r="P186" s="77">
        <v>0.28227683399999998</v>
      </c>
      <c r="Q186" s="78">
        <v>1.4E-3</v>
      </c>
      <c r="R186" s="78">
        <v>0</v>
      </c>
      <c r="W186" s="92"/>
    </row>
    <row r="187" spans="2:23">
      <c r="B187" t="s">
        <v>2785</v>
      </c>
      <c r="C187" t="s">
        <v>2023</v>
      </c>
      <c r="D187" s="91">
        <v>8698</v>
      </c>
      <c r="E187"/>
      <c r="F187" t="s">
        <v>552</v>
      </c>
      <c r="G187" s="86">
        <v>44496</v>
      </c>
      <c r="H187" t="s">
        <v>149</v>
      </c>
      <c r="I187" s="77">
        <v>6.86</v>
      </c>
      <c r="J187" t="s">
        <v>669</v>
      </c>
      <c r="K187" t="s">
        <v>102</v>
      </c>
      <c r="L187" s="78">
        <v>3.1E-2</v>
      </c>
      <c r="M187" s="78">
        <v>7.8200000000000006E-2</v>
      </c>
      <c r="N187" s="77">
        <v>344.87</v>
      </c>
      <c r="O187" s="77">
        <v>76.25</v>
      </c>
      <c r="P187" s="77">
        <v>0.262963375</v>
      </c>
      <c r="Q187" s="78">
        <v>1.2999999999999999E-3</v>
      </c>
      <c r="R187" s="78">
        <v>0</v>
      </c>
      <c r="W187" s="92"/>
    </row>
    <row r="188" spans="2:23">
      <c r="B188" t="s">
        <v>2785</v>
      </c>
      <c r="C188" t="s">
        <v>2023</v>
      </c>
      <c r="D188" s="91">
        <v>8953</v>
      </c>
      <c r="E188"/>
      <c r="F188" t="s">
        <v>552</v>
      </c>
      <c r="G188" s="86">
        <v>44615</v>
      </c>
      <c r="H188" t="s">
        <v>149</v>
      </c>
      <c r="I188" s="77">
        <v>7.08</v>
      </c>
      <c r="J188" t="s">
        <v>669</v>
      </c>
      <c r="K188" t="s">
        <v>102</v>
      </c>
      <c r="L188" s="78">
        <v>3.1E-2</v>
      </c>
      <c r="M188" s="78">
        <v>6.7400000000000002E-2</v>
      </c>
      <c r="N188" s="77">
        <v>418.64</v>
      </c>
      <c r="O188" s="77">
        <v>81.42</v>
      </c>
      <c r="P188" s="77">
        <v>0.34085668800000002</v>
      </c>
      <c r="Q188" s="78">
        <v>1.6000000000000001E-3</v>
      </c>
      <c r="R188" s="78">
        <v>0</v>
      </c>
      <c r="W188" s="92"/>
    </row>
    <row r="189" spans="2:23">
      <c r="B189" t="s">
        <v>2785</v>
      </c>
      <c r="C189" t="s">
        <v>2023</v>
      </c>
      <c r="D189" s="91">
        <v>9146</v>
      </c>
      <c r="E189"/>
      <c r="F189" t="s">
        <v>552</v>
      </c>
      <c r="G189" s="86">
        <v>44753</v>
      </c>
      <c r="H189" t="s">
        <v>149</v>
      </c>
      <c r="I189" s="77">
        <v>7.65</v>
      </c>
      <c r="J189" t="s">
        <v>669</v>
      </c>
      <c r="K189" t="s">
        <v>102</v>
      </c>
      <c r="L189" s="78">
        <v>3.2599999999999997E-2</v>
      </c>
      <c r="M189" s="78">
        <v>4.1099999999999998E-2</v>
      </c>
      <c r="N189" s="77">
        <v>617.99</v>
      </c>
      <c r="O189" s="77">
        <v>96.63</v>
      </c>
      <c r="P189" s="77">
        <v>0.59716373700000003</v>
      </c>
      <c r="Q189" s="78">
        <v>2.8999999999999998E-3</v>
      </c>
      <c r="R189" s="78">
        <v>0</v>
      </c>
      <c r="W189" s="92"/>
    </row>
    <row r="190" spans="2:23">
      <c r="B190" t="s">
        <v>2785</v>
      </c>
      <c r="C190" t="s">
        <v>2023</v>
      </c>
      <c r="D190" s="91">
        <v>9458</v>
      </c>
      <c r="E190"/>
      <c r="F190" t="s">
        <v>552</v>
      </c>
      <c r="G190" s="86">
        <v>44959</v>
      </c>
      <c r="H190" t="s">
        <v>149</v>
      </c>
      <c r="I190" s="77">
        <v>7.53</v>
      </c>
      <c r="J190" t="s">
        <v>669</v>
      </c>
      <c r="K190" t="s">
        <v>102</v>
      </c>
      <c r="L190" s="78">
        <v>3.8100000000000002E-2</v>
      </c>
      <c r="M190" s="78">
        <v>4.24E-2</v>
      </c>
      <c r="N190" s="77">
        <v>299.02999999999997</v>
      </c>
      <c r="O190" s="77">
        <v>97.67</v>
      </c>
      <c r="P190" s="77">
        <v>0.29206260099999998</v>
      </c>
      <c r="Q190" s="78">
        <v>1.4E-3</v>
      </c>
      <c r="R190" s="78">
        <v>0</v>
      </c>
      <c r="W190" s="92"/>
    </row>
    <row r="191" spans="2:23">
      <c r="B191" t="s">
        <v>2785</v>
      </c>
      <c r="C191" t="s">
        <v>2023</v>
      </c>
      <c r="D191" s="91">
        <v>9713</v>
      </c>
      <c r="E191"/>
      <c r="F191" t="s">
        <v>552</v>
      </c>
      <c r="G191" s="86">
        <v>45153</v>
      </c>
      <c r="H191" t="s">
        <v>149</v>
      </c>
      <c r="I191" s="77">
        <v>7.42</v>
      </c>
      <c r="J191" t="s">
        <v>669</v>
      </c>
      <c r="K191" t="s">
        <v>102</v>
      </c>
      <c r="L191" s="78">
        <v>4.3200000000000002E-2</v>
      </c>
      <c r="M191" s="78">
        <v>4.3799999999999999E-2</v>
      </c>
      <c r="N191" s="77">
        <v>339.76</v>
      </c>
      <c r="O191" s="77">
        <v>98.37</v>
      </c>
      <c r="P191" s="77">
        <v>0.33422191200000001</v>
      </c>
      <c r="Q191" s="78">
        <v>1.6000000000000001E-3</v>
      </c>
      <c r="R191" s="78">
        <v>0</v>
      </c>
      <c r="W191" s="92"/>
    </row>
    <row r="192" spans="2:23">
      <c r="B192" t="s">
        <v>2785</v>
      </c>
      <c r="C192" t="s">
        <v>2023</v>
      </c>
      <c r="D192" s="91">
        <v>6853</v>
      </c>
      <c r="E192"/>
      <c r="F192" t="s">
        <v>552</v>
      </c>
      <c r="G192" s="86">
        <v>43559</v>
      </c>
      <c r="H192" t="s">
        <v>149</v>
      </c>
      <c r="I192" s="77">
        <v>7.68</v>
      </c>
      <c r="J192" t="s">
        <v>669</v>
      </c>
      <c r="K192" t="s">
        <v>102</v>
      </c>
      <c r="L192" s="78">
        <v>3.7199999999999997E-2</v>
      </c>
      <c r="M192" s="78">
        <v>3.6799999999999999E-2</v>
      </c>
      <c r="N192" s="77">
        <v>975.43</v>
      </c>
      <c r="O192" s="77">
        <v>109.18</v>
      </c>
      <c r="P192" s="77">
        <v>1.064974474</v>
      </c>
      <c r="Q192" s="78">
        <v>5.1000000000000004E-3</v>
      </c>
      <c r="R192" s="78">
        <v>0</v>
      </c>
      <c r="W192" s="92"/>
    </row>
    <row r="193" spans="2:23">
      <c r="B193" t="s">
        <v>2785</v>
      </c>
      <c r="C193" t="s">
        <v>2023</v>
      </c>
      <c r="D193" s="91">
        <v>7573</v>
      </c>
      <c r="E193"/>
      <c r="F193" t="s">
        <v>552</v>
      </c>
      <c r="G193" s="86">
        <v>43924</v>
      </c>
      <c r="H193" t="s">
        <v>149</v>
      </c>
      <c r="I193" s="77">
        <v>7.89</v>
      </c>
      <c r="J193" t="s">
        <v>669</v>
      </c>
      <c r="K193" t="s">
        <v>102</v>
      </c>
      <c r="L193" s="78">
        <v>3.1399999999999997E-2</v>
      </c>
      <c r="M193" s="78">
        <v>3.2099999999999997E-2</v>
      </c>
      <c r="N193" s="77">
        <v>231.04</v>
      </c>
      <c r="O193" s="77">
        <v>107.97</v>
      </c>
      <c r="P193" s="77">
        <v>0.24945388800000001</v>
      </c>
      <c r="Q193" s="78">
        <v>1.1999999999999999E-3</v>
      </c>
      <c r="R193" s="78">
        <v>0</v>
      </c>
      <c r="W193" s="92"/>
    </row>
    <row r="194" spans="2:23">
      <c r="B194" t="s">
        <v>2785</v>
      </c>
      <c r="C194" t="s">
        <v>2023</v>
      </c>
      <c r="D194" s="91">
        <v>7801</v>
      </c>
      <c r="E194"/>
      <c r="F194" t="s">
        <v>552</v>
      </c>
      <c r="G194" s="86">
        <v>44015</v>
      </c>
      <c r="H194" t="s">
        <v>149</v>
      </c>
      <c r="I194" s="77">
        <v>7.67</v>
      </c>
      <c r="J194" t="s">
        <v>669</v>
      </c>
      <c r="K194" t="s">
        <v>102</v>
      </c>
      <c r="L194" s="78">
        <v>3.1E-2</v>
      </c>
      <c r="M194" s="78">
        <v>4.2000000000000003E-2</v>
      </c>
      <c r="N194" s="77">
        <v>190.47</v>
      </c>
      <c r="O194" s="77">
        <v>100.16</v>
      </c>
      <c r="P194" s="77">
        <v>0.19077475199999999</v>
      </c>
      <c r="Q194" s="78">
        <v>8.9999999999999998E-4</v>
      </c>
      <c r="R194" s="78">
        <v>0</v>
      </c>
      <c r="W194" s="92"/>
    </row>
    <row r="195" spans="2:23">
      <c r="B195" t="s">
        <v>2785</v>
      </c>
      <c r="C195" t="s">
        <v>2023</v>
      </c>
      <c r="D195" s="91">
        <v>7980</v>
      </c>
      <c r="E195"/>
      <c r="F195" t="s">
        <v>552</v>
      </c>
      <c r="G195" s="86">
        <v>44108</v>
      </c>
      <c r="H195" t="s">
        <v>149</v>
      </c>
      <c r="I195" s="77">
        <v>7.59</v>
      </c>
      <c r="J195" t="s">
        <v>669</v>
      </c>
      <c r="K195" t="s">
        <v>102</v>
      </c>
      <c r="L195" s="78">
        <v>3.1E-2</v>
      </c>
      <c r="M195" s="78">
        <v>4.5499999999999999E-2</v>
      </c>
      <c r="N195" s="77">
        <v>308.94</v>
      </c>
      <c r="O195" s="77">
        <v>97.49</v>
      </c>
      <c r="P195" s="77">
        <v>0.30118560599999999</v>
      </c>
      <c r="Q195" s="78">
        <v>1.5E-3</v>
      </c>
      <c r="R195" s="78">
        <v>0</v>
      </c>
      <c r="W195" s="92"/>
    </row>
    <row r="196" spans="2:23">
      <c r="B196" t="s">
        <v>2785</v>
      </c>
      <c r="C196" t="s">
        <v>2023</v>
      </c>
      <c r="D196" s="91">
        <v>510443</v>
      </c>
      <c r="E196"/>
      <c r="F196" t="s">
        <v>552</v>
      </c>
      <c r="G196" s="86">
        <v>43194</v>
      </c>
      <c r="H196" t="s">
        <v>149</v>
      </c>
      <c r="I196" s="77">
        <v>7.66</v>
      </c>
      <c r="J196" t="s">
        <v>669</v>
      </c>
      <c r="K196" t="s">
        <v>102</v>
      </c>
      <c r="L196" s="78">
        <v>3.7900000000000003E-2</v>
      </c>
      <c r="M196" s="78">
        <v>3.7499999999999999E-2</v>
      </c>
      <c r="N196" s="77">
        <v>218.03</v>
      </c>
      <c r="O196" s="77">
        <v>110.58</v>
      </c>
      <c r="P196" s="77">
        <v>0.24109757400000001</v>
      </c>
      <c r="Q196" s="78">
        <v>1.1999999999999999E-3</v>
      </c>
      <c r="R196" s="78">
        <v>0</v>
      </c>
      <c r="W196" s="92"/>
    </row>
    <row r="197" spans="2:23">
      <c r="B197" t="s">
        <v>2785</v>
      </c>
      <c r="C197" t="s">
        <v>2023</v>
      </c>
      <c r="D197" s="91">
        <v>520411</v>
      </c>
      <c r="E197"/>
      <c r="F197" t="s">
        <v>552</v>
      </c>
      <c r="G197" s="86">
        <v>43285</v>
      </c>
      <c r="H197" t="s">
        <v>149</v>
      </c>
      <c r="I197" s="77">
        <v>7.62</v>
      </c>
      <c r="J197" t="s">
        <v>669</v>
      </c>
      <c r="K197" t="s">
        <v>102</v>
      </c>
      <c r="L197" s="78">
        <v>4.0099999999999997E-2</v>
      </c>
      <c r="M197" s="78">
        <v>3.7600000000000001E-2</v>
      </c>
      <c r="N197" s="77">
        <v>290.86</v>
      </c>
      <c r="O197" s="77">
        <v>111.04</v>
      </c>
      <c r="P197" s="77">
        <v>0.32297094399999998</v>
      </c>
      <c r="Q197" s="78">
        <v>1.6000000000000001E-3</v>
      </c>
      <c r="R197" s="78">
        <v>0</v>
      </c>
      <c r="W197" s="92"/>
    </row>
    <row r="198" spans="2:23">
      <c r="B198" t="s">
        <v>2785</v>
      </c>
      <c r="C198" t="s">
        <v>2023</v>
      </c>
      <c r="D198" s="91">
        <v>7192</v>
      </c>
      <c r="E198"/>
      <c r="F198" t="s">
        <v>552</v>
      </c>
      <c r="G198" s="86">
        <v>43742</v>
      </c>
      <c r="H198" t="s">
        <v>149</v>
      </c>
      <c r="I198" s="77">
        <v>7.58</v>
      </c>
      <c r="J198" t="s">
        <v>669</v>
      </c>
      <c r="K198" t="s">
        <v>102</v>
      </c>
      <c r="L198" s="78">
        <v>3.1E-2</v>
      </c>
      <c r="M198" s="78">
        <v>4.5900000000000003E-2</v>
      </c>
      <c r="N198" s="77">
        <v>1135.6099999999999</v>
      </c>
      <c r="O198" s="77">
        <v>96.49</v>
      </c>
      <c r="P198" s="77">
        <v>1.095750089</v>
      </c>
      <c r="Q198" s="78">
        <v>5.3E-3</v>
      </c>
      <c r="R198" s="78">
        <v>0</v>
      </c>
      <c r="W198" s="92"/>
    </row>
    <row r="199" spans="2:23">
      <c r="B199" t="s">
        <v>2785</v>
      </c>
      <c r="C199" t="s">
        <v>2023</v>
      </c>
      <c r="D199" s="91">
        <v>525737</v>
      </c>
      <c r="E199"/>
      <c r="F199" t="s">
        <v>552</v>
      </c>
      <c r="G199" s="86">
        <v>43377</v>
      </c>
      <c r="H199" t="s">
        <v>149</v>
      </c>
      <c r="I199" s="77">
        <v>7.58</v>
      </c>
      <c r="J199" t="s">
        <v>669</v>
      </c>
      <c r="K199" t="s">
        <v>102</v>
      </c>
      <c r="L199" s="78">
        <v>3.9699999999999999E-2</v>
      </c>
      <c r="M199" s="78">
        <v>3.9399999999999998E-2</v>
      </c>
      <c r="N199" s="77">
        <v>581.52</v>
      </c>
      <c r="O199" s="77">
        <v>109.03</v>
      </c>
      <c r="P199" s="77">
        <v>0.63403125599999999</v>
      </c>
      <c r="Q199" s="78">
        <v>3.0999999999999999E-3</v>
      </c>
      <c r="R199" s="78">
        <v>0</v>
      </c>
      <c r="W199" s="92"/>
    </row>
    <row r="200" spans="2:23">
      <c r="B200" t="s">
        <v>2785</v>
      </c>
      <c r="C200" t="s">
        <v>2023</v>
      </c>
      <c r="D200" s="91">
        <v>475998</v>
      </c>
      <c r="E200"/>
      <c r="F200" t="s">
        <v>552</v>
      </c>
      <c r="G200" s="86">
        <v>42935</v>
      </c>
      <c r="H200" t="s">
        <v>149</v>
      </c>
      <c r="I200" s="77">
        <v>7.63</v>
      </c>
      <c r="J200" t="s">
        <v>669</v>
      </c>
      <c r="K200" t="s">
        <v>102</v>
      </c>
      <c r="L200" s="78">
        <v>4.0800000000000003E-2</v>
      </c>
      <c r="M200" s="78">
        <v>3.6600000000000001E-2</v>
      </c>
      <c r="N200" s="77">
        <v>890.78</v>
      </c>
      <c r="O200" s="77">
        <v>113.79</v>
      </c>
      <c r="P200" s="77">
        <v>1.013618562</v>
      </c>
      <c r="Q200" s="78">
        <v>4.8999999999999998E-3</v>
      </c>
      <c r="R200" s="78">
        <v>0</v>
      </c>
      <c r="W200" s="92"/>
    </row>
    <row r="201" spans="2:23">
      <c r="B201" t="s">
        <v>2785</v>
      </c>
      <c r="C201" t="s">
        <v>2023</v>
      </c>
      <c r="D201" s="91">
        <v>485027</v>
      </c>
      <c r="E201"/>
      <c r="F201" t="s">
        <v>552</v>
      </c>
      <c r="G201" s="86">
        <v>43011</v>
      </c>
      <c r="H201" t="s">
        <v>149</v>
      </c>
      <c r="I201" s="77">
        <v>7.65</v>
      </c>
      <c r="J201" t="s">
        <v>669</v>
      </c>
      <c r="K201" t="s">
        <v>102</v>
      </c>
      <c r="L201" s="78">
        <v>3.9E-2</v>
      </c>
      <c r="M201" s="78">
        <v>3.6799999999999999E-2</v>
      </c>
      <c r="N201" s="77">
        <v>190.17</v>
      </c>
      <c r="O201" s="77">
        <v>111.85</v>
      </c>
      <c r="P201" s="77">
        <v>0.21270514500000001</v>
      </c>
      <c r="Q201" s="78">
        <v>1E-3</v>
      </c>
      <c r="R201" s="78">
        <v>0</v>
      </c>
      <c r="W201" s="92"/>
    </row>
    <row r="202" spans="2:23">
      <c r="B202" t="s">
        <v>2785</v>
      </c>
      <c r="C202" t="s">
        <v>2023</v>
      </c>
      <c r="D202" s="91">
        <v>494921</v>
      </c>
      <c r="E202"/>
      <c r="F202" t="s">
        <v>552</v>
      </c>
      <c r="G202" s="86">
        <v>43104</v>
      </c>
      <c r="H202" t="s">
        <v>149</v>
      </c>
      <c r="I202" s="77">
        <v>7.5</v>
      </c>
      <c r="J202" t="s">
        <v>669</v>
      </c>
      <c r="K202" t="s">
        <v>102</v>
      </c>
      <c r="L202" s="78">
        <v>3.8199999999999998E-2</v>
      </c>
      <c r="M202" s="78">
        <v>4.3700000000000003E-2</v>
      </c>
      <c r="N202" s="77">
        <v>337.92</v>
      </c>
      <c r="O202" s="77">
        <v>105.57</v>
      </c>
      <c r="P202" s="77">
        <v>0.35674214399999998</v>
      </c>
      <c r="Q202" s="78">
        <v>1.6999999999999999E-3</v>
      </c>
      <c r="R202" s="78">
        <v>0</v>
      </c>
      <c r="W202" s="92"/>
    </row>
    <row r="203" spans="2:23">
      <c r="B203" t="s">
        <v>2785</v>
      </c>
      <c r="C203" t="s">
        <v>2023</v>
      </c>
      <c r="D203" s="91">
        <v>6685</v>
      </c>
      <c r="E203"/>
      <c r="F203" t="s">
        <v>552</v>
      </c>
      <c r="G203" s="86">
        <v>43469</v>
      </c>
      <c r="H203" t="s">
        <v>149</v>
      </c>
      <c r="I203" s="77">
        <v>7.67</v>
      </c>
      <c r="J203" t="s">
        <v>669</v>
      </c>
      <c r="K203" t="s">
        <v>102</v>
      </c>
      <c r="L203" s="78">
        <v>4.1700000000000001E-2</v>
      </c>
      <c r="M203" s="78">
        <v>3.4299999999999997E-2</v>
      </c>
      <c r="N203" s="77">
        <v>410.79</v>
      </c>
      <c r="O203" s="77">
        <v>114.81</v>
      </c>
      <c r="P203" s="77">
        <v>0.47162799900000002</v>
      </c>
      <c r="Q203" s="78">
        <v>2.3E-3</v>
      </c>
      <c r="R203" s="78">
        <v>0</v>
      </c>
      <c r="W203" s="92"/>
    </row>
    <row r="204" spans="2:23">
      <c r="B204" t="s">
        <v>2804</v>
      </c>
      <c r="C204" t="s">
        <v>2023</v>
      </c>
      <c r="D204" s="91">
        <v>4410</v>
      </c>
      <c r="E204"/>
      <c r="F204" t="s">
        <v>862</v>
      </c>
      <c r="G204" s="86">
        <v>42201</v>
      </c>
      <c r="H204" t="s">
        <v>963</v>
      </c>
      <c r="I204" s="77">
        <v>4.72</v>
      </c>
      <c r="J204" t="s">
        <v>347</v>
      </c>
      <c r="K204" t="s">
        <v>102</v>
      </c>
      <c r="L204" s="78">
        <v>4.2000000000000003E-2</v>
      </c>
      <c r="M204" s="78">
        <v>3.3000000000000002E-2</v>
      </c>
      <c r="N204" s="77">
        <v>230.38</v>
      </c>
      <c r="O204" s="77">
        <v>117.46</v>
      </c>
      <c r="P204" s="77">
        <v>0.27060434799999999</v>
      </c>
      <c r="Q204" s="78">
        <v>1.2999999999999999E-3</v>
      </c>
      <c r="R204" s="78">
        <v>0</v>
      </c>
      <c r="W204" s="92"/>
    </row>
    <row r="205" spans="2:23">
      <c r="B205" t="s">
        <v>2804</v>
      </c>
      <c r="C205" t="s">
        <v>2023</v>
      </c>
      <c r="D205" s="91">
        <v>29991704</v>
      </c>
      <c r="E205"/>
      <c r="F205" t="s">
        <v>862</v>
      </c>
      <c r="G205" s="86">
        <v>41274</v>
      </c>
      <c r="H205" t="s">
        <v>963</v>
      </c>
      <c r="I205" s="77">
        <v>5.1100000000000003</v>
      </c>
      <c r="J205" t="s">
        <v>347</v>
      </c>
      <c r="K205" t="s">
        <v>102</v>
      </c>
      <c r="L205" s="78">
        <v>0.06</v>
      </c>
      <c r="M205" s="78">
        <v>2.1600000000000001E-2</v>
      </c>
      <c r="N205" s="77">
        <v>3293.61</v>
      </c>
      <c r="O205" s="77">
        <v>140.91</v>
      </c>
      <c r="P205" s="77">
        <v>4.6410258510000002</v>
      </c>
      <c r="Q205" s="78">
        <v>2.24E-2</v>
      </c>
      <c r="R205" s="78">
        <v>1E-4</v>
      </c>
    </row>
    <row r="206" spans="2:23">
      <c r="B206" t="s">
        <v>2824</v>
      </c>
      <c r="C206" t="s">
        <v>2023</v>
      </c>
      <c r="D206" s="91">
        <v>8924</v>
      </c>
      <c r="E206"/>
      <c r="F206" t="s">
        <v>552</v>
      </c>
      <c r="G206" s="86">
        <v>44592</v>
      </c>
      <c r="H206" t="s">
        <v>149</v>
      </c>
      <c r="I206" s="77">
        <v>11.34</v>
      </c>
      <c r="J206" t="s">
        <v>669</v>
      </c>
      <c r="K206" t="s">
        <v>102</v>
      </c>
      <c r="L206" s="78">
        <v>2.75E-2</v>
      </c>
      <c r="M206" s="78">
        <v>4.2599999999999999E-2</v>
      </c>
      <c r="N206" s="77">
        <v>371.03</v>
      </c>
      <c r="O206" s="77">
        <v>85.75</v>
      </c>
      <c r="P206" s="77">
        <v>0.31815822500000002</v>
      </c>
      <c r="Q206" s="78">
        <v>1.5E-3</v>
      </c>
      <c r="R206" s="78">
        <v>0</v>
      </c>
      <c r="W206" s="92"/>
    </row>
    <row r="207" spans="2:23">
      <c r="B207" t="s">
        <v>2824</v>
      </c>
      <c r="C207" t="s">
        <v>2023</v>
      </c>
      <c r="D207" s="91">
        <v>9267</v>
      </c>
      <c r="E207"/>
      <c r="F207" t="s">
        <v>552</v>
      </c>
      <c r="G207" s="86">
        <v>44837</v>
      </c>
      <c r="H207" t="s">
        <v>149</v>
      </c>
      <c r="I207" s="77">
        <v>11.16</v>
      </c>
      <c r="J207" t="s">
        <v>669</v>
      </c>
      <c r="K207" t="s">
        <v>102</v>
      </c>
      <c r="L207" s="78">
        <v>3.9600000000000003E-2</v>
      </c>
      <c r="M207" s="78">
        <v>3.9100000000000003E-2</v>
      </c>
      <c r="N207" s="77">
        <v>325.86</v>
      </c>
      <c r="O207" s="77">
        <v>99.22</v>
      </c>
      <c r="P207" s="77">
        <v>0.32331829200000001</v>
      </c>
      <c r="Q207" s="78">
        <v>1.6000000000000001E-3</v>
      </c>
      <c r="R207" s="78">
        <v>0</v>
      </c>
      <c r="W207" s="92"/>
    </row>
    <row r="208" spans="2:23">
      <c r="B208" t="s">
        <v>2824</v>
      </c>
      <c r="C208" t="s">
        <v>2023</v>
      </c>
      <c r="D208" s="91">
        <v>9592</v>
      </c>
      <c r="E208"/>
      <c r="F208" t="s">
        <v>552</v>
      </c>
      <c r="G208" s="86">
        <v>45076</v>
      </c>
      <c r="H208" t="s">
        <v>149</v>
      </c>
      <c r="I208" s="77">
        <v>10.98</v>
      </c>
      <c r="J208" t="s">
        <v>669</v>
      </c>
      <c r="K208" t="s">
        <v>102</v>
      </c>
      <c r="L208" s="78">
        <v>4.4900000000000002E-2</v>
      </c>
      <c r="M208" s="78">
        <v>4.1500000000000002E-2</v>
      </c>
      <c r="N208" s="77">
        <v>396.4</v>
      </c>
      <c r="O208" s="77">
        <v>99.71</v>
      </c>
      <c r="P208" s="77">
        <v>0.39525043999999998</v>
      </c>
      <c r="Q208" s="78">
        <v>1.9E-3</v>
      </c>
      <c r="R208" s="78">
        <v>0</v>
      </c>
      <c r="W208" s="92"/>
    </row>
    <row r="209" spans="2:23">
      <c r="B209" t="s">
        <v>2826</v>
      </c>
      <c r="C209" t="s">
        <v>2023</v>
      </c>
      <c r="D209" s="91">
        <v>392454</v>
      </c>
      <c r="E209"/>
      <c r="F209" t="s">
        <v>552</v>
      </c>
      <c r="G209" s="86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1933.65</v>
      </c>
      <c r="O209" s="77">
        <v>109.22</v>
      </c>
      <c r="P209" s="77">
        <v>2.1119325299999998</v>
      </c>
      <c r="Q209" s="78">
        <v>1.0200000000000001E-2</v>
      </c>
      <c r="R209" s="78">
        <v>0</v>
      </c>
      <c r="W209" s="92"/>
    </row>
    <row r="210" spans="2:23">
      <c r="B210" t="s">
        <v>2829</v>
      </c>
      <c r="C210" t="s">
        <v>2020</v>
      </c>
      <c r="D210" s="91">
        <v>71340</v>
      </c>
      <c r="E210"/>
      <c r="F210" t="s">
        <v>552</v>
      </c>
      <c r="G210" s="86">
        <v>43705</v>
      </c>
      <c r="H210" t="s">
        <v>149</v>
      </c>
      <c r="I210" s="77">
        <v>5.12</v>
      </c>
      <c r="J210" t="s">
        <v>669</v>
      </c>
      <c r="K210" t="s">
        <v>102</v>
      </c>
      <c r="L210" s="78">
        <v>0.04</v>
      </c>
      <c r="M210" s="78">
        <v>3.6700000000000003E-2</v>
      </c>
      <c r="N210" s="77">
        <v>116.88</v>
      </c>
      <c r="O210" s="77">
        <v>113.79</v>
      </c>
      <c r="P210" s="77">
        <v>0.132997752</v>
      </c>
      <c r="Q210" s="78">
        <v>5.9999999999999995E-4</v>
      </c>
      <c r="R210" s="78">
        <v>0</v>
      </c>
      <c r="W210" s="92"/>
    </row>
    <row r="211" spans="2:23">
      <c r="B211" t="s">
        <v>2829</v>
      </c>
      <c r="C211" t="s">
        <v>2020</v>
      </c>
      <c r="D211" s="91">
        <v>487742</v>
      </c>
      <c r="E211"/>
      <c r="F211" t="s">
        <v>552</v>
      </c>
      <c r="G211" s="86">
        <v>43256</v>
      </c>
      <c r="H211" t="s">
        <v>149</v>
      </c>
      <c r="I211" s="77">
        <v>5.13</v>
      </c>
      <c r="J211" t="s">
        <v>669</v>
      </c>
      <c r="K211" t="s">
        <v>102</v>
      </c>
      <c r="L211" s="78">
        <v>0.04</v>
      </c>
      <c r="M211" s="78">
        <v>3.5999999999999997E-2</v>
      </c>
      <c r="N211" s="77">
        <v>1920.39</v>
      </c>
      <c r="O211" s="77">
        <v>115.43</v>
      </c>
      <c r="P211" s="77">
        <v>2.2167061769999998</v>
      </c>
      <c r="Q211" s="78">
        <v>1.0699999999999999E-2</v>
      </c>
      <c r="R211" s="78">
        <v>0</v>
      </c>
      <c r="W211" s="92"/>
    </row>
    <row r="212" spans="2:23">
      <c r="B212" t="s">
        <v>2831</v>
      </c>
      <c r="C212" t="s">
        <v>2023</v>
      </c>
      <c r="D212" s="91">
        <v>4565</v>
      </c>
      <c r="E212"/>
      <c r="F212" t="s">
        <v>552</v>
      </c>
      <c r="G212" s="86">
        <v>42326</v>
      </c>
      <c r="H212" t="s">
        <v>149</v>
      </c>
      <c r="I212" s="77">
        <v>6.31</v>
      </c>
      <c r="J212" t="s">
        <v>669</v>
      </c>
      <c r="K212" t="s">
        <v>102</v>
      </c>
      <c r="L212" s="78">
        <v>8.0500000000000002E-2</v>
      </c>
      <c r="M212" s="78">
        <v>7.4300000000000005E-2</v>
      </c>
      <c r="N212" s="77">
        <v>12.38</v>
      </c>
      <c r="O212" s="77">
        <v>107.02</v>
      </c>
      <c r="P212" s="77">
        <v>1.3249076E-2</v>
      </c>
      <c r="Q212" s="78">
        <v>1E-4</v>
      </c>
      <c r="R212" s="78">
        <v>0</v>
      </c>
      <c r="W212" s="92"/>
    </row>
    <row r="213" spans="2:23">
      <c r="B213" t="s">
        <v>2831</v>
      </c>
      <c r="C213" t="s">
        <v>2023</v>
      </c>
      <c r="D213" s="91">
        <v>8380</v>
      </c>
      <c r="E213"/>
      <c r="F213" t="s">
        <v>552</v>
      </c>
      <c r="G213" s="86">
        <v>44294</v>
      </c>
      <c r="H213" t="s">
        <v>149</v>
      </c>
      <c r="I213" s="77">
        <v>7.68</v>
      </c>
      <c r="J213" t="s">
        <v>669</v>
      </c>
      <c r="K213" t="s">
        <v>102</v>
      </c>
      <c r="L213" s="78">
        <v>0.03</v>
      </c>
      <c r="M213" s="78">
        <v>4.2999999999999997E-2</v>
      </c>
      <c r="N213" s="77">
        <v>1071.22</v>
      </c>
      <c r="O213" s="77">
        <v>101.76</v>
      </c>
      <c r="P213" s="77">
        <v>1.090073472</v>
      </c>
      <c r="Q213" s="78">
        <v>5.3E-3</v>
      </c>
      <c r="R213" s="78">
        <v>0</v>
      </c>
      <c r="W213" s="92"/>
    </row>
    <row r="214" spans="2:23">
      <c r="B214" t="s">
        <v>2831</v>
      </c>
      <c r="C214" t="s">
        <v>2023</v>
      </c>
      <c r="D214" s="91">
        <v>439968</v>
      </c>
      <c r="E214"/>
      <c r="F214" t="s">
        <v>552</v>
      </c>
      <c r="G214" s="86">
        <v>42606</v>
      </c>
      <c r="H214" t="s">
        <v>149</v>
      </c>
      <c r="I214" s="77">
        <v>6.31</v>
      </c>
      <c r="J214" t="s">
        <v>669</v>
      </c>
      <c r="K214" t="s">
        <v>102</v>
      </c>
      <c r="L214" s="78">
        <v>8.0500000000000002E-2</v>
      </c>
      <c r="M214" s="78">
        <v>7.4300000000000005E-2</v>
      </c>
      <c r="N214" s="77">
        <v>52.08</v>
      </c>
      <c r="O214" s="77">
        <v>107.02</v>
      </c>
      <c r="P214" s="77">
        <v>5.5736015999999999E-2</v>
      </c>
      <c r="Q214" s="78">
        <v>2.9999999999999997E-4</v>
      </c>
      <c r="R214" s="78">
        <v>0</v>
      </c>
      <c r="W214" s="92"/>
    </row>
    <row r="215" spans="2:23">
      <c r="B215" t="s">
        <v>2831</v>
      </c>
      <c r="C215" t="s">
        <v>2023</v>
      </c>
      <c r="D215" s="91">
        <v>445945</v>
      </c>
      <c r="E215"/>
      <c r="F215" t="s">
        <v>552</v>
      </c>
      <c r="G215" s="86">
        <v>42648</v>
      </c>
      <c r="H215" t="s">
        <v>149</v>
      </c>
      <c r="I215" s="77">
        <v>6.31</v>
      </c>
      <c r="J215" t="s">
        <v>669</v>
      </c>
      <c r="K215" t="s">
        <v>102</v>
      </c>
      <c r="L215" s="78">
        <v>8.0500000000000002E-2</v>
      </c>
      <c r="M215" s="78">
        <v>7.4300000000000005E-2</v>
      </c>
      <c r="N215" s="77">
        <v>47.77</v>
      </c>
      <c r="O215" s="77">
        <v>107.02</v>
      </c>
      <c r="P215" s="77">
        <v>5.1123453999999999E-2</v>
      </c>
      <c r="Q215" s="78">
        <v>2.0000000000000001E-4</v>
      </c>
      <c r="R215" s="78">
        <v>0</v>
      </c>
      <c r="W215" s="92"/>
    </row>
    <row r="216" spans="2:23">
      <c r="B216" t="s">
        <v>2831</v>
      </c>
      <c r="C216" t="s">
        <v>2023</v>
      </c>
      <c r="D216" s="91">
        <v>455056</v>
      </c>
      <c r="E216"/>
      <c r="F216" t="s">
        <v>552</v>
      </c>
      <c r="G216" s="86">
        <v>42718</v>
      </c>
      <c r="H216" t="s">
        <v>149</v>
      </c>
      <c r="I216" s="77">
        <v>6.31</v>
      </c>
      <c r="J216" t="s">
        <v>669</v>
      </c>
      <c r="K216" t="s">
        <v>102</v>
      </c>
      <c r="L216" s="78">
        <v>8.0500000000000002E-2</v>
      </c>
      <c r="M216" s="78">
        <v>7.4300000000000005E-2</v>
      </c>
      <c r="N216" s="77">
        <v>33.380000000000003</v>
      </c>
      <c r="O216" s="77">
        <v>107.02</v>
      </c>
      <c r="P216" s="77">
        <v>3.5723275999999998E-2</v>
      </c>
      <c r="Q216" s="78">
        <v>2.0000000000000001E-4</v>
      </c>
      <c r="R216" s="78">
        <v>0</v>
      </c>
      <c r="W216" s="92"/>
    </row>
    <row r="217" spans="2:23">
      <c r="B217" t="s">
        <v>2831</v>
      </c>
      <c r="C217" t="s">
        <v>2023</v>
      </c>
      <c r="D217" s="91">
        <v>472012</v>
      </c>
      <c r="E217"/>
      <c r="F217" t="s">
        <v>552</v>
      </c>
      <c r="G217" s="86">
        <v>42900</v>
      </c>
      <c r="H217" t="s">
        <v>149</v>
      </c>
      <c r="I217" s="77">
        <v>6.31</v>
      </c>
      <c r="J217" t="s">
        <v>669</v>
      </c>
      <c r="K217" t="s">
        <v>102</v>
      </c>
      <c r="L217" s="78">
        <v>8.0500000000000002E-2</v>
      </c>
      <c r="M217" s="78">
        <v>7.4300000000000005E-2</v>
      </c>
      <c r="N217" s="77">
        <v>39.54</v>
      </c>
      <c r="O217" s="77">
        <v>107.02</v>
      </c>
      <c r="P217" s="77">
        <v>4.2315708E-2</v>
      </c>
      <c r="Q217" s="78">
        <v>2.0000000000000001E-4</v>
      </c>
      <c r="R217" s="78">
        <v>0</v>
      </c>
      <c r="W217" s="92"/>
    </row>
    <row r="218" spans="2:23">
      <c r="B218" t="s">
        <v>2831</v>
      </c>
      <c r="C218" t="s">
        <v>2023</v>
      </c>
      <c r="D218" s="91">
        <v>490961</v>
      </c>
      <c r="E218"/>
      <c r="F218" t="s">
        <v>552</v>
      </c>
      <c r="G218" s="86">
        <v>43075</v>
      </c>
      <c r="H218" t="s">
        <v>149</v>
      </c>
      <c r="I218" s="77">
        <v>6.31</v>
      </c>
      <c r="J218" t="s">
        <v>669</v>
      </c>
      <c r="K218" t="s">
        <v>102</v>
      </c>
      <c r="L218" s="78">
        <v>8.0500000000000002E-2</v>
      </c>
      <c r="M218" s="78">
        <v>7.4300000000000005E-2</v>
      </c>
      <c r="N218" s="77">
        <v>24.53</v>
      </c>
      <c r="O218" s="77">
        <v>107.02</v>
      </c>
      <c r="P218" s="77">
        <v>2.6252006000000001E-2</v>
      </c>
      <c r="Q218" s="78">
        <v>1E-4</v>
      </c>
      <c r="R218" s="78">
        <v>0</v>
      </c>
      <c r="W218" s="92"/>
    </row>
    <row r="219" spans="2:23">
      <c r="B219" t="s">
        <v>2831</v>
      </c>
      <c r="C219" t="s">
        <v>2023</v>
      </c>
      <c r="D219" s="91">
        <v>520889</v>
      </c>
      <c r="E219"/>
      <c r="F219" t="s">
        <v>552</v>
      </c>
      <c r="G219" s="86">
        <v>43292</v>
      </c>
      <c r="H219" t="s">
        <v>149</v>
      </c>
      <c r="I219" s="77">
        <v>6.31</v>
      </c>
      <c r="J219" t="s">
        <v>669</v>
      </c>
      <c r="K219" t="s">
        <v>102</v>
      </c>
      <c r="L219" s="78">
        <v>8.0500000000000002E-2</v>
      </c>
      <c r="M219" s="78">
        <v>7.4300000000000005E-2</v>
      </c>
      <c r="N219" s="77">
        <v>66.900000000000006</v>
      </c>
      <c r="O219" s="77">
        <v>107.02</v>
      </c>
      <c r="P219" s="77">
        <v>7.1596380000000001E-2</v>
      </c>
      <c r="Q219" s="78">
        <v>2.9999999999999997E-4</v>
      </c>
      <c r="R219" s="78">
        <v>0</v>
      </c>
      <c r="W219" s="92"/>
    </row>
    <row r="220" spans="2:23">
      <c r="B220" t="s">
        <v>2830</v>
      </c>
      <c r="C220" t="s">
        <v>2020</v>
      </c>
      <c r="D220" s="91">
        <v>414968</v>
      </c>
      <c r="E220"/>
      <c r="F220" t="s">
        <v>552</v>
      </c>
      <c r="G220" s="86">
        <v>42432</v>
      </c>
      <c r="H220" t="s">
        <v>149</v>
      </c>
      <c r="I220" s="77">
        <v>4.25</v>
      </c>
      <c r="J220" t="s">
        <v>669</v>
      </c>
      <c r="K220" t="s">
        <v>102</v>
      </c>
      <c r="L220" s="78">
        <v>2.5399999999999999E-2</v>
      </c>
      <c r="M220" s="78">
        <v>2.3800000000000002E-2</v>
      </c>
      <c r="N220" s="77">
        <v>1194.04</v>
      </c>
      <c r="O220" s="77">
        <v>115.22</v>
      </c>
      <c r="P220" s="77">
        <v>1.375772888</v>
      </c>
      <c r="Q220" s="78">
        <v>6.6E-3</v>
      </c>
      <c r="R220" s="78">
        <v>0</v>
      </c>
      <c r="W220" s="92"/>
    </row>
    <row r="221" spans="2:23">
      <c r="B221" t="s">
        <v>2786</v>
      </c>
      <c r="C221" t="s">
        <v>2023</v>
      </c>
      <c r="D221" s="91">
        <v>8503</v>
      </c>
      <c r="E221"/>
      <c r="F221" t="s">
        <v>545</v>
      </c>
      <c r="G221" s="86">
        <v>44376</v>
      </c>
      <c r="H221" t="s">
        <v>207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843.81</v>
      </c>
      <c r="O221" s="77">
        <v>100.87</v>
      </c>
      <c r="P221" s="77">
        <v>0.85115114700000005</v>
      </c>
      <c r="Q221" s="78">
        <v>4.1000000000000003E-3</v>
      </c>
      <c r="R221" s="78">
        <v>0</v>
      </c>
      <c r="W221" s="92"/>
    </row>
    <row r="222" spans="2:23">
      <c r="B222" t="s">
        <v>2786</v>
      </c>
      <c r="C222" t="s">
        <v>2023</v>
      </c>
      <c r="D222" s="91">
        <v>8610</v>
      </c>
      <c r="E222"/>
      <c r="F222" t="s">
        <v>545</v>
      </c>
      <c r="G222" s="86">
        <v>44431</v>
      </c>
      <c r="H222" t="s">
        <v>207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145.65</v>
      </c>
      <c r="O222" s="77">
        <v>100.93</v>
      </c>
      <c r="P222" s="77">
        <v>0.14700454499999999</v>
      </c>
      <c r="Q222" s="78">
        <v>6.9999999999999999E-4</v>
      </c>
      <c r="R222" s="78">
        <v>0</v>
      </c>
      <c r="W222" s="92"/>
    </row>
    <row r="223" spans="2:23">
      <c r="B223" t="s">
        <v>2786</v>
      </c>
      <c r="C223" t="s">
        <v>2023</v>
      </c>
      <c r="D223" s="91">
        <v>9284</v>
      </c>
      <c r="E223"/>
      <c r="F223" t="s">
        <v>545</v>
      </c>
      <c r="G223" s="86">
        <v>44859</v>
      </c>
      <c r="H223" t="s">
        <v>207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443.3</v>
      </c>
      <c r="O223" s="77">
        <v>103.55</v>
      </c>
      <c r="P223" s="77">
        <v>0.45903715</v>
      </c>
      <c r="Q223" s="78">
        <v>2.2000000000000001E-3</v>
      </c>
      <c r="R223" s="78">
        <v>0</v>
      </c>
      <c r="W223" s="92"/>
    </row>
    <row r="224" spans="2:23">
      <c r="B224" t="s">
        <v>2832</v>
      </c>
      <c r="C224" t="s">
        <v>2023</v>
      </c>
      <c r="D224" s="91">
        <v>429027</v>
      </c>
      <c r="E224"/>
      <c r="F224" t="s">
        <v>545</v>
      </c>
      <c r="G224" s="86">
        <v>42516</v>
      </c>
      <c r="H224" t="s">
        <v>207</v>
      </c>
      <c r="I224" s="77">
        <v>3.45</v>
      </c>
      <c r="J224" t="s">
        <v>327</v>
      </c>
      <c r="K224" t="s">
        <v>102</v>
      </c>
      <c r="L224" s="78">
        <v>2.3300000000000001E-2</v>
      </c>
      <c r="M224" s="78">
        <v>3.4700000000000002E-2</v>
      </c>
      <c r="N224" s="77">
        <v>1479.27</v>
      </c>
      <c r="O224" s="77">
        <v>109.71</v>
      </c>
      <c r="P224" s="77">
        <v>1.622907117</v>
      </c>
      <c r="Q224" s="78">
        <v>7.7999999999999996E-3</v>
      </c>
      <c r="R224" s="78">
        <v>0</v>
      </c>
      <c r="W224" s="92"/>
    </row>
    <row r="225" spans="2:23">
      <c r="B225" t="s">
        <v>2819</v>
      </c>
      <c r="C225" t="s">
        <v>2020</v>
      </c>
      <c r="D225" s="91">
        <v>482153</v>
      </c>
      <c r="E225"/>
      <c r="F225" t="s">
        <v>862</v>
      </c>
      <c r="G225" s="86">
        <v>42978</v>
      </c>
      <c r="H225" t="s">
        <v>963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27.22</v>
      </c>
      <c r="O225" s="77">
        <v>97.49</v>
      </c>
      <c r="P225" s="77">
        <v>2.6536778E-2</v>
      </c>
      <c r="Q225" s="78">
        <v>1E-4</v>
      </c>
      <c r="R225" s="78">
        <v>0</v>
      </c>
      <c r="W225" s="92"/>
    </row>
    <row r="226" spans="2:23">
      <c r="B226" t="s">
        <v>2788</v>
      </c>
      <c r="C226" t="s">
        <v>2023</v>
      </c>
      <c r="D226" s="91">
        <v>9120</v>
      </c>
      <c r="E226"/>
      <c r="F226" t="s">
        <v>552</v>
      </c>
      <c r="G226" s="86">
        <v>44728</v>
      </c>
      <c r="H226" t="s">
        <v>149</v>
      </c>
      <c r="I226" s="77">
        <v>9.68</v>
      </c>
      <c r="J226" t="s">
        <v>669</v>
      </c>
      <c r="K226" t="s">
        <v>102</v>
      </c>
      <c r="L226" s="78">
        <v>2.63E-2</v>
      </c>
      <c r="M226" s="78">
        <v>3.2000000000000001E-2</v>
      </c>
      <c r="N226" s="77">
        <v>390.93</v>
      </c>
      <c r="O226" s="77">
        <v>100.03</v>
      </c>
      <c r="P226" s="77">
        <v>0.39104727900000003</v>
      </c>
      <c r="Q226" s="78">
        <v>1.9E-3</v>
      </c>
      <c r="R226" s="78">
        <v>0</v>
      </c>
      <c r="W226" s="92"/>
    </row>
    <row r="227" spans="2:23">
      <c r="B227" t="s">
        <v>2788</v>
      </c>
      <c r="C227" t="s">
        <v>2023</v>
      </c>
      <c r="D227" s="91">
        <v>93941</v>
      </c>
      <c r="E227"/>
      <c r="F227" t="s">
        <v>552</v>
      </c>
      <c r="G227" s="86">
        <v>44923</v>
      </c>
      <c r="H227" t="s">
        <v>149</v>
      </c>
      <c r="I227" s="77">
        <v>9.41</v>
      </c>
      <c r="J227" t="s">
        <v>669</v>
      </c>
      <c r="K227" t="s">
        <v>102</v>
      </c>
      <c r="L227" s="78">
        <v>3.0800000000000001E-2</v>
      </c>
      <c r="M227" s="78">
        <v>3.6600000000000001E-2</v>
      </c>
      <c r="N227" s="77">
        <v>127.22</v>
      </c>
      <c r="O227" s="77">
        <v>98.08</v>
      </c>
      <c r="P227" s="77">
        <v>0.124777376</v>
      </c>
      <c r="Q227" s="78">
        <v>5.9999999999999995E-4</v>
      </c>
      <c r="R227" s="78">
        <v>0</v>
      </c>
      <c r="W227" s="92"/>
    </row>
    <row r="228" spans="2:23">
      <c r="B228" t="s">
        <v>2834</v>
      </c>
      <c r="C228" t="s">
        <v>2020</v>
      </c>
      <c r="D228" s="91">
        <v>7355</v>
      </c>
      <c r="E228"/>
      <c r="F228" t="s">
        <v>862</v>
      </c>
      <c r="G228" s="86">
        <v>43842</v>
      </c>
      <c r="H228" t="s">
        <v>963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16.13</v>
      </c>
      <c r="O228" s="77">
        <v>99.76</v>
      </c>
      <c r="P228" s="77">
        <v>1.6091287999999999E-2</v>
      </c>
      <c r="Q228" s="78">
        <v>1E-4</v>
      </c>
      <c r="R228" s="78">
        <v>0</v>
      </c>
      <c r="W228" s="92"/>
    </row>
    <row r="229" spans="2:23">
      <c r="B229" t="s">
        <v>2821</v>
      </c>
      <c r="C229" t="s">
        <v>2023</v>
      </c>
      <c r="D229" s="91">
        <v>539177</v>
      </c>
      <c r="E229"/>
      <c r="F229" t="s">
        <v>552</v>
      </c>
      <c r="G229" s="86">
        <v>45015</v>
      </c>
      <c r="H229" t="s">
        <v>149</v>
      </c>
      <c r="I229" s="77">
        <v>5.22</v>
      </c>
      <c r="J229" t="s">
        <v>327</v>
      </c>
      <c r="K229" t="s">
        <v>102</v>
      </c>
      <c r="L229" s="78">
        <v>4.5499999999999999E-2</v>
      </c>
      <c r="M229" s="78">
        <v>3.8699999999999998E-2</v>
      </c>
      <c r="N229" s="77">
        <v>3005.18</v>
      </c>
      <c r="O229" s="77">
        <v>106.04</v>
      </c>
      <c r="P229" s="77">
        <v>3.1866928720000001</v>
      </c>
      <c r="Q229" s="78">
        <v>1.54E-2</v>
      </c>
      <c r="R229" s="78">
        <v>1E-4</v>
      </c>
      <c r="W229" s="92"/>
    </row>
    <row r="230" spans="2:23">
      <c r="B230" t="s">
        <v>2788</v>
      </c>
      <c r="C230" t="s">
        <v>2023</v>
      </c>
      <c r="D230" s="91">
        <v>8047</v>
      </c>
      <c r="E230"/>
      <c r="F230" t="s">
        <v>552</v>
      </c>
      <c r="G230" s="86">
        <v>44143</v>
      </c>
      <c r="H230" t="s">
        <v>149</v>
      </c>
      <c r="I230" s="77">
        <v>6.83</v>
      </c>
      <c r="J230" t="s">
        <v>669</v>
      </c>
      <c r="K230" t="s">
        <v>102</v>
      </c>
      <c r="L230" s="78">
        <v>2.52E-2</v>
      </c>
      <c r="M230" s="78">
        <v>3.2899999999999999E-2</v>
      </c>
      <c r="N230" s="77">
        <v>890.31</v>
      </c>
      <c r="O230" s="77">
        <v>105.98</v>
      </c>
      <c r="P230" s="77">
        <v>0.94355053799999999</v>
      </c>
      <c r="Q230" s="78">
        <v>4.4999999999999997E-3</v>
      </c>
      <c r="R230" s="78">
        <v>0</v>
      </c>
      <c r="W230" s="92"/>
    </row>
    <row r="231" spans="2:23">
      <c r="B231" t="s">
        <v>2788</v>
      </c>
      <c r="C231" t="s">
        <v>2023</v>
      </c>
      <c r="D231" s="91">
        <v>7265</v>
      </c>
      <c r="E231"/>
      <c r="F231" t="s">
        <v>552</v>
      </c>
      <c r="G231" s="86">
        <v>43779</v>
      </c>
      <c r="H231" t="s">
        <v>149</v>
      </c>
      <c r="I231" s="77">
        <v>7.13</v>
      </c>
      <c r="J231" t="s">
        <v>669</v>
      </c>
      <c r="K231" t="s">
        <v>102</v>
      </c>
      <c r="L231" s="78">
        <v>2.53E-2</v>
      </c>
      <c r="M231" s="78">
        <v>3.6299999999999999E-2</v>
      </c>
      <c r="N231" s="77">
        <v>283.10000000000002</v>
      </c>
      <c r="O231" s="77">
        <v>102.55</v>
      </c>
      <c r="P231" s="77">
        <v>0.29031905000000002</v>
      </c>
      <c r="Q231" s="78">
        <v>1.4E-3</v>
      </c>
      <c r="R231" s="78">
        <v>0</v>
      </c>
      <c r="W231" s="92"/>
    </row>
    <row r="232" spans="2:23">
      <c r="B232" t="s">
        <v>2788</v>
      </c>
      <c r="C232" t="s">
        <v>2023</v>
      </c>
      <c r="D232" s="91">
        <v>7342</v>
      </c>
      <c r="E232"/>
      <c r="F232" t="s">
        <v>552</v>
      </c>
      <c r="G232" s="86">
        <v>43835</v>
      </c>
      <c r="H232" t="s">
        <v>149</v>
      </c>
      <c r="I232" s="77">
        <v>7.13</v>
      </c>
      <c r="J232" t="s">
        <v>669</v>
      </c>
      <c r="K232" t="s">
        <v>102</v>
      </c>
      <c r="L232" s="78">
        <v>2.52E-2</v>
      </c>
      <c r="M232" s="78">
        <v>3.6700000000000003E-2</v>
      </c>
      <c r="N232" s="77">
        <v>157.65</v>
      </c>
      <c r="O232" s="77">
        <v>102.27</v>
      </c>
      <c r="P232" s="77">
        <v>0.161228655</v>
      </c>
      <c r="Q232" s="78">
        <v>8.0000000000000004E-4</v>
      </c>
      <c r="R232" s="78">
        <v>0</v>
      </c>
      <c r="W232" s="92"/>
    </row>
    <row r="233" spans="2:23">
      <c r="B233" t="s">
        <v>2788</v>
      </c>
      <c r="C233" t="s">
        <v>2023</v>
      </c>
      <c r="D233" s="91">
        <v>501113</v>
      </c>
      <c r="E233"/>
      <c r="F233" t="s">
        <v>552</v>
      </c>
      <c r="G233" s="86">
        <v>43138</v>
      </c>
      <c r="H233" t="s">
        <v>149</v>
      </c>
      <c r="I233" s="77">
        <v>7.11</v>
      </c>
      <c r="J233" t="s">
        <v>669</v>
      </c>
      <c r="K233" t="s">
        <v>102</v>
      </c>
      <c r="L233" s="78">
        <v>2.6200000000000001E-2</v>
      </c>
      <c r="M233" s="78">
        <v>3.6700000000000003E-2</v>
      </c>
      <c r="N233" s="77">
        <v>583.86</v>
      </c>
      <c r="O233" s="77">
        <v>104.47</v>
      </c>
      <c r="P233" s="77">
        <v>0.60995854199999999</v>
      </c>
      <c r="Q233" s="78">
        <v>2.8999999999999998E-3</v>
      </c>
      <c r="R233" s="78">
        <v>0</v>
      </c>
      <c r="W233" s="92"/>
    </row>
    <row r="234" spans="2:23">
      <c r="B234" t="s">
        <v>2788</v>
      </c>
      <c r="C234" t="s">
        <v>2023</v>
      </c>
      <c r="D234" s="91">
        <v>514296</v>
      </c>
      <c r="E234"/>
      <c r="F234" t="s">
        <v>552</v>
      </c>
      <c r="G234" s="86">
        <v>43227</v>
      </c>
      <c r="H234" t="s">
        <v>149</v>
      </c>
      <c r="I234" s="77">
        <v>7.17</v>
      </c>
      <c r="J234" t="s">
        <v>669</v>
      </c>
      <c r="K234" t="s">
        <v>102</v>
      </c>
      <c r="L234" s="78">
        <v>2.7799999999999998E-2</v>
      </c>
      <c r="M234" s="78">
        <v>3.2500000000000001E-2</v>
      </c>
      <c r="N234" s="77">
        <v>93.12</v>
      </c>
      <c r="O234" s="77">
        <v>108.81</v>
      </c>
      <c r="P234" s="77">
        <v>0.101323872</v>
      </c>
      <c r="Q234" s="78">
        <v>5.0000000000000001E-4</v>
      </c>
      <c r="R234" s="78">
        <v>0</v>
      </c>
      <c r="W234" s="92"/>
    </row>
    <row r="235" spans="2:23">
      <c r="B235" t="s">
        <v>2788</v>
      </c>
      <c r="C235" t="s">
        <v>2023</v>
      </c>
      <c r="D235" s="91">
        <v>520294</v>
      </c>
      <c r="E235"/>
      <c r="F235" t="s">
        <v>552</v>
      </c>
      <c r="G235" s="86">
        <v>43279</v>
      </c>
      <c r="H235" t="s">
        <v>149</v>
      </c>
      <c r="I235" s="77">
        <v>7.18</v>
      </c>
      <c r="J235" t="s">
        <v>669</v>
      </c>
      <c r="K235" t="s">
        <v>102</v>
      </c>
      <c r="L235" s="78">
        <v>2.7799999999999998E-2</v>
      </c>
      <c r="M235" s="78">
        <v>3.1600000000000003E-2</v>
      </c>
      <c r="N235" s="77">
        <v>108.9</v>
      </c>
      <c r="O235" s="77">
        <v>108.57</v>
      </c>
      <c r="P235" s="77">
        <v>0.11823272999999999</v>
      </c>
      <c r="Q235" s="78">
        <v>5.9999999999999995E-4</v>
      </c>
      <c r="R235" s="78">
        <v>0</v>
      </c>
      <c r="W235" s="92"/>
    </row>
    <row r="236" spans="2:23">
      <c r="B236" t="s">
        <v>2788</v>
      </c>
      <c r="C236" t="s">
        <v>2023</v>
      </c>
      <c r="D236" s="91">
        <v>6471</v>
      </c>
      <c r="E236"/>
      <c r="F236" t="s">
        <v>552</v>
      </c>
      <c r="G236" s="86">
        <v>43321</v>
      </c>
      <c r="H236" t="s">
        <v>149</v>
      </c>
      <c r="I236" s="77">
        <v>7.18</v>
      </c>
      <c r="J236" t="s">
        <v>669</v>
      </c>
      <c r="K236" t="s">
        <v>102</v>
      </c>
      <c r="L236" s="78">
        <v>2.8500000000000001E-2</v>
      </c>
      <c r="M236" s="78">
        <v>3.1199999999999999E-2</v>
      </c>
      <c r="N236" s="77">
        <v>610.05999999999995</v>
      </c>
      <c r="O236" s="77">
        <v>109.3</v>
      </c>
      <c r="P236" s="77">
        <v>0.66679558000000005</v>
      </c>
      <c r="Q236" s="78">
        <v>3.2000000000000002E-3</v>
      </c>
      <c r="R236" s="78">
        <v>0</v>
      </c>
      <c r="W236" s="92"/>
    </row>
    <row r="237" spans="2:23">
      <c r="B237" t="s">
        <v>2788</v>
      </c>
      <c r="C237" t="s">
        <v>2023</v>
      </c>
      <c r="D237" s="91">
        <v>529736</v>
      </c>
      <c r="E237"/>
      <c r="F237" t="s">
        <v>552</v>
      </c>
      <c r="G237" s="86">
        <v>43417</v>
      </c>
      <c r="H237" t="s">
        <v>149</v>
      </c>
      <c r="I237" s="77">
        <v>7.13</v>
      </c>
      <c r="J237" t="s">
        <v>669</v>
      </c>
      <c r="K237" t="s">
        <v>102</v>
      </c>
      <c r="L237" s="78">
        <v>3.0800000000000001E-2</v>
      </c>
      <c r="M237" s="78">
        <v>3.2199999999999999E-2</v>
      </c>
      <c r="N237" s="77">
        <v>694.59</v>
      </c>
      <c r="O237" s="77">
        <v>110.12</v>
      </c>
      <c r="P237" s="77">
        <v>0.76488250800000002</v>
      </c>
      <c r="Q237" s="78">
        <v>3.7000000000000002E-3</v>
      </c>
      <c r="R237" s="78">
        <v>0</v>
      </c>
      <c r="W237" s="92"/>
    </row>
    <row r="238" spans="2:23">
      <c r="B238" t="s">
        <v>2788</v>
      </c>
      <c r="C238" t="s">
        <v>2023</v>
      </c>
      <c r="D238" s="91">
        <v>6720</v>
      </c>
      <c r="E238"/>
      <c r="F238" t="s">
        <v>552</v>
      </c>
      <c r="G238" s="86">
        <v>43485</v>
      </c>
      <c r="H238" t="s">
        <v>149</v>
      </c>
      <c r="I238" s="77">
        <v>7.16</v>
      </c>
      <c r="J238" t="s">
        <v>669</v>
      </c>
      <c r="K238" t="s">
        <v>102</v>
      </c>
      <c r="L238" s="78">
        <v>3.0200000000000001E-2</v>
      </c>
      <c r="M238" s="78">
        <v>3.0599999999999999E-2</v>
      </c>
      <c r="N238" s="77">
        <v>877.75</v>
      </c>
      <c r="O238" s="77">
        <v>111.13</v>
      </c>
      <c r="P238" s="77">
        <v>0.97544357500000001</v>
      </c>
      <c r="Q238" s="78">
        <v>4.7000000000000002E-3</v>
      </c>
      <c r="R238" s="78">
        <v>0</v>
      </c>
      <c r="W238" s="92"/>
    </row>
    <row r="239" spans="2:23">
      <c r="B239" t="s">
        <v>2788</v>
      </c>
      <c r="C239" t="s">
        <v>2023</v>
      </c>
      <c r="D239" s="91">
        <v>6818</v>
      </c>
      <c r="E239"/>
      <c r="F239" t="s">
        <v>552</v>
      </c>
      <c r="G239" s="86">
        <v>43541</v>
      </c>
      <c r="H239" t="s">
        <v>149</v>
      </c>
      <c r="I239" s="77">
        <v>7.19</v>
      </c>
      <c r="J239" t="s">
        <v>669</v>
      </c>
      <c r="K239" t="s">
        <v>102</v>
      </c>
      <c r="L239" s="78">
        <v>2.7300000000000001E-2</v>
      </c>
      <c r="M239" s="78">
        <v>3.1600000000000003E-2</v>
      </c>
      <c r="N239" s="77">
        <v>75.38</v>
      </c>
      <c r="O239" s="77">
        <v>108.13</v>
      </c>
      <c r="P239" s="77">
        <v>8.1508393999999998E-2</v>
      </c>
      <c r="Q239" s="78">
        <v>4.0000000000000002E-4</v>
      </c>
      <c r="R239" s="78">
        <v>0</v>
      </c>
      <c r="W239" s="92"/>
    </row>
    <row r="240" spans="2:23">
      <c r="B240" t="s">
        <v>2788</v>
      </c>
      <c r="C240" t="s">
        <v>2023</v>
      </c>
      <c r="D240" s="91">
        <v>6925</v>
      </c>
      <c r="E240"/>
      <c r="F240" t="s">
        <v>552</v>
      </c>
      <c r="G240" s="86">
        <v>43613</v>
      </c>
      <c r="H240" t="s">
        <v>149</v>
      </c>
      <c r="I240" s="77">
        <v>7.2</v>
      </c>
      <c r="J240" t="s">
        <v>669</v>
      </c>
      <c r="K240" t="s">
        <v>102</v>
      </c>
      <c r="L240" s="78">
        <v>2.52E-2</v>
      </c>
      <c r="M240" s="78">
        <v>3.27E-2</v>
      </c>
      <c r="N240" s="77">
        <v>231.67</v>
      </c>
      <c r="O240" s="77">
        <v>104.93</v>
      </c>
      <c r="P240" s="77">
        <v>0.24309133099999999</v>
      </c>
      <c r="Q240" s="78">
        <v>1.1999999999999999E-3</v>
      </c>
      <c r="R240" s="78">
        <v>0</v>
      </c>
      <c r="W240" s="92"/>
    </row>
    <row r="241" spans="2:23">
      <c r="B241" t="s">
        <v>2788</v>
      </c>
      <c r="C241" t="s">
        <v>2023</v>
      </c>
      <c r="D241" s="91">
        <v>70481</v>
      </c>
      <c r="E241"/>
      <c r="F241" t="s">
        <v>552</v>
      </c>
      <c r="G241" s="86">
        <v>43657</v>
      </c>
      <c r="H241" t="s">
        <v>149</v>
      </c>
      <c r="I241" s="77">
        <v>7.12</v>
      </c>
      <c r="J241" t="s">
        <v>669</v>
      </c>
      <c r="K241" t="s">
        <v>102</v>
      </c>
      <c r="L241" s="78">
        <v>2.52E-2</v>
      </c>
      <c r="M241" s="78">
        <v>3.6700000000000003E-2</v>
      </c>
      <c r="N241" s="77">
        <v>228.56</v>
      </c>
      <c r="O241" s="77">
        <v>101.34</v>
      </c>
      <c r="P241" s="77">
        <v>0.23162270400000001</v>
      </c>
      <c r="Q241" s="78">
        <v>1.1000000000000001E-3</v>
      </c>
      <c r="R241" s="78">
        <v>0</v>
      </c>
      <c r="W241" s="92"/>
    </row>
    <row r="242" spans="2:23">
      <c r="B242" t="s">
        <v>2781</v>
      </c>
      <c r="C242" t="s">
        <v>2020</v>
      </c>
      <c r="D242" s="91">
        <v>75611</v>
      </c>
      <c r="E242"/>
      <c r="F242" t="s">
        <v>614</v>
      </c>
      <c r="G242" s="86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149.91</v>
      </c>
      <c r="O242" s="77">
        <v>97.45</v>
      </c>
      <c r="P242" s="77">
        <v>0.14608729500000001</v>
      </c>
      <c r="Q242" s="78">
        <v>6.9999999999999999E-4</v>
      </c>
      <c r="R242" s="78">
        <v>0</v>
      </c>
      <c r="W242" s="92"/>
    </row>
    <row r="243" spans="2:23">
      <c r="B243" t="s">
        <v>2781</v>
      </c>
      <c r="C243" t="s">
        <v>2020</v>
      </c>
      <c r="D243" s="91">
        <v>8991</v>
      </c>
      <c r="E243"/>
      <c r="F243" t="s">
        <v>614</v>
      </c>
      <c r="G243" s="86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136.53</v>
      </c>
      <c r="O243" s="77">
        <v>87.77</v>
      </c>
      <c r="P243" s="77">
        <v>0.119832381</v>
      </c>
      <c r="Q243" s="78">
        <v>5.9999999999999995E-4</v>
      </c>
      <c r="R243" s="78">
        <v>0</v>
      </c>
      <c r="W243" s="92"/>
    </row>
    <row r="244" spans="2:23">
      <c r="B244" t="s">
        <v>2781</v>
      </c>
      <c r="C244" t="s">
        <v>2020</v>
      </c>
      <c r="D244" s="91">
        <v>9112</v>
      </c>
      <c r="E244"/>
      <c r="F244" t="s">
        <v>614</v>
      </c>
      <c r="G244" s="86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218.61</v>
      </c>
      <c r="O244" s="77">
        <v>93.99</v>
      </c>
      <c r="P244" s="77">
        <v>0.20547153900000001</v>
      </c>
      <c r="Q244" s="78">
        <v>1E-3</v>
      </c>
      <c r="R244" s="78">
        <v>0</v>
      </c>
      <c r="W244" s="92"/>
    </row>
    <row r="245" spans="2:23">
      <c r="B245" t="s">
        <v>2781</v>
      </c>
      <c r="C245" t="s">
        <v>2020</v>
      </c>
      <c r="D245" s="91">
        <v>9247</v>
      </c>
      <c r="E245"/>
      <c r="F245" t="s">
        <v>614</v>
      </c>
      <c r="G245" s="86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270.33</v>
      </c>
      <c r="O245" s="77">
        <v>91.23</v>
      </c>
      <c r="P245" s="77">
        <v>0.246622059</v>
      </c>
      <c r="Q245" s="78">
        <v>1.1999999999999999E-3</v>
      </c>
      <c r="R245" s="78">
        <v>0</v>
      </c>
      <c r="W245" s="92"/>
    </row>
    <row r="246" spans="2:23">
      <c r="B246" t="s">
        <v>2781</v>
      </c>
      <c r="C246" t="s">
        <v>2020</v>
      </c>
      <c r="D246" s="91">
        <v>9486</v>
      </c>
      <c r="E246"/>
      <c r="F246" t="s">
        <v>614</v>
      </c>
      <c r="G246" s="86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264.44</v>
      </c>
      <c r="O246" s="77">
        <v>99.54</v>
      </c>
      <c r="P246" s="77">
        <v>0.26322357600000001</v>
      </c>
      <c r="Q246" s="78">
        <v>1.2999999999999999E-3</v>
      </c>
      <c r="R246" s="78">
        <v>0</v>
      </c>
      <c r="W246" s="92"/>
    </row>
    <row r="247" spans="2:23">
      <c r="B247" t="s">
        <v>2781</v>
      </c>
      <c r="C247" t="s">
        <v>2020</v>
      </c>
      <c r="D247" s="91">
        <v>9567</v>
      </c>
      <c r="E247"/>
      <c r="F247" t="s">
        <v>614</v>
      </c>
      <c r="G247" s="86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287.05</v>
      </c>
      <c r="O247" s="77">
        <v>100.08</v>
      </c>
      <c r="P247" s="77">
        <v>0.28727964</v>
      </c>
      <c r="Q247" s="78">
        <v>1.4E-3</v>
      </c>
      <c r="R247" s="78">
        <v>0</v>
      </c>
      <c r="W247" s="92"/>
    </row>
    <row r="248" spans="2:23">
      <c r="B248" t="s">
        <v>2781</v>
      </c>
      <c r="C248" t="s">
        <v>2020</v>
      </c>
      <c r="D248" s="91">
        <v>7894</v>
      </c>
      <c r="E248"/>
      <c r="F248" t="s">
        <v>614</v>
      </c>
      <c r="G248" s="86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185.79</v>
      </c>
      <c r="O248" s="77">
        <v>92.06</v>
      </c>
      <c r="P248" s="77">
        <v>0.17103827399999999</v>
      </c>
      <c r="Q248" s="78">
        <v>8.0000000000000004E-4</v>
      </c>
      <c r="R248" s="78">
        <v>0</v>
      </c>
      <c r="W248" s="92"/>
    </row>
    <row r="249" spans="2:23">
      <c r="B249" t="s">
        <v>2781</v>
      </c>
      <c r="C249" t="s">
        <v>2020</v>
      </c>
      <c r="D249" s="91">
        <v>80760</v>
      </c>
      <c r="E249"/>
      <c r="F249" t="s">
        <v>614</v>
      </c>
      <c r="G249" s="86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170.64</v>
      </c>
      <c r="O249" s="77">
        <v>84.27</v>
      </c>
      <c r="P249" s="77">
        <v>0.143798328</v>
      </c>
      <c r="Q249" s="78">
        <v>6.9999999999999999E-4</v>
      </c>
      <c r="R249" s="78">
        <v>0</v>
      </c>
      <c r="W249" s="92"/>
    </row>
    <row r="250" spans="2:23">
      <c r="B250" t="s">
        <v>2781</v>
      </c>
      <c r="C250" t="s">
        <v>2020</v>
      </c>
      <c r="D250" s="91">
        <v>9311</v>
      </c>
      <c r="E250"/>
      <c r="F250" t="s">
        <v>614</v>
      </c>
      <c r="G250" s="86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151.32</v>
      </c>
      <c r="O250" s="77">
        <v>93.02</v>
      </c>
      <c r="P250" s="77">
        <v>0.14075786400000001</v>
      </c>
      <c r="Q250" s="78">
        <v>6.9999999999999999E-4</v>
      </c>
      <c r="R250" s="78">
        <v>0</v>
      </c>
      <c r="W250" s="92"/>
    </row>
    <row r="251" spans="2:23">
      <c r="B251" t="s">
        <v>2835</v>
      </c>
      <c r="C251" t="s">
        <v>2020</v>
      </c>
      <c r="D251" s="91">
        <v>8811</v>
      </c>
      <c r="E251"/>
      <c r="F251" t="s">
        <v>865</v>
      </c>
      <c r="G251" s="86">
        <v>44550</v>
      </c>
      <c r="H251" t="s">
        <v>963</v>
      </c>
      <c r="I251" s="77">
        <v>4.88</v>
      </c>
      <c r="J251" t="s">
        <v>347</v>
      </c>
      <c r="K251" t="s">
        <v>102</v>
      </c>
      <c r="L251" s="78">
        <v>7.85E-2</v>
      </c>
      <c r="M251" s="78">
        <v>7.8899999999999998E-2</v>
      </c>
      <c r="N251" s="77">
        <v>229.39</v>
      </c>
      <c r="O251" s="77">
        <v>102.61</v>
      </c>
      <c r="P251" s="77">
        <v>0.23537707899999999</v>
      </c>
      <c r="Q251" s="78">
        <v>1.1000000000000001E-3</v>
      </c>
      <c r="R251" s="78">
        <v>0</v>
      </c>
      <c r="W251" s="92"/>
    </row>
    <row r="252" spans="2:23">
      <c r="B252" t="s">
        <v>2836</v>
      </c>
      <c r="C252" t="s">
        <v>2023</v>
      </c>
      <c r="D252" s="91">
        <v>455954</v>
      </c>
      <c r="E252"/>
      <c r="F252" t="s">
        <v>865</v>
      </c>
      <c r="G252" s="86">
        <v>42732</v>
      </c>
      <c r="H252" t="s">
        <v>963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931.98</v>
      </c>
      <c r="O252" s="77">
        <v>110.78</v>
      </c>
      <c r="P252" s="77">
        <v>1.032447444</v>
      </c>
      <c r="Q252" s="78">
        <v>5.0000000000000001E-3</v>
      </c>
      <c r="R252" s="78">
        <v>0</v>
      </c>
      <c r="W252" s="92"/>
    </row>
    <row r="253" spans="2:23">
      <c r="B253" t="s">
        <v>2790</v>
      </c>
      <c r="C253" t="s">
        <v>2023</v>
      </c>
      <c r="D253" s="91">
        <v>9700</v>
      </c>
      <c r="E253"/>
      <c r="F253" t="s">
        <v>614</v>
      </c>
      <c r="G253" s="86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20.69</v>
      </c>
      <c r="O253" s="77">
        <v>99.58</v>
      </c>
      <c r="P253" s="77">
        <v>2.0603102000000002E-2</v>
      </c>
      <c r="Q253" s="78">
        <v>1E-4</v>
      </c>
      <c r="R253" s="78">
        <v>0</v>
      </c>
      <c r="W253" s="92"/>
    </row>
    <row r="254" spans="2:23">
      <c r="B254" t="s">
        <v>2790</v>
      </c>
      <c r="C254" t="s">
        <v>2023</v>
      </c>
      <c r="D254" s="91">
        <v>9738</v>
      </c>
      <c r="E254"/>
      <c r="F254" t="s">
        <v>614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7.91</v>
      </c>
      <c r="O254" s="77">
        <v>99.85</v>
      </c>
      <c r="P254" s="77">
        <v>7.8981350000000006E-3</v>
      </c>
      <c r="Q254" s="78">
        <v>0</v>
      </c>
      <c r="R254" s="78">
        <v>0</v>
      </c>
      <c r="W254" s="92"/>
    </row>
    <row r="255" spans="2:23">
      <c r="B255" t="s">
        <v>2790</v>
      </c>
      <c r="C255" t="s">
        <v>2023</v>
      </c>
      <c r="D255" s="91">
        <v>9739</v>
      </c>
      <c r="E255"/>
      <c r="F255" t="s">
        <v>614</v>
      </c>
      <c r="G255" s="86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51.31</v>
      </c>
      <c r="O255" s="77">
        <v>99.79</v>
      </c>
      <c r="P255" s="77">
        <v>5.1202248999999998E-2</v>
      </c>
      <c r="Q255" s="78">
        <v>2.0000000000000001E-4</v>
      </c>
      <c r="R255" s="78">
        <v>0</v>
      </c>
      <c r="W255" s="92"/>
    </row>
    <row r="256" spans="2:23">
      <c r="B256" t="s">
        <v>2790</v>
      </c>
      <c r="C256" t="s">
        <v>2023</v>
      </c>
      <c r="D256" s="91">
        <v>9791</v>
      </c>
      <c r="E256"/>
      <c r="F256" t="s">
        <v>614</v>
      </c>
      <c r="G256" s="86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27.06</v>
      </c>
      <c r="O256" s="77">
        <v>99.8</v>
      </c>
      <c r="P256" s="77">
        <v>2.7005879999999999E-2</v>
      </c>
      <c r="Q256" s="78">
        <v>1E-4</v>
      </c>
      <c r="R256" s="78">
        <v>0</v>
      </c>
      <c r="W256" s="92"/>
    </row>
    <row r="257" spans="2:23">
      <c r="B257" t="s">
        <v>2790</v>
      </c>
      <c r="C257" t="s">
        <v>2023</v>
      </c>
      <c r="D257" s="91">
        <v>9790</v>
      </c>
      <c r="E257"/>
      <c r="F257" t="s">
        <v>614</v>
      </c>
      <c r="G257" s="86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15.22</v>
      </c>
      <c r="O257" s="77">
        <v>99.58</v>
      </c>
      <c r="P257" s="77">
        <v>1.5156075999999999E-2</v>
      </c>
      <c r="Q257" s="78">
        <v>1E-4</v>
      </c>
      <c r="R257" s="78">
        <v>0</v>
      </c>
      <c r="W257" s="92"/>
    </row>
    <row r="258" spans="2:23">
      <c r="B258" t="s">
        <v>2790</v>
      </c>
      <c r="C258" t="s">
        <v>2023</v>
      </c>
      <c r="D258" s="91">
        <v>9199</v>
      </c>
      <c r="E258"/>
      <c r="F258" t="s">
        <v>614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77.53</v>
      </c>
      <c r="O258" s="77">
        <v>99.58</v>
      </c>
      <c r="P258" s="77">
        <v>7.7204374000000006E-2</v>
      </c>
      <c r="Q258" s="78">
        <v>4.0000000000000002E-4</v>
      </c>
      <c r="R258" s="78">
        <v>0</v>
      </c>
      <c r="W258" s="92"/>
    </row>
    <row r="259" spans="2:23">
      <c r="B259" t="s">
        <v>2790</v>
      </c>
      <c r="C259" t="s">
        <v>2023</v>
      </c>
      <c r="D259" s="91">
        <v>8814</v>
      </c>
      <c r="E259"/>
      <c r="F259" t="s">
        <v>614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36.82</v>
      </c>
      <c r="O259" s="77">
        <v>99.58</v>
      </c>
      <c r="P259" s="77">
        <v>3.6665356000000003E-2</v>
      </c>
      <c r="Q259" s="78">
        <v>2.0000000000000001E-4</v>
      </c>
      <c r="R259" s="78">
        <v>0</v>
      </c>
      <c r="W259" s="92"/>
    </row>
    <row r="260" spans="2:23">
      <c r="B260" t="s">
        <v>2790</v>
      </c>
      <c r="C260" t="s">
        <v>2023</v>
      </c>
      <c r="D260" s="91">
        <v>8776</v>
      </c>
      <c r="E260"/>
      <c r="F260" t="s">
        <v>614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135.44</v>
      </c>
      <c r="O260" s="77">
        <v>99.58</v>
      </c>
      <c r="P260" s="77">
        <v>0.13487115199999999</v>
      </c>
      <c r="Q260" s="78">
        <v>5.9999999999999995E-4</v>
      </c>
      <c r="R260" s="78">
        <v>0</v>
      </c>
      <c r="W260" s="92"/>
    </row>
    <row r="261" spans="2:23">
      <c r="B261" t="s">
        <v>2790</v>
      </c>
      <c r="C261" t="s">
        <v>2023</v>
      </c>
      <c r="D261" s="91">
        <v>90031</v>
      </c>
      <c r="E261"/>
      <c r="F261" t="s">
        <v>614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52.91</v>
      </c>
      <c r="O261" s="77">
        <v>99.58</v>
      </c>
      <c r="P261" s="77">
        <v>5.2687777999999998E-2</v>
      </c>
      <c r="Q261" s="78">
        <v>2.9999999999999997E-4</v>
      </c>
      <c r="R261" s="78">
        <v>0</v>
      </c>
      <c r="W261" s="92"/>
    </row>
    <row r="262" spans="2:23">
      <c r="B262" t="s">
        <v>2790</v>
      </c>
      <c r="C262" t="s">
        <v>2023</v>
      </c>
      <c r="D262" s="91">
        <v>9096</v>
      </c>
      <c r="E262"/>
      <c r="F262" t="s">
        <v>614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53.57</v>
      </c>
      <c r="O262" s="77">
        <v>99.58</v>
      </c>
      <c r="P262" s="77">
        <v>5.3345006E-2</v>
      </c>
      <c r="Q262" s="78">
        <v>2.9999999999999997E-4</v>
      </c>
      <c r="R262" s="78">
        <v>0</v>
      </c>
      <c r="W262" s="92"/>
    </row>
    <row r="263" spans="2:23">
      <c r="B263" t="s">
        <v>2790</v>
      </c>
      <c r="C263" t="s">
        <v>2023</v>
      </c>
      <c r="D263" s="91">
        <v>9127</v>
      </c>
      <c r="E263"/>
      <c r="F263" t="s">
        <v>614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31.42</v>
      </c>
      <c r="O263" s="77">
        <v>99.58</v>
      </c>
      <c r="P263" s="77">
        <v>3.1288035999999998E-2</v>
      </c>
      <c r="Q263" s="78">
        <v>2.0000000000000001E-4</v>
      </c>
      <c r="R263" s="78">
        <v>0</v>
      </c>
      <c r="W263" s="92"/>
    </row>
    <row r="264" spans="2:23">
      <c r="B264" t="s">
        <v>2790</v>
      </c>
      <c r="C264" t="s">
        <v>2023</v>
      </c>
      <c r="D264" s="91">
        <v>9255</v>
      </c>
      <c r="E264"/>
      <c r="F264" t="s">
        <v>614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50.11</v>
      </c>
      <c r="O264" s="77">
        <v>99.58</v>
      </c>
      <c r="P264" s="77">
        <v>4.9899538E-2</v>
      </c>
      <c r="Q264" s="78">
        <v>2.0000000000000001E-4</v>
      </c>
      <c r="R264" s="78">
        <v>0</v>
      </c>
      <c r="W264" s="92"/>
    </row>
    <row r="265" spans="2:23">
      <c r="B265" t="s">
        <v>2790</v>
      </c>
      <c r="C265" t="s">
        <v>2023</v>
      </c>
      <c r="D265" s="91">
        <v>9287</v>
      </c>
      <c r="E265"/>
      <c r="F265" t="s">
        <v>614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27.07</v>
      </c>
      <c r="O265" s="77">
        <v>99.58</v>
      </c>
      <c r="P265" s="77">
        <v>2.6956305999999999E-2</v>
      </c>
      <c r="Q265" s="78">
        <v>1E-4</v>
      </c>
      <c r="R265" s="78">
        <v>0</v>
      </c>
      <c r="W265" s="92"/>
    </row>
    <row r="266" spans="2:23">
      <c r="B266" t="s">
        <v>2790</v>
      </c>
      <c r="C266" t="s">
        <v>2023</v>
      </c>
      <c r="D266" s="91">
        <v>9339</v>
      </c>
      <c r="E266"/>
      <c r="F266" t="s">
        <v>614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37.53</v>
      </c>
      <c r="O266" s="77">
        <v>99.58</v>
      </c>
      <c r="P266" s="77">
        <v>3.7372374E-2</v>
      </c>
      <c r="Q266" s="78">
        <v>2.0000000000000001E-4</v>
      </c>
      <c r="R266" s="78">
        <v>0</v>
      </c>
      <c r="W266" s="92"/>
    </row>
    <row r="267" spans="2:23">
      <c r="B267" t="s">
        <v>2790</v>
      </c>
      <c r="C267" t="s">
        <v>2023</v>
      </c>
      <c r="D267" s="91">
        <v>93881</v>
      </c>
      <c r="E267"/>
      <c r="F267" t="s">
        <v>614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70.27</v>
      </c>
      <c r="O267" s="77">
        <v>99.58</v>
      </c>
      <c r="P267" s="77">
        <v>6.9974865999999997E-2</v>
      </c>
      <c r="Q267" s="78">
        <v>2.9999999999999997E-4</v>
      </c>
      <c r="R267" s="78">
        <v>0</v>
      </c>
      <c r="W267" s="92"/>
    </row>
    <row r="268" spans="2:23">
      <c r="B268" t="s">
        <v>2790</v>
      </c>
      <c r="C268" t="s">
        <v>2023</v>
      </c>
      <c r="D268" s="91">
        <v>9455</v>
      </c>
      <c r="E268"/>
      <c r="F268" t="s">
        <v>614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51.07</v>
      </c>
      <c r="O268" s="77">
        <v>99.58</v>
      </c>
      <c r="P268" s="77">
        <v>5.0855506000000002E-2</v>
      </c>
      <c r="Q268" s="78">
        <v>2.0000000000000001E-4</v>
      </c>
      <c r="R268" s="78">
        <v>0</v>
      </c>
      <c r="W268" s="92"/>
    </row>
    <row r="269" spans="2:23">
      <c r="B269" t="s">
        <v>2790</v>
      </c>
      <c r="C269" t="s">
        <v>2023</v>
      </c>
      <c r="D269" s="91">
        <v>9553</v>
      </c>
      <c r="E269"/>
      <c r="F269" t="s">
        <v>614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35.840000000000003</v>
      </c>
      <c r="O269" s="77">
        <v>99.58</v>
      </c>
      <c r="P269" s="77">
        <v>3.5689472E-2</v>
      </c>
      <c r="Q269" s="78">
        <v>2.0000000000000001E-4</v>
      </c>
      <c r="R269" s="78">
        <v>0</v>
      </c>
      <c r="W269" s="92"/>
    </row>
    <row r="270" spans="2:23">
      <c r="B270" t="s">
        <v>2790</v>
      </c>
      <c r="C270" t="s">
        <v>2023</v>
      </c>
      <c r="D270" s="91">
        <v>95930</v>
      </c>
      <c r="E270"/>
      <c r="F270" t="s">
        <v>614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54.29</v>
      </c>
      <c r="O270" s="77">
        <v>99.58</v>
      </c>
      <c r="P270" s="77">
        <v>5.4061982000000001E-2</v>
      </c>
      <c r="Q270" s="78">
        <v>2.9999999999999997E-4</v>
      </c>
      <c r="R270" s="78">
        <v>0</v>
      </c>
      <c r="W270" s="92"/>
    </row>
    <row r="271" spans="2:23">
      <c r="B271" t="s">
        <v>2790</v>
      </c>
      <c r="C271" t="s">
        <v>2023</v>
      </c>
      <c r="D271" s="91">
        <v>9632</v>
      </c>
      <c r="E271"/>
      <c r="F271" t="s">
        <v>614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43.76</v>
      </c>
      <c r="O271" s="77">
        <v>99.58</v>
      </c>
      <c r="P271" s="77">
        <v>4.3576207999999998E-2</v>
      </c>
      <c r="Q271" s="78">
        <v>2.0000000000000001E-4</v>
      </c>
      <c r="R271" s="78">
        <v>0</v>
      </c>
      <c r="W271" s="92"/>
    </row>
    <row r="272" spans="2:23">
      <c r="B272" s="83" t="s">
        <v>2837</v>
      </c>
      <c r="C272" t="s">
        <v>2020</v>
      </c>
      <c r="D272" s="91">
        <v>4647</v>
      </c>
      <c r="E272"/>
      <c r="F272" t="s">
        <v>646</v>
      </c>
      <c r="G272" s="86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1360.51</v>
      </c>
      <c r="O272" s="77">
        <v>153.57</v>
      </c>
      <c r="P272" s="77">
        <v>2.089335207</v>
      </c>
      <c r="Q272" s="78">
        <v>1.01E-2</v>
      </c>
      <c r="R272" s="78">
        <v>0</v>
      </c>
      <c r="W272" s="92"/>
    </row>
    <row r="273" spans="2:23">
      <c r="B273" t="s">
        <v>2787</v>
      </c>
      <c r="C273" t="s">
        <v>2023</v>
      </c>
      <c r="D273" s="91">
        <v>9280</v>
      </c>
      <c r="E273"/>
      <c r="F273" t="s">
        <v>646</v>
      </c>
      <c r="G273" s="86">
        <v>44858</v>
      </c>
      <c r="H273" t="s">
        <v>149</v>
      </c>
      <c r="I273" s="77">
        <v>5.65</v>
      </c>
      <c r="J273" t="s">
        <v>669</v>
      </c>
      <c r="K273" t="s">
        <v>102</v>
      </c>
      <c r="L273" s="78">
        <v>3.49E-2</v>
      </c>
      <c r="M273" s="78">
        <v>4.5400000000000003E-2</v>
      </c>
      <c r="N273" s="77">
        <v>137.81</v>
      </c>
      <c r="O273" s="77">
        <v>98.34</v>
      </c>
      <c r="P273" s="77">
        <v>0.13552235400000001</v>
      </c>
      <c r="Q273" s="78">
        <v>6.9999999999999999E-4</v>
      </c>
      <c r="R273" s="78">
        <v>0</v>
      </c>
      <c r="W273" s="92"/>
    </row>
    <row r="274" spans="2:23">
      <c r="B274" t="s">
        <v>2787</v>
      </c>
      <c r="C274" t="s">
        <v>2023</v>
      </c>
      <c r="D274" s="91">
        <v>9281</v>
      </c>
      <c r="E274"/>
      <c r="F274" t="s">
        <v>646</v>
      </c>
      <c r="G274" s="86">
        <v>44858</v>
      </c>
      <c r="H274" t="s">
        <v>149</v>
      </c>
      <c r="I274" s="77">
        <v>5.68</v>
      </c>
      <c r="J274" t="s">
        <v>669</v>
      </c>
      <c r="K274" t="s">
        <v>102</v>
      </c>
      <c r="L274" s="78">
        <v>3.49E-2</v>
      </c>
      <c r="M274" s="78">
        <v>4.53E-2</v>
      </c>
      <c r="N274" s="77">
        <v>114.1</v>
      </c>
      <c r="O274" s="77">
        <v>98.33</v>
      </c>
      <c r="P274" s="77">
        <v>0.11219453</v>
      </c>
      <c r="Q274" s="78">
        <v>5.0000000000000001E-4</v>
      </c>
      <c r="R274" s="78">
        <v>0</v>
      </c>
      <c r="W274" s="92"/>
    </row>
    <row r="275" spans="2:23">
      <c r="B275" t="s">
        <v>2787</v>
      </c>
      <c r="C275" t="s">
        <v>2023</v>
      </c>
      <c r="D275" s="91">
        <v>9277</v>
      </c>
      <c r="E275"/>
      <c r="F275" t="s">
        <v>646</v>
      </c>
      <c r="G275" s="86">
        <v>44858</v>
      </c>
      <c r="H275" t="s">
        <v>149</v>
      </c>
      <c r="I275" s="77">
        <v>5.57</v>
      </c>
      <c r="J275" t="s">
        <v>669</v>
      </c>
      <c r="K275" t="s">
        <v>102</v>
      </c>
      <c r="L275" s="78">
        <v>3.49E-2</v>
      </c>
      <c r="M275" s="78">
        <v>4.5499999999999999E-2</v>
      </c>
      <c r="N275" s="77">
        <v>142.69999999999999</v>
      </c>
      <c r="O275" s="77">
        <v>98.35</v>
      </c>
      <c r="P275" s="77">
        <v>0.14034545000000001</v>
      </c>
      <c r="Q275" s="78">
        <v>6.9999999999999999E-4</v>
      </c>
      <c r="R275" s="78">
        <v>0</v>
      </c>
      <c r="W275" s="92"/>
    </row>
    <row r="276" spans="2:23">
      <c r="B276" t="s">
        <v>2787</v>
      </c>
      <c r="C276" t="s">
        <v>2023</v>
      </c>
      <c r="D276" s="91">
        <v>9278</v>
      </c>
      <c r="E276"/>
      <c r="F276" t="s">
        <v>646</v>
      </c>
      <c r="G276" s="86">
        <v>44858</v>
      </c>
      <c r="H276" t="s">
        <v>149</v>
      </c>
      <c r="I276" s="77">
        <v>5.6</v>
      </c>
      <c r="J276" t="s">
        <v>669</v>
      </c>
      <c r="K276" t="s">
        <v>102</v>
      </c>
      <c r="L276" s="78">
        <v>3.49E-2</v>
      </c>
      <c r="M276" s="78">
        <v>4.5400000000000003E-2</v>
      </c>
      <c r="N276" s="77">
        <v>173.63</v>
      </c>
      <c r="O276" s="77">
        <v>98.35</v>
      </c>
      <c r="P276" s="77">
        <v>0.170765105</v>
      </c>
      <c r="Q276" s="78">
        <v>8.0000000000000004E-4</v>
      </c>
      <c r="R276" s="78">
        <v>0</v>
      </c>
      <c r="W276" s="92"/>
    </row>
    <row r="277" spans="2:23">
      <c r="B277" t="s">
        <v>2787</v>
      </c>
      <c r="C277" t="s">
        <v>2023</v>
      </c>
      <c r="D277" s="91">
        <v>9279</v>
      </c>
      <c r="E277"/>
      <c r="F277" t="s">
        <v>646</v>
      </c>
      <c r="G277" s="86">
        <v>44858</v>
      </c>
      <c r="H277" t="s">
        <v>149</v>
      </c>
      <c r="I277" s="77">
        <v>5.77</v>
      </c>
      <c r="J277" t="s">
        <v>669</v>
      </c>
      <c r="K277" t="s">
        <v>102</v>
      </c>
      <c r="L277" s="78">
        <v>3.49E-2</v>
      </c>
      <c r="M277" s="78">
        <v>4.5199999999999997E-2</v>
      </c>
      <c r="N277" s="77">
        <v>103.28</v>
      </c>
      <c r="O277" s="77">
        <v>98.32</v>
      </c>
      <c r="P277" s="77">
        <v>0.101544896</v>
      </c>
      <c r="Q277" s="78">
        <v>5.0000000000000001E-4</v>
      </c>
      <c r="R277" s="78">
        <v>0</v>
      </c>
      <c r="W277" s="92"/>
    </row>
    <row r="278" spans="2:23">
      <c r="B278" t="s">
        <v>2789</v>
      </c>
      <c r="C278" t="s">
        <v>2020</v>
      </c>
      <c r="D278" s="91">
        <v>9637</v>
      </c>
      <c r="E278"/>
      <c r="F278" t="s">
        <v>646</v>
      </c>
      <c r="G278" s="86">
        <v>45104</v>
      </c>
      <c r="H278" t="s">
        <v>149</v>
      </c>
      <c r="I278" s="77">
        <v>2.4900000000000002</v>
      </c>
      <c r="J278" t="s">
        <v>347</v>
      </c>
      <c r="K278" t="s">
        <v>102</v>
      </c>
      <c r="L278" s="78">
        <v>5.2200000000000003E-2</v>
      </c>
      <c r="M278" s="78">
        <v>6.0600000000000001E-2</v>
      </c>
      <c r="N278" s="77">
        <v>1112.0999999999999</v>
      </c>
      <c r="O278" s="77">
        <v>100.32</v>
      </c>
      <c r="P278" s="77">
        <v>1.1156587200000001</v>
      </c>
      <c r="Q278" s="78">
        <v>5.4000000000000003E-3</v>
      </c>
      <c r="R278" s="78">
        <v>0</v>
      </c>
      <c r="W278" s="92"/>
    </row>
    <row r="279" spans="2:23">
      <c r="B279" t="s">
        <v>2793</v>
      </c>
      <c r="C279" t="s">
        <v>2020</v>
      </c>
      <c r="D279" s="91">
        <v>9577</v>
      </c>
      <c r="E279"/>
      <c r="F279" t="s">
        <v>646</v>
      </c>
      <c r="G279" s="86">
        <v>45063</v>
      </c>
      <c r="H279" t="s">
        <v>149</v>
      </c>
      <c r="I279" s="77">
        <v>3.58</v>
      </c>
      <c r="J279" t="s">
        <v>347</v>
      </c>
      <c r="K279" t="s">
        <v>102</v>
      </c>
      <c r="L279" s="78">
        <v>4.4299999999999999E-2</v>
      </c>
      <c r="M279" s="78">
        <v>4.53E-2</v>
      </c>
      <c r="N279" s="77">
        <v>1668.15</v>
      </c>
      <c r="O279" s="77">
        <v>101.37</v>
      </c>
      <c r="P279" s="77">
        <v>1.691003655</v>
      </c>
      <c r="Q279" s="78">
        <v>8.0999999999999996E-3</v>
      </c>
      <c r="R279" s="78">
        <v>0</v>
      </c>
      <c r="W279" s="92"/>
    </row>
    <row r="280" spans="2:23">
      <c r="B280" t="s">
        <v>2838</v>
      </c>
      <c r="C280" t="s">
        <v>2023</v>
      </c>
      <c r="D280" s="91">
        <v>508309</v>
      </c>
      <c r="E280"/>
      <c r="F280" t="s">
        <v>842</v>
      </c>
      <c r="G280" s="86">
        <v>43185</v>
      </c>
      <c r="H280" t="s">
        <v>2033</v>
      </c>
      <c r="I280" s="77">
        <v>3.8</v>
      </c>
      <c r="J280" t="s">
        <v>849</v>
      </c>
      <c r="K280" t="s">
        <v>116</v>
      </c>
      <c r="L280" s="78">
        <v>4.2200000000000001E-2</v>
      </c>
      <c r="M280" s="78">
        <v>7.9600000000000004E-2</v>
      </c>
      <c r="N280" s="77">
        <v>27.28</v>
      </c>
      <c r="O280" s="77">
        <v>88.15</v>
      </c>
      <c r="P280" s="77">
        <v>6.8667122260000005E-2</v>
      </c>
      <c r="Q280" s="78">
        <v>2.9999999999999997E-4</v>
      </c>
      <c r="R280" s="78">
        <v>0</v>
      </c>
      <c r="W280" s="92"/>
    </row>
    <row r="281" spans="2:23">
      <c r="B281" t="s">
        <v>2840</v>
      </c>
      <c r="C281" t="s">
        <v>2023</v>
      </c>
      <c r="D281" s="91">
        <v>6826</v>
      </c>
      <c r="E281"/>
      <c r="F281" t="s">
        <v>2862</v>
      </c>
      <c r="G281" s="86">
        <v>43550</v>
      </c>
      <c r="H281" t="s">
        <v>210</v>
      </c>
      <c r="I281" s="77">
        <v>1.93</v>
      </c>
      <c r="J281" t="s">
        <v>849</v>
      </c>
      <c r="K281" t="s">
        <v>106</v>
      </c>
      <c r="L281" s="78">
        <v>8.4199999999999997E-2</v>
      </c>
      <c r="M281" s="78">
        <v>8.5500000000000007E-2</v>
      </c>
      <c r="N281" s="77">
        <v>43.28</v>
      </c>
      <c r="O281" s="77">
        <v>102.75</v>
      </c>
      <c r="P281" s="77">
        <v>0.17116579979999999</v>
      </c>
      <c r="Q281" s="78">
        <v>8.0000000000000004E-4</v>
      </c>
      <c r="R281" s="78">
        <v>0</v>
      </c>
      <c r="W281" s="92"/>
    </row>
    <row r="282" spans="2:23">
      <c r="B282" t="s">
        <v>2839</v>
      </c>
      <c r="C282" t="s">
        <v>2023</v>
      </c>
      <c r="D282" s="91">
        <v>6528</v>
      </c>
      <c r="E282"/>
      <c r="F282" t="s">
        <v>2862</v>
      </c>
      <c r="G282" s="86">
        <v>43373</v>
      </c>
      <c r="H282" t="s">
        <v>210</v>
      </c>
      <c r="I282" s="77">
        <v>4.3</v>
      </c>
      <c r="J282" t="s">
        <v>849</v>
      </c>
      <c r="K282" t="s">
        <v>113</v>
      </c>
      <c r="L282" s="78">
        <v>3.0300000000000001E-2</v>
      </c>
      <c r="M282" s="78">
        <v>7.8600000000000003E-2</v>
      </c>
      <c r="N282" s="77">
        <v>74.14</v>
      </c>
      <c r="O282" s="77">
        <v>83.98</v>
      </c>
      <c r="P282" s="77">
        <v>0.2926537072316</v>
      </c>
      <c r="Q282" s="78">
        <v>1.4E-3</v>
      </c>
      <c r="R282" s="78">
        <v>0</v>
      </c>
      <c r="W282" s="92"/>
    </row>
    <row r="283" spans="2:23">
      <c r="B283" t="s">
        <v>2841</v>
      </c>
      <c r="C283" t="s">
        <v>2023</v>
      </c>
      <c r="D283" s="91">
        <v>8860</v>
      </c>
      <c r="E283"/>
      <c r="F283" t="s">
        <v>2862</v>
      </c>
      <c r="G283" s="86">
        <v>44585</v>
      </c>
      <c r="H283" t="s">
        <v>210</v>
      </c>
      <c r="I283" s="77">
        <v>2.34</v>
      </c>
      <c r="J283" t="s">
        <v>968</v>
      </c>
      <c r="K283" t="s">
        <v>110</v>
      </c>
      <c r="L283" s="78">
        <v>6.1100000000000002E-2</v>
      </c>
      <c r="M283" s="78">
        <v>7.0199999999999999E-2</v>
      </c>
      <c r="N283" s="77">
        <v>4.47</v>
      </c>
      <c r="O283" s="77">
        <v>102.2</v>
      </c>
      <c r="P283" s="77">
        <v>1.8536039550000001E-2</v>
      </c>
      <c r="Q283" s="78">
        <v>1E-4</v>
      </c>
      <c r="R283" s="78">
        <v>0</v>
      </c>
      <c r="W283" s="92"/>
    </row>
    <row r="284" spans="2:23">
      <c r="B284" t="s">
        <v>2841</v>
      </c>
      <c r="C284" t="s">
        <v>2023</v>
      </c>
      <c r="D284" s="91">
        <v>8918</v>
      </c>
      <c r="E284"/>
      <c r="F284" t="s">
        <v>2862</v>
      </c>
      <c r="G284" s="86">
        <v>44553</v>
      </c>
      <c r="H284" t="s">
        <v>210</v>
      </c>
      <c r="I284" s="77">
        <v>2.34</v>
      </c>
      <c r="J284" t="s">
        <v>968</v>
      </c>
      <c r="K284" t="s">
        <v>110</v>
      </c>
      <c r="L284" s="78">
        <v>6.1100000000000002E-2</v>
      </c>
      <c r="M284" s="78">
        <v>7.0400000000000004E-2</v>
      </c>
      <c r="N284" s="77">
        <v>0.56000000000000005</v>
      </c>
      <c r="O284" s="77">
        <v>102.15</v>
      </c>
      <c r="P284" s="77">
        <v>2.3210523000000002E-3</v>
      </c>
      <c r="Q284" s="78">
        <v>0</v>
      </c>
      <c r="R284" s="78">
        <v>0</v>
      </c>
      <c r="W284" s="92"/>
    </row>
    <row r="285" spans="2:23">
      <c r="B285" t="s">
        <v>2841</v>
      </c>
      <c r="C285" t="s">
        <v>2023</v>
      </c>
      <c r="D285" s="91">
        <v>9037</v>
      </c>
      <c r="E285"/>
      <c r="F285" t="s">
        <v>2862</v>
      </c>
      <c r="G285" s="86">
        <v>44671</v>
      </c>
      <c r="H285" t="s">
        <v>210</v>
      </c>
      <c r="I285" s="77">
        <v>2.34</v>
      </c>
      <c r="J285" t="s">
        <v>968</v>
      </c>
      <c r="K285" t="s">
        <v>110</v>
      </c>
      <c r="L285" s="78">
        <v>6.1100000000000002E-2</v>
      </c>
      <c r="M285" s="78">
        <v>7.0199999999999999E-2</v>
      </c>
      <c r="N285" s="77">
        <v>0.35</v>
      </c>
      <c r="O285" s="77">
        <v>102.2</v>
      </c>
      <c r="P285" s="77">
        <v>1.4513677500000001E-3</v>
      </c>
      <c r="Q285" s="78">
        <v>0</v>
      </c>
      <c r="R285" s="78">
        <v>0</v>
      </c>
      <c r="W285" s="92"/>
    </row>
    <row r="286" spans="2:23">
      <c r="B286" t="s">
        <v>2841</v>
      </c>
      <c r="C286" t="s">
        <v>2023</v>
      </c>
      <c r="D286" s="91">
        <v>9130</v>
      </c>
      <c r="E286"/>
      <c r="F286" t="s">
        <v>2862</v>
      </c>
      <c r="G286" s="86">
        <v>44742</v>
      </c>
      <c r="H286" t="s">
        <v>210</v>
      </c>
      <c r="I286" s="77">
        <v>2.34</v>
      </c>
      <c r="J286" t="s">
        <v>968</v>
      </c>
      <c r="K286" t="s">
        <v>110</v>
      </c>
      <c r="L286" s="78">
        <v>6.1100000000000002E-2</v>
      </c>
      <c r="M286" s="78">
        <v>7.0199999999999999E-2</v>
      </c>
      <c r="N286" s="77">
        <v>2.12</v>
      </c>
      <c r="O286" s="77">
        <v>102.2</v>
      </c>
      <c r="P286" s="77">
        <v>8.7911418000000009E-3</v>
      </c>
      <c r="Q286" s="78">
        <v>0</v>
      </c>
      <c r="R286" s="78">
        <v>0</v>
      </c>
      <c r="W286" s="92"/>
    </row>
    <row r="287" spans="2:23">
      <c r="B287" t="s">
        <v>2841</v>
      </c>
      <c r="C287" t="s">
        <v>2023</v>
      </c>
      <c r="D287" s="91">
        <v>8829</v>
      </c>
      <c r="E287"/>
      <c r="F287" t="s">
        <v>2862</v>
      </c>
      <c r="G287" s="86">
        <v>44553</v>
      </c>
      <c r="H287" t="s">
        <v>210</v>
      </c>
      <c r="I287" s="77">
        <v>2.34</v>
      </c>
      <c r="J287" t="s">
        <v>968</v>
      </c>
      <c r="K287" t="s">
        <v>110</v>
      </c>
      <c r="L287" s="78">
        <v>6.1199999999999997E-2</v>
      </c>
      <c r="M287" s="78">
        <v>6.9900000000000004E-2</v>
      </c>
      <c r="N287" s="77">
        <v>42.71</v>
      </c>
      <c r="O287" s="77">
        <v>102.2</v>
      </c>
      <c r="P287" s="77">
        <v>0.17710833314999999</v>
      </c>
      <c r="Q287" s="78">
        <v>8.9999999999999998E-4</v>
      </c>
      <c r="R287" s="78">
        <v>0</v>
      </c>
      <c r="W287" s="92"/>
    </row>
    <row r="288" spans="2:23">
      <c r="B288" t="s">
        <v>2800</v>
      </c>
      <c r="C288" t="s">
        <v>2020</v>
      </c>
      <c r="D288" s="91">
        <v>597852</v>
      </c>
      <c r="E288"/>
      <c r="F288" t="s">
        <v>2862</v>
      </c>
      <c r="G288" s="86"/>
      <c r="H288" t="s">
        <v>210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-7.79</v>
      </c>
      <c r="O288" s="77">
        <v>166.88372100000001</v>
      </c>
      <c r="P288" s="77">
        <v>-1.30002418659E-2</v>
      </c>
      <c r="Q288" s="78">
        <v>-1E-4</v>
      </c>
      <c r="R288" s="78">
        <v>0</v>
      </c>
    </row>
    <row r="289" spans="2:23">
      <c r="B289" t="s">
        <v>2783</v>
      </c>
      <c r="C289" t="s">
        <v>2023</v>
      </c>
      <c r="D289" s="91">
        <v>9295</v>
      </c>
      <c r="E289"/>
      <c r="F289" t="s">
        <v>2862</v>
      </c>
      <c r="G289" s="86">
        <v>44871</v>
      </c>
      <c r="H289" t="s">
        <v>210</v>
      </c>
      <c r="I289" s="77">
        <v>4.95</v>
      </c>
      <c r="J289" t="s">
        <v>347</v>
      </c>
      <c r="K289" t="s">
        <v>102</v>
      </c>
      <c r="L289" s="78">
        <v>0.05</v>
      </c>
      <c r="M289" s="78">
        <v>6.9900000000000004E-2</v>
      </c>
      <c r="N289" s="77">
        <v>1687.73</v>
      </c>
      <c r="O289" s="77">
        <v>95.31</v>
      </c>
      <c r="P289" s="77">
        <v>1.608575463</v>
      </c>
      <c r="Q289" s="78">
        <v>7.7999999999999996E-3</v>
      </c>
      <c r="R289" s="78">
        <v>0</v>
      </c>
      <c r="W289" s="92"/>
    </row>
    <row r="290" spans="2:23">
      <c r="B290" t="s">
        <v>2783</v>
      </c>
      <c r="C290" t="s">
        <v>2023</v>
      </c>
      <c r="D290" s="91">
        <v>9475</v>
      </c>
      <c r="E290"/>
      <c r="F290" t="s">
        <v>2862</v>
      </c>
      <c r="G290" s="86">
        <v>44969</v>
      </c>
      <c r="H290" t="s">
        <v>210</v>
      </c>
      <c r="I290" s="77">
        <v>4.95</v>
      </c>
      <c r="J290" t="s">
        <v>347</v>
      </c>
      <c r="K290" t="s">
        <v>102</v>
      </c>
      <c r="L290" s="78">
        <v>0.05</v>
      </c>
      <c r="M290" s="78">
        <v>6.6600000000000006E-2</v>
      </c>
      <c r="N290" s="77">
        <v>1198.94</v>
      </c>
      <c r="O290" s="77">
        <v>96.02</v>
      </c>
      <c r="P290" s="77">
        <v>1.151222188</v>
      </c>
      <c r="Q290" s="78">
        <v>5.4999999999999997E-3</v>
      </c>
      <c r="R290" s="78">
        <v>0</v>
      </c>
      <c r="W290" s="92"/>
    </row>
    <row r="291" spans="2:23">
      <c r="B291" t="s">
        <v>2783</v>
      </c>
      <c r="C291" t="s">
        <v>2023</v>
      </c>
      <c r="D291" s="91">
        <v>9535</v>
      </c>
      <c r="E291"/>
      <c r="F291" t="s">
        <v>2862</v>
      </c>
      <c r="G291" s="86">
        <v>45018</v>
      </c>
      <c r="H291" t="s">
        <v>210</v>
      </c>
      <c r="I291" s="77">
        <v>4.95</v>
      </c>
      <c r="J291" t="s">
        <v>347</v>
      </c>
      <c r="K291" t="s">
        <v>102</v>
      </c>
      <c r="L291" s="78">
        <v>0.05</v>
      </c>
      <c r="M291" s="78">
        <v>4.2999999999999997E-2</v>
      </c>
      <c r="N291" s="77">
        <v>573.67999999999995</v>
      </c>
      <c r="O291" s="77">
        <v>106.38</v>
      </c>
      <c r="P291" s="77">
        <v>0.61028078399999997</v>
      </c>
      <c r="Q291" s="78">
        <v>2.8999999999999998E-3</v>
      </c>
      <c r="R291" s="78">
        <v>0</v>
      </c>
      <c r="W291" s="92"/>
    </row>
    <row r="292" spans="2:23">
      <c r="B292" t="s">
        <v>2783</v>
      </c>
      <c r="C292" t="s">
        <v>2023</v>
      </c>
      <c r="D292" s="91">
        <v>9641</v>
      </c>
      <c r="E292"/>
      <c r="F292" t="s">
        <v>2862</v>
      </c>
      <c r="G292" s="86">
        <v>45109</v>
      </c>
      <c r="H292" t="s">
        <v>210</v>
      </c>
      <c r="I292" s="77">
        <v>4.95</v>
      </c>
      <c r="J292" t="s">
        <v>347</v>
      </c>
      <c r="K292" t="s">
        <v>102</v>
      </c>
      <c r="L292" s="78">
        <v>0.05</v>
      </c>
      <c r="M292" s="78">
        <v>5.2200000000000003E-2</v>
      </c>
      <c r="N292" s="77">
        <v>518.32000000000005</v>
      </c>
      <c r="O292" s="77">
        <v>100.42</v>
      </c>
      <c r="P292" s="77">
        <v>0.52049694400000002</v>
      </c>
      <c r="Q292" s="78">
        <v>2.5000000000000001E-3</v>
      </c>
      <c r="R292" s="78">
        <v>0</v>
      </c>
      <c r="W292" s="92"/>
    </row>
    <row r="293" spans="2:23">
      <c r="B293" t="s">
        <v>2800</v>
      </c>
      <c r="C293" t="s">
        <v>2020</v>
      </c>
      <c r="D293" s="91">
        <v>7330</v>
      </c>
      <c r="E293"/>
      <c r="F293" t="s">
        <v>2862</v>
      </c>
      <c r="G293" s="86"/>
      <c r="H293" t="s">
        <v>210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-0.02</v>
      </c>
      <c r="O293" s="77">
        <v>100</v>
      </c>
      <c r="P293" s="77">
        <v>-2.0000000000000002E-5</v>
      </c>
      <c r="Q293" s="78">
        <v>0</v>
      </c>
      <c r="R293" s="78">
        <v>0</v>
      </c>
    </row>
    <row r="294" spans="2:23">
      <c r="B294" t="s">
        <v>2800</v>
      </c>
      <c r="C294" t="s">
        <v>2020</v>
      </c>
      <c r="D294" s="91">
        <v>7329</v>
      </c>
      <c r="E294"/>
      <c r="F294" t="s">
        <v>2862</v>
      </c>
      <c r="G294" s="86"/>
      <c r="H294" t="s">
        <v>210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-0.65</v>
      </c>
      <c r="O294" s="77">
        <v>100</v>
      </c>
      <c r="P294" s="77">
        <v>-6.4999999999999997E-4</v>
      </c>
      <c r="Q294" s="78">
        <v>0</v>
      </c>
      <c r="R294" s="78">
        <v>0</v>
      </c>
    </row>
    <row r="295" spans="2:23">
      <c r="B295" t="s">
        <v>2782</v>
      </c>
      <c r="C295" t="s">
        <v>2023</v>
      </c>
      <c r="D295" s="91">
        <v>908395120</v>
      </c>
      <c r="E295"/>
      <c r="F295" t="s">
        <v>2862</v>
      </c>
      <c r="G295" s="86">
        <v>41893</v>
      </c>
      <c r="H295" t="s">
        <v>210</v>
      </c>
      <c r="I295" s="77">
        <v>5.68</v>
      </c>
      <c r="J295" t="s">
        <v>669</v>
      </c>
      <c r="K295" t="s">
        <v>102</v>
      </c>
      <c r="L295" s="78">
        <v>4.4999999999999998E-2</v>
      </c>
      <c r="M295" s="78">
        <v>8.7099999999999997E-2</v>
      </c>
      <c r="N295" s="77">
        <v>82.4</v>
      </c>
      <c r="O295" s="77">
        <v>87.97</v>
      </c>
      <c r="P295" s="77">
        <v>7.2487280000000001E-2</v>
      </c>
      <c r="Q295" s="78">
        <v>2.9999999999999997E-4</v>
      </c>
      <c r="R295" s="78">
        <v>0</v>
      </c>
    </row>
    <row r="296" spans="2:23">
      <c r="B296" t="s">
        <v>2782</v>
      </c>
      <c r="C296" t="s">
        <v>2023</v>
      </c>
      <c r="D296" s="91">
        <v>4314</v>
      </c>
      <c r="E296"/>
      <c r="F296" t="s">
        <v>2862</v>
      </c>
      <c r="G296" s="86">
        <v>42151</v>
      </c>
      <c r="H296" t="s">
        <v>210</v>
      </c>
      <c r="I296" s="77">
        <v>5.68</v>
      </c>
      <c r="J296" t="s">
        <v>669</v>
      </c>
      <c r="K296" t="s">
        <v>102</v>
      </c>
      <c r="L296" s="78">
        <v>4.4999999999999998E-2</v>
      </c>
      <c r="M296" s="78">
        <v>8.7099999999999997E-2</v>
      </c>
      <c r="N296" s="77">
        <v>301.77999999999997</v>
      </c>
      <c r="O296" s="77">
        <v>88.85</v>
      </c>
      <c r="P296" s="77">
        <v>0.26813153000000001</v>
      </c>
      <c r="Q296" s="78">
        <v>1.2999999999999999E-3</v>
      </c>
      <c r="R296" s="78">
        <v>0</v>
      </c>
      <c r="W296" s="92"/>
    </row>
    <row r="297" spans="2:23">
      <c r="B297" t="s">
        <v>2782</v>
      </c>
      <c r="C297" t="s">
        <v>2023</v>
      </c>
      <c r="D297" s="91">
        <v>443656</v>
      </c>
      <c r="E297"/>
      <c r="F297" t="s">
        <v>2862</v>
      </c>
      <c r="G297" s="86">
        <v>42625</v>
      </c>
      <c r="H297" t="s">
        <v>210</v>
      </c>
      <c r="I297" s="77">
        <v>5.68</v>
      </c>
      <c r="J297" t="s">
        <v>669</v>
      </c>
      <c r="K297" t="s">
        <v>102</v>
      </c>
      <c r="L297" s="78">
        <v>4.4999999999999998E-2</v>
      </c>
      <c r="M297" s="78">
        <v>8.7099999999999997E-2</v>
      </c>
      <c r="N297" s="77">
        <v>116.96</v>
      </c>
      <c r="O297" s="77">
        <v>88.75</v>
      </c>
      <c r="P297" s="77">
        <v>0.10380200000000001</v>
      </c>
      <c r="Q297" s="78">
        <v>5.0000000000000001E-4</v>
      </c>
      <c r="R297" s="78">
        <v>0</v>
      </c>
      <c r="W297" s="92"/>
    </row>
    <row r="298" spans="2:23">
      <c r="B298" t="s">
        <v>2782</v>
      </c>
      <c r="C298" t="s">
        <v>2023</v>
      </c>
      <c r="D298" s="91">
        <v>908395160</v>
      </c>
      <c r="E298"/>
      <c r="F298" t="s">
        <v>2862</v>
      </c>
      <c r="G298" s="86">
        <v>42263</v>
      </c>
      <c r="H298" t="s">
        <v>210</v>
      </c>
      <c r="I298" s="77">
        <v>5.68</v>
      </c>
      <c r="J298" t="s">
        <v>669</v>
      </c>
      <c r="K298" t="s">
        <v>102</v>
      </c>
      <c r="L298" s="78">
        <v>4.4999999999999998E-2</v>
      </c>
      <c r="M298" s="78">
        <v>8.7099999999999997E-2</v>
      </c>
      <c r="N298" s="77">
        <v>150.88999999999999</v>
      </c>
      <c r="O298" s="77">
        <v>88.22</v>
      </c>
      <c r="P298" s="77">
        <v>0.13311515800000001</v>
      </c>
      <c r="Q298" s="78">
        <v>5.9999999999999995E-4</v>
      </c>
      <c r="R298" s="78">
        <v>0</v>
      </c>
    </row>
    <row r="299" spans="2:23">
      <c r="B299" t="s">
        <v>2782</v>
      </c>
      <c r="C299" t="s">
        <v>2023</v>
      </c>
      <c r="D299" s="91">
        <v>384577</v>
      </c>
      <c r="E299"/>
      <c r="F299" t="s">
        <v>2862</v>
      </c>
      <c r="G299" s="86">
        <v>42166</v>
      </c>
      <c r="H299" t="s">
        <v>210</v>
      </c>
      <c r="I299" s="77">
        <v>5.68</v>
      </c>
      <c r="J299" t="s">
        <v>669</v>
      </c>
      <c r="K299" t="s">
        <v>102</v>
      </c>
      <c r="L299" s="78">
        <v>4.4999999999999998E-2</v>
      </c>
      <c r="M299" s="78">
        <v>8.7099999999999997E-2</v>
      </c>
      <c r="N299" s="77">
        <v>283.94</v>
      </c>
      <c r="O299" s="77">
        <v>88.85</v>
      </c>
      <c r="P299" s="77">
        <v>0.25228068999999997</v>
      </c>
      <c r="Q299" s="78">
        <v>1.1999999999999999E-3</v>
      </c>
      <c r="R299" s="78">
        <v>0</v>
      </c>
      <c r="W299" s="92"/>
    </row>
    <row r="300" spans="2:23">
      <c r="B300" t="s">
        <v>2782</v>
      </c>
      <c r="C300" t="s">
        <v>2023</v>
      </c>
      <c r="D300" s="91">
        <v>403836</v>
      </c>
      <c r="E300"/>
      <c r="F300" t="s">
        <v>2862</v>
      </c>
      <c r="G300" s="86">
        <v>42348</v>
      </c>
      <c r="H300" t="s">
        <v>210</v>
      </c>
      <c r="I300" s="77">
        <v>5.68</v>
      </c>
      <c r="J300" t="s">
        <v>669</v>
      </c>
      <c r="K300" t="s">
        <v>102</v>
      </c>
      <c r="L300" s="78">
        <v>4.4999999999999998E-2</v>
      </c>
      <c r="M300" s="78">
        <v>8.7099999999999997E-2</v>
      </c>
      <c r="N300" s="77">
        <v>261.29000000000002</v>
      </c>
      <c r="O300" s="77">
        <v>88.67</v>
      </c>
      <c r="P300" s="77">
        <v>0.231685843</v>
      </c>
      <c r="Q300" s="78">
        <v>1.1000000000000001E-3</v>
      </c>
      <c r="R300" s="78">
        <v>0</v>
      </c>
      <c r="W300" s="92"/>
    </row>
    <row r="301" spans="2:23">
      <c r="B301" t="s">
        <v>2782</v>
      </c>
      <c r="C301" t="s">
        <v>2023</v>
      </c>
      <c r="D301" s="91">
        <v>415814</v>
      </c>
      <c r="E301"/>
      <c r="F301" t="s">
        <v>2862</v>
      </c>
      <c r="G301" s="86">
        <v>42439</v>
      </c>
      <c r="H301" t="s">
        <v>210</v>
      </c>
      <c r="I301" s="77">
        <v>5.68</v>
      </c>
      <c r="J301" t="s">
        <v>669</v>
      </c>
      <c r="K301" t="s">
        <v>102</v>
      </c>
      <c r="L301" s="78">
        <v>4.4999999999999998E-2</v>
      </c>
      <c r="M301" s="78">
        <v>8.7099999999999997E-2</v>
      </c>
      <c r="N301" s="77">
        <v>310.33</v>
      </c>
      <c r="O301" s="77">
        <v>89.57</v>
      </c>
      <c r="P301" s="77">
        <v>0.27796258099999999</v>
      </c>
      <c r="Q301" s="78">
        <v>1.2999999999999999E-3</v>
      </c>
      <c r="R301" s="78">
        <v>0</v>
      </c>
      <c r="W301" s="92"/>
    </row>
    <row r="302" spans="2:23">
      <c r="B302" t="s">
        <v>2782</v>
      </c>
      <c r="C302" t="s">
        <v>2023</v>
      </c>
      <c r="D302" s="91">
        <v>433981</v>
      </c>
      <c r="E302"/>
      <c r="F302" t="s">
        <v>2862</v>
      </c>
      <c r="G302" s="86">
        <v>42549</v>
      </c>
      <c r="H302" t="s">
        <v>210</v>
      </c>
      <c r="I302" s="77">
        <v>5.69</v>
      </c>
      <c r="J302" t="s">
        <v>669</v>
      </c>
      <c r="K302" t="s">
        <v>102</v>
      </c>
      <c r="L302" s="78">
        <v>4.4999999999999998E-2</v>
      </c>
      <c r="M302" s="78">
        <v>8.5900000000000004E-2</v>
      </c>
      <c r="N302" s="77">
        <v>218.28</v>
      </c>
      <c r="O302" s="77">
        <v>89.95</v>
      </c>
      <c r="P302" s="77">
        <v>0.19634286000000001</v>
      </c>
      <c r="Q302" s="78">
        <v>8.9999999999999998E-4</v>
      </c>
      <c r="R302" s="78">
        <v>0</v>
      </c>
      <c r="W302" s="92"/>
    </row>
    <row r="303" spans="2:23">
      <c r="B303" t="s">
        <v>2782</v>
      </c>
      <c r="C303" t="s">
        <v>2023</v>
      </c>
      <c r="D303" s="91">
        <v>482977</v>
      </c>
      <c r="E303"/>
      <c r="F303" t="s">
        <v>2862</v>
      </c>
      <c r="G303" s="86">
        <v>42989</v>
      </c>
      <c r="H303" t="s">
        <v>210</v>
      </c>
      <c r="I303" s="77">
        <v>5.68</v>
      </c>
      <c r="J303" t="s">
        <v>669</v>
      </c>
      <c r="K303" t="s">
        <v>102</v>
      </c>
      <c r="L303" s="78">
        <v>4.4999999999999998E-2</v>
      </c>
      <c r="M303" s="78">
        <v>8.7099999999999997E-2</v>
      </c>
      <c r="N303" s="77">
        <v>134.4</v>
      </c>
      <c r="O303" s="77">
        <v>89.38</v>
      </c>
      <c r="P303" s="77">
        <v>0.12012672000000001</v>
      </c>
      <c r="Q303" s="78">
        <v>5.9999999999999995E-4</v>
      </c>
      <c r="R303" s="78">
        <v>0</v>
      </c>
      <c r="W303" s="92"/>
    </row>
    <row r="304" spans="2:23">
      <c r="B304" t="s">
        <v>2782</v>
      </c>
      <c r="C304" t="s">
        <v>2023</v>
      </c>
      <c r="D304" s="91">
        <v>491620</v>
      </c>
      <c r="E304"/>
      <c r="F304" t="s">
        <v>2862</v>
      </c>
      <c r="G304" s="86">
        <v>43080</v>
      </c>
      <c r="H304" t="s">
        <v>210</v>
      </c>
      <c r="I304" s="77">
        <v>5.68</v>
      </c>
      <c r="J304" t="s">
        <v>669</v>
      </c>
      <c r="K304" t="s">
        <v>102</v>
      </c>
      <c r="L304" s="78">
        <v>4.4999999999999998E-2</v>
      </c>
      <c r="M304" s="78">
        <v>8.7099999999999997E-2</v>
      </c>
      <c r="N304" s="77">
        <v>41.64</v>
      </c>
      <c r="O304" s="77">
        <v>88.76</v>
      </c>
      <c r="P304" s="77">
        <v>3.6959664000000003E-2</v>
      </c>
      <c r="Q304" s="78">
        <v>2.0000000000000001E-4</v>
      </c>
      <c r="R304" s="78">
        <v>0</v>
      </c>
      <c r="W304" s="92"/>
    </row>
    <row r="305" spans="2:23">
      <c r="B305" t="s">
        <v>2782</v>
      </c>
      <c r="C305" t="s">
        <v>2023</v>
      </c>
      <c r="D305" s="91">
        <v>505821</v>
      </c>
      <c r="E305"/>
      <c r="F305" t="s">
        <v>2862</v>
      </c>
      <c r="G305" s="86">
        <v>43171</v>
      </c>
      <c r="H305" t="s">
        <v>210</v>
      </c>
      <c r="I305" s="77">
        <v>5.57</v>
      </c>
      <c r="J305" t="s">
        <v>669</v>
      </c>
      <c r="K305" t="s">
        <v>102</v>
      </c>
      <c r="L305" s="78">
        <v>4.4999999999999998E-2</v>
      </c>
      <c r="M305" s="78">
        <v>8.7999999999999995E-2</v>
      </c>
      <c r="N305" s="77">
        <v>31.11</v>
      </c>
      <c r="O305" s="77">
        <v>89.38</v>
      </c>
      <c r="P305" s="77">
        <v>2.7806118000000001E-2</v>
      </c>
      <c r="Q305" s="78">
        <v>1E-4</v>
      </c>
      <c r="R305" s="78">
        <v>0</v>
      </c>
      <c r="W305" s="92"/>
    </row>
    <row r="306" spans="2:23">
      <c r="B306" t="s">
        <v>2782</v>
      </c>
      <c r="C306" t="s">
        <v>2023</v>
      </c>
      <c r="D306" s="91">
        <v>524544</v>
      </c>
      <c r="E306"/>
      <c r="F306" t="s">
        <v>2862</v>
      </c>
      <c r="G306" s="86">
        <v>43341</v>
      </c>
      <c r="H306" t="s">
        <v>210</v>
      </c>
      <c r="I306" s="77">
        <v>5.71</v>
      </c>
      <c r="J306" t="s">
        <v>669</v>
      </c>
      <c r="K306" t="s">
        <v>102</v>
      </c>
      <c r="L306" s="78">
        <v>4.4999999999999998E-2</v>
      </c>
      <c r="M306" s="78">
        <v>8.4500000000000006E-2</v>
      </c>
      <c r="N306" s="77">
        <v>78.06</v>
      </c>
      <c r="O306" s="77">
        <v>89.38</v>
      </c>
      <c r="P306" s="77">
        <v>6.9770027999999998E-2</v>
      </c>
      <c r="Q306" s="78">
        <v>2.9999999999999997E-4</v>
      </c>
      <c r="R306" s="78">
        <v>0</v>
      </c>
      <c r="W306" s="92"/>
    </row>
    <row r="307" spans="2:23">
      <c r="B307" t="s">
        <v>2782</v>
      </c>
      <c r="C307" t="s">
        <v>2023</v>
      </c>
      <c r="D307" s="91">
        <v>77390</v>
      </c>
      <c r="E307"/>
      <c r="F307" t="s">
        <v>2862</v>
      </c>
      <c r="G307" s="86">
        <v>43990</v>
      </c>
      <c r="H307" t="s">
        <v>210</v>
      </c>
      <c r="I307" s="77">
        <v>5.68</v>
      </c>
      <c r="J307" t="s">
        <v>669</v>
      </c>
      <c r="K307" t="s">
        <v>102</v>
      </c>
      <c r="L307" s="78">
        <v>4.4999999999999998E-2</v>
      </c>
      <c r="M307" s="78">
        <v>8.7099999999999997E-2</v>
      </c>
      <c r="N307" s="77">
        <v>80.510000000000005</v>
      </c>
      <c r="O307" s="77">
        <v>88.06</v>
      </c>
      <c r="P307" s="77">
        <v>7.0897106000000001E-2</v>
      </c>
      <c r="Q307" s="78">
        <v>2.9999999999999997E-4</v>
      </c>
      <c r="R307" s="78">
        <v>0</v>
      </c>
      <c r="W307" s="92"/>
    </row>
    <row r="308" spans="2:23">
      <c r="B308" t="s">
        <v>2782</v>
      </c>
      <c r="C308" t="s">
        <v>2023</v>
      </c>
      <c r="D308" s="91">
        <v>463236</v>
      </c>
      <c r="E308"/>
      <c r="F308" t="s">
        <v>2862</v>
      </c>
      <c r="G308" s="86">
        <v>42803</v>
      </c>
      <c r="H308" t="s">
        <v>210</v>
      </c>
      <c r="I308" s="77">
        <v>5.68</v>
      </c>
      <c r="J308" t="s">
        <v>669</v>
      </c>
      <c r="K308" t="s">
        <v>102</v>
      </c>
      <c r="L308" s="78">
        <v>4.4999999999999998E-2</v>
      </c>
      <c r="M308" s="78">
        <v>8.7099999999999997E-2</v>
      </c>
      <c r="N308" s="77">
        <v>567.09</v>
      </c>
      <c r="O308" s="77">
        <v>89.48</v>
      </c>
      <c r="P308" s="77">
        <v>0.50743213200000004</v>
      </c>
      <c r="Q308" s="78">
        <v>2.3999999999999998E-3</v>
      </c>
      <c r="R308" s="78">
        <v>0</v>
      </c>
      <c r="W308" s="92"/>
    </row>
    <row r="309" spans="2:23">
      <c r="B309" t="s">
        <v>2782</v>
      </c>
      <c r="C309" t="s">
        <v>2023</v>
      </c>
      <c r="D309" s="91">
        <v>455012</v>
      </c>
      <c r="E309"/>
      <c r="F309" t="s">
        <v>2862</v>
      </c>
      <c r="G309" s="86">
        <v>42716</v>
      </c>
      <c r="H309" t="s">
        <v>210</v>
      </c>
      <c r="I309" s="77">
        <v>5.68</v>
      </c>
      <c r="J309" t="s">
        <v>669</v>
      </c>
      <c r="K309" t="s">
        <v>102</v>
      </c>
      <c r="L309" s="78">
        <v>4.4999999999999998E-2</v>
      </c>
      <c r="M309" s="78">
        <v>8.7099999999999997E-2</v>
      </c>
      <c r="N309" s="77">
        <v>88.49</v>
      </c>
      <c r="O309" s="77">
        <v>88.94</v>
      </c>
      <c r="P309" s="77">
        <v>7.8703006000000006E-2</v>
      </c>
      <c r="Q309" s="78">
        <v>4.0000000000000002E-4</v>
      </c>
      <c r="R309" s="78">
        <v>0</v>
      </c>
      <c r="W309" s="92"/>
    </row>
    <row r="310" spans="2:23">
      <c r="B310" t="s">
        <v>2782</v>
      </c>
      <c r="C310" t="s">
        <v>2023</v>
      </c>
      <c r="D310" s="91">
        <v>472334</v>
      </c>
      <c r="E310"/>
      <c r="F310" t="s">
        <v>2862</v>
      </c>
      <c r="G310" s="86">
        <v>42898</v>
      </c>
      <c r="H310" t="s">
        <v>210</v>
      </c>
      <c r="I310" s="77">
        <v>5.68</v>
      </c>
      <c r="J310" t="s">
        <v>669</v>
      </c>
      <c r="K310" t="s">
        <v>102</v>
      </c>
      <c r="L310" s="78">
        <v>4.4999999999999998E-2</v>
      </c>
      <c r="M310" s="78">
        <v>8.7099999999999997E-2</v>
      </c>
      <c r="N310" s="77">
        <v>106.65</v>
      </c>
      <c r="O310" s="77">
        <v>89.03</v>
      </c>
      <c r="P310" s="77">
        <v>9.4950494999999996E-2</v>
      </c>
      <c r="Q310" s="78">
        <v>5.0000000000000001E-4</v>
      </c>
      <c r="R310" s="78">
        <v>0</v>
      </c>
      <c r="W310" s="92"/>
    </row>
    <row r="311" spans="2:23">
      <c r="B311" t="s">
        <v>2782</v>
      </c>
      <c r="C311" t="s">
        <v>2023</v>
      </c>
      <c r="D311" s="91">
        <v>440022</v>
      </c>
      <c r="E311"/>
      <c r="F311" t="s">
        <v>2862</v>
      </c>
      <c r="G311" s="86">
        <v>42604</v>
      </c>
      <c r="H311" t="s">
        <v>210</v>
      </c>
      <c r="I311" s="77">
        <v>5.68</v>
      </c>
      <c r="J311" t="s">
        <v>669</v>
      </c>
      <c r="K311" t="s">
        <v>102</v>
      </c>
      <c r="L311" s="78">
        <v>4.4999999999999998E-2</v>
      </c>
      <c r="M311" s="78">
        <v>8.7099999999999997E-2</v>
      </c>
      <c r="N311" s="77">
        <v>285.44</v>
      </c>
      <c r="O311" s="77">
        <v>88.75</v>
      </c>
      <c r="P311" s="77">
        <v>0.253328</v>
      </c>
      <c r="Q311" s="78">
        <v>1.1999999999999999E-3</v>
      </c>
      <c r="R311" s="78">
        <v>0</v>
      </c>
      <c r="W311" s="92"/>
    </row>
    <row r="312" spans="2:23">
      <c r="B312" t="s">
        <v>2782</v>
      </c>
      <c r="C312" t="s">
        <v>2023</v>
      </c>
      <c r="D312" s="91">
        <v>345369</v>
      </c>
      <c r="E312"/>
      <c r="F312" t="s">
        <v>2862</v>
      </c>
      <c r="G312" s="86">
        <v>41816</v>
      </c>
      <c r="H312" t="s">
        <v>210</v>
      </c>
      <c r="I312" s="77">
        <v>5.68</v>
      </c>
      <c r="J312" t="s">
        <v>669</v>
      </c>
      <c r="K312" t="s">
        <v>102</v>
      </c>
      <c r="L312" s="78">
        <v>4.4999999999999998E-2</v>
      </c>
      <c r="M312" s="78">
        <v>8.7099999999999997E-2</v>
      </c>
      <c r="N312" s="77">
        <v>420.02</v>
      </c>
      <c r="O312" s="77">
        <v>88.31</v>
      </c>
      <c r="P312" s="77">
        <v>0.37091966199999998</v>
      </c>
      <c r="Q312" s="78">
        <v>1.8E-3</v>
      </c>
      <c r="R312" s="78">
        <v>0</v>
      </c>
      <c r="W312" s="92"/>
    </row>
    <row r="313" spans="2:23">
      <c r="B313" s="79" t="s">
        <v>2026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209</v>
      </c>
      <c r="D314" s="91">
        <v>0</v>
      </c>
      <c r="F314" t="s">
        <v>209</v>
      </c>
      <c r="I314" s="77">
        <v>0</v>
      </c>
      <c r="J314" t="s">
        <v>209</v>
      </c>
      <c r="K314" t="s">
        <v>209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2027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2028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209</v>
      </c>
      <c r="D317" s="91">
        <v>0</v>
      </c>
      <c r="F317" t="s">
        <v>209</v>
      </c>
      <c r="I317" s="77">
        <v>0</v>
      </c>
      <c r="J317" t="s">
        <v>209</v>
      </c>
      <c r="K317" t="s">
        <v>209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2029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209</v>
      </c>
      <c r="D319" s="91">
        <v>0</v>
      </c>
      <c r="F319" t="s">
        <v>209</v>
      </c>
      <c r="I319" s="77">
        <v>0</v>
      </c>
      <c r="J319" t="s">
        <v>209</v>
      </c>
      <c r="K319" t="s">
        <v>209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23">
      <c r="B320" s="79" t="s">
        <v>2030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209</v>
      </c>
      <c r="D321" s="91">
        <v>0</v>
      </c>
      <c r="F321" t="s">
        <v>209</v>
      </c>
      <c r="I321" s="77">
        <v>0</v>
      </c>
      <c r="J321" t="s">
        <v>209</v>
      </c>
      <c r="K321" t="s">
        <v>209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23">
      <c r="B322" s="79" t="s">
        <v>2031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209</v>
      </c>
      <c r="D323" s="91">
        <v>0</v>
      </c>
      <c r="F323" t="s">
        <v>209</v>
      </c>
      <c r="I323" s="77">
        <v>0</v>
      </c>
      <c r="J323" t="s">
        <v>209</v>
      </c>
      <c r="K323" t="s">
        <v>209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218</v>
      </c>
      <c r="I324" s="81">
        <v>2.17</v>
      </c>
      <c r="M324" s="80">
        <v>7.3899999999999993E-2</v>
      </c>
      <c r="N324" s="81">
        <v>8212.6200000000008</v>
      </c>
      <c r="P324" s="81">
        <v>26.568710483563731</v>
      </c>
      <c r="Q324" s="80">
        <v>0.128</v>
      </c>
      <c r="R324" s="80">
        <v>5.0000000000000001E-4</v>
      </c>
    </row>
    <row r="325" spans="2:23">
      <c r="B325" s="79" t="s">
        <v>2032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209</v>
      </c>
      <c r="D326" s="91">
        <v>0</v>
      </c>
      <c r="F326" t="s">
        <v>209</v>
      </c>
      <c r="I326" s="77">
        <v>0</v>
      </c>
      <c r="J326" t="s">
        <v>209</v>
      </c>
      <c r="K326" t="s">
        <v>209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2021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209</v>
      </c>
      <c r="D328" s="91">
        <v>0</v>
      </c>
      <c r="F328" t="s">
        <v>209</v>
      </c>
      <c r="I328" s="77">
        <v>0</v>
      </c>
      <c r="J328" t="s">
        <v>209</v>
      </c>
      <c r="K328" t="s">
        <v>209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</row>
    <row r="329" spans="2:23">
      <c r="B329" s="79" t="s">
        <v>2022</v>
      </c>
      <c r="I329" s="81">
        <v>2.17</v>
      </c>
      <c r="M329" s="80">
        <v>7.3899999999999993E-2</v>
      </c>
      <c r="N329" s="81">
        <v>8212.6200000000008</v>
      </c>
      <c r="P329" s="81">
        <v>26.568710483563731</v>
      </c>
      <c r="Q329" s="80">
        <v>0.128</v>
      </c>
      <c r="R329" s="80">
        <v>5.0000000000000001E-4</v>
      </c>
    </row>
    <row r="330" spans="2:23">
      <c r="B330" s="26" t="s">
        <v>2860</v>
      </c>
      <c r="C330" t="s">
        <v>2020</v>
      </c>
      <c r="D330" s="91">
        <v>6831</v>
      </c>
      <c r="E330"/>
      <c r="F330" t="s">
        <v>469</v>
      </c>
      <c r="G330" s="86">
        <v>43552</v>
      </c>
      <c r="H330" t="s">
        <v>207</v>
      </c>
      <c r="I330" s="77">
        <v>3.57</v>
      </c>
      <c r="J330" t="s">
        <v>669</v>
      </c>
      <c r="K330" t="s">
        <v>106</v>
      </c>
      <c r="L330" s="78">
        <v>4.5999999999999999E-2</v>
      </c>
      <c r="M330" s="78">
        <v>6.8099999999999994E-2</v>
      </c>
      <c r="N330" s="77">
        <v>55.27</v>
      </c>
      <c r="O330" s="77">
        <v>93.03</v>
      </c>
      <c r="P330" s="77">
        <v>0.197906654169</v>
      </c>
      <c r="Q330" s="78">
        <v>1E-3</v>
      </c>
      <c r="R330" s="78">
        <v>0</v>
      </c>
      <c r="W330" s="92"/>
    </row>
    <row r="331" spans="2:23">
      <c r="B331" s="26" t="s">
        <v>2860</v>
      </c>
      <c r="C331" t="s">
        <v>2020</v>
      </c>
      <c r="D331" s="91">
        <v>508506</v>
      </c>
      <c r="E331"/>
      <c r="F331" t="s">
        <v>469</v>
      </c>
      <c r="G331" s="86">
        <v>43186</v>
      </c>
      <c r="H331" t="s">
        <v>207</v>
      </c>
      <c r="I331" s="77">
        <v>3.58</v>
      </c>
      <c r="J331" t="s">
        <v>669</v>
      </c>
      <c r="K331" t="s">
        <v>106</v>
      </c>
      <c r="L331" s="78">
        <v>4.8000000000000001E-2</v>
      </c>
      <c r="M331" s="78">
        <v>6.3700000000000007E-2</v>
      </c>
      <c r="N331" s="77">
        <v>110.83</v>
      </c>
      <c r="O331" s="77">
        <v>95.11</v>
      </c>
      <c r="P331" s="77">
        <v>0.40572467963699999</v>
      </c>
      <c r="Q331" s="78">
        <v>2E-3</v>
      </c>
      <c r="R331" s="78">
        <v>0</v>
      </c>
      <c r="W331" s="92"/>
    </row>
    <row r="332" spans="2:23">
      <c r="B332" s="26" t="s">
        <v>2860</v>
      </c>
      <c r="C332" t="s">
        <v>2020</v>
      </c>
      <c r="D332" s="91">
        <v>75980</v>
      </c>
      <c r="E332"/>
      <c r="F332" t="s">
        <v>469</v>
      </c>
      <c r="G332" s="86">
        <v>43942</v>
      </c>
      <c r="H332" t="s">
        <v>207</v>
      </c>
      <c r="I332" s="77">
        <v>3.5</v>
      </c>
      <c r="J332" t="s">
        <v>669</v>
      </c>
      <c r="K332" t="s">
        <v>106</v>
      </c>
      <c r="L332" s="78">
        <v>5.4399999999999997E-2</v>
      </c>
      <c r="M332" s="78">
        <v>7.9600000000000004E-2</v>
      </c>
      <c r="N332" s="77">
        <v>56.17</v>
      </c>
      <c r="O332" s="77">
        <v>92.36</v>
      </c>
      <c r="P332" s="77">
        <v>0.19968077758800001</v>
      </c>
      <c r="Q332" s="78">
        <v>1E-3</v>
      </c>
      <c r="R332" s="78">
        <v>0</v>
      </c>
      <c r="W332" s="92"/>
    </row>
    <row r="333" spans="2:23">
      <c r="B333" s="87" t="s">
        <v>2861</v>
      </c>
      <c r="C333" t="s">
        <v>2023</v>
      </c>
      <c r="D333" s="91">
        <v>9645</v>
      </c>
      <c r="E333"/>
      <c r="F333" t="s">
        <v>2025</v>
      </c>
      <c r="G333" s="86">
        <v>45114</v>
      </c>
      <c r="H333" t="s">
        <v>963</v>
      </c>
      <c r="I333" s="77">
        <v>2.57</v>
      </c>
      <c r="J333" t="s">
        <v>968</v>
      </c>
      <c r="K333" t="s">
        <v>201</v>
      </c>
      <c r="L333" s="78">
        <v>7.5800000000000006E-2</v>
      </c>
      <c r="M333" s="78">
        <v>8.3199999999999996E-2</v>
      </c>
      <c r="N333" s="77">
        <v>44.21</v>
      </c>
      <c r="O333" s="77">
        <v>100.63</v>
      </c>
      <c r="P333" s="77">
        <v>1.5949135495499998E-2</v>
      </c>
      <c r="Q333" s="78">
        <v>1E-4</v>
      </c>
      <c r="R333" s="78">
        <v>0</v>
      </c>
      <c r="W333" s="92"/>
    </row>
    <row r="334" spans="2:23">
      <c r="B334" s="87" t="s">
        <v>2861</v>
      </c>
      <c r="C334" t="s">
        <v>2023</v>
      </c>
      <c r="D334" s="91">
        <v>9722</v>
      </c>
      <c r="E334"/>
      <c r="F334" t="s">
        <v>2025</v>
      </c>
      <c r="G334" s="86">
        <v>45169</v>
      </c>
      <c r="H334" t="s">
        <v>963</v>
      </c>
      <c r="I334" s="77">
        <v>2.59</v>
      </c>
      <c r="J334" t="s">
        <v>968</v>
      </c>
      <c r="K334" t="s">
        <v>201</v>
      </c>
      <c r="L334" s="78">
        <v>7.7299999999999994E-2</v>
      </c>
      <c r="M334" s="78">
        <v>8.1500000000000003E-2</v>
      </c>
      <c r="N334" s="77">
        <v>18.71</v>
      </c>
      <c r="O334" s="77">
        <v>100.41</v>
      </c>
      <c r="P334" s="77">
        <v>6.7350358935E-3</v>
      </c>
      <c r="Q334" s="78">
        <v>0</v>
      </c>
      <c r="R334" s="78">
        <v>0</v>
      </c>
      <c r="W334" s="92"/>
    </row>
    <row r="335" spans="2:23">
      <c r="B335" t="s">
        <v>2844</v>
      </c>
      <c r="C335" t="s">
        <v>2023</v>
      </c>
      <c r="D335" s="91">
        <v>8763</v>
      </c>
      <c r="E335"/>
      <c r="F335" t="s">
        <v>2025</v>
      </c>
      <c r="G335" s="86">
        <v>44529</v>
      </c>
      <c r="H335" t="s">
        <v>963</v>
      </c>
      <c r="I335" s="77">
        <v>2.57</v>
      </c>
      <c r="J335" t="s">
        <v>968</v>
      </c>
      <c r="K335" t="s">
        <v>201</v>
      </c>
      <c r="L335" s="78">
        <v>7.6300000000000007E-2</v>
      </c>
      <c r="M335" s="78">
        <v>8.0799999999999997E-2</v>
      </c>
      <c r="N335" s="77">
        <v>427.41</v>
      </c>
      <c r="O335" s="77">
        <v>101.22</v>
      </c>
      <c r="P335" s="77">
        <v>0.155095848117</v>
      </c>
      <c r="Q335" s="78">
        <v>6.9999999999999999E-4</v>
      </c>
      <c r="R335" s="78">
        <v>0</v>
      </c>
      <c r="W335" s="92"/>
    </row>
    <row r="336" spans="2:23">
      <c r="B336" t="s">
        <v>2844</v>
      </c>
      <c r="C336" t="s">
        <v>2023</v>
      </c>
      <c r="D336" s="91">
        <v>9327</v>
      </c>
      <c r="E336"/>
      <c r="F336" t="s">
        <v>2025</v>
      </c>
      <c r="G336" s="86">
        <v>44880</v>
      </c>
      <c r="H336" t="s">
        <v>963</v>
      </c>
      <c r="I336" s="77">
        <v>2.59</v>
      </c>
      <c r="J336" t="s">
        <v>968</v>
      </c>
      <c r="K336" t="s">
        <v>199</v>
      </c>
      <c r="L336" s="78">
        <v>6.9500000000000006E-2</v>
      </c>
      <c r="M336" s="78">
        <v>7.3200000000000001E-2</v>
      </c>
      <c r="N336" s="77">
        <v>11.72</v>
      </c>
      <c r="O336" s="77">
        <v>102.26436860068259</v>
      </c>
      <c r="P336" s="77">
        <v>4.1900902463999998E-3</v>
      </c>
      <c r="Q336" s="78">
        <v>0</v>
      </c>
      <c r="R336" s="78">
        <v>0</v>
      </c>
      <c r="W336" s="92"/>
    </row>
    <row r="337" spans="2:23">
      <c r="B337" t="s">
        <v>2844</v>
      </c>
      <c r="C337" t="s">
        <v>2023</v>
      </c>
      <c r="D337" s="91">
        <v>9474</v>
      </c>
      <c r="E337"/>
      <c r="F337" t="s">
        <v>2025</v>
      </c>
      <c r="G337" s="86">
        <v>44977</v>
      </c>
      <c r="H337" t="s">
        <v>963</v>
      </c>
      <c r="I337" s="77">
        <v>2.59</v>
      </c>
      <c r="J337" t="s">
        <v>968</v>
      </c>
      <c r="K337" t="s">
        <v>199</v>
      </c>
      <c r="L337" s="78">
        <v>6.9500000000000006E-2</v>
      </c>
      <c r="M337" s="78">
        <v>7.3200000000000001E-2</v>
      </c>
      <c r="N337" s="77">
        <v>4.54</v>
      </c>
      <c r="O337" s="77">
        <v>100.53</v>
      </c>
      <c r="P337" s="77">
        <v>1.5955960752E-3</v>
      </c>
      <c r="Q337" s="78">
        <v>0</v>
      </c>
      <c r="R337" s="78">
        <v>0</v>
      </c>
      <c r="W337" s="92"/>
    </row>
    <row r="338" spans="2:23">
      <c r="B338" t="s">
        <v>2844</v>
      </c>
      <c r="C338" t="s">
        <v>2023</v>
      </c>
      <c r="D338" s="91">
        <v>9571</v>
      </c>
      <c r="E338"/>
      <c r="F338" t="s">
        <v>2025</v>
      </c>
      <c r="G338" s="86">
        <v>45069</v>
      </c>
      <c r="H338" t="s">
        <v>963</v>
      </c>
      <c r="I338" s="77">
        <v>2.59</v>
      </c>
      <c r="J338" t="s">
        <v>968</v>
      </c>
      <c r="K338" t="s">
        <v>199</v>
      </c>
      <c r="L338" s="78">
        <v>6.9500000000000006E-2</v>
      </c>
      <c r="M338" s="78">
        <v>7.3200000000000001E-2</v>
      </c>
      <c r="N338" s="77">
        <v>7.44</v>
      </c>
      <c r="O338" s="77">
        <v>101.22</v>
      </c>
      <c r="P338" s="77">
        <v>2.6327564928E-3</v>
      </c>
      <c r="Q338" s="78">
        <v>0</v>
      </c>
      <c r="R338" s="78">
        <v>0</v>
      </c>
      <c r="W338" s="92"/>
    </row>
    <row r="339" spans="2:23">
      <c r="B339" t="s">
        <v>2843</v>
      </c>
      <c r="C339" t="s">
        <v>2023</v>
      </c>
      <c r="D339" s="91">
        <v>93821</v>
      </c>
      <c r="E339"/>
      <c r="F339" t="s">
        <v>2025</v>
      </c>
      <c r="G339" s="86">
        <v>44341</v>
      </c>
      <c r="H339" t="s">
        <v>963</v>
      </c>
      <c r="I339" s="77">
        <v>0.48</v>
      </c>
      <c r="J339" t="s">
        <v>968</v>
      </c>
      <c r="K339" t="s">
        <v>106</v>
      </c>
      <c r="L339" s="78">
        <v>7.9399999999999998E-2</v>
      </c>
      <c r="M339" s="78">
        <v>8.9700000000000002E-2</v>
      </c>
      <c r="N339" s="77">
        <v>43.93</v>
      </c>
      <c r="O339" s="77">
        <v>99.9</v>
      </c>
      <c r="P339" s="77">
        <v>0.16891748342999999</v>
      </c>
      <c r="Q339" s="78">
        <v>8.0000000000000004E-4</v>
      </c>
      <c r="R339" s="78">
        <v>0</v>
      </c>
      <c r="W339" s="92"/>
    </row>
    <row r="340" spans="2:23">
      <c r="B340" t="s">
        <v>2843</v>
      </c>
      <c r="C340" t="s">
        <v>2023</v>
      </c>
      <c r="D340" s="91">
        <v>9410</v>
      </c>
      <c r="E340"/>
      <c r="F340" t="s">
        <v>2025</v>
      </c>
      <c r="G340" s="86">
        <v>44946</v>
      </c>
      <c r="H340" t="s">
        <v>963</v>
      </c>
      <c r="I340" s="77">
        <v>0.48</v>
      </c>
      <c r="J340" t="s">
        <v>968</v>
      </c>
      <c r="K340" t="s">
        <v>106</v>
      </c>
      <c r="L340" s="78">
        <v>7.9399999999999998E-2</v>
      </c>
      <c r="M340" s="78">
        <v>8.9700000000000002E-2</v>
      </c>
      <c r="N340" s="77">
        <v>0.12</v>
      </c>
      <c r="O340" s="77">
        <v>101.86333333333333</v>
      </c>
      <c r="P340" s="77">
        <v>4.70486364E-4</v>
      </c>
      <c r="Q340" s="78">
        <v>0</v>
      </c>
      <c r="R340" s="78">
        <v>0</v>
      </c>
      <c r="W340" s="92"/>
    </row>
    <row r="341" spans="2:23">
      <c r="B341" t="s">
        <v>2843</v>
      </c>
      <c r="C341" t="s">
        <v>2023</v>
      </c>
      <c r="D341" s="91">
        <v>9460</v>
      </c>
      <c r="E341"/>
      <c r="F341" t="s">
        <v>2025</v>
      </c>
      <c r="G341" s="86">
        <v>44978</v>
      </c>
      <c r="H341" t="s">
        <v>963</v>
      </c>
      <c r="I341" s="77">
        <v>0.48</v>
      </c>
      <c r="J341" t="s">
        <v>968</v>
      </c>
      <c r="K341" t="s">
        <v>106</v>
      </c>
      <c r="L341" s="78">
        <v>7.9399999999999998E-2</v>
      </c>
      <c r="M341" s="78">
        <v>8.9700000000000002E-2</v>
      </c>
      <c r="N341" s="77">
        <v>0.17</v>
      </c>
      <c r="O341" s="77">
        <v>100.03</v>
      </c>
      <c r="P341" s="77">
        <v>6.54526299E-4</v>
      </c>
      <c r="Q341" s="78">
        <v>0</v>
      </c>
      <c r="R341" s="78">
        <v>0</v>
      </c>
      <c r="W341" s="92"/>
    </row>
    <row r="342" spans="2:23">
      <c r="B342" t="s">
        <v>2843</v>
      </c>
      <c r="C342" t="s">
        <v>2023</v>
      </c>
      <c r="D342" s="91">
        <v>9511</v>
      </c>
      <c r="E342"/>
      <c r="F342" t="s">
        <v>2025</v>
      </c>
      <c r="G342" s="86">
        <v>45005</v>
      </c>
      <c r="H342" t="s">
        <v>963</v>
      </c>
      <c r="I342" s="77">
        <v>0.48</v>
      </c>
      <c r="J342" t="s">
        <v>968</v>
      </c>
      <c r="K342" t="s">
        <v>106</v>
      </c>
      <c r="L342" s="78">
        <v>7.9299999999999995E-2</v>
      </c>
      <c r="M342" s="78">
        <v>8.9599999999999999E-2</v>
      </c>
      <c r="N342" s="77">
        <v>0.09</v>
      </c>
      <c r="O342" s="77">
        <v>100.03</v>
      </c>
      <c r="P342" s="77">
        <v>3.4651392300000001E-4</v>
      </c>
      <c r="Q342" s="78">
        <v>0</v>
      </c>
      <c r="R342" s="78">
        <v>0</v>
      </c>
      <c r="W342" s="92"/>
    </row>
    <row r="343" spans="2:23">
      <c r="B343" t="s">
        <v>2843</v>
      </c>
      <c r="C343" t="s">
        <v>2023</v>
      </c>
      <c r="D343" s="91">
        <v>9540</v>
      </c>
      <c r="E343"/>
      <c r="F343" t="s">
        <v>2025</v>
      </c>
      <c r="G343" s="86">
        <v>45036</v>
      </c>
      <c r="H343" t="s">
        <v>963</v>
      </c>
      <c r="I343" s="77">
        <v>0.48</v>
      </c>
      <c r="J343" t="s">
        <v>968</v>
      </c>
      <c r="K343" t="s">
        <v>106</v>
      </c>
      <c r="L343" s="78">
        <v>7.9399999999999998E-2</v>
      </c>
      <c r="M343" s="78">
        <v>8.9700000000000002E-2</v>
      </c>
      <c r="N343" s="77">
        <v>0.32</v>
      </c>
      <c r="O343" s="77">
        <v>100.03</v>
      </c>
      <c r="P343" s="77">
        <v>1.232049504E-3</v>
      </c>
      <c r="Q343" s="78">
        <v>0</v>
      </c>
      <c r="R343" s="78">
        <v>0</v>
      </c>
      <c r="W343" s="92"/>
    </row>
    <row r="344" spans="2:23">
      <c r="B344" t="s">
        <v>2843</v>
      </c>
      <c r="C344" t="s">
        <v>2023</v>
      </c>
      <c r="D344" s="91">
        <v>9562</v>
      </c>
      <c r="E344"/>
      <c r="F344" t="s">
        <v>2025</v>
      </c>
      <c r="G344" s="86">
        <v>45068</v>
      </c>
      <c r="H344" t="s">
        <v>963</v>
      </c>
      <c r="I344" s="77">
        <v>0.48</v>
      </c>
      <c r="J344" t="s">
        <v>968</v>
      </c>
      <c r="K344" t="s">
        <v>106</v>
      </c>
      <c r="L344" s="78">
        <v>7.9399999999999998E-2</v>
      </c>
      <c r="M344" s="78">
        <v>8.9700000000000002E-2</v>
      </c>
      <c r="N344" s="77">
        <v>0.17</v>
      </c>
      <c r="O344" s="77">
        <v>100.03</v>
      </c>
      <c r="P344" s="77">
        <v>6.54526299E-4</v>
      </c>
      <c r="Q344" s="78">
        <v>0</v>
      </c>
      <c r="R344" s="78">
        <v>0</v>
      </c>
      <c r="W344" s="92"/>
    </row>
    <row r="345" spans="2:23">
      <c r="B345" t="s">
        <v>2843</v>
      </c>
      <c r="C345" t="s">
        <v>2023</v>
      </c>
      <c r="D345" s="91">
        <v>9603</v>
      </c>
      <c r="E345"/>
      <c r="F345" t="s">
        <v>2025</v>
      </c>
      <c r="G345" s="86">
        <v>45097</v>
      </c>
      <c r="H345" t="s">
        <v>963</v>
      </c>
      <c r="I345" s="77">
        <v>0.48</v>
      </c>
      <c r="J345" t="s">
        <v>968</v>
      </c>
      <c r="K345" t="s">
        <v>106</v>
      </c>
      <c r="L345" s="78">
        <v>7.9399999999999998E-2</v>
      </c>
      <c r="M345" s="78">
        <v>8.9700000000000002E-2</v>
      </c>
      <c r="N345" s="77">
        <v>0.13</v>
      </c>
      <c r="O345" s="77">
        <v>100.53</v>
      </c>
      <c r="P345" s="77">
        <v>5.0302196100000004E-4</v>
      </c>
      <c r="Q345" s="78">
        <v>0</v>
      </c>
      <c r="R345" s="78">
        <v>0</v>
      </c>
      <c r="W345" s="92"/>
    </row>
    <row r="346" spans="2:23">
      <c r="B346" t="s">
        <v>2843</v>
      </c>
      <c r="C346" t="s">
        <v>2023</v>
      </c>
      <c r="D346" s="91">
        <v>9659</v>
      </c>
      <c r="E346"/>
      <c r="F346" t="s">
        <v>2025</v>
      </c>
      <c r="G346" s="86">
        <v>45159</v>
      </c>
      <c r="H346" t="s">
        <v>963</v>
      </c>
      <c r="I346" s="77">
        <v>0.48</v>
      </c>
      <c r="J346" t="s">
        <v>968</v>
      </c>
      <c r="K346" t="s">
        <v>106</v>
      </c>
      <c r="L346" s="78">
        <v>7.9399999999999998E-2</v>
      </c>
      <c r="M346" s="78">
        <v>8.9700000000000002E-2</v>
      </c>
      <c r="N346" s="77">
        <v>0.33</v>
      </c>
      <c r="O346" s="77">
        <v>100.02</v>
      </c>
      <c r="P346" s="77">
        <v>1.2704240339999999E-3</v>
      </c>
      <c r="Q346" s="78">
        <v>0</v>
      </c>
      <c r="R346" s="78">
        <v>0</v>
      </c>
      <c r="W346" s="92"/>
    </row>
    <row r="347" spans="2:23">
      <c r="B347" t="s">
        <v>2843</v>
      </c>
      <c r="C347" t="s">
        <v>2023</v>
      </c>
      <c r="D347" s="91">
        <v>9749</v>
      </c>
      <c r="E347"/>
      <c r="F347" t="s">
        <v>2025</v>
      </c>
      <c r="G347" s="86">
        <v>45189</v>
      </c>
      <c r="H347" t="s">
        <v>963</v>
      </c>
      <c r="I347" s="77">
        <v>0.48</v>
      </c>
      <c r="J347" t="s">
        <v>968</v>
      </c>
      <c r="K347" t="s">
        <v>106</v>
      </c>
      <c r="L347" s="78">
        <v>7.9399999999999998E-2</v>
      </c>
      <c r="M347" s="78">
        <v>8.9700000000000002E-2</v>
      </c>
      <c r="N347" s="77">
        <v>0.17</v>
      </c>
      <c r="O347" s="77">
        <v>99.9</v>
      </c>
      <c r="P347" s="77">
        <v>6.5367566999999997E-4</v>
      </c>
      <c r="Q347" s="78">
        <v>0</v>
      </c>
      <c r="R347" s="78">
        <v>0</v>
      </c>
      <c r="W347" s="92"/>
    </row>
    <row r="348" spans="2:23">
      <c r="B348" t="s">
        <v>2795</v>
      </c>
      <c r="C348" t="s">
        <v>2023</v>
      </c>
      <c r="D348" s="91">
        <v>9047</v>
      </c>
      <c r="E348"/>
      <c r="F348" t="s">
        <v>862</v>
      </c>
      <c r="G348" s="86">
        <v>44677</v>
      </c>
      <c r="H348" t="s">
        <v>963</v>
      </c>
      <c r="I348" s="77">
        <v>2.74</v>
      </c>
      <c r="J348" t="s">
        <v>968</v>
      </c>
      <c r="K348" t="s">
        <v>201</v>
      </c>
      <c r="L348" s="78">
        <v>0.1149</v>
      </c>
      <c r="M348" s="78">
        <v>0.1217</v>
      </c>
      <c r="N348" s="77">
        <v>130.32</v>
      </c>
      <c r="O348" s="77">
        <v>102.82</v>
      </c>
      <c r="P348" s="77">
        <v>4.8037216103999997E-2</v>
      </c>
      <c r="Q348" s="78">
        <v>2.0000000000000001E-4</v>
      </c>
      <c r="R348" s="78">
        <v>0</v>
      </c>
      <c r="W348" s="92"/>
    </row>
    <row r="349" spans="2:23">
      <c r="B349" t="s">
        <v>2795</v>
      </c>
      <c r="C349" t="s">
        <v>2023</v>
      </c>
      <c r="D349" s="91">
        <v>9048</v>
      </c>
      <c r="E349"/>
      <c r="F349" t="s">
        <v>862</v>
      </c>
      <c r="G349" s="86">
        <v>44677</v>
      </c>
      <c r="H349" t="s">
        <v>963</v>
      </c>
      <c r="I349" s="77">
        <v>2.93</v>
      </c>
      <c r="J349" t="s">
        <v>968</v>
      </c>
      <c r="K349" t="s">
        <v>201</v>
      </c>
      <c r="L349" s="78">
        <v>7.5700000000000003E-2</v>
      </c>
      <c r="M349" s="78">
        <v>7.8899999999999998E-2</v>
      </c>
      <c r="N349" s="77">
        <v>418.38</v>
      </c>
      <c r="O349" s="77">
        <v>101.86</v>
      </c>
      <c r="P349" s="77">
        <v>0.152779029678</v>
      </c>
      <c r="Q349" s="78">
        <v>6.9999999999999999E-4</v>
      </c>
      <c r="R349" s="78">
        <v>0</v>
      </c>
      <c r="W349" s="92"/>
    </row>
    <row r="350" spans="2:23">
      <c r="B350" t="s">
        <v>2795</v>
      </c>
      <c r="C350" t="s">
        <v>2023</v>
      </c>
      <c r="D350" s="91">
        <v>9074</v>
      </c>
      <c r="E350"/>
      <c r="F350" t="s">
        <v>862</v>
      </c>
      <c r="G350" s="86">
        <v>44684</v>
      </c>
      <c r="H350" t="s">
        <v>963</v>
      </c>
      <c r="I350" s="77">
        <v>2.92</v>
      </c>
      <c r="J350" t="s">
        <v>968</v>
      </c>
      <c r="K350" t="s">
        <v>201</v>
      </c>
      <c r="L350" s="78">
        <v>7.7700000000000005E-2</v>
      </c>
      <c r="M350" s="78">
        <v>8.8700000000000001E-2</v>
      </c>
      <c r="N350" s="77">
        <v>21.16</v>
      </c>
      <c r="O350" s="77">
        <v>101.96</v>
      </c>
      <c r="P350" s="77">
        <v>7.7345428559999997E-3</v>
      </c>
      <c r="Q350" s="78">
        <v>0</v>
      </c>
      <c r="R350" s="78">
        <v>0</v>
      </c>
      <c r="W350" s="92"/>
    </row>
    <row r="351" spans="2:23">
      <c r="B351" t="s">
        <v>2795</v>
      </c>
      <c r="C351" t="s">
        <v>2023</v>
      </c>
      <c r="D351" s="91">
        <v>9220</v>
      </c>
      <c r="E351"/>
      <c r="F351" t="s">
        <v>862</v>
      </c>
      <c r="G351" s="86">
        <v>44811</v>
      </c>
      <c r="H351" t="s">
        <v>963</v>
      </c>
      <c r="I351" s="77">
        <v>2.95</v>
      </c>
      <c r="J351" t="s">
        <v>968</v>
      </c>
      <c r="K351" t="s">
        <v>201</v>
      </c>
      <c r="L351" s="78">
        <v>7.9600000000000004E-2</v>
      </c>
      <c r="M351" s="78">
        <v>7.9899999999999999E-2</v>
      </c>
      <c r="N351" s="77">
        <v>31.32</v>
      </c>
      <c r="O351" s="77">
        <v>101.42</v>
      </c>
      <c r="P351" s="77">
        <v>1.1387660724E-2</v>
      </c>
      <c r="Q351" s="78">
        <v>1E-4</v>
      </c>
      <c r="R351" s="78">
        <v>0</v>
      </c>
      <c r="W351" s="92"/>
    </row>
    <row r="352" spans="2:23">
      <c r="B352" t="s">
        <v>2795</v>
      </c>
      <c r="C352" t="s">
        <v>2023</v>
      </c>
      <c r="D352" s="91">
        <v>9599</v>
      </c>
      <c r="E352"/>
      <c r="F352" t="s">
        <v>862</v>
      </c>
      <c r="G352" s="86">
        <v>45089</v>
      </c>
      <c r="H352" t="s">
        <v>963</v>
      </c>
      <c r="I352" s="77">
        <v>2.95</v>
      </c>
      <c r="J352" t="s">
        <v>968</v>
      </c>
      <c r="K352" t="s">
        <v>201</v>
      </c>
      <c r="L352" s="78">
        <v>0.08</v>
      </c>
      <c r="M352" s="78">
        <v>8.3099999999999993E-2</v>
      </c>
      <c r="N352" s="77">
        <v>29.84</v>
      </c>
      <c r="O352" s="77">
        <v>100.45</v>
      </c>
      <c r="P352" s="77">
        <v>1.0745779380000001E-2</v>
      </c>
      <c r="Q352" s="78">
        <v>1E-4</v>
      </c>
      <c r="R352" s="78">
        <v>0</v>
      </c>
      <c r="W352" s="92"/>
    </row>
    <row r="353" spans="2:23">
      <c r="B353" t="s">
        <v>2795</v>
      </c>
      <c r="C353" t="s">
        <v>2023</v>
      </c>
      <c r="D353" s="91">
        <v>9748</v>
      </c>
      <c r="E353"/>
      <c r="F353" t="s">
        <v>862</v>
      </c>
      <c r="G353" s="86">
        <v>45180</v>
      </c>
      <c r="H353" t="s">
        <v>963</v>
      </c>
      <c r="I353" s="77">
        <v>2.95</v>
      </c>
      <c r="J353" t="s">
        <v>968</v>
      </c>
      <c r="K353" t="s">
        <v>201</v>
      </c>
      <c r="L353" s="78">
        <v>0.08</v>
      </c>
      <c r="M353" s="78">
        <v>8.3699999999999997E-2</v>
      </c>
      <c r="N353" s="77">
        <v>43.22</v>
      </c>
      <c r="O353" s="77">
        <v>100.3</v>
      </c>
      <c r="P353" s="77">
        <v>1.5540853110000001E-2</v>
      </c>
      <c r="Q353" s="78">
        <v>1E-4</v>
      </c>
      <c r="R353" s="78">
        <v>0</v>
      </c>
      <c r="W353" s="92"/>
    </row>
    <row r="354" spans="2:23">
      <c r="B354" t="s">
        <v>2845</v>
      </c>
      <c r="C354" t="s">
        <v>2023</v>
      </c>
      <c r="D354" s="91">
        <v>404555</v>
      </c>
      <c r="E354"/>
      <c r="F354" t="s">
        <v>842</v>
      </c>
      <c r="G354" s="86">
        <v>42354</v>
      </c>
      <c r="H354" t="s">
        <v>2033</v>
      </c>
      <c r="I354" s="77">
        <v>2.2400000000000002</v>
      </c>
      <c r="J354" t="s">
        <v>849</v>
      </c>
      <c r="K354" t="s">
        <v>106</v>
      </c>
      <c r="L354" s="78">
        <v>5.0200000000000002E-2</v>
      </c>
      <c r="M354" s="78">
        <v>7.3999999999999996E-2</v>
      </c>
      <c r="N354" s="77">
        <v>5064.8500000000004</v>
      </c>
      <c r="O354" s="77">
        <v>96.51</v>
      </c>
      <c r="P354" s="77">
        <v>18.814245843015001</v>
      </c>
      <c r="Q354" s="78">
        <v>9.0700000000000003E-2</v>
      </c>
      <c r="R354" s="78">
        <v>4.0000000000000002E-4</v>
      </c>
      <c r="W354" s="92"/>
    </row>
    <row r="355" spans="2:23">
      <c r="B355" t="s">
        <v>2842</v>
      </c>
      <c r="C355" t="s">
        <v>2023</v>
      </c>
      <c r="D355" s="91">
        <v>6932</v>
      </c>
      <c r="E355"/>
      <c r="F355" t="s">
        <v>2862</v>
      </c>
      <c r="G355" s="86">
        <v>43098</v>
      </c>
      <c r="H355" t="s">
        <v>210</v>
      </c>
      <c r="I355" s="77">
        <v>1.49</v>
      </c>
      <c r="J355" t="s">
        <v>849</v>
      </c>
      <c r="K355" t="s">
        <v>106</v>
      </c>
      <c r="L355" s="78">
        <v>8.1699999999999995E-2</v>
      </c>
      <c r="M355" s="78">
        <v>7.0699999999999999E-2</v>
      </c>
      <c r="N355" s="77">
        <v>31.99</v>
      </c>
      <c r="O355" s="77">
        <v>103.71</v>
      </c>
      <c r="P355" s="77">
        <v>0.12769761482100001</v>
      </c>
      <c r="Q355" s="78">
        <v>5.9999999999999995E-4</v>
      </c>
      <c r="R355" s="78">
        <v>0</v>
      </c>
      <c r="W355" s="92"/>
    </row>
    <row r="356" spans="2:23">
      <c r="B356" t="s">
        <v>2842</v>
      </c>
      <c r="C356" t="s">
        <v>2023</v>
      </c>
      <c r="D356" s="91">
        <v>7291</v>
      </c>
      <c r="E356"/>
      <c r="F356" t="s">
        <v>2862</v>
      </c>
      <c r="G356" s="86">
        <v>43798</v>
      </c>
      <c r="H356" t="s">
        <v>210</v>
      </c>
      <c r="I356" s="77">
        <v>1.49</v>
      </c>
      <c r="J356" t="s">
        <v>849</v>
      </c>
      <c r="K356" t="s">
        <v>106</v>
      </c>
      <c r="L356" s="78">
        <v>8.1699999999999995E-2</v>
      </c>
      <c r="M356" s="78">
        <v>7.9399999999999998E-2</v>
      </c>
      <c r="N356" s="77">
        <v>1.88</v>
      </c>
      <c r="O356" s="77">
        <v>103.6</v>
      </c>
      <c r="P356" s="77">
        <v>7.4966203200000003E-3</v>
      </c>
      <c r="Q356" s="78">
        <v>0</v>
      </c>
      <c r="R356" s="78">
        <v>0</v>
      </c>
      <c r="W356" s="92"/>
    </row>
    <row r="357" spans="2:23">
      <c r="B357" t="s">
        <v>2851</v>
      </c>
      <c r="C357" t="s">
        <v>2023</v>
      </c>
      <c r="D357" s="91">
        <v>6872</v>
      </c>
      <c r="E357"/>
      <c r="F357" t="s">
        <v>2862</v>
      </c>
      <c r="G357" s="86">
        <v>43570</v>
      </c>
      <c r="H357" t="s">
        <v>210</v>
      </c>
      <c r="I357" s="77">
        <v>2.42</v>
      </c>
      <c r="J357" t="s">
        <v>849</v>
      </c>
      <c r="K357" t="s">
        <v>106</v>
      </c>
      <c r="L357" s="78">
        <v>7.6700000000000004E-2</v>
      </c>
      <c r="M357" s="78">
        <v>7.4899999999999994E-2</v>
      </c>
      <c r="N357" s="77">
        <v>19.25</v>
      </c>
      <c r="O357" s="77">
        <v>102.3</v>
      </c>
      <c r="P357" s="77">
        <v>7.5797394749999997E-2</v>
      </c>
      <c r="Q357" s="78">
        <v>4.0000000000000002E-4</v>
      </c>
      <c r="R357" s="78">
        <v>0</v>
      </c>
      <c r="W357" s="92"/>
    </row>
    <row r="358" spans="2:23">
      <c r="B358" t="s">
        <v>2851</v>
      </c>
      <c r="C358" t="s">
        <v>2023</v>
      </c>
      <c r="D358" s="91">
        <v>6812</v>
      </c>
      <c r="E358"/>
      <c r="F358" t="s">
        <v>2862</v>
      </c>
      <c r="G358" s="86">
        <v>43536</v>
      </c>
      <c r="H358" t="s">
        <v>210</v>
      </c>
      <c r="I358" s="77">
        <v>2.42</v>
      </c>
      <c r="J358" t="s">
        <v>849</v>
      </c>
      <c r="K358" t="s">
        <v>106</v>
      </c>
      <c r="L358" s="78">
        <v>7.6700000000000004E-2</v>
      </c>
      <c r="M358" s="78">
        <v>7.4899999999999994E-2</v>
      </c>
      <c r="N358" s="77">
        <v>23.85</v>
      </c>
      <c r="O358" s="77">
        <v>102.29</v>
      </c>
      <c r="P358" s="77">
        <v>9.3900839085000007E-2</v>
      </c>
      <c r="Q358" s="78">
        <v>5.0000000000000001E-4</v>
      </c>
      <c r="R358" s="78">
        <v>0</v>
      </c>
      <c r="W358" s="92"/>
    </row>
    <row r="359" spans="2:23">
      <c r="B359" t="s">
        <v>2851</v>
      </c>
      <c r="C359" t="s">
        <v>2023</v>
      </c>
      <c r="D359" s="91">
        <v>7258</v>
      </c>
      <c r="E359"/>
      <c r="F359" t="s">
        <v>2862</v>
      </c>
      <c r="G359" s="86">
        <v>43774</v>
      </c>
      <c r="H359" t="s">
        <v>210</v>
      </c>
      <c r="I359" s="77">
        <v>2.42</v>
      </c>
      <c r="J359" t="s">
        <v>849</v>
      </c>
      <c r="K359" t="s">
        <v>106</v>
      </c>
      <c r="L359" s="78">
        <v>7.6700000000000004E-2</v>
      </c>
      <c r="M359" s="78">
        <v>7.3099999999999998E-2</v>
      </c>
      <c r="N359" s="77">
        <v>17.579999999999998</v>
      </c>
      <c r="O359" s="77">
        <v>102.3</v>
      </c>
      <c r="P359" s="77">
        <v>6.9221724659999997E-2</v>
      </c>
      <c r="Q359" s="78">
        <v>2.9999999999999997E-4</v>
      </c>
      <c r="R359" s="78">
        <v>0</v>
      </c>
      <c r="W359" s="92"/>
    </row>
    <row r="360" spans="2:23">
      <c r="B360" t="s">
        <v>2854</v>
      </c>
      <c r="C360" t="s">
        <v>2023</v>
      </c>
      <c r="D360" s="91">
        <v>6861</v>
      </c>
      <c r="E360"/>
      <c r="F360" t="s">
        <v>2862</v>
      </c>
      <c r="G360" s="86">
        <v>43563</v>
      </c>
      <c r="H360" t="s">
        <v>210</v>
      </c>
      <c r="I360" s="77">
        <v>0.52</v>
      </c>
      <c r="J360" t="s">
        <v>889</v>
      </c>
      <c r="K360" t="s">
        <v>106</v>
      </c>
      <c r="L360" s="78">
        <v>8.0299999999999996E-2</v>
      </c>
      <c r="M360" s="78">
        <v>8.9899999999999994E-2</v>
      </c>
      <c r="N360" s="77">
        <v>130.26</v>
      </c>
      <c r="O360" s="77">
        <v>100.34</v>
      </c>
      <c r="P360" s="77">
        <v>0.50307540051599997</v>
      </c>
      <c r="Q360" s="78">
        <v>2.3999999999999998E-3</v>
      </c>
      <c r="R360" s="78">
        <v>0</v>
      </c>
      <c r="W360" s="92"/>
    </row>
    <row r="361" spans="2:23">
      <c r="B361" t="s">
        <v>2842</v>
      </c>
      <c r="C361" t="s">
        <v>2023</v>
      </c>
      <c r="D361" s="91">
        <v>9335</v>
      </c>
      <c r="E361"/>
      <c r="F361" t="s">
        <v>2862</v>
      </c>
      <c r="G361" s="86">
        <v>44064</v>
      </c>
      <c r="H361" t="s">
        <v>210</v>
      </c>
      <c r="I361" s="77">
        <v>2.4300000000000002</v>
      </c>
      <c r="J361" t="s">
        <v>849</v>
      </c>
      <c r="K361" t="s">
        <v>106</v>
      </c>
      <c r="L361" s="78">
        <v>8.9200000000000002E-2</v>
      </c>
      <c r="M361" s="78">
        <v>0.1023</v>
      </c>
      <c r="N361" s="77">
        <v>111.14</v>
      </c>
      <c r="O361" s="77">
        <v>98.9</v>
      </c>
      <c r="P361" s="77">
        <v>0.42307230354000003</v>
      </c>
      <c r="Q361" s="78">
        <v>2E-3</v>
      </c>
      <c r="R361" s="78">
        <v>0</v>
      </c>
      <c r="W361" s="92"/>
    </row>
    <row r="362" spans="2:23">
      <c r="B362" t="s">
        <v>2842</v>
      </c>
      <c r="C362" t="s">
        <v>2023</v>
      </c>
      <c r="D362" s="91">
        <v>464740</v>
      </c>
      <c r="E362"/>
      <c r="F362" t="s">
        <v>2862</v>
      </c>
      <c r="G362" s="86">
        <v>42817</v>
      </c>
      <c r="H362" t="s">
        <v>210</v>
      </c>
      <c r="I362" s="77">
        <v>1.59</v>
      </c>
      <c r="J362" t="s">
        <v>849</v>
      </c>
      <c r="K362" t="s">
        <v>106</v>
      </c>
      <c r="L362" s="78">
        <v>5.7799999999999997E-2</v>
      </c>
      <c r="M362" s="78">
        <v>8.6400000000000005E-2</v>
      </c>
      <c r="N362" s="77">
        <v>11.81</v>
      </c>
      <c r="O362" s="77">
        <v>97.41</v>
      </c>
      <c r="P362" s="77">
        <v>4.4279361729000002E-2</v>
      </c>
      <c r="Q362" s="78">
        <v>2.0000000000000001E-4</v>
      </c>
      <c r="R362" s="78">
        <v>0</v>
      </c>
      <c r="W362" s="92"/>
    </row>
    <row r="363" spans="2:23">
      <c r="B363" t="s">
        <v>2848</v>
      </c>
      <c r="C363" t="s">
        <v>2023</v>
      </c>
      <c r="D363" s="91">
        <v>491862</v>
      </c>
      <c r="E363"/>
      <c r="F363" t="s">
        <v>2862</v>
      </c>
      <c r="G363" s="86">
        <v>43083</v>
      </c>
      <c r="H363" t="s">
        <v>210</v>
      </c>
      <c r="I363" s="77">
        <v>0.53</v>
      </c>
      <c r="J363" t="s">
        <v>849</v>
      </c>
      <c r="K363" t="s">
        <v>116</v>
      </c>
      <c r="L363" s="78">
        <v>7.0499999999999993E-2</v>
      </c>
      <c r="M363" s="78">
        <v>7.8E-2</v>
      </c>
      <c r="N363" s="77">
        <v>3.19</v>
      </c>
      <c r="O363" s="77">
        <v>101.57</v>
      </c>
      <c r="P363" s="77">
        <v>9.2520570064999995E-3</v>
      </c>
      <c r="Q363" s="78">
        <v>0</v>
      </c>
      <c r="R363" s="78">
        <v>0</v>
      </c>
      <c r="W363" s="92"/>
    </row>
    <row r="364" spans="2:23">
      <c r="B364" t="s">
        <v>2848</v>
      </c>
      <c r="C364" t="s">
        <v>2023</v>
      </c>
      <c r="D364" s="91">
        <v>491863</v>
      </c>
      <c r="E364"/>
      <c r="F364" t="s">
        <v>2862</v>
      </c>
      <c r="G364" s="86">
        <v>43083</v>
      </c>
      <c r="H364" t="s">
        <v>210</v>
      </c>
      <c r="I364" s="77">
        <v>5.04</v>
      </c>
      <c r="J364" t="s">
        <v>849</v>
      </c>
      <c r="K364" t="s">
        <v>116</v>
      </c>
      <c r="L364" s="78">
        <v>7.1999999999999995E-2</v>
      </c>
      <c r="M364" s="78">
        <v>7.4700000000000003E-2</v>
      </c>
      <c r="N364" s="77">
        <v>6.92</v>
      </c>
      <c r="O364" s="77">
        <v>101.98</v>
      </c>
      <c r="P364" s="77">
        <v>2.0151309188E-2</v>
      </c>
      <c r="Q364" s="78">
        <v>1E-4</v>
      </c>
      <c r="R364" s="78">
        <v>0</v>
      </c>
      <c r="W364" s="92"/>
    </row>
    <row r="365" spans="2:23">
      <c r="B365" t="s">
        <v>2848</v>
      </c>
      <c r="C365" t="s">
        <v>2023</v>
      </c>
      <c r="D365" s="91">
        <v>491864</v>
      </c>
      <c r="E365"/>
      <c r="F365" t="s">
        <v>2862</v>
      </c>
      <c r="G365" s="86">
        <v>43083</v>
      </c>
      <c r="H365" t="s">
        <v>210</v>
      </c>
      <c r="I365" s="77">
        <v>5.22</v>
      </c>
      <c r="J365" t="s">
        <v>849</v>
      </c>
      <c r="K365" t="s">
        <v>116</v>
      </c>
      <c r="L365" s="78">
        <v>4.4999999999999998E-2</v>
      </c>
      <c r="M365" s="78">
        <v>7.51E-2</v>
      </c>
      <c r="N365" s="77">
        <v>27.67</v>
      </c>
      <c r="O365" s="77">
        <v>87.21</v>
      </c>
      <c r="P365" s="77">
        <v>6.8906090488499994E-2</v>
      </c>
      <c r="Q365" s="78">
        <v>2.9999999999999997E-4</v>
      </c>
      <c r="R365" s="78">
        <v>0</v>
      </c>
      <c r="W365" s="92"/>
    </row>
    <row r="366" spans="2:23">
      <c r="B366" t="s">
        <v>2859</v>
      </c>
      <c r="C366" t="s">
        <v>2023</v>
      </c>
      <c r="D366" s="91">
        <v>9186</v>
      </c>
      <c r="E366"/>
      <c r="F366" t="s">
        <v>2862</v>
      </c>
      <c r="G366" s="86">
        <v>44778</v>
      </c>
      <c r="H366" t="s">
        <v>210</v>
      </c>
      <c r="I366" s="77">
        <v>3.39</v>
      </c>
      <c r="J366" t="s">
        <v>879</v>
      </c>
      <c r="K366" t="s">
        <v>110</v>
      </c>
      <c r="L366" s="78">
        <v>7.1900000000000006E-2</v>
      </c>
      <c r="M366" s="78">
        <v>7.3099999999999998E-2</v>
      </c>
      <c r="N366" s="77">
        <v>46.5</v>
      </c>
      <c r="O366" s="77">
        <v>104.35</v>
      </c>
      <c r="P366" s="77">
        <v>0.19688105812500001</v>
      </c>
      <c r="Q366" s="78">
        <v>8.9999999999999998E-4</v>
      </c>
      <c r="R366" s="78">
        <v>0</v>
      </c>
      <c r="W366" s="92"/>
    </row>
    <row r="367" spans="2:23">
      <c r="B367" t="s">
        <v>2859</v>
      </c>
      <c r="C367" t="s">
        <v>2023</v>
      </c>
      <c r="D367" s="91">
        <v>9187</v>
      </c>
      <c r="E367"/>
      <c r="F367" t="s">
        <v>2862</v>
      </c>
      <c r="G367" s="86">
        <v>44778</v>
      </c>
      <c r="H367" t="s">
        <v>210</v>
      </c>
      <c r="I367" s="77">
        <v>3.3</v>
      </c>
      <c r="J367" t="s">
        <v>879</v>
      </c>
      <c r="K367" t="s">
        <v>106</v>
      </c>
      <c r="L367" s="78">
        <v>8.2699999999999996E-2</v>
      </c>
      <c r="M367" s="78">
        <v>8.9099999999999999E-2</v>
      </c>
      <c r="N367" s="77">
        <v>128.06</v>
      </c>
      <c r="O367" s="77">
        <v>103.9</v>
      </c>
      <c r="P367" s="77">
        <v>0.51212615466</v>
      </c>
      <c r="Q367" s="78">
        <v>2.5000000000000001E-3</v>
      </c>
      <c r="R367" s="78">
        <v>0</v>
      </c>
      <c r="W367" s="92"/>
    </row>
    <row r="368" spans="2:23">
      <c r="B368" t="s">
        <v>2846</v>
      </c>
      <c r="C368" t="s">
        <v>2023</v>
      </c>
      <c r="D368" s="91">
        <v>469140</v>
      </c>
      <c r="E368"/>
      <c r="F368" t="s">
        <v>2862</v>
      </c>
      <c r="G368" s="86">
        <v>45116</v>
      </c>
      <c r="H368" t="s">
        <v>210</v>
      </c>
      <c r="I368" s="77">
        <v>0.73</v>
      </c>
      <c r="J368" t="s">
        <v>849</v>
      </c>
      <c r="K368" t="s">
        <v>106</v>
      </c>
      <c r="L368" s="78">
        <v>8.1600000000000006E-2</v>
      </c>
      <c r="M368" s="78">
        <v>8.3599999999999994E-2</v>
      </c>
      <c r="N368" s="77">
        <v>8.4</v>
      </c>
      <c r="O368" s="77">
        <v>100.28</v>
      </c>
      <c r="P368" s="77">
        <v>3.242212848E-2</v>
      </c>
      <c r="Q368" s="78">
        <v>2.0000000000000001E-4</v>
      </c>
      <c r="R368" s="78">
        <v>0</v>
      </c>
      <c r="W368" s="92"/>
    </row>
    <row r="369" spans="2:23">
      <c r="B369" t="s">
        <v>2846</v>
      </c>
      <c r="C369" t="s">
        <v>2023</v>
      </c>
      <c r="D369" s="91">
        <v>9657</v>
      </c>
      <c r="E369"/>
      <c r="F369" t="s">
        <v>2862</v>
      </c>
      <c r="G369" s="86">
        <v>45116</v>
      </c>
      <c r="H369" t="s">
        <v>210</v>
      </c>
      <c r="I369" s="77">
        <v>0.55000000000000004</v>
      </c>
      <c r="J369" t="s">
        <v>849</v>
      </c>
      <c r="K369" t="s">
        <v>106</v>
      </c>
      <c r="L369" s="78">
        <v>8.1600000000000006E-2</v>
      </c>
      <c r="M369" s="78">
        <v>8.3599999999999994E-2</v>
      </c>
      <c r="N369" s="77">
        <v>7.0000000000000007E-2</v>
      </c>
      <c r="O369" s="77">
        <v>99</v>
      </c>
      <c r="P369" s="77">
        <v>2.6673570000000001E-4</v>
      </c>
      <c r="Q369" s="78">
        <v>0</v>
      </c>
      <c r="R369" s="78">
        <v>0</v>
      </c>
      <c r="W369" s="92"/>
    </row>
    <row r="370" spans="2:23">
      <c r="B370" t="s">
        <v>2849</v>
      </c>
      <c r="C370" t="s">
        <v>2023</v>
      </c>
      <c r="D370" s="91">
        <v>8702</v>
      </c>
      <c r="E370"/>
      <c r="F370" t="s">
        <v>2862</v>
      </c>
      <c r="G370" s="86">
        <v>44497</v>
      </c>
      <c r="H370" t="s">
        <v>210</v>
      </c>
      <c r="I370" s="77">
        <v>0.12</v>
      </c>
      <c r="J370" t="s">
        <v>889</v>
      </c>
      <c r="K370" t="s">
        <v>106</v>
      </c>
      <c r="L370" s="78">
        <v>7.2700000000000001E-2</v>
      </c>
      <c r="M370" s="78">
        <v>7.9299999999999995E-2</v>
      </c>
      <c r="N370" s="77">
        <v>0.1</v>
      </c>
      <c r="O370" s="77">
        <v>100.23</v>
      </c>
      <c r="P370" s="77">
        <v>3.8578526999999999E-4</v>
      </c>
      <c r="Q370" s="78">
        <v>0</v>
      </c>
      <c r="R370" s="78">
        <v>0</v>
      </c>
      <c r="W370" s="92"/>
    </row>
    <row r="371" spans="2:23">
      <c r="B371" t="s">
        <v>2849</v>
      </c>
      <c r="C371" t="s">
        <v>2023</v>
      </c>
      <c r="D371" s="91">
        <v>9118</v>
      </c>
      <c r="E371"/>
      <c r="F371" t="s">
        <v>2862</v>
      </c>
      <c r="G371" s="86">
        <v>44733</v>
      </c>
      <c r="H371" t="s">
        <v>210</v>
      </c>
      <c r="I371" s="77">
        <v>0.12</v>
      </c>
      <c r="J371" t="s">
        <v>889</v>
      </c>
      <c r="K371" t="s">
        <v>106</v>
      </c>
      <c r="L371" s="78">
        <v>7.2700000000000001E-2</v>
      </c>
      <c r="M371" s="78">
        <v>7.9299999999999995E-2</v>
      </c>
      <c r="N371" s="77">
        <v>0.41</v>
      </c>
      <c r="O371" s="77">
        <v>100.23</v>
      </c>
      <c r="P371" s="77">
        <v>1.5817196070000001E-3</v>
      </c>
      <c r="Q371" s="78">
        <v>0</v>
      </c>
      <c r="R371" s="78">
        <v>0</v>
      </c>
      <c r="W371" s="92"/>
    </row>
    <row r="372" spans="2:23">
      <c r="B372" t="s">
        <v>2849</v>
      </c>
      <c r="C372" t="s">
        <v>2023</v>
      </c>
      <c r="D372" s="91">
        <v>9233</v>
      </c>
      <c r="E372"/>
      <c r="F372" t="s">
        <v>2862</v>
      </c>
      <c r="G372" s="86">
        <v>44819</v>
      </c>
      <c r="H372" t="s">
        <v>210</v>
      </c>
      <c r="I372" s="77">
        <v>0.12</v>
      </c>
      <c r="J372" t="s">
        <v>889</v>
      </c>
      <c r="K372" t="s">
        <v>106</v>
      </c>
      <c r="L372" s="78">
        <v>7.2700000000000001E-2</v>
      </c>
      <c r="M372" s="78">
        <v>7.9299999999999995E-2</v>
      </c>
      <c r="N372" s="77">
        <v>0.08</v>
      </c>
      <c r="O372" s="77">
        <v>100.62</v>
      </c>
      <c r="P372" s="77">
        <v>3.0982910399999998E-4</v>
      </c>
      <c r="Q372" s="78">
        <v>0</v>
      </c>
      <c r="R372" s="78">
        <v>0</v>
      </c>
      <c r="W372" s="92"/>
    </row>
    <row r="373" spans="2:23">
      <c r="B373" t="s">
        <v>2849</v>
      </c>
      <c r="C373" t="s">
        <v>2023</v>
      </c>
      <c r="D373" s="91">
        <v>9276</v>
      </c>
      <c r="E373"/>
      <c r="F373" t="s">
        <v>2862</v>
      </c>
      <c r="G373" s="86">
        <v>44854</v>
      </c>
      <c r="H373" t="s">
        <v>210</v>
      </c>
      <c r="I373" s="77">
        <v>0.12</v>
      </c>
      <c r="J373" t="s">
        <v>889</v>
      </c>
      <c r="K373" t="s">
        <v>106</v>
      </c>
      <c r="L373" s="78">
        <v>7.2700000000000001E-2</v>
      </c>
      <c r="M373" s="78">
        <v>7.9299999999999995E-2</v>
      </c>
      <c r="N373" s="77">
        <v>0.02</v>
      </c>
      <c r="O373" s="77">
        <v>100.62</v>
      </c>
      <c r="P373" s="77">
        <v>7.7457275999999995E-5</v>
      </c>
      <c r="Q373" s="78">
        <v>0</v>
      </c>
      <c r="R373" s="78">
        <v>0</v>
      </c>
      <c r="W373" s="92"/>
    </row>
    <row r="374" spans="2:23">
      <c r="B374" t="s">
        <v>2849</v>
      </c>
      <c r="C374" t="s">
        <v>2023</v>
      </c>
      <c r="D374" s="91">
        <v>9430</v>
      </c>
      <c r="E374"/>
      <c r="F374" t="s">
        <v>2862</v>
      </c>
      <c r="G374" s="86">
        <v>44950</v>
      </c>
      <c r="H374" t="s">
        <v>210</v>
      </c>
      <c r="I374" s="77">
        <v>0.12</v>
      </c>
      <c r="J374" t="s">
        <v>889</v>
      </c>
      <c r="K374" t="s">
        <v>106</v>
      </c>
      <c r="L374" s="78">
        <v>7.2700000000000001E-2</v>
      </c>
      <c r="M374" s="78">
        <v>7.9299999999999995E-2</v>
      </c>
      <c r="N374" s="77">
        <v>0.11</v>
      </c>
      <c r="O374" s="77">
        <v>100.62</v>
      </c>
      <c r="P374" s="77">
        <v>4.26015018E-4</v>
      </c>
      <c r="Q374" s="78">
        <v>0</v>
      </c>
      <c r="R374" s="78">
        <v>0</v>
      </c>
      <c r="W374" s="92"/>
    </row>
    <row r="375" spans="2:23">
      <c r="B375" t="s">
        <v>2849</v>
      </c>
      <c r="C375" t="s">
        <v>2023</v>
      </c>
      <c r="D375" s="91">
        <v>9539</v>
      </c>
      <c r="E375"/>
      <c r="F375" t="s">
        <v>2862</v>
      </c>
      <c r="G375" s="86">
        <v>45029</v>
      </c>
      <c r="H375" t="s">
        <v>210</v>
      </c>
      <c r="I375" s="77">
        <v>0.12</v>
      </c>
      <c r="J375" t="s">
        <v>889</v>
      </c>
      <c r="K375" t="s">
        <v>106</v>
      </c>
      <c r="L375" s="78">
        <v>7.2700000000000001E-2</v>
      </c>
      <c r="M375" s="78">
        <v>7.9299999999999995E-2</v>
      </c>
      <c r="N375" s="77">
        <v>0.04</v>
      </c>
      <c r="O375" s="77">
        <v>100.62</v>
      </c>
      <c r="P375" s="77">
        <v>1.5491455199999999E-4</v>
      </c>
      <c r="Q375" s="78">
        <v>0</v>
      </c>
      <c r="R375" s="78">
        <v>0</v>
      </c>
      <c r="W375" s="92"/>
    </row>
    <row r="376" spans="2:23">
      <c r="B376" t="s">
        <v>2849</v>
      </c>
      <c r="C376" t="s">
        <v>2023</v>
      </c>
      <c r="D376" s="91">
        <v>8119</v>
      </c>
      <c r="E376"/>
      <c r="F376" t="s">
        <v>2862</v>
      </c>
      <c r="G376" s="86">
        <v>44169</v>
      </c>
      <c r="H376" t="s">
        <v>210</v>
      </c>
      <c r="I376" s="77">
        <v>0.12</v>
      </c>
      <c r="J376" t="s">
        <v>889</v>
      </c>
      <c r="K376" t="s">
        <v>106</v>
      </c>
      <c r="L376" s="78">
        <v>7.2700000000000001E-2</v>
      </c>
      <c r="M376" s="78">
        <v>7.9299999999999995E-2</v>
      </c>
      <c r="N376" s="77">
        <v>0.33</v>
      </c>
      <c r="O376" s="77">
        <v>100.9</v>
      </c>
      <c r="P376" s="77">
        <v>1.2816015300000001E-3</v>
      </c>
      <c r="Q376" s="78">
        <v>0</v>
      </c>
      <c r="R376" s="78">
        <v>0</v>
      </c>
      <c r="W376" s="92"/>
    </row>
    <row r="377" spans="2:23">
      <c r="B377" t="s">
        <v>2849</v>
      </c>
      <c r="C377" t="s">
        <v>2023</v>
      </c>
      <c r="D377" s="91">
        <v>8418</v>
      </c>
      <c r="E377"/>
      <c r="F377" t="s">
        <v>2862</v>
      </c>
      <c r="G377" s="86">
        <v>44326</v>
      </c>
      <c r="H377" t="s">
        <v>210</v>
      </c>
      <c r="I377" s="77">
        <v>0.12</v>
      </c>
      <c r="J377" t="s">
        <v>889</v>
      </c>
      <c r="K377" t="s">
        <v>106</v>
      </c>
      <c r="L377" s="78">
        <v>7.2700000000000001E-2</v>
      </c>
      <c r="M377" s="78">
        <v>7.9299999999999995E-2</v>
      </c>
      <c r="N377" s="77">
        <v>7.0000000000000007E-2</v>
      </c>
      <c r="O377" s="77">
        <v>100.62</v>
      </c>
      <c r="P377" s="77">
        <v>2.7110046600000001E-4</v>
      </c>
      <c r="Q377" s="78">
        <v>0</v>
      </c>
      <c r="R377" s="78">
        <v>0</v>
      </c>
      <c r="W377" s="92"/>
    </row>
    <row r="378" spans="2:23">
      <c r="B378" t="s">
        <v>2849</v>
      </c>
      <c r="C378" t="s">
        <v>2023</v>
      </c>
      <c r="D378" s="91">
        <v>8060</v>
      </c>
      <c r="E378"/>
      <c r="F378" t="s">
        <v>2862</v>
      </c>
      <c r="G378" s="86">
        <v>44150</v>
      </c>
      <c r="H378" t="s">
        <v>210</v>
      </c>
      <c r="I378" s="77">
        <v>0.12</v>
      </c>
      <c r="J378" t="s">
        <v>889</v>
      </c>
      <c r="K378" t="s">
        <v>106</v>
      </c>
      <c r="L378" s="78">
        <v>7.2700000000000001E-2</v>
      </c>
      <c r="M378" s="78">
        <v>7.9299999999999995E-2</v>
      </c>
      <c r="N378" s="77">
        <v>138.36000000000001</v>
      </c>
      <c r="O378" s="77">
        <v>100.23</v>
      </c>
      <c r="P378" s="77">
        <v>0.53377249957200001</v>
      </c>
      <c r="Q378" s="78">
        <v>2.5999999999999999E-3</v>
      </c>
      <c r="R378" s="78">
        <v>0</v>
      </c>
      <c r="W378" s="92"/>
    </row>
    <row r="379" spans="2:23">
      <c r="B379" t="s">
        <v>2853</v>
      </c>
      <c r="C379" t="s">
        <v>2023</v>
      </c>
      <c r="D379" s="91">
        <v>8718</v>
      </c>
      <c r="E379"/>
      <c r="F379" t="s">
        <v>2862</v>
      </c>
      <c r="G379" s="86">
        <v>44508</v>
      </c>
      <c r="H379" t="s">
        <v>210</v>
      </c>
      <c r="I379" s="77">
        <v>3.02</v>
      </c>
      <c r="J379" t="s">
        <v>849</v>
      </c>
      <c r="K379" t="s">
        <v>106</v>
      </c>
      <c r="L379" s="78">
        <v>8.7900000000000006E-2</v>
      </c>
      <c r="M379" s="78">
        <v>9.0200000000000002E-2</v>
      </c>
      <c r="N379" s="77">
        <v>114.77</v>
      </c>
      <c r="O379" s="77">
        <v>100.57</v>
      </c>
      <c r="P379" s="77">
        <v>0.44426770346099997</v>
      </c>
      <c r="Q379" s="78">
        <v>2.0999999999999999E-3</v>
      </c>
      <c r="R379" s="78">
        <v>0</v>
      </c>
      <c r="W379" s="92"/>
    </row>
    <row r="380" spans="2:23">
      <c r="B380" t="s">
        <v>2796</v>
      </c>
      <c r="C380" t="s">
        <v>2023</v>
      </c>
      <c r="D380" s="91">
        <v>8806</v>
      </c>
      <c r="E380"/>
      <c r="F380" t="s">
        <v>2862</v>
      </c>
      <c r="G380" s="86">
        <v>44137</v>
      </c>
      <c r="H380" t="s">
        <v>210</v>
      </c>
      <c r="I380" s="77">
        <v>0.94</v>
      </c>
      <c r="J380" t="s">
        <v>889</v>
      </c>
      <c r="K380" t="s">
        <v>106</v>
      </c>
      <c r="L380" s="78">
        <v>7.4399999999999994E-2</v>
      </c>
      <c r="M380" s="78">
        <v>8.8300000000000003E-2</v>
      </c>
      <c r="N380" s="77">
        <v>158.81</v>
      </c>
      <c r="O380" s="77">
        <v>99.67</v>
      </c>
      <c r="P380" s="77">
        <v>0.60924253302300002</v>
      </c>
      <c r="Q380" s="78">
        <v>2.8999999999999998E-3</v>
      </c>
      <c r="R380" s="78">
        <v>0</v>
      </c>
      <c r="W380" s="92"/>
    </row>
    <row r="381" spans="2:23">
      <c r="B381" t="s">
        <v>2796</v>
      </c>
      <c r="C381" t="s">
        <v>2023</v>
      </c>
      <c r="D381" s="91">
        <v>9044</v>
      </c>
      <c r="E381"/>
      <c r="F381" t="s">
        <v>2862</v>
      </c>
      <c r="G381" s="86">
        <v>44679</v>
      </c>
      <c r="H381" t="s">
        <v>210</v>
      </c>
      <c r="I381" s="77">
        <v>0.94</v>
      </c>
      <c r="J381" t="s">
        <v>889</v>
      </c>
      <c r="K381" t="s">
        <v>106</v>
      </c>
      <c r="L381" s="78">
        <v>7.4499999999999997E-2</v>
      </c>
      <c r="M381" s="78">
        <v>8.8300000000000003E-2</v>
      </c>
      <c r="N381" s="77">
        <v>1.37</v>
      </c>
      <c r="O381" s="77">
        <v>99.67</v>
      </c>
      <c r="P381" s="77">
        <v>5.2557286709999998E-3</v>
      </c>
      <c r="Q381" s="78">
        <v>0</v>
      </c>
      <c r="R381" s="78">
        <v>0</v>
      </c>
      <c r="W381" s="92"/>
    </row>
    <row r="382" spans="2:23">
      <c r="B382" t="s">
        <v>2796</v>
      </c>
      <c r="C382" t="s">
        <v>2023</v>
      </c>
      <c r="D382" s="91">
        <v>9224</v>
      </c>
      <c r="E382"/>
      <c r="F382" t="s">
        <v>2862</v>
      </c>
      <c r="G382" s="86">
        <v>44810</v>
      </c>
      <c r="H382" t="s">
        <v>210</v>
      </c>
      <c r="I382" s="77">
        <v>0.94</v>
      </c>
      <c r="J382" t="s">
        <v>889</v>
      </c>
      <c r="K382" t="s">
        <v>106</v>
      </c>
      <c r="L382" s="78">
        <v>7.4499999999999997E-2</v>
      </c>
      <c r="M382" s="78">
        <v>8.8300000000000003E-2</v>
      </c>
      <c r="N382" s="77">
        <v>2.4700000000000002</v>
      </c>
      <c r="O382" s="77">
        <v>99.67</v>
      </c>
      <c r="P382" s="77">
        <v>9.4756568009999997E-3</v>
      </c>
      <c r="Q382" s="78">
        <v>0</v>
      </c>
      <c r="R382" s="78">
        <v>0</v>
      </c>
      <c r="W382" s="92"/>
    </row>
    <row r="383" spans="2:23">
      <c r="B383" t="s">
        <v>2847</v>
      </c>
      <c r="C383" t="s">
        <v>2023</v>
      </c>
      <c r="D383" s="91">
        <v>475042</v>
      </c>
      <c r="E383"/>
      <c r="F383" t="s">
        <v>2862</v>
      </c>
      <c r="G383" s="86">
        <v>42921</v>
      </c>
      <c r="H383" t="s">
        <v>210</v>
      </c>
      <c r="I383" s="77">
        <v>5.39</v>
      </c>
      <c r="J383" t="s">
        <v>849</v>
      </c>
      <c r="K383" t="s">
        <v>106</v>
      </c>
      <c r="L383" s="78">
        <v>7.8899999999999998E-2</v>
      </c>
      <c r="M383" s="78">
        <v>7.9799999999999996E-2</v>
      </c>
      <c r="N383" s="77">
        <v>17.73</v>
      </c>
      <c r="O383" s="77">
        <v>14.656955999999999</v>
      </c>
      <c r="P383" s="77">
        <v>1.00023127720812E-2</v>
      </c>
      <c r="Q383" s="78">
        <v>0</v>
      </c>
      <c r="R383" s="78">
        <v>0</v>
      </c>
      <c r="W383" s="92"/>
    </row>
    <row r="384" spans="2:23">
      <c r="B384" t="s">
        <v>2847</v>
      </c>
      <c r="C384" t="s">
        <v>2023</v>
      </c>
      <c r="D384" s="91">
        <v>524763</v>
      </c>
      <c r="E384"/>
      <c r="F384" t="s">
        <v>2862</v>
      </c>
      <c r="G384" s="86">
        <v>43342</v>
      </c>
      <c r="H384" t="s">
        <v>210</v>
      </c>
      <c r="I384" s="77">
        <v>1.05</v>
      </c>
      <c r="J384" t="s">
        <v>849</v>
      </c>
      <c r="K384" t="s">
        <v>106</v>
      </c>
      <c r="L384" s="78">
        <v>7.8899999999999998E-2</v>
      </c>
      <c r="M384" s="78">
        <v>7.1199999999999999E-2</v>
      </c>
      <c r="N384" s="77">
        <v>3.37</v>
      </c>
      <c r="O384" s="77">
        <v>14.558923999999999</v>
      </c>
      <c r="P384" s="77">
        <v>1.8884569586412E-3</v>
      </c>
      <c r="Q384" s="78">
        <v>0</v>
      </c>
      <c r="R384" s="78">
        <v>0</v>
      </c>
      <c r="W384" s="92"/>
    </row>
    <row r="385" spans="2:23">
      <c r="B385" t="s">
        <v>2797</v>
      </c>
      <c r="C385" t="s">
        <v>2023</v>
      </c>
      <c r="D385" s="91">
        <v>9405</v>
      </c>
      <c r="E385"/>
      <c r="F385" t="s">
        <v>2862</v>
      </c>
      <c r="G385" s="86">
        <v>43866</v>
      </c>
      <c r="H385" t="s">
        <v>210</v>
      </c>
      <c r="I385" s="77">
        <v>1.06</v>
      </c>
      <c r="J385" t="s">
        <v>889</v>
      </c>
      <c r="K385" t="s">
        <v>106</v>
      </c>
      <c r="L385" s="78">
        <v>7.6899999999999996E-2</v>
      </c>
      <c r="M385" s="78">
        <v>9.5899999999999999E-2</v>
      </c>
      <c r="N385" s="77">
        <v>135.28</v>
      </c>
      <c r="O385" s="77">
        <v>98.93</v>
      </c>
      <c r="P385" s="77">
        <v>0.51512130789599997</v>
      </c>
      <c r="Q385" s="78">
        <v>2.5000000000000001E-3</v>
      </c>
      <c r="R385" s="78">
        <v>0</v>
      </c>
      <c r="W385" s="92"/>
    </row>
    <row r="386" spans="2:23">
      <c r="B386" t="s">
        <v>2797</v>
      </c>
      <c r="C386" t="s">
        <v>2023</v>
      </c>
      <c r="D386" s="91">
        <v>9439</v>
      </c>
      <c r="E386"/>
      <c r="F386" t="s">
        <v>2862</v>
      </c>
      <c r="G386" s="86">
        <v>44953</v>
      </c>
      <c r="H386" t="s">
        <v>210</v>
      </c>
      <c r="I386" s="77">
        <v>1.06</v>
      </c>
      <c r="J386" t="s">
        <v>889</v>
      </c>
      <c r="K386" t="s">
        <v>106</v>
      </c>
      <c r="L386" s="78">
        <v>7.6899999999999996E-2</v>
      </c>
      <c r="M386" s="78">
        <v>9.5899999999999999E-2</v>
      </c>
      <c r="N386" s="77">
        <v>0.39</v>
      </c>
      <c r="O386" s="77">
        <v>99.77</v>
      </c>
      <c r="P386" s="77">
        <v>1.4976574470000001E-3</v>
      </c>
      <c r="Q386" s="78">
        <v>0</v>
      </c>
      <c r="R386" s="78">
        <v>0</v>
      </c>
      <c r="W386" s="92"/>
    </row>
    <row r="387" spans="2:23">
      <c r="B387" t="s">
        <v>2797</v>
      </c>
      <c r="C387" t="s">
        <v>2023</v>
      </c>
      <c r="D387" s="91">
        <v>9447</v>
      </c>
      <c r="E387"/>
      <c r="F387" t="s">
        <v>2862</v>
      </c>
      <c r="G387" s="86">
        <v>44959</v>
      </c>
      <c r="H387" t="s">
        <v>210</v>
      </c>
      <c r="I387" s="77">
        <v>1.06</v>
      </c>
      <c r="J387" t="s">
        <v>889</v>
      </c>
      <c r="K387" t="s">
        <v>106</v>
      </c>
      <c r="L387" s="78">
        <v>7.6899999999999996E-2</v>
      </c>
      <c r="M387" s="78">
        <v>9.5899999999999999E-2</v>
      </c>
      <c r="N387" s="77">
        <v>0.22</v>
      </c>
      <c r="O387" s="77">
        <v>99.77</v>
      </c>
      <c r="P387" s="77">
        <v>8.4483240600000001E-4</v>
      </c>
      <c r="Q387" s="78">
        <v>0</v>
      </c>
      <c r="R387" s="78">
        <v>0</v>
      </c>
      <c r="W387" s="92"/>
    </row>
    <row r="388" spans="2:23">
      <c r="B388" t="s">
        <v>2797</v>
      </c>
      <c r="C388" t="s">
        <v>2023</v>
      </c>
      <c r="D388" s="91">
        <v>9467</v>
      </c>
      <c r="E388"/>
      <c r="F388" t="s">
        <v>2862</v>
      </c>
      <c r="G388" s="86">
        <v>44966</v>
      </c>
      <c r="H388" t="s">
        <v>210</v>
      </c>
      <c r="I388" s="77">
        <v>1.06</v>
      </c>
      <c r="J388" t="s">
        <v>889</v>
      </c>
      <c r="K388" t="s">
        <v>106</v>
      </c>
      <c r="L388" s="78">
        <v>7.6899999999999996E-2</v>
      </c>
      <c r="M388" s="78">
        <v>9.6699999999999994E-2</v>
      </c>
      <c r="N388" s="77">
        <v>0.33</v>
      </c>
      <c r="O388" s="77">
        <v>99.7</v>
      </c>
      <c r="P388" s="77">
        <v>1.2663594900000001E-3</v>
      </c>
      <c r="Q388" s="78">
        <v>0</v>
      </c>
      <c r="R388" s="78">
        <v>0</v>
      </c>
      <c r="W388" s="92"/>
    </row>
    <row r="389" spans="2:23">
      <c r="B389" t="s">
        <v>2797</v>
      </c>
      <c r="C389" t="s">
        <v>2023</v>
      </c>
      <c r="D389" s="91">
        <v>9491</v>
      </c>
      <c r="E389"/>
      <c r="F389" t="s">
        <v>2862</v>
      </c>
      <c r="G389" s="86">
        <v>44986</v>
      </c>
      <c r="H389" t="s">
        <v>210</v>
      </c>
      <c r="I389" s="77">
        <v>1.06</v>
      </c>
      <c r="J389" t="s">
        <v>889</v>
      </c>
      <c r="K389" t="s">
        <v>106</v>
      </c>
      <c r="L389" s="78">
        <v>7.6899999999999996E-2</v>
      </c>
      <c r="M389" s="78">
        <v>9.6699999999999994E-2</v>
      </c>
      <c r="N389" s="77">
        <v>1.27</v>
      </c>
      <c r="O389" s="77">
        <v>98.86</v>
      </c>
      <c r="P389" s="77">
        <v>4.8325041779999998E-3</v>
      </c>
      <c r="Q389" s="78">
        <v>0</v>
      </c>
      <c r="R389" s="78">
        <v>0</v>
      </c>
      <c r="W389" s="92"/>
    </row>
    <row r="390" spans="2:23">
      <c r="B390" t="s">
        <v>2797</v>
      </c>
      <c r="C390" t="s">
        <v>2023</v>
      </c>
      <c r="D390" s="91">
        <v>9510</v>
      </c>
      <c r="E390"/>
      <c r="F390" t="s">
        <v>2862</v>
      </c>
      <c r="G390" s="86">
        <v>44994</v>
      </c>
      <c r="H390" t="s">
        <v>210</v>
      </c>
      <c r="I390" s="77">
        <v>1.06</v>
      </c>
      <c r="J390" t="s">
        <v>889</v>
      </c>
      <c r="K390" t="s">
        <v>106</v>
      </c>
      <c r="L390" s="78">
        <v>7.6899999999999996E-2</v>
      </c>
      <c r="M390" s="78">
        <v>9.6600000000000005E-2</v>
      </c>
      <c r="N390" s="77">
        <v>0.25</v>
      </c>
      <c r="O390" s="77">
        <v>99.7</v>
      </c>
      <c r="P390" s="77">
        <v>9.5936324999999995E-4</v>
      </c>
      <c r="Q390" s="78">
        <v>0</v>
      </c>
      <c r="R390" s="78">
        <v>0</v>
      </c>
      <c r="W390" s="92"/>
    </row>
    <row r="391" spans="2:23">
      <c r="B391" t="s">
        <v>2797</v>
      </c>
      <c r="C391" t="s">
        <v>2023</v>
      </c>
      <c r="D391" s="91">
        <v>9560</v>
      </c>
      <c r="E391"/>
      <c r="F391" t="s">
        <v>2862</v>
      </c>
      <c r="G391" s="86">
        <v>45058</v>
      </c>
      <c r="H391" t="s">
        <v>210</v>
      </c>
      <c r="I391" s="77">
        <v>1.06</v>
      </c>
      <c r="J391" t="s">
        <v>889</v>
      </c>
      <c r="K391" t="s">
        <v>106</v>
      </c>
      <c r="L391" s="78">
        <v>7.6899999999999996E-2</v>
      </c>
      <c r="M391" s="78">
        <v>9.6699999999999994E-2</v>
      </c>
      <c r="N391" s="77">
        <v>1.34</v>
      </c>
      <c r="O391" s="77">
        <v>98.86</v>
      </c>
      <c r="P391" s="77">
        <v>5.0988626759999999E-3</v>
      </c>
      <c r="Q391" s="78">
        <v>0</v>
      </c>
      <c r="R391" s="78">
        <v>0</v>
      </c>
      <c r="W391" s="92"/>
    </row>
    <row r="392" spans="2:23">
      <c r="B392" t="s">
        <v>2855</v>
      </c>
      <c r="C392" t="s">
        <v>2023</v>
      </c>
      <c r="D392" s="91">
        <v>9606</v>
      </c>
      <c r="E392"/>
      <c r="F392" t="s">
        <v>2862</v>
      </c>
      <c r="G392" s="86">
        <v>44136</v>
      </c>
      <c r="H392" t="s">
        <v>210</v>
      </c>
      <c r="I392" s="77">
        <v>0.09</v>
      </c>
      <c r="J392" t="s">
        <v>889</v>
      </c>
      <c r="K392" t="s">
        <v>106</v>
      </c>
      <c r="L392" s="78">
        <v>7.0099999999999996E-2</v>
      </c>
      <c r="M392" s="78">
        <v>9.9000000000000008E-3</v>
      </c>
      <c r="N392" s="77">
        <v>92.32</v>
      </c>
      <c r="O392" s="77">
        <v>86.502416000000053</v>
      </c>
      <c r="P392" s="77">
        <v>0.30737740820666898</v>
      </c>
      <c r="Q392" s="78">
        <v>1.5E-3</v>
      </c>
      <c r="R392" s="78">
        <v>0</v>
      </c>
      <c r="W392" s="92"/>
    </row>
    <row r="393" spans="2:23">
      <c r="B393" t="s">
        <v>2850</v>
      </c>
      <c r="C393" t="s">
        <v>2023</v>
      </c>
      <c r="D393" s="91">
        <v>6588</v>
      </c>
      <c r="E393"/>
      <c r="F393" t="s">
        <v>2862</v>
      </c>
      <c r="G393" s="86">
        <v>43397</v>
      </c>
      <c r="H393" t="s">
        <v>210</v>
      </c>
      <c r="I393" s="77">
        <v>0.76</v>
      </c>
      <c r="J393" t="s">
        <v>889</v>
      </c>
      <c r="K393" t="s">
        <v>106</v>
      </c>
      <c r="L393" s="78">
        <v>7.6899999999999996E-2</v>
      </c>
      <c r="M393" s="78">
        <v>8.8300000000000003E-2</v>
      </c>
      <c r="N393" s="77">
        <v>83.89</v>
      </c>
      <c r="O393" s="77">
        <v>99.88</v>
      </c>
      <c r="P393" s="77">
        <v>0.32250513886799997</v>
      </c>
      <c r="Q393" s="78">
        <v>1.6000000000000001E-3</v>
      </c>
      <c r="R393" s="78">
        <v>0</v>
      </c>
      <c r="W393" s="92"/>
    </row>
    <row r="394" spans="2:23">
      <c r="B394" t="s">
        <v>2852</v>
      </c>
      <c r="C394" t="s">
        <v>2023</v>
      </c>
      <c r="D394" s="91">
        <v>9299</v>
      </c>
      <c r="E394"/>
      <c r="F394" t="s">
        <v>2862</v>
      </c>
      <c r="G394" s="86">
        <v>44144</v>
      </c>
      <c r="H394" t="s">
        <v>210</v>
      </c>
      <c r="I394" s="77">
        <v>0.25</v>
      </c>
      <c r="J394" t="s">
        <v>889</v>
      </c>
      <c r="K394" t="s">
        <v>106</v>
      </c>
      <c r="L394" s="78">
        <v>7.8799999999999995E-2</v>
      </c>
      <c r="M394" s="78">
        <v>1E-4</v>
      </c>
      <c r="N394" s="77">
        <v>104.45</v>
      </c>
      <c r="O394" s="77">
        <v>76.690120999999877</v>
      </c>
      <c r="P394" s="77">
        <v>0.30831579799893999</v>
      </c>
      <c r="Q394" s="78">
        <v>1.5E-3</v>
      </c>
      <c r="R394" s="78">
        <v>0</v>
      </c>
      <c r="W394" s="92"/>
    </row>
    <row r="395" spans="2:23">
      <c r="B395" t="s">
        <v>2841</v>
      </c>
      <c r="C395" t="s">
        <v>2023</v>
      </c>
      <c r="D395" s="91">
        <v>8977</v>
      </c>
      <c r="E395"/>
      <c r="F395" t="s">
        <v>2862</v>
      </c>
      <c r="G395" s="86">
        <v>44553</v>
      </c>
      <c r="H395" t="s">
        <v>210</v>
      </c>
      <c r="I395" s="77">
        <v>2.34</v>
      </c>
      <c r="J395" t="s">
        <v>968</v>
      </c>
      <c r="K395" t="s">
        <v>110</v>
      </c>
      <c r="L395" s="78">
        <v>6.1100000000000002E-2</v>
      </c>
      <c r="M395" s="78">
        <v>7.0400000000000004E-2</v>
      </c>
      <c r="N395" s="77">
        <v>0.66</v>
      </c>
      <c r="O395" s="77">
        <v>101.7</v>
      </c>
      <c r="P395" s="77">
        <v>2.7234751500000002E-3</v>
      </c>
      <c r="Q395" s="78">
        <v>0</v>
      </c>
      <c r="R395" s="78">
        <v>0</v>
      </c>
      <c r="W395" s="92"/>
    </row>
    <row r="396" spans="2:23">
      <c r="B396" t="s">
        <v>2841</v>
      </c>
      <c r="C396" t="s">
        <v>2023</v>
      </c>
      <c r="D396" s="91">
        <v>8978</v>
      </c>
      <c r="E396"/>
      <c r="F396" t="s">
        <v>2862</v>
      </c>
      <c r="G396" s="86">
        <v>44553</v>
      </c>
      <c r="H396" t="s">
        <v>210</v>
      </c>
      <c r="I396" s="77">
        <v>2.34</v>
      </c>
      <c r="J396" t="s">
        <v>968</v>
      </c>
      <c r="K396" t="s">
        <v>110</v>
      </c>
      <c r="L396" s="78">
        <v>6.1100000000000002E-2</v>
      </c>
      <c r="M396" s="78">
        <v>7.1400000000000005E-2</v>
      </c>
      <c r="N396" s="77">
        <v>0.85</v>
      </c>
      <c r="O396" s="77">
        <v>101.93</v>
      </c>
      <c r="P396" s="77">
        <v>3.5154382875E-3</v>
      </c>
      <c r="Q396" s="78">
        <v>0</v>
      </c>
      <c r="R396" s="78">
        <v>0</v>
      </c>
      <c r="W396" s="92"/>
    </row>
    <row r="397" spans="2:23">
      <c r="B397" t="s">
        <v>2841</v>
      </c>
      <c r="C397" t="s">
        <v>2023</v>
      </c>
      <c r="D397" s="91">
        <v>8979</v>
      </c>
      <c r="E397"/>
      <c r="F397" t="s">
        <v>2862</v>
      </c>
      <c r="G397" s="86">
        <v>44553</v>
      </c>
      <c r="H397" t="s">
        <v>210</v>
      </c>
      <c r="I397" s="77">
        <v>2.34</v>
      </c>
      <c r="J397" t="s">
        <v>968</v>
      </c>
      <c r="K397" t="s">
        <v>110</v>
      </c>
      <c r="L397" s="78">
        <v>6.1100000000000002E-2</v>
      </c>
      <c r="M397" s="78">
        <v>7.0300000000000001E-2</v>
      </c>
      <c r="N397" s="77">
        <v>3.95</v>
      </c>
      <c r="O397" s="77">
        <v>102.17</v>
      </c>
      <c r="P397" s="77">
        <v>1.63749136125E-2</v>
      </c>
      <c r="Q397" s="78">
        <v>1E-4</v>
      </c>
      <c r="R397" s="78">
        <v>0</v>
      </c>
      <c r="W397" s="92"/>
    </row>
    <row r="398" spans="2:23">
      <c r="B398" t="s">
        <v>2841</v>
      </c>
      <c r="C398" t="s">
        <v>2023</v>
      </c>
      <c r="D398" s="91">
        <v>9313</v>
      </c>
      <c r="E398"/>
      <c r="F398" t="s">
        <v>2862</v>
      </c>
      <c r="G398" s="86">
        <v>44886</v>
      </c>
      <c r="H398" t="s">
        <v>210</v>
      </c>
      <c r="I398" s="77">
        <v>2.34</v>
      </c>
      <c r="J398" t="s">
        <v>968</v>
      </c>
      <c r="K398" t="s">
        <v>110</v>
      </c>
      <c r="L398" s="78">
        <v>6.1100000000000002E-2</v>
      </c>
      <c r="M398" s="78">
        <v>7.0199999999999999E-2</v>
      </c>
      <c r="N398" s="77">
        <v>0.96</v>
      </c>
      <c r="O398" s="77">
        <v>102.2</v>
      </c>
      <c r="P398" s="77">
        <v>3.9808943999999997E-3</v>
      </c>
      <c r="Q398" s="78">
        <v>0</v>
      </c>
      <c r="R398" s="78">
        <v>0</v>
      </c>
      <c r="W398" s="92"/>
    </row>
    <row r="399" spans="2:23">
      <c r="B399" t="s">
        <v>2841</v>
      </c>
      <c r="C399" t="s">
        <v>2023</v>
      </c>
      <c r="D399" s="91">
        <v>9496</v>
      </c>
      <c r="E399"/>
      <c r="F399" t="s">
        <v>2862</v>
      </c>
      <c r="G399" s="86">
        <v>44985</v>
      </c>
      <c r="H399" t="s">
        <v>210</v>
      </c>
      <c r="I399" s="77">
        <v>2.34</v>
      </c>
      <c r="J399" t="s">
        <v>968</v>
      </c>
      <c r="K399" t="s">
        <v>110</v>
      </c>
      <c r="L399" s="78">
        <v>6.1100000000000002E-2</v>
      </c>
      <c r="M399" s="78">
        <v>7.0199999999999999E-2</v>
      </c>
      <c r="N399" s="77">
        <v>1.51</v>
      </c>
      <c r="O399" s="77">
        <v>102.2</v>
      </c>
      <c r="P399" s="77">
        <v>6.2616151500000002E-3</v>
      </c>
      <c r="Q399" s="78">
        <v>0</v>
      </c>
      <c r="R399" s="78">
        <v>0</v>
      </c>
      <c r="W399" s="92"/>
    </row>
    <row r="400" spans="2:23">
      <c r="B400" t="s">
        <v>2841</v>
      </c>
      <c r="C400" t="s">
        <v>2023</v>
      </c>
      <c r="D400" s="91">
        <v>9547</v>
      </c>
      <c r="E400"/>
      <c r="F400" t="s">
        <v>2862</v>
      </c>
      <c r="G400" s="86">
        <v>45036</v>
      </c>
      <c r="H400" t="s">
        <v>210</v>
      </c>
      <c r="I400" s="77">
        <v>2.34</v>
      </c>
      <c r="J400" t="s">
        <v>968</v>
      </c>
      <c r="K400" t="s">
        <v>110</v>
      </c>
      <c r="L400" s="78">
        <v>6.1100000000000002E-2</v>
      </c>
      <c r="M400" s="78">
        <v>7.0099999999999996E-2</v>
      </c>
      <c r="N400" s="77">
        <v>0.35</v>
      </c>
      <c r="O400" s="77">
        <v>101.75</v>
      </c>
      <c r="P400" s="77">
        <v>1.4449771875E-3</v>
      </c>
      <c r="Q400" s="78">
        <v>0</v>
      </c>
      <c r="R400" s="78">
        <v>0</v>
      </c>
      <c r="W400" s="92"/>
    </row>
    <row r="401" spans="2:23">
      <c r="B401" t="s">
        <v>2841</v>
      </c>
      <c r="C401" t="s">
        <v>2023</v>
      </c>
      <c r="D401" s="91">
        <v>9718</v>
      </c>
      <c r="E401"/>
      <c r="F401" t="s">
        <v>2862</v>
      </c>
      <c r="G401" s="86">
        <v>45163</v>
      </c>
      <c r="H401" t="s">
        <v>210</v>
      </c>
      <c r="I401" s="77">
        <v>2.39</v>
      </c>
      <c r="J401" t="s">
        <v>968</v>
      </c>
      <c r="K401" t="s">
        <v>110</v>
      </c>
      <c r="L401" s="78">
        <v>6.4299999999999996E-2</v>
      </c>
      <c r="M401" s="78">
        <v>7.2499999999999995E-2</v>
      </c>
      <c r="N401" s="77">
        <v>3.26</v>
      </c>
      <c r="O401" s="77">
        <v>99.6</v>
      </c>
      <c r="P401" s="77">
        <v>1.3174540199999999E-2</v>
      </c>
      <c r="Q401" s="78">
        <v>1E-4</v>
      </c>
      <c r="R401" s="78">
        <v>0</v>
      </c>
      <c r="W401" s="92"/>
    </row>
    <row r="402" spans="2:23">
      <c r="B402" t="s">
        <v>2858</v>
      </c>
      <c r="C402" t="s">
        <v>2023</v>
      </c>
      <c r="D402" s="91">
        <v>7382</v>
      </c>
      <c r="E402"/>
      <c r="F402" t="s">
        <v>2862</v>
      </c>
      <c r="G402" s="86">
        <v>43860</v>
      </c>
      <c r="H402" t="s">
        <v>210</v>
      </c>
      <c r="I402" s="77">
        <v>2.58</v>
      </c>
      <c r="J402" t="s">
        <v>849</v>
      </c>
      <c r="K402" t="s">
        <v>106</v>
      </c>
      <c r="L402" s="78">
        <v>8.1699999999999995E-2</v>
      </c>
      <c r="M402" s="78">
        <v>8.3599999999999994E-2</v>
      </c>
      <c r="N402" s="77">
        <v>71.84</v>
      </c>
      <c r="O402" s="77">
        <v>102.76</v>
      </c>
      <c r="P402" s="77">
        <v>0.28414389561600001</v>
      </c>
      <c r="Q402" s="78">
        <v>1.4E-3</v>
      </c>
      <c r="R402" s="78">
        <v>0</v>
      </c>
      <c r="W402" s="92"/>
    </row>
    <row r="403" spans="2:23">
      <c r="B403" t="s">
        <v>2856</v>
      </c>
      <c r="C403" t="s">
        <v>2023</v>
      </c>
      <c r="D403" s="91">
        <v>9158</v>
      </c>
      <c r="E403"/>
      <c r="F403" t="s">
        <v>2862</v>
      </c>
      <c r="G403" s="86">
        <v>44179</v>
      </c>
      <c r="H403" t="s">
        <v>210</v>
      </c>
      <c r="I403" s="77">
        <v>2.4700000000000002</v>
      </c>
      <c r="J403" t="s">
        <v>849</v>
      </c>
      <c r="K403" t="s">
        <v>106</v>
      </c>
      <c r="L403" s="78">
        <v>8.0399999999999999E-2</v>
      </c>
      <c r="M403" s="78">
        <v>9.6600000000000005E-2</v>
      </c>
      <c r="N403" s="77">
        <v>32.520000000000003</v>
      </c>
      <c r="O403" s="77">
        <v>100.8</v>
      </c>
      <c r="P403" s="77">
        <v>0.12617083584</v>
      </c>
      <c r="Q403" s="78">
        <v>5.9999999999999995E-4</v>
      </c>
      <c r="R403" s="78">
        <v>0</v>
      </c>
      <c r="W403" s="92"/>
    </row>
    <row r="404" spans="2:23">
      <c r="B404" t="s">
        <v>2857</v>
      </c>
      <c r="C404" t="s">
        <v>2023</v>
      </c>
      <c r="D404" s="91">
        <v>7823</v>
      </c>
      <c r="E404"/>
      <c r="F404" t="s">
        <v>2862</v>
      </c>
      <c r="G404" s="86">
        <v>44027</v>
      </c>
      <c r="H404" t="s">
        <v>210</v>
      </c>
      <c r="I404" s="77">
        <v>3.37</v>
      </c>
      <c r="J404" t="s">
        <v>968</v>
      </c>
      <c r="K404" t="s">
        <v>110</v>
      </c>
      <c r="L404" s="78">
        <v>2.35E-2</v>
      </c>
      <c r="M404" s="78">
        <v>2.1399999999999999E-2</v>
      </c>
      <c r="N404" s="77">
        <v>49.85</v>
      </c>
      <c r="O404" s="77">
        <v>101.43</v>
      </c>
      <c r="P404" s="77">
        <v>0.2051587841625</v>
      </c>
      <c r="Q404" s="78">
        <v>1E-3</v>
      </c>
      <c r="R404" s="78">
        <v>0</v>
      </c>
      <c r="W404" s="92"/>
    </row>
    <row r="405" spans="2:23">
      <c r="B405" t="s">
        <v>2857</v>
      </c>
      <c r="C405" t="s">
        <v>2023</v>
      </c>
      <c r="D405" s="91">
        <v>7993</v>
      </c>
      <c r="E405"/>
      <c r="F405" t="s">
        <v>2862</v>
      </c>
      <c r="G405" s="86">
        <v>44119</v>
      </c>
      <c r="H405" t="s">
        <v>210</v>
      </c>
      <c r="I405" s="77">
        <v>3.37</v>
      </c>
      <c r="J405" t="s">
        <v>968</v>
      </c>
      <c r="K405" t="s">
        <v>110</v>
      </c>
      <c r="L405" s="78">
        <v>2.35E-2</v>
      </c>
      <c r="M405" s="78">
        <v>2.1399999999999999E-2</v>
      </c>
      <c r="N405" s="77">
        <v>49.85</v>
      </c>
      <c r="O405" s="77">
        <v>101.43</v>
      </c>
      <c r="P405" s="77">
        <v>0.2051587841625</v>
      </c>
      <c r="Q405" s="78">
        <v>1E-3</v>
      </c>
      <c r="R405" s="78">
        <v>0</v>
      </c>
      <c r="W405" s="92"/>
    </row>
    <row r="406" spans="2:23">
      <c r="B406" t="s">
        <v>2857</v>
      </c>
      <c r="C406" t="s">
        <v>2023</v>
      </c>
      <c r="D406" s="91">
        <v>8187</v>
      </c>
      <c r="E406"/>
      <c r="F406" t="s">
        <v>2862</v>
      </c>
      <c r="G406" s="86">
        <v>44211</v>
      </c>
      <c r="H406" t="s">
        <v>210</v>
      </c>
      <c r="I406" s="77">
        <v>3.37</v>
      </c>
      <c r="J406" t="s">
        <v>968</v>
      </c>
      <c r="K406" t="s">
        <v>110</v>
      </c>
      <c r="L406" s="78">
        <v>2.35E-2</v>
      </c>
      <c r="M406" s="78">
        <v>2.1399999999999999E-2</v>
      </c>
      <c r="N406" s="77">
        <v>49.85</v>
      </c>
      <c r="O406" s="77">
        <v>101.43</v>
      </c>
      <c r="P406" s="77">
        <v>0.2051587841625</v>
      </c>
      <c r="Q406" s="78">
        <v>1E-3</v>
      </c>
      <c r="R406" s="78">
        <v>0</v>
      </c>
      <c r="W406" s="92"/>
    </row>
    <row r="407" spans="2:23">
      <c r="B407" s="79" t="s">
        <v>2031</v>
      </c>
      <c r="I407" s="81">
        <v>0</v>
      </c>
      <c r="M407" s="80">
        <v>0</v>
      </c>
      <c r="N407" s="81">
        <v>0</v>
      </c>
      <c r="P407" s="81">
        <v>0</v>
      </c>
      <c r="Q407" s="80">
        <v>0</v>
      </c>
      <c r="R407" s="80">
        <v>0</v>
      </c>
    </row>
    <row r="408" spans="2:23">
      <c r="B408" t="s">
        <v>209</v>
      </c>
      <c r="D408" s="91">
        <v>0</v>
      </c>
      <c r="F408" t="s">
        <v>209</v>
      </c>
      <c r="I408" s="77">
        <v>0</v>
      </c>
      <c r="J408" t="s">
        <v>209</v>
      </c>
      <c r="K408" t="s">
        <v>209</v>
      </c>
      <c r="L408" s="78">
        <v>0</v>
      </c>
      <c r="M408" s="78">
        <v>0</v>
      </c>
      <c r="N408" s="77">
        <v>0</v>
      </c>
      <c r="O408" s="77">
        <v>0</v>
      </c>
      <c r="P408" s="77">
        <v>0</v>
      </c>
      <c r="Q408" s="78">
        <v>0</v>
      </c>
      <c r="R408" s="78">
        <v>0</v>
      </c>
    </row>
    <row r="409" spans="2:23">
      <c r="B409" t="s">
        <v>220</v>
      </c>
    </row>
    <row r="410" spans="2:23">
      <c r="B410" t="s">
        <v>306</v>
      </c>
    </row>
    <row r="411" spans="2:23">
      <c r="B411" t="s">
        <v>307</v>
      </c>
    </row>
    <row r="412" spans="2:23">
      <c r="B412" t="s">
        <v>308</v>
      </c>
    </row>
  </sheetData>
  <mergeCells count="1">
    <mergeCell ref="B7:R7"/>
  </mergeCells>
  <dataValidations count="1">
    <dataValidation allowBlank="1" showInputMessage="1" showErrorMessage="1" sqref="C1:C4 H5:H279 H281:H329 I5:XFD329 A330:XFD1048576 A5:G329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2072</v>
      </c>
    </row>
    <row r="3" spans="2:64" s="1" customFormat="1">
      <c r="B3" s="2" t="s">
        <v>2</v>
      </c>
      <c r="C3" s="26" t="s">
        <v>2073</v>
      </c>
    </row>
    <row r="4" spans="2:64" s="1" customFormat="1">
      <c r="B4" s="2" t="s">
        <v>3</v>
      </c>
      <c r="C4" s="83">
        <v>1161</v>
      </c>
    </row>
    <row r="5" spans="2:64">
      <c r="B5" s="2"/>
    </row>
    <row r="7" spans="2:64" ht="26.25" customHeight="1">
      <c r="B7" s="113" t="s">
        <v>152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1937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1938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2034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2035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827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2072</v>
      </c>
    </row>
    <row r="3" spans="2:55" s="1" customFormat="1">
      <c r="B3" s="2" t="s">
        <v>2</v>
      </c>
      <c r="C3" s="26" t="s">
        <v>2073</v>
      </c>
    </row>
    <row r="4" spans="2:55" s="1" customFormat="1">
      <c r="B4" s="2" t="s">
        <v>3</v>
      </c>
      <c r="C4" s="83">
        <v>1161</v>
      </c>
    </row>
    <row r="5" spans="2:55">
      <c r="B5" s="2"/>
    </row>
    <row r="7" spans="2:55" ht="26.25" customHeight="1">
      <c r="B7" s="113" t="s">
        <v>155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2036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2037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2036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2037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2072</v>
      </c>
    </row>
    <row r="3" spans="2:60" s="1" customFormat="1">
      <c r="B3" s="2" t="s">
        <v>2</v>
      </c>
      <c r="C3" s="26" t="s">
        <v>2073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7" spans="2:60" ht="26.25" customHeight="1">
      <c r="B7" s="113" t="s">
        <v>161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2072</v>
      </c>
    </row>
    <row r="3" spans="2:60" s="1" customFormat="1">
      <c r="B3" s="2" t="s">
        <v>2</v>
      </c>
      <c r="C3" s="26" t="s">
        <v>2073</v>
      </c>
    </row>
    <row r="4" spans="2:60" s="1" customFormat="1">
      <c r="B4" s="2" t="s">
        <v>3</v>
      </c>
      <c r="C4" s="83">
        <v>1161</v>
      </c>
    </row>
    <row r="5" spans="2:60">
      <c r="B5" s="2"/>
    </row>
    <row r="7" spans="2:60" ht="26.25" customHeight="1">
      <c r="B7" s="113" t="s">
        <v>166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-5.0000000000000001E-4</v>
      </c>
      <c r="I11" s="75">
        <v>472.41384549899999</v>
      </c>
      <c r="J11" s="76">
        <v>1</v>
      </c>
      <c r="K11" s="76">
        <v>9.5999999999999992E-3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-5.0000000000000001E-4</v>
      </c>
      <c r="I12" s="81">
        <v>472.41384549899999</v>
      </c>
      <c r="J12" s="80">
        <v>1</v>
      </c>
      <c r="K12" s="80">
        <v>9.5999999999999992E-3</v>
      </c>
    </row>
    <row r="13" spans="2:60">
      <c r="B13" t="s">
        <v>2038</v>
      </c>
      <c r="C13" t="s">
        <v>2039</v>
      </c>
      <c r="D13" t="s">
        <v>209</v>
      </c>
      <c r="E13" t="s">
        <v>210</v>
      </c>
      <c r="F13" s="78">
        <v>0</v>
      </c>
      <c r="G13" t="s">
        <v>106</v>
      </c>
      <c r="H13" s="78">
        <v>0</v>
      </c>
      <c r="I13" s="77">
        <v>1.2552358800000001</v>
      </c>
      <c r="J13" s="78">
        <v>2.7000000000000001E-3</v>
      </c>
      <c r="K13" s="78">
        <v>0</v>
      </c>
    </row>
    <row r="14" spans="2:60">
      <c r="B14" t="s">
        <v>2040</v>
      </c>
      <c r="C14" t="s">
        <v>2041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-17.139199999999999</v>
      </c>
      <c r="J14" s="78">
        <v>-3.6299999999999999E-2</v>
      </c>
      <c r="K14" s="78">
        <v>-2.9999999999999997E-4</v>
      </c>
    </row>
    <row r="15" spans="2:60">
      <c r="B15" t="s">
        <v>2042</v>
      </c>
      <c r="C15" t="s">
        <v>2043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-2.0000000000000002E-5</v>
      </c>
      <c r="J15" s="78">
        <v>0</v>
      </c>
      <c r="K15" s="78">
        <v>0</v>
      </c>
    </row>
    <row r="16" spans="2:60">
      <c r="B16" t="s">
        <v>2044</v>
      </c>
      <c r="C16" t="s">
        <v>2045</v>
      </c>
      <c r="D16" t="s">
        <v>209</v>
      </c>
      <c r="E16" t="s">
        <v>210</v>
      </c>
      <c r="F16" s="78">
        <v>0</v>
      </c>
      <c r="G16" t="s">
        <v>102</v>
      </c>
      <c r="H16" s="78">
        <v>0</v>
      </c>
      <c r="I16" s="77">
        <v>3.2149999999999998E-2</v>
      </c>
      <c r="J16" s="78">
        <v>1E-4</v>
      </c>
      <c r="K16" s="78">
        <v>0</v>
      </c>
    </row>
    <row r="17" spans="2:11">
      <c r="B17" t="s">
        <v>2046</v>
      </c>
      <c r="C17" t="s">
        <v>2047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8.6894899999999993</v>
      </c>
      <c r="J17" s="78">
        <v>1.84E-2</v>
      </c>
      <c r="K17" s="78">
        <v>2.0000000000000001E-4</v>
      </c>
    </row>
    <row r="18" spans="2:11">
      <c r="B18" t="s">
        <v>2048</v>
      </c>
      <c r="C18" t="s">
        <v>2049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-3.9579999999999997E-2</v>
      </c>
      <c r="J18" s="78">
        <v>-1E-4</v>
      </c>
      <c r="K18" s="78">
        <v>0</v>
      </c>
    </row>
    <row r="19" spans="2:11">
      <c r="B19" t="s">
        <v>2050</v>
      </c>
      <c r="C19" t="s">
        <v>2051</v>
      </c>
      <c r="D19" t="s">
        <v>209</v>
      </c>
      <c r="E19" t="s">
        <v>210</v>
      </c>
      <c r="F19" s="78">
        <v>0</v>
      </c>
      <c r="G19" t="s">
        <v>102</v>
      </c>
      <c r="H19" s="78">
        <v>0</v>
      </c>
      <c r="I19" s="77">
        <v>-1.56734</v>
      </c>
      <c r="J19" s="78">
        <v>-3.3E-3</v>
      </c>
      <c r="K19" s="78">
        <v>0</v>
      </c>
    </row>
    <row r="20" spans="2:11">
      <c r="B20" t="s">
        <v>2052</v>
      </c>
      <c r="C20" t="s">
        <v>2053</v>
      </c>
      <c r="D20" t="s">
        <v>209</v>
      </c>
      <c r="E20" t="s">
        <v>210</v>
      </c>
      <c r="F20" s="78">
        <v>0</v>
      </c>
      <c r="G20" t="s">
        <v>106</v>
      </c>
      <c r="H20" s="78">
        <v>0</v>
      </c>
      <c r="I20" s="77">
        <v>1.42413E-3</v>
      </c>
      <c r="J20" s="78">
        <v>0</v>
      </c>
      <c r="K20" s="78">
        <v>0</v>
      </c>
    </row>
    <row r="21" spans="2:11">
      <c r="B21" t="s">
        <v>2054</v>
      </c>
      <c r="C21" t="s">
        <v>2055</v>
      </c>
      <c r="D21" t="s">
        <v>209</v>
      </c>
      <c r="E21" t="s">
        <v>210</v>
      </c>
      <c r="F21" s="78">
        <v>0</v>
      </c>
      <c r="G21" t="s">
        <v>120</v>
      </c>
      <c r="H21" s="78">
        <v>0</v>
      </c>
      <c r="I21" s="77">
        <v>-2.4618E-5</v>
      </c>
      <c r="J21" s="78">
        <v>0</v>
      </c>
      <c r="K21" s="78">
        <v>0</v>
      </c>
    </row>
    <row r="22" spans="2:11">
      <c r="B22" t="s">
        <v>2056</v>
      </c>
      <c r="C22" t="s">
        <v>2057</v>
      </c>
      <c r="D22" t="s">
        <v>209</v>
      </c>
      <c r="E22" t="s">
        <v>210</v>
      </c>
      <c r="F22" s="78">
        <v>0</v>
      </c>
      <c r="G22" t="s">
        <v>110</v>
      </c>
      <c r="H22" s="78">
        <v>0</v>
      </c>
      <c r="I22" s="77">
        <v>2.0287500000000001E-4</v>
      </c>
      <c r="J22" s="78">
        <v>0</v>
      </c>
      <c r="K22" s="78">
        <v>0</v>
      </c>
    </row>
    <row r="23" spans="2:11">
      <c r="B23" t="s">
        <v>2058</v>
      </c>
      <c r="C23" t="s">
        <v>2059</v>
      </c>
      <c r="D23" t="s">
        <v>209</v>
      </c>
      <c r="E23" t="s">
        <v>210</v>
      </c>
      <c r="F23" s="78">
        <v>0</v>
      </c>
      <c r="G23" t="s">
        <v>201</v>
      </c>
      <c r="H23" s="78">
        <v>0</v>
      </c>
      <c r="I23" s="77">
        <v>-8.1379499999999997E-4</v>
      </c>
      <c r="J23" s="78">
        <v>0</v>
      </c>
      <c r="K23" s="78">
        <v>0</v>
      </c>
    </row>
    <row r="24" spans="2:11">
      <c r="B24" t="s">
        <v>2060</v>
      </c>
      <c r="C24" t="s">
        <v>2061</v>
      </c>
      <c r="D24" t="s">
        <v>209</v>
      </c>
      <c r="E24" t="s">
        <v>210</v>
      </c>
      <c r="F24" s="78">
        <v>0</v>
      </c>
      <c r="G24" t="s">
        <v>113</v>
      </c>
      <c r="H24" s="78">
        <v>0</v>
      </c>
      <c r="I24" s="77">
        <v>-4.7003000000000002E-4</v>
      </c>
      <c r="J24" s="78">
        <v>0</v>
      </c>
      <c r="K24" s="78">
        <v>0</v>
      </c>
    </row>
    <row r="25" spans="2:11">
      <c r="B25" t="s">
        <v>2062</v>
      </c>
      <c r="C25" t="s">
        <v>2063</v>
      </c>
      <c r="D25" t="s">
        <v>209</v>
      </c>
      <c r="E25" t="s">
        <v>210</v>
      </c>
      <c r="F25" s="78">
        <v>0</v>
      </c>
      <c r="G25" t="s">
        <v>106</v>
      </c>
      <c r="H25" s="78">
        <v>0</v>
      </c>
      <c r="I25" s="77">
        <v>716.03505104999999</v>
      </c>
      <c r="J25" s="78">
        <v>1.5157</v>
      </c>
      <c r="K25" s="78">
        <v>1.4500000000000001E-2</v>
      </c>
    </row>
    <row r="26" spans="2:11">
      <c r="B26" t="s">
        <v>2064</v>
      </c>
      <c r="C26" t="s">
        <v>2065</v>
      </c>
      <c r="D26" t="s">
        <v>209</v>
      </c>
      <c r="E26" t="s">
        <v>210</v>
      </c>
      <c r="F26" s="78">
        <v>0</v>
      </c>
      <c r="G26" t="s">
        <v>198</v>
      </c>
      <c r="H26" s="78">
        <v>0</v>
      </c>
      <c r="I26" s="77">
        <v>0.41153000699999998</v>
      </c>
      <c r="J26" s="78">
        <v>8.9999999999999998E-4</v>
      </c>
      <c r="K26" s="78">
        <v>0</v>
      </c>
    </row>
    <row r="27" spans="2:11">
      <c r="B27" t="s">
        <v>2066</v>
      </c>
      <c r="C27" t="s">
        <v>2067</v>
      </c>
      <c r="D27" t="s">
        <v>209</v>
      </c>
      <c r="E27" t="s">
        <v>210</v>
      </c>
      <c r="F27" s="78">
        <v>5.1499999999999997E-2</v>
      </c>
      <c r="G27" t="s">
        <v>102</v>
      </c>
      <c r="H27" s="78">
        <v>3.6299999999999999E-2</v>
      </c>
      <c r="I27" s="77">
        <v>-6.4886900000000001</v>
      </c>
      <c r="J27" s="78">
        <v>-1.37E-2</v>
      </c>
      <c r="K27" s="78">
        <v>-1E-4</v>
      </c>
    </row>
    <row r="28" spans="2:11">
      <c r="B28" t="s">
        <v>2068</v>
      </c>
      <c r="C28" t="s">
        <v>2069</v>
      </c>
      <c r="D28" t="s">
        <v>206</v>
      </c>
      <c r="E28" t="s">
        <v>207</v>
      </c>
      <c r="F28" s="78">
        <v>0</v>
      </c>
      <c r="G28" t="s">
        <v>106</v>
      </c>
      <c r="H28" s="78">
        <v>0</v>
      </c>
      <c r="I28" s="77">
        <v>-230.94</v>
      </c>
      <c r="J28" s="78">
        <v>-0.4889</v>
      </c>
      <c r="K28" s="78">
        <v>-4.7000000000000002E-3</v>
      </c>
    </row>
    <row r="29" spans="2:11">
      <c r="B29" t="s">
        <v>2070</v>
      </c>
      <c r="C29" t="s">
        <v>2071</v>
      </c>
      <c r="D29" t="s">
        <v>206</v>
      </c>
      <c r="E29" t="s">
        <v>207</v>
      </c>
      <c r="F29" s="78">
        <v>0</v>
      </c>
      <c r="G29" t="s">
        <v>102</v>
      </c>
      <c r="H29" s="78">
        <v>0</v>
      </c>
      <c r="I29" s="77">
        <v>2.1648999999999998</v>
      </c>
      <c r="J29" s="78">
        <v>4.5999999999999999E-3</v>
      </c>
      <c r="K29" s="78">
        <v>0</v>
      </c>
    </row>
    <row r="30" spans="2:11">
      <c r="B30" s="79" t="s">
        <v>218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s="19"/>
      <c r="F31" s="78">
        <v>0</v>
      </c>
      <c r="G31" t="s">
        <v>209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6"/>
  <sheetViews>
    <sheetView rightToLeft="1" topLeftCell="A7" workbookViewId="0">
      <selection activeCell="B29" sqref="B29:D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2072</v>
      </c>
    </row>
    <row r="3" spans="2:17" s="1" customFormat="1">
      <c r="B3" s="2" t="s">
        <v>2</v>
      </c>
      <c r="C3" s="26" t="s">
        <v>2073</v>
      </c>
    </row>
    <row r="4" spans="2:17" s="1" customFormat="1">
      <c r="B4" s="2" t="s">
        <v>3</v>
      </c>
      <c r="C4" s="83">
        <v>1161</v>
      </c>
    </row>
    <row r="5" spans="2:17">
      <c r="B5" s="2"/>
    </row>
    <row r="7" spans="2:17" ht="26.25" customHeight="1">
      <c r="B7" s="113" t="s">
        <v>168</v>
      </c>
      <c r="C7" s="114"/>
      <c r="D7" s="114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29.87623947165682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SUM(C13:C27)</f>
        <v>29.631112359987121</v>
      </c>
    </row>
    <row r="13" spans="2:17">
      <c r="B13" t="s">
        <v>2788</v>
      </c>
      <c r="C13" s="85">
        <v>0.31169861998374004</v>
      </c>
      <c r="D13" s="86">
        <v>45340</v>
      </c>
    </row>
    <row r="14" spans="2:17">
      <c r="B14" t="s">
        <v>2793</v>
      </c>
      <c r="C14" s="85">
        <v>1.66815</v>
      </c>
      <c r="D14" s="86">
        <v>45363</v>
      </c>
    </row>
    <row r="15" spans="2:17">
      <c r="B15" t="s">
        <v>2782</v>
      </c>
      <c r="C15" s="85">
        <v>0.47329398308214005</v>
      </c>
      <c r="D15" s="86">
        <v>45383</v>
      </c>
    </row>
    <row r="16" spans="2:17">
      <c r="B16" t="s">
        <v>2785</v>
      </c>
      <c r="C16" s="85">
        <v>4.0513140083862602</v>
      </c>
      <c r="D16" s="86">
        <v>45473</v>
      </c>
    </row>
    <row r="17" spans="2:4">
      <c r="B17" t="s">
        <v>2789</v>
      </c>
      <c r="C17" s="85">
        <v>0.74955000000000005</v>
      </c>
      <c r="D17" s="86">
        <v>45838</v>
      </c>
    </row>
    <row r="18" spans="2:4">
      <c r="B18" t="s">
        <v>2790</v>
      </c>
      <c r="C18" s="85">
        <v>0.60055031894099986</v>
      </c>
      <c r="D18" s="86">
        <v>45935</v>
      </c>
    </row>
    <row r="19" spans="2:4">
      <c r="B19" t="s">
        <v>2781</v>
      </c>
      <c r="C19" s="85">
        <v>0.52522763615279999</v>
      </c>
      <c r="D19" s="86">
        <v>46022</v>
      </c>
    </row>
    <row r="20" spans="2:4">
      <c r="B20" t="s">
        <v>2786</v>
      </c>
      <c r="C20" s="85">
        <v>0.42112936201619994</v>
      </c>
      <c r="D20" s="86">
        <v>46022</v>
      </c>
    </row>
    <row r="21" spans="2:4">
      <c r="B21" t="s">
        <v>2780</v>
      </c>
      <c r="C21" s="85">
        <v>5.3789596807861209</v>
      </c>
      <c r="D21" s="86">
        <v>46698</v>
      </c>
    </row>
    <row r="22" spans="2:4">
      <c r="B22" t="s">
        <v>2783</v>
      </c>
      <c r="C22" s="85">
        <v>13.027072794996482</v>
      </c>
      <c r="D22" s="86">
        <v>46871</v>
      </c>
    </row>
    <row r="23" spans="2:4">
      <c r="B23" t="s">
        <v>2791</v>
      </c>
      <c r="C23" s="85">
        <v>1.1565399074309999</v>
      </c>
      <c r="D23" s="86">
        <v>47391</v>
      </c>
    </row>
    <row r="24" spans="2:4">
      <c r="B24" t="s">
        <v>2784</v>
      </c>
      <c r="C24" s="85">
        <v>0.43875222269604008</v>
      </c>
      <c r="D24" s="86">
        <v>48482</v>
      </c>
    </row>
    <row r="25" spans="2:4">
      <c r="B25" t="s">
        <v>2787</v>
      </c>
      <c r="C25" s="85">
        <v>0.16342672044600001</v>
      </c>
      <c r="D25" s="86">
        <v>48844</v>
      </c>
    </row>
    <row r="26" spans="2:4">
      <c r="B26" t="s">
        <v>2792</v>
      </c>
      <c r="C26" s="85">
        <v>0.66544710506934002</v>
      </c>
      <c r="D26" s="86">
        <v>52047</v>
      </c>
    </row>
    <row r="27" spans="2:4">
      <c r="B27"/>
      <c r="C27" s="77"/>
    </row>
    <row r="28" spans="2:4">
      <c r="B28" s="79" t="s">
        <v>218</v>
      </c>
      <c r="C28" s="81">
        <f>SUM(C29:C34)</f>
        <v>0.2451271116697</v>
      </c>
    </row>
    <row r="29" spans="2:4">
      <c r="B29" t="s">
        <v>2794</v>
      </c>
      <c r="C29" s="85">
        <v>2.1792574656339998E-2</v>
      </c>
      <c r="D29" s="86">
        <v>45515</v>
      </c>
    </row>
    <row r="30" spans="2:4">
      <c r="B30" t="s">
        <v>2796</v>
      </c>
      <c r="C30" s="85">
        <v>4.5467268620260001E-2</v>
      </c>
      <c r="D30" s="86">
        <v>45553</v>
      </c>
    </row>
    <row r="31" spans="2:4">
      <c r="B31" t="s">
        <v>2797</v>
      </c>
      <c r="C31" s="85">
        <v>6.2029219524770009E-2</v>
      </c>
      <c r="D31" s="86">
        <v>45602</v>
      </c>
    </row>
    <row r="32" spans="2:4">
      <c r="B32" t="s">
        <v>2798</v>
      </c>
      <c r="C32" s="85">
        <v>6.9149252428300006E-3</v>
      </c>
      <c r="D32" s="86">
        <v>45830</v>
      </c>
    </row>
    <row r="33" spans="2:4">
      <c r="B33" t="s">
        <v>2795</v>
      </c>
      <c r="C33" s="85">
        <v>0.1089231236255</v>
      </c>
      <c r="D33" s="86">
        <v>46418</v>
      </c>
    </row>
    <row r="34" spans="2:4">
      <c r="B34"/>
      <c r="C34" s="77"/>
    </row>
    <row r="35" spans="2:4">
      <c r="B35"/>
      <c r="C35" s="85"/>
      <c r="D35" s="86"/>
    </row>
    <row r="36" spans="2:4">
      <c r="B36"/>
      <c r="C36" s="85"/>
      <c r="D36"/>
    </row>
  </sheetData>
  <sortState xmlns:xlrd2="http://schemas.microsoft.com/office/spreadsheetml/2017/richdata2" ref="B29:D33">
    <sortCondition ref="D29:D33"/>
  </sortState>
  <mergeCells count="1">
    <mergeCell ref="B7:D7"/>
  </mergeCells>
  <dataValidations count="1">
    <dataValidation allowBlank="1" showInputMessage="1" showErrorMessage="1" sqref="C1:C4 B37:D1048576 E30:XFD1048576 A5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2072</v>
      </c>
    </row>
    <row r="3" spans="2:18" s="1" customFormat="1">
      <c r="B3" s="2" t="s">
        <v>2</v>
      </c>
      <c r="C3" s="26" t="s">
        <v>2073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13" t="s">
        <v>172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2072</v>
      </c>
    </row>
    <row r="3" spans="2:18" s="1" customFormat="1">
      <c r="B3" s="2" t="s">
        <v>2</v>
      </c>
      <c r="C3" s="26" t="s">
        <v>2073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5" workbookViewId="0">
      <selection activeCell="G60" sqref="G15:G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2072</v>
      </c>
    </row>
    <row r="3" spans="2:53" s="1" customFormat="1">
      <c r="B3" s="2" t="s">
        <v>2</v>
      </c>
      <c r="C3" s="26" t="s">
        <v>2073</v>
      </c>
    </row>
    <row r="4" spans="2:53" s="1" customFormat="1">
      <c r="B4" s="2" t="s">
        <v>3</v>
      </c>
      <c r="C4" s="83">
        <v>1161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6.38</v>
      </c>
      <c r="I11" s="7"/>
      <c r="J11" s="7"/>
      <c r="K11" s="76">
        <v>3.3799999999999997E-2</v>
      </c>
      <c r="L11" s="75">
        <v>10298827.52</v>
      </c>
      <c r="M11" s="7"/>
      <c r="N11" s="75">
        <v>13.779783</v>
      </c>
      <c r="O11" s="75">
        <v>9432.0860480465217</v>
      </c>
      <c r="P11" s="7"/>
      <c r="Q11" s="76">
        <v>1</v>
      </c>
      <c r="R11" s="76">
        <v>0.191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6.37</v>
      </c>
      <c r="K12" s="80">
        <v>3.3799999999999997E-2</v>
      </c>
      <c r="L12" s="81">
        <v>10295517.66</v>
      </c>
      <c r="N12" s="81">
        <v>13.779783</v>
      </c>
      <c r="O12" s="81">
        <v>9422.7083270959993</v>
      </c>
      <c r="Q12" s="80">
        <v>0.999</v>
      </c>
      <c r="R12" s="80">
        <v>0.1908</v>
      </c>
    </row>
    <row r="13" spans="2:53">
      <c r="B13" s="79" t="s">
        <v>221</v>
      </c>
      <c r="C13" s="16"/>
      <c r="D13" s="16"/>
      <c r="H13" s="81">
        <v>5.24</v>
      </c>
      <c r="K13" s="80">
        <v>1.6E-2</v>
      </c>
      <c r="L13" s="81">
        <v>3240109.92</v>
      </c>
      <c r="N13" s="81">
        <v>0</v>
      </c>
      <c r="O13" s="81">
        <v>3443.9942292440001</v>
      </c>
      <c r="Q13" s="80">
        <v>0.36509999999999998</v>
      </c>
      <c r="R13" s="80">
        <v>6.9699999999999998E-2</v>
      </c>
    </row>
    <row r="14" spans="2:53">
      <c r="B14" s="79" t="s">
        <v>222</v>
      </c>
      <c r="C14" s="16"/>
      <c r="D14" s="16"/>
      <c r="H14" s="81">
        <v>5.24</v>
      </c>
      <c r="K14" s="80">
        <v>1.6E-2</v>
      </c>
      <c r="L14" s="81">
        <v>3240109.92</v>
      </c>
      <c r="N14" s="81">
        <v>0</v>
      </c>
      <c r="O14" s="81">
        <v>3443.9942292440001</v>
      </c>
      <c r="Q14" s="80">
        <v>0.36509999999999998</v>
      </c>
      <c r="R14" s="80">
        <v>6.9699999999999998E-2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6105.66</v>
      </c>
      <c r="M15" s="77">
        <v>140.66999999999999</v>
      </c>
      <c r="N15" s="77">
        <v>0</v>
      </c>
      <c r="O15" s="77">
        <v>8.5888319220000007</v>
      </c>
      <c r="P15" s="78">
        <v>0</v>
      </c>
      <c r="Q15" s="78">
        <v>8.9999999999999998E-4</v>
      </c>
      <c r="R15" s="78">
        <v>2.0000000000000001E-4</v>
      </c>
    </row>
    <row r="16" spans="2:53">
      <c r="B16" t="s">
        <v>226</v>
      </c>
      <c r="C16" t="s">
        <v>227</v>
      </c>
      <c r="D16" t="s">
        <v>100</v>
      </c>
      <c r="E16" t="s">
        <v>225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319871.51</v>
      </c>
      <c r="M16" s="77">
        <v>109.59</v>
      </c>
      <c r="N16" s="77">
        <v>0</v>
      </c>
      <c r="O16" s="77">
        <v>350.54718780899998</v>
      </c>
      <c r="P16" s="78">
        <v>0</v>
      </c>
      <c r="Q16" s="78">
        <v>3.7199999999999997E-2</v>
      </c>
      <c r="R16" s="78">
        <v>7.1000000000000004E-3</v>
      </c>
    </row>
    <row r="17" spans="2:18">
      <c r="B17" t="s">
        <v>228</v>
      </c>
      <c r="C17" t="s">
        <v>229</v>
      </c>
      <c r="D17" t="s">
        <v>100</v>
      </c>
      <c r="E17" t="s">
        <v>225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24824.22</v>
      </c>
      <c r="M17" s="77">
        <v>100.01</v>
      </c>
      <c r="N17" s="77">
        <v>0</v>
      </c>
      <c r="O17" s="77">
        <v>24.826702422</v>
      </c>
      <c r="P17" s="78">
        <v>0</v>
      </c>
      <c r="Q17" s="78">
        <v>2.5999999999999999E-3</v>
      </c>
      <c r="R17" s="78">
        <v>5.0000000000000001E-4</v>
      </c>
    </row>
    <row r="18" spans="2:18">
      <c r="B18" t="s">
        <v>230</v>
      </c>
      <c r="C18" t="s">
        <v>231</v>
      </c>
      <c r="D18" t="s">
        <v>100</v>
      </c>
      <c r="E18" t="s">
        <v>225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4962.1099999999997</v>
      </c>
      <c r="M18" s="77">
        <v>114.81</v>
      </c>
      <c r="N18" s="77">
        <v>0</v>
      </c>
      <c r="O18" s="77">
        <v>5.6969984910000004</v>
      </c>
      <c r="P18" s="78">
        <v>0</v>
      </c>
      <c r="Q18" s="78">
        <v>5.9999999999999995E-4</v>
      </c>
      <c r="R18" s="78">
        <v>1E-4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508624.44</v>
      </c>
      <c r="M19" s="77">
        <v>110.36</v>
      </c>
      <c r="N19" s="77">
        <v>0</v>
      </c>
      <c r="O19" s="77">
        <v>561.31793198399998</v>
      </c>
      <c r="P19" s="78">
        <v>0</v>
      </c>
      <c r="Q19" s="78">
        <v>5.9499999999999997E-2</v>
      </c>
      <c r="R19" s="78">
        <v>1.14E-2</v>
      </c>
    </row>
    <row r="20" spans="2:18">
      <c r="B20" t="s">
        <v>234</v>
      </c>
      <c r="C20" t="s">
        <v>235</v>
      </c>
      <c r="D20" t="s">
        <v>100</v>
      </c>
      <c r="E20" t="s">
        <v>225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590654.04</v>
      </c>
      <c r="M20" s="77">
        <v>99.42</v>
      </c>
      <c r="N20" s="77">
        <v>0</v>
      </c>
      <c r="O20" s="77">
        <v>587.22824656800003</v>
      </c>
      <c r="P20" s="78">
        <v>0</v>
      </c>
      <c r="Q20" s="78">
        <v>6.2300000000000001E-2</v>
      </c>
      <c r="R20" s="78">
        <v>1.1900000000000001E-2</v>
      </c>
    </row>
    <row r="21" spans="2:18">
      <c r="B21" t="s">
        <v>236</v>
      </c>
      <c r="C21" t="s">
        <v>237</v>
      </c>
      <c r="D21" t="s">
        <v>100</v>
      </c>
      <c r="E21" t="s">
        <v>225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84340.19</v>
      </c>
      <c r="M21" s="77">
        <v>82.95</v>
      </c>
      <c r="N21" s="77">
        <v>0</v>
      </c>
      <c r="O21" s="77">
        <v>69.960187605000002</v>
      </c>
      <c r="P21" s="78">
        <v>0</v>
      </c>
      <c r="Q21" s="78">
        <v>7.4000000000000003E-3</v>
      </c>
      <c r="R21" s="78">
        <v>1.4E-3</v>
      </c>
    </row>
    <row r="22" spans="2:18">
      <c r="B22" t="s">
        <v>238</v>
      </c>
      <c r="C22" t="s">
        <v>239</v>
      </c>
      <c r="D22" t="s">
        <v>100</v>
      </c>
      <c r="E22" t="s">
        <v>225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44442.82</v>
      </c>
      <c r="M22" s="77">
        <v>141.94</v>
      </c>
      <c r="N22" s="77">
        <v>0</v>
      </c>
      <c r="O22" s="77">
        <v>63.082138708000002</v>
      </c>
      <c r="P22" s="78">
        <v>0</v>
      </c>
      <c r="Q22" s="78">
        <v>6.7000000000000002E-3</v>
      </c>
      <c r="R22" s="78">
        <v>1.2999999999999999E-3</v>
      </c>
    </row>
    <row r="23" spans="2:18">
      <c r="B23" t="s">
        <v>240</v>
      </c>
      <c r="C23" t="s">
        <v>241</v>
      </c>
      <c r="D23" t="s">
        <v>100</v>
      </c>
      <c r="E23" t="s">
        <v>225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29836.26</v>
      </c>
      <c r="M23" s="77">
        <v>172.93</v>
      </c>
      <c r="N23" s="77">
        <v>0</v>
      </c>
      <c r="O23" s="77">
        <v>51.595844417999999</v>
      </c>
      <c r="P23" s="78">
        <v>0</v>
      </c>
      <c r="Q23" s="78">
        <v>5.4999999999999997E-3</v>
      </c>
      <c r="R23" s="78">
        <v>1E-3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681302.29</v>
      </c>
      <c r="M24" s="77">
        <v>105.57</v>
      </c>
      <c r="N24" s="77">
        <v>0</v>
      </c>
      <c r="O24" s="77">
        <v>719.25082755300002</v>
      </c>
      <c r="P24" s="78">
        <v>0</v>
      </c>
      <c r="Q24" s="78">
        <v>7.6300000000000007E-2</v>
      </c>
      <c r="R24" s="78">
        <v>1.46E-2</v>
      </c>
    </row>
    <row r="25" spans="2:18">
      <c r="B25" t="s">
        <v>244</v>
      </c>
      <c r="C25" t="s">
        <v>245</v>
      </c>
      <c r="D25" t="s">
        <v>100</v>
      </c>
      <c r="E25" t="s">
        <v>225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857228.5</v>
      </c>
      <c r="M25" s="77">
        <v>106.72</v>
      </c>
      <c r="N25" s="77">
        <v>0</v>
      </c>
      <c r="O25" s="77">
        <v>914.83425520000003</v>
      </c>
      <c r="P25" s="78">
        <v>0</v>
      </c>
      <c r="Q25" s="78">
        <v>9.7000000000000003E-2</v>
      </c>
      <c r="R25" s="78">
        <v>1.8499999999999999E-2</v>
      </c>
    </row>
    <row r="26" spans="2:18">
      <c r="B26" t="s">
        <v>246</v>
      </c>
      <c r="C26" t="s">
        <v>247</v>
      </c>
      <c r="D26" t="s">
        <v>100</v>
      </c>
      <c r="E26" t="s">
        <v>225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87917.88</v>
      </c>
      <c r="M26" s="77">
        <v>99.03</v>
      </c>
      <c r="N26" s="77">
        <v>0</v>
      </c>
      <c r="O26" s="77">
        <v>87.065076563999995</v>
      </c>
      <c r="P26" s="78">
        <v>0</v>
      </c>
      <c r="Q26" s="78">
        <v>9.1999999999999998E-3</v>
      </c>
      <c r="R26" s="78">
        <v>1.8E-3</v>
      </c>
    </row>
    <row r="27" spans="2:18">
      <c r="B27" s="79" t="s">
        <v>248</v>
      </c>
      <c r="C27" s="16"/>
      <c r="D27" s="16"/>
      <c r="H27" s="81">
        <v>7.02</v>
      </c>
      <c r="K27" s="80">
        <v>4.41E-2</v>
      </c>
      <c r="L27" s="81">
        <v>7055407.7400000002</v>
      </c>
      <c r="N27" s="81">
        <v>13.779783</v>
      </c>
      <c r="O27" s="81">
        <v>5978.7140978520001</v>
      </c>
      <c r="Q27" s="80">
        <v>0.63390000000000002</v>
      </c>
      <c r="R27" s="80">
        <v>0.1211</v>
      </c>
    </row>
    <row r="28" spans="2:18">
      <c r="B28" s="79" t="s">
        <v>249</v>
      </c>
      <c r="C28" s="16"/>
      <c r="D28" s="16"/>
      <c r="H28" s="81">
        <v>0.54</v>
      </c>
      <c r="K28" s="80">
        <v>4.8000000000000001E-2</v>
      </c>
      <c r="L28" s="81">
        <v>1143494.6399999999</v>
      </c>
      <c r="N28" s="81">
        <v>0</v>
      </c>
      <c r="O28" s="81">
        <v>1115.0233649700001</v>
      </c>
      <c r="Q28" s="80">
        <v>0.1182</v>
      </c>
      <c r="R28" s="80">
        <v>2.2599999999999999E-2</v>
      </c>
    </row>
    <row r="29" spans="2:18">
      <c r="B29" t="s">
        <v>250</v>
      </c>
      <c r="C29" t="s">
        <v>251</v>
      </c>
      <c r="D29" t="s">
        <v>100</v>
      </c>
      <c r="E29" t="s">
        <v>225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164391.76999999999</v>
      </c>
      <c r="M29" s="77">
        <v>97.64</v>
      </c>
      <c r="N29" s="77">
        <v>0</v>
      </c>
      <c r="O29" s="77">
        <v>160.512124228</v>
      </c>
      <c r="P29" s="78">
        <v>0</v>
      </c>
      <c r="Q29" s="78">
        <v>1.7000000000000001E-2</v>
      </c>
      <c r="R29" s="78">
        <v>3.2000000000000002E-3</v>
      </c>
    </row>
    <row r="30" spans="2:18">
      <c r="B30" t="s">
        <v>252</v>
      </c>
      <c r="C30" t="s">
        <v>253</v>
      </c>
      <c r="D30" t="s">
        <v>100</v>
      </c>
      <c r="E30" t="s">
        <v>225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3701.94</v>
      </c>
      <c r="M30" s="77">
        <v>98.78</v>
      </c>
      <c r="N30" s="77">
        <v>0</v>
      </c>
      <c r="O30" s="77">
        <v>3.6567763320000002</v>
      </c>
      <c r="P30" s="78">
        <v>0</v>
      </c>
      <c r="Q30" s="78">
        <v>4.0000000000000002E-4</v>
      </c>
      <c r="R30" s="78">
        <v>1E-4</v>
      </c>
    </row>
    <row r="31" spans="2:18">
      <c r="B31" t="s">
        <v>254</v>
      </c>
      <c r="C31" t="s">
        <v>255</v>
      </c>
      <c r="D31" t="s">
        <v>100</v>
      </c>
      <c r="E31" t="s">
        <v>225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221092.88</v>
      </c>
      <c r="M31" s="77">
        <v>98.33</v>
      </c>
      <c r="N31" s="77">
        <v>0</v>
      </c>
      <c r="O31" s="77">
        <v>217.400628904</v>
      </c>
      <c r="P31" s="78">
        <v>0</v>
      </c>
      <c r="Q31" s="78">
        <v>2.3E-2</v>
      </c>
      <c r="R31" s="78">
        <v>4.4000000000000003E-3</v>
      </c>
    </row>
    <row r="32" spans="2:18">
      <c r="B32" t="s">
        <v>256</v>
      </c>
      <c r="C32" t="s">
        <v>257</v>
      </c>
      <c r="D32" t="s">
        <v>100</v>
      </c>
      <c r="E32" t="s">
        <v>225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293267.08</v>
      </c>
      <c r="M32" s="77">
        <v>97.97</v>
      </c>
      <c r="N32" s="77">
        <v>0</v>
      </c>
      <c r="O32" s="77">
        <v>287.31375827599999</v>
      </c>
      <c r="P32" s="78">
        <v>0</v>
      </c>
      <c r="Q32" s="78">
        <v>3.0499999999999999E-2</v>
      </c>
      <c r="R32" s="78">
        <v>5.7999999999999996E-3</v>
      </c>
    </row>
    <row r="33" spans="2:18">
      <c r="B33" t="s">
        <v>258</v>
      </c>
      <c r="C33" t="s">
        <v>259</v>
      </c>
      <c r="D33" t="s">
        <v>100</v>
      </c>
      <c r="E33" t="s">
        <v>225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449.44</v>
      </c>
      <c r="M33" s="77">
        <v>96.05</v>
      </c>
      <c r="N33" s="77">
        <v>0</v>
      </c>
      <c r="O33" s="77">
        <v>0.43168711999999998</v>
      </c>
      <c r="P33" s="78">
        <v>0</v>
      </c>
      <c r="Q33" s="78">
        <v>0</v>
      </c>
      <c r="R33" s="78">
        <v>0</v>
      </c>
    </row>
    <row r="34" spans="2:18">
      <c r="B34" t="s">
        <v>260</v>
      </c>
      <c r="C34" t="s">
        <v>261</v>
      </c>
      <c r="D34" t="s">
        <v>100</v>
      </c>
      <c r="E34" t="s">
        <v>225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84493.74</v>
      </c>
      <c r="M34" s="77">
        <v>95.72</v>
      </c>
      <c r="N34" s="77">
        <v>0</v>
      </c>
      <c r="O34" s="77">
        <v>80.877407927999997</v>
      </c>
      <c r="P34" s="78">
        <v>0</v>
      </c>
      <c r="Q34" s="78">
        <v>8.6E-3</v>
      </c>
      <c r="R34" s="78">
        <v>1.6000000000000001E-3</v>
      </c>
    </row>
    <row r="35" spans="2:18">
      <c r="B35" t="s">
        <v>262</v>
      </c>
      <c r="C35" t="s">
        <v>263</v>
      </c>
      <c r="D35" t="s">
        <v>100</v>
      </c>
      <c r="E35" t="s">
        <v>225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0.42</v>
      </c>
      <c r="M35" s="77">
        <v>99.15</v>
      </c>
      <c r="N35" s="77">
        <v>0</v>
      </c>
      <c r="O35" s="77">
        <v>4.1643000000000002E-4</v>
      </c>
      <c r="P35" s="78">
        <v>0</v>
      </c>
      <c r="Q35" s="78">
        <v>0</v>
      </c>
      <c r="R35" s="78">
        <v>0</v>
      </c>
    </row>
    <row r="36" spans="2:18">
      <c r="B36" t="s">
        <v>264</v>
      </c>
      <c r="C36" t="s">
        <v>265</v>
      </c>
      <c r="D36" t="s">
        <v>100</v>
      </c>
      <c r="E36" t="s">
        <v>225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171631.29</v>
      </c>
      <c r="M36" s="77">
        <v>97.2</v>
      </c>
      <c r="N36" s="77">
        <v>0</v>
      </c>
      <c r="O36" s="77">
        <v>166.82561387999999</v>
      </c>
      <c r="P36" s="78">
        <v>0</v>
      </c>
      <c r="Q36" s="78">
        <v>1.77E-2</v>
      </c>
      <c r="R36" s="78">
        <v>3.3999999999999998E-3</v>
      </c>
    </row>
    <row r="37" spans="2:18">
      <c r="B37" t="s">
        <v>266</v>
      </c>
      <c r="C37" t="s">
        <v>267</v>
      </c>
      <c r="D37" t="s">
        <v>100</v>
      </c>
      <c r="E37" t="s">
        <v>225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204466.08</v>
      </c>
      <c r="M37" s="77">
        <v>96.84</v>
      </c>
      <c r="N37" s="77">
        <v>0</v>
      </c>
      <c r="O37" s="77">
        <v>198.00495187199999</v>
      </c>
      <c r="P37" s="78">
        <v>0</v>
      </c>
      <c r="Q37" s="78">
        <v>2.1000000000000001E-2</v>
      </c>
      <c r="R37" s="78">
        <v>4.0000000000000001E-3</v>
      </c>
    </row>
    <row r="38" spans="2:18">
      <c r="B38" s="79" t="s">
        <v>268</v>
      </c>
      <c r="C38" s="16"/>
      <c r="D38" s="16"/>
      <c r="H38" s="81">
        <v>8.5</v>
      </c>
      <c r="K38" s="80">
        <v>4.3200000000000002E-2</v>
      </c>
      <c r="L38" s="81">
        <v>5911913.0999999996</v>
      </c>
      <c r="N38" s="81">
        <v>13.779783</v>
      </c>
      <c r="O38" s="81">
        <v>4863.6907328819998</v>
      </c>
      <c r="Q38" s="80">
        <v>0.51570000000000005</v>
      </c>
      <c r="R38" s="80">
        <v>9.8500000000000004E-2</v>
      </c>
    </row>
    <row r="39" spans="2:18">
      <c r="B39" t="s">
        <v>269</v>
      </c>
      <c r="C39" t="s">
        <v>270</v>
      </c>
      <c r="D39" t="s">
        <v>100</v>
      </c>
      <c r="E39" t="s">
        <v>225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614118.49</v>
      </c>
      <c r="M39" s="77">
        <v>91.16</v>
      </c>
      <c r="N39" s="77">
        <v>13.779783</v>
      </c>
      <c r="O39" s="77">
        <v>573.61019848399997</v>
      </c>
      <c r="P39" s="78">
        <v>0</v>
      </c>
      <c r="Q39" s="78">
        <v>6.08E-2</v>
      </c>
      <c r="R39" s="78">
        <v>1.1599999999999999E-2</v>
      </c>
    </row>
    <row r="40" spans="2:18">
      <c r="B40" t="s">
        <v>271</v>
      </c>
      <c r="C40" t="s">
        <v>272</v>
      </c>
      <c r="D40" t="s">
        <v>100</v>
      </c>
      <c r="E40" t="s">
        <v>225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36536.800000000003</v>
      </c>
      <c r="M40" s="77">
        <v>91.2</v>
      </c>
      <c r="N40" s="77">
        <v>0</v>
      </c>
      <c r="O40" s="77">
        <v>33.321561600000003</v>
      </c>
      <c r="P40" s="78">
        <v>0</v>
      </c>
      <c r="Q40" s="78">
        <v>3.5000000000000001E-3</v>
      </c>
      <c r="R40" s="78">
        <v>6.9999999999999999E-4</v>
      </c>
    </row>
    <row r="41" spans="2:18">
      <c r="B41" t="s">
        <v>273</v>
      </c>
      <c r="C41" t="s">
        <v>274</v>
      </c>
      <c r="D41" t="s">
        <v>100</v>
      </c>
      <c r="E41" t="s">
        <v>225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387149.77</v>
      </c>
      <c r="M41" s="77">
        <v>99.4</v>
      </c>
      <c r="N41" s="77">
        <v>0</v>
      </c>
      <c r="O41" s="77">
        <v>384.82687138</v>
      </c>
      <c r="P41" s="78">
        <v>1E-4</v>
      </c>
      <c r="Q41" s="78">
        <v>4.0800000000000003E-2</v>
      </c>
      <c r="R41" s="78">
        <v>7.7999999999999996E-3</v>
      </c>
    </row>
    <row r="42" spans="2:18">
      <c r="B42" t="s">
        <v>275</v>
      </c>
      <c r="C42" t="s">
        <v>276</v>
      </c>
      <c r="D42" t="s">
        <v>100</v>
      </c>
      <c r="E42" t="s">
        <v>225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238550.37</v>
      </c>
      <c r="M42" s="77">
        <v>93.59</v>
      </c>
      <c r="N42" s="77">
        <v>0</v>
      </c>
      <c r="O42" s="77">
        <v>223.25929128300001</v>
      </c>
      <c r="P42" s="78">
        <v>0</v>
      </c>
      <c r="Q42" s="78">
        <v>2.3699999999999999E-2</v>
      </c>
      <c r="R42" s="78">
        <v>4.4999999999999997E-3</v>
      </c>
    </row>
    <row r="43" spans="2:18">
      <c r="B43" t="s">
        <v>277</v>
      </c>
      <c r="C43" t="s">
        <v>278</v>
      </c>
      <c r="D43" t="s">
        <v>100</v>
      </c>
      <c r="E43" t="s">
        <v>225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273092.82</v>
      </c>
      <c r="M43" s="77">
        <v>91.42</v>
      </c>
      <c r="N43" s="77">
        <v>0</v>
      </c>
      <c r="O43" s="77">
        <v>249.661456044</v>
      </c>
      <c r="P43" s="78">
        <v>0</v>
      </c>
      <c r="Q43" s="78">
        <v>2.6499999999999999E-2</v>
      </c>
      <c r="R43" s="78">
        <v>5.1000000000000004E-3</v>
      </c>
    </row>
    <row r="44" spans="2:18">
      <c r="B44" t="s">
        <v>279</v>
      </c>
      <c r="C44" t="s">
        <v>280</v>
      </c>
      <c r="D44" t="s">
        <v>100</v>
      </c>
      <c r="E44" t="s">
        <v>225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255.34</v>
      </c>
      <c r="M44" s="77">
        <v>95.09</v>
      </c>
      <c r="N44" s="77">
        <v>0</v>
      </c>
      <c r="O44" s="77">
        <v>0.24280280600000001</v>
      </c>
      <c r="P44" s="78">
        <v>0</v>
      </c>
      <c r="Q44" s="78">
        <v>0</v>
      </c>
      <c r="R44" s="78">
        <v>0</v>
      </c>
    </row>
    <row r="45" spans="2:18">
      <c r="B45" t="s">
        <v>281</v>
      </c>
      <c r="C45" t="s">
        <v>282</v>
      </c>
      <c r="D45" t="s">
        <v>100</v>
      </c>
      <c r="E45" t="s">
        <v>225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428096.76</v>
      </c>
      <c r="M45" s="77">
        <v>74.349999999999994</v>
      </c>
      <c r="N45" s="77">
        <v>0</v>
      </c>
      <c r="O45" s="77">
        <v>318.28994105999999</v>
      </c>
      <c r="P45" s="78">
        <v>1E-4</v>
      </c>
      <c r="Q45" s="78">
        <v>3.3700000000000001E-2</v>
      </c>
      <c r="R45" s="78">
        <v>6.4000000000000003E-3</v>
      </c>
    </row>
    <row r="46" spans="2:18">
      <c r="B46" t="s">
        <v>283</v>
      </c>
      <c r="C46" t="s">
        <v>284</v>
      </c>
      <c r="D46" t="s">
        <v>100</v>
      </c>
      <c r="E46" t="s">
        <v>225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56.86</v>
      </c>
      <c r="M46" s="77">
        <v>101.56</v>
      </c>
      <c r="N46" s="77">
        <v>0</v>
      </c>
      <c r="O46" s="77">
        <v>5.7747015999999998E-2</v>
      </c>
      <c r="P46" s="78">
        <v>0</v>
      </c>
      <c r="Q46" s="78">
        <v>0</v>
      </c>
      <c r="R46" s="78">
        <v>0</v>
      </c>
    </row>
    <row r="47" spans="2:18">
      <c r="B47" t="s">
        <v>285</v>
      </c>
      <c r="C47" t="s">
        <v>286</v>
      </c>
      <c r="D47" t="s">
        <v>100</v>
      </c>
      <c r="E47" t="s">
        <v>225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256.89</v>
      </c>
      <c r="M47" s="77">
        <v>117.33</v>
      </c>
      <c r="N47" s="77">
        <v>0</v>
      </c>
      <c r="O47" s="77">
        <v>0.30140903699999999</v>
      </c>
      <c r="P47" s="78">
        <v>0</v>
      </c>
      <c r="Q47" s="78">
        <v>0</v>
      </c>
      <c r="R47" s="78">
        <v>0</v>
      </c>
    </row>
    <row r="48" spans="2:18">
      <c r="B48" t="s">
        <v>287</v>
      </c>
      <c r="C48" t="s">
        <v>288</v>
      </c>
      <c r="D48" t="s">
        <v>100</v>
      </c>
      <c r="E48" t="s">
        <v>225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2141.66</v>
      </c>
      <c r="M48" s="77">
        <v>96.08</v>
      </c>
      <c r="N48" s="77">
        <v>0</v>
      </c>
      <c r="O48" s="77">
        <v>2.057706928</v>
      </c>
      <c r="P48" s="78">
        <v>0</v>
      </c>
      <c r="Q48" s="78">
        <v>2.0000000000000001E-4</v>
      </c>
      <c r="R48" s="78">
        <v>0</v>
      </c>
    </row>
    <row r="49" spans="2:18">
      <c r="B49" t="s">
        <v>289</v>
      </c>
      <c r="C49" t="s">
        <v>290</v>
      </c>
      <c r="D49" t="s">
        <v>100</v>
      </c>
      <c r="E49" t="s">
        <v>225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810.22</v>
      </c>
      <c r="M49" s="77">
        <v>94.08</v>
      </c>
      <c r="N49" s="77">
        <v>0</v>
      </c>
      <c r="O49" s="77">
        <v>0.76225497600000003</v>
      </c>
      <c r="P49" s="78">
        <v>0</v>
      </c>
      <c r="Q49" s="78">
        <v>1E-4</v>
      </c>
      <c r="R49" s="78">
        <v>0</v>
      </c>
    </row>
    <row r="50" spans="2:18">
      <c r="B50" t="s">
        <v>291</v>
      </c>
      <c r="C50" t="s">
        <v>292</v>
      </c>
      <c r="D50" t="s">
        <v>100</v>
      </c>
      <c r="E50" t="s">
        <v>225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1069542.42</v>
      </c>
      <c r="M50" s="77">
        <v>82.4</v>
      </c>
      <c r="N50" s="77">
        <v>0</v>
      </c>
      <c r="O50" s="77">
        <v>881.30295407999995</v>
      </c>
      <c r="P50" s="78">
        <v>0</v>
      </c>
      <c r="Q50" s="78">
        <v>9.3399999999999997E-2</v>
      </c>
      <c r="R50" s="78">
        <v>1.78E-2</v>
      </c>
    </row>
    <row r="51" spans="2:18">
      <c r="B51" t="s">
        <v>293</v>
      </c>
      <c r="C51" t="s">
        <v>294</v>
      </c>
      <c r="D51" t="s">
        <v>100</v>
      </c>
      <c r="E51" t="s">
        <v>225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1802059.38</v>
      </c>
      <c r="M51" s="77">
        <v>79.739999999999995</v>
      </c>
      <c r="N51" s="77">
        <v>0</v>
      </c>
      <c r="O51" s="77">
        <v>1436.9621496120001</v>
      </c>
      <c r="P51" s="78">
        <v>1E-4</v>
      </c>
      <c r="Q51" s="78">
        <v>0.15229999999999999</v>
      </c>
      <c r="R51" s="78">
        <v>2.9100000000000001E-2</v>
      </c>
    </row>
    <row r="52" spans="2:18">
      <c r="B52" t="s">
        <v>295</v>
      </c>
      <c r="C52" t="s">
        <v>296</v>
      </c>
      <c r="D52" t="s">
        <v>100</v>
      </c>
      <c r="E52" t="s">
        <v>225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2108.16</v>
      </c>
      <c r="M52" s="77">
        <v>100.76</v>
      </c>
      <c r="N52" s="77">
        <v>0</v>
      </c>
      <c r="O52" s="77">
        <v>2.1241820159999998</v>
      </c>
      <c r="P52" s="78">
        <v>0</v>
      </c>
      <c r="Q52" s="78">
        <v>2.0000000000000001E-4</v>
      </c>
      <c r="R52" s="78">
        <v>0</v>
      </c>
    </row>
    <row r="53" spans="2:18">
      <c r="B53" t="s">
        <v>297</v>
      </c>
      <c r="C53" t="s">
        <v>298</v>
      </c>
      <c r="D53" t="s">
        <v>100</v>
      </c>
      <c r="E53" t="s">
        <v>225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1057137.1599999999</v>
      </c>
      <c r="M53" s="77">
        <v>71.599999999999994</v>
      </c>
      <c r="N53" s="77">
        <v>0</v>
      </c>
      <c r="O53" s="77">
        <v>756.91020656000001</v>
      </c>
      <c r="P53" s="78">
        <v>1E-4</v>
      </c>
      <c r="Q53" s="78">
        <v>8.0199999999999994E-2</v>
      </c>
      <c r="R53" s="78">
        <v>1.5299999999999999E-2</v>
      </c>
    </row>
    <row r="54" spans="2:18">
      <c r="B54" s="79" t="s">
        <v>299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209</v>
      </c>
      <c r="C55" t="s">
        <v>209</v>
      </c>
      <c r="D55" s="16"/>
      <c r="E55" t="s">
        <v>209</v>
      </c>
      <c r="H55" s="77">
        <v>0</v>
      </c>
      <c r="I55" t="s">
        <v>209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300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209</v>
      </c>
      <c r="C57" t="s">
        <v>209</v>
      </c>
      <c r="D57" s="16"/>
      <c r="E57" t="s">
        <v>209</v>
      </c>
      <c r="H57" s="77">
        <v>0</v>
      </c>
      <c r="I57" t="s">
        <v>209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218</v>
      </c>
      <c r="C58" s="16"/>
      <c r="D58" s="16"/>
      <c r="H58" s="81">
        <v>16.559999999999999</v>
      </c>
      <c r="K58" s="80">
        <v>6.2399999999999997E-2</v>
      </c>
      <c r="L58" s="81">
        <v>3309.86</v>
      </c>
      <c r="N58" s="81">
        <v>0</v>
      </c>
      <c r="O58" s="81">
        <v>9.3777209505221997</v>
      </c>
      <c r="Q58" s="80">
        <v>1E-3</v>
      </c>
      <c r="R58" s="80">
        <v>2.0000000000000001E-4</v>
      </c>
    </row>
    <row r="59" spans="2:18">
      <c r="B59" s="79" t="s">
        <v>301</v>
      </c>
      <c r="C59" s="16"/>
      <c r="D59" s="16"/>
      <c r="H59" s="81">
        <v>16.559999999999999</v>
      </c>
      <c r="K59" s="80">
        <v>6.2399999999999997E-2</v>
      </c>
      <c r="L59" s="81">
        <v>3309.86</v>
      </c>
      <c r="N59" s="81">
        <v>0</v>
      </c>
      <c r="O59" s="81">
        <v>9.3777209505221997</v>
      </c>
      <c r="Q59" s="80">
        <v>1E-3</v>
      </c>
      <c r="R59" s="80">
        <v>2.0000000000000001E-4</v>
      </c>
    </row>
    <row r="60" spans="2:18">
      <c r="B60" t="s">
        <v>302</v>
      </c>
      <c r="C60" t="s">
        <v>303</v>
      </c>
      <c r="D60" t="s">
        <v>123</v>
      </c>
      <c r="E60" t="s">
        <v>862</v>
      </c>
      <c r="F60" t="s">
        <v>2033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3309.86</v>
      </c>
      <c r="M60" s="77">
        <v>73.610500377659477</v>
      </c>
      <c r="N60" s="77">
        <v>0</v>
      </c>
      <c r="O60" s="77">
        <v>9.3777209505221997</v>
      </c>
      <c r="P60" s="78">
        <v>0</v>
      </c>
      <c r="Q60" s="78">
        <v>1E-3</v>
      </c>
      <c r="R60" s="78">
        <v>2.0000000000000001E-4</v>
      </c>
    </row>
    <row r="61" spans="2:18">
      <c r="B61" s="79" t="s">
        <v>305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209</v>
      </c>
      <c r="C62" t="s">
        <v>209</v>
      </c>
      <c r="D62" s="16"/>
      <c r="E62" t="s">
        <v>209</v>
      </c>
      <c r="H62" s="77">
        <v>0</v>
      </c>
      <c r="I62" t="s">
        <v>209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306</v>
      </c>
      <c r="C63" s="16"/>
      <c r="D63" s="16"/>
    </row>
    <row r="64" spans="2:18">
      <c r="B64" t="s">
        <v>307</v>
      </c>
      <c r="C64" s="16"/>
      <c r="D64" s="16"/>
    </row>
    <row r="65" spans="2:4">
      <c r="B65" t="s">
        <v>308</v>
      </c>
      <c r="C65" s="16"/>
      <c r="D65" s="16"/>
    </row>
    <row r="66" spans="2:4">
      <c r="B66" t="s">
        <v>309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2072</v>
      </c>
    </row>
    <row r="3" spans="2:23" s="1" customFormat="1">
      <c r="B3" s="2" t="s">
        <v>2</v>
      </c>
      <c r="C3" s="26" t="s">
        <v>2073</v>
      </c>
    </row>
    <row r="4" spans="2:23" s="1" customFormat="1">
      <c r="B4" s="2" t="s">
        <v>3</v>
      </c>
      <c r="C4" s="83">
        <v>1161</v>
      </c>
    </row>
    <row r="5" spans="2:23">
      <c r="B5" s="2"/>
    </row>
    <row r="7" spans="2:23" ht="26.25" customHeight="1">
      <c r="B7" s="113" t="s">
        <v>178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2072</v>
      </c>
    </row>
    <row r="3" spans="2:68" s="1" customFormat="1">
      <c r="B3" s="2" t="s">
        <v>2</v>
      </c>
      <c r="C3" s="26" t="s">
        <v>2073</v>
      </c>
    </row>
    <row r="4" spans="2:68" s="1" customFormat="1">
      <c r="B4" s="2" t="s">
        <v>3</v>
      </c>
      <c r="C4" s="83">
        <v>1161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D1" workbookViewId="0">
      <selection activeCell="A158" sqref="A158:XFD1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2072</v>
      </c>
    </row>
    <row r="3" spans="2:66" s="1" customFormat="1">
      <c r="B3" s="2" t="s">
        <v>2</v>
      </c>
      <c r="C3" s="26" t="s">
        <v>2073</v>
      </c>
    </row>
    <row r="4" spans="2:66" s="1" customFormat="1">
      <c r="B4" s="2" t="s">
        <v>3</v>
      </c>
      <c r="C4" s="83">
        <v>1161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4.58</v>
      </c>
      <c r="L11" s="7"/>
      <c r="M11" s="7"/>
      <c r="N11" s="76">
        <v>4.7300000000000002E-2</v>
      </c>
      <c r="O11" s="75">
        <f>O12+O225</f>
        <v>10092363.310000001</v>
      </c>
      <c r="P11" s="33"/>
      <c r="Q11" s="75">
        <f>Q12+Q225</f>
        <v>48.072299999999998</v>
      </c>
      <c r="R11" s="75">
        <f>R12+R225</f>
        <v>13282.946436494894</v>
      </c>
      <c r="S11" s="7"/>
      <c r="T11" s="76">
        <f>R11/$R$11</f>
        <v>1</v>
      </c>
      <c r="U11" s="76">
        <f>R11/'סכום נכסי הקרן'!$C$42</f>
        <v>0.26894000676648677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4.4800000000000004</v>
      </c>
      <c r="N12" s="80">
        <v>3.9399999999999998E-2</v>
      </c>
      <c r="O12" s="81">
        <f>O13+O160+O220+O223</f>
        <v>9329844.4500000011</v>
      </c>
      <c r="Q12" s="81">
        <f>Q13+Q160+Q220+Q223</f>
        <v>48.072299999999998</v>
      </c>
      <c r="R12" s="81">
        <f>R13+R160+R220+R223</f>
        <v>10500.473585954</v>
      </c>
      <c r="T12" s="80">
        <f t="shared" ref="T12:T75" si="0">R12/$R$11</f>
        <v>0.79052291870303337</v>
      </c>
      <c r="U12" s="80">
        <f>R12/'סכום נכסי הקרן'!$C$42</f>
        <v>0.21260323910505666</v>
      </c>
    </row>
    <row r="13" spans="2:66">
      <c r="B13" s="79" t="s">
        <v>310</v>
      </c>
      <c r="C13" s="16"/>
      <c r="D13" s="16"/>
      <c r="E13" s="16"/>
      <c r="F13" s="16"/>
      <c r="K13" s="81">
        <v>4.58</v>
      </c>
      <c r="N13" s="80">
        <v>3.5200000000000002E-2</v>
      </c>
      <c r="O13" s="81">
        <f>SUM(O14:O159)</f>
        <v>7365563.6000000015</v>
      </c>
      <c r="Q13" s="81">
        <f>SUM(Q14:Q159)</f>
        <v>40.061059999999998</v>
      </c>
      <c r="R13" s="81">
        <f>SUM(R14:R159)</f>
        <v>8694.8067605860015</v>
      </c>
      <c r="T13" s="80">
        <f t="shared" si="0"/>
        <v>0.65458419200554929</v>
      </c>
      <c r="U13" s="80">
        <f>R13/'סכום נכסי הקרן'!$C$42</f>
        <v>0.1760438770272077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318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9624.99</v>
      </c>
      <c r="P14" s="77">
        <v>96.35</v>
      </c>
      <c r="Q14" s="77">
        <v>0</v>
      </c>
      <c r="R14" s="77">
        <v>9.2736778649999998</v>
      </c>
      <c r="S14" s="78">
        <v>0</v>
      </c>
      <c r="T14" s="78">
        <f t="shared" si="0"/>
        <v>6.9816421449389956E-4</v>
      </c>
      <c r="U14" s="78">
        <f>R14/'סכום נכסי הקרן'!$C$42</f>
        <v>1.8776428857010825E-4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316</v>
      </c>
      <c r="G15" t="s">
        <v>317</v>
      </c>
      <c r="H15" t="s">
        <v>318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61895.98</v>
      </c>
      <c r="P15" s="77">
        <v>104.01</v>
      </c>
      <c r="Q15" s="77">
        <v>0</v>
      </c>
      <c r="R15" s="77">
        <v>64.378008797999996</v>
      </c>
      <c r="S15" s="78">
        <v>0</v>
      </c>
      <c r="T15" s="78">
        <f t="shared" si="0"/>
        <v>4.8466662954479304E-3</v>
      </c>
      <c r="U15" s="78">
        <f>R15/'סכום נכסי הקרן'!$C$42</f>
        <v>1.3034624662926696E-3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127</v>
      </c>
      <c r="H16" t="s">
        <v>206</v>
      </c>
      <c r="I16" t="s">
        <v>207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173258.69</v>
      </c>
      <c r="P16" s="77">
        <v>102.43</v>
      </c>
      <c r="Q16" s="77">
        <v>0</v>
      </c>
      <c r="R16" s="77">
        <v>177.46887616699999</v>
      </c>
      <c r="S16" s="78">
        <v>1E-4</v>
      </c>
      <c r="T16" s="78">
        <f t="shared" si="0"/>
        <v>1.3360655861669686E-2</v>
      </c>
      <c r="U16" s="78">
        <f>R16/'סכום נכסי הקרן'!$C$42</f>
        <v>3.5932148778421466E-3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327</v>
      </c>
      <c r="H17" t="s">
        <v>328</v>
      </c>
      <c r="I17" t="s">
        <v>149</v>
      </c>
      <c r="J17"/>
      <c r="K17" s="77">
        <v>1.86</v>
      </c>
      <c r="L17" t="s">
        <v>102</v>
      </c>
      <c r="M17" s="78">
        <v>4.4999999999999998E-2</v>
      </c>
      <c r="N17" s="78">
        <v>2.63E-2</v>
      </c>
      <c r="O17" s="77">
        <v>56781.86</v>
      </c>
      <c r="P17" s="77">
        <v>117.23</v>
      </c>
      <c r="Q17" s="77">
        <v>0</v>
      </c>
      <c r="R17" s="77">
        <v>66.565374477999995</v>
      </c>
      <c r="S17" s="78">
        <v>0</v>
      </c>
      <c r="T17" s="78">
        <f t="shared" si="0"/>
        <v>5.0113410301129901E-3</v>
      </c>
      <c r="U17" s="78">
        <f>R17/'סכום נכסי הקרן'!$C$42</f>
        <v>1.3477500905477603E-3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326</v>
      </c>
      <c r="G18" t="s">
        <v>327</v>
      </c>
      <c r="H18" t="s">
        <v>328</v>
      </c>
      <c r="I18" t="s">
        <v>149</v>
      </c>
      <c r="J18"/>
      <c r="K18" s="77">
        <v>4.2</v>
      </c>
      <c r="L18" t="s">
        <v>102</v>
      </c>
      <c r="M18" s="78">
        <v>3.85E-2</v>
      </c>
      <c r="N18" s="78">
        <v>2.5499999999999998E-2</v>
      </c>
      <c r="O18" s="77">
        <v>134925.42000000001</v>
      </c>
      <c r="P18" s="77">
        <v>120.55</v>
      </c>
      <c r="Q18" s="77">
        <v>0</v>
      </c>
      <c r="R18" s="77">
        <v>162.65259381000001</v>
      </c>
      <c r="S18" s="78">
        <v>1E-4</v>
      </c>
      <c r="T18" s="78">
        <f t="shared" si="0"/>
        <v>1.2245219431368934E-2</v>
      </c>
      <c r="U18" s="78">
        <f>R18/'סכום נכסי הקרן'!$C$42</f>
        <v>3.293229396729476E-3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326</v>
      </c>
      <c r="G19" t="s">
        <v>327</v>
      </c>
      <c r="H19" t="s">
        <v>328</v>
      </c>
      <c r="I19" t="s">
        <v>149</v>
      </c>
      <c r="J19"/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199780.63</v>
      </c>
      <c r="P19" s="77">
        <v>108.05</v>
      </c>
      <c r="Q19" s="77">
        <v>0</v>
      </c>
      <c r="R19" s="77">
        <v>215.86297071499999</v>
      </c>
      <c r="S19" s="78">
        <v>1E-4</v>
      </c>
      <c r="T19" s="78">
        <f t="shared" si="0"/>
        <v>1.625113612759263E-2</v>
      </c>
      <c r="U19" s="78">
        <f>R19/'סכום נכסי הקרן'!$C$42</f>
        <v>4.3705806601178595E-3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326</v>
      </c>
      <c r="G20" t="s">
        <v>327</v>
      </c>
      <c r="H20" t="s">
        <v>328</v>
      </c>
      <c r="I20" t="s">
        <v>149</v>
      </c>
      <c r="J20"/>
      <c r="K20" s="77">
        <v>3.76</v>
      </c>
      <c r="L20" t="s">
        <v>102</v>
      </c>
      <c r="M20" s="78">
        <v>0.01</v>
      </c>
      <c r="N20" s="78">
        <v>2.3900000000000001E-2</v>
      </c>
      <c r="O20" s="77">
        <v>19622.72</v>
      </c>
      <c r="P20" s="77">
        <v>104.44</v>
      </c>
      <c r="Q20" s="77">
        <v>0</v>
      </c>
      <c r="R20" s="77">
        <v>20.493968767999998</v>
      </c>
      <c r="S20" s="78">
        <v>0</v>
      </c>
      <c r="T20" s="78">
        <f t="shared" si="0"/>
        <v>1.5428782210318052E-3</v>
      </c>
      <c r="U20" s="78">
        <f>R20/'סכום נכסי הקרן'!$C$42</f>
        <v>4.1494167920415873E-4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326</v>
      </c>
      <c r="G21" t="s">
        <v>327</v>
      </c>
      <c r="H21" t="s">
        <v>328</v>
      </c>
      <c r="I21" t="s">
        <v>149</v>
      </c>
      <c r="J21"/>
      <c r="K21" s="77">
        <v>11.64</v>
      </c>
      <c r="L21" t="s">
        <v>102</v>
      </c>
      <c r="M21" s="78">
        <v>1.2500000000000001E-2</v>
      </c>
      <c r="N21" s="78">
        <v>2.9399999999999999E-2</v>
      </c>
      <c r="O21" s="77">
        <v>85355.16</v>
      </c>
      <c r="P21" s="77">
        <v>91.1</v>
      </c>
      <c r="Q21" s="77">
        <v>0</v>
      </c>
      <c r="R21" s="77">
        <v>77.758550760000006</v>
      </c>
      <c r="S21" s="78">
        <v>0</v>
      </c>
      <c r="T21" s="78">
        <f t="shared" si="0"/>
        <v>5.8540137259274335E-3</v>
      </c>
      <c r="U21" s="78">
        <f>R21/'סכום נכסי הקרן'!$C$42</f>
        <v>1.5743784910620304E-3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327</v>
      </c>
      <c r="H22" t="s">
        <v>328</v>
      </c>
      <c r="I22" t="s">
        <v>149</v>
      </c>
      <c r="J22"/>
      <c r="K22" s="77">
        <v>8.44</v>
      </c>
      <c r="L22" t="s">
        <v>102</v>
      </c>
      <c r="M22" s="78">
        <v>0.03</v>
      </c>
      <c r="N22" s="78">
        <v>2.9100000000000001E-2</v>
      </c>
      <c r="O22" s="77">
        <v>10363.84</v>
      </c>
      <c r="P22" s="77">
        <v>102.99</v>
      </c>
      <c r="Q22" s="77">
        <v>0</v>
      </c>
      <c r="R22" s="77">
        <v>10.673718815999999</v>
      </c>
      <c r="S22" s="78">
        <v>0</v>
      </c>
      <c r="T22" s="78">
        <f t="shared" si="0"/>
        <v>8.0356559947226448E-4</v>
      </c>
      <c r="U22" s="78">
        <f>R22/'סכום נכסי הקרן'!$C$42</f>
        <v>2.1611093775938679E-4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326</v>
      </c>
      <c r="G23" t="s">
        <v>327</v>
      </c>
      <c r="H23" t="s">
        <v>328</v>
      </c>
      <c r="I23" t="s">
        <v>149</v>
      </c>
      <c r="J23"/>
      <c r="K23" s="77">
        <v>11.16</v>
      </c>
      <c r="L23" t="s">
        <v>102</v>
      </c>
      <c r="M23" s="78">
        <v>3.2000000000000001E-2</v>
      </c>
      <c r="N23" s="78">
        <v>2.9399999999999999E-2</v>
      </c>
      <c r="O23" s="77">
        <v>68338.94</v>
      </c>
      <c r="P23" s="77">
        <v>105.31</v>
      </c>
      <c r="Q23" s="77">
        <v>0</v>
      </c>
      <c r="R23" s="77">
        <v>71.967737713999995</v>
      </c>
      <c r="S23" s="78">
        <v>1E-4</v>
      </c>
      <c r="T23" s="78">
        <f t="shared" si="0"/>
        <v>5.418055252881894E-3</v>
      </c>
      <c r="U23" s="78">
        <f>R23/'סכום נכסי הקרן'!$C$42</f>
        <v>1.4571318163712557E-3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127</v>
      </c>
      <c r="H24" t="s">
        <v>328</v>
      </c>
      <c r="I24" t="s">
        <v>149</v>
      </c>
      <c r="J24"/>
      <c r="K24" s="77">
        <v>6.24</v>
      </c>
      <c r="L24" t="s">
        <v>102</v>
      </c>
      <c r="M24" s="78">
        <v>2.6499999999999999E-2</v>
      </c>
      <c r="N24" s="78">
        <v>2.6599999999999999E-2</v>
      </c>
      <c r="O24" s="77">
        <v>20440.14</v>
      </c>
      <c r="P24" s="77">
        <v>112.76</v>
      </c>
      <c r="Q24" s="77">
        <v>0</v>
      </c>
      <c r="R24" s="77">
        <v>23.048301863999999</v>
      </c>
      <c r="S24" s="78">
        <v>0</v>
      </c>
      <c r="T24" s="78">
        <f t="shared" si="0"/>
        <v>1.7351799146516763E-3</v>
      </c>
      <c r="U24" s="78">
        <f>R24/'סכום נכסי הקרן'!$C$42</f>
        <v>4.6665929798749375E-4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346</v>
      </c>
      <c r="G25" t="s">
        <v>347</v>
      </c>
      <c r="H25" t="s">
        <v>328</v>
      </c>
      <c r="I25" t="s">
        <v>149</v>
      </c>
      <c r="J25"/>
      <c r="K25" s="77">
        <v>3.35</v>
      </c>
      <c r="L25" t="s">
        <v>102</v>
      </c>
      <c r="M25" s="78">
        <v>1.34E-2</v>
      </c>
      <c r="N25" s="78">
        <v>3.0499999999999999E-2</v>
      </c>
      <c r="O25" s="77">
        <v>243295.69</v>
      </c>
      <c r="P25" s="77">
        <v>107.07</v>
      </c>
      <c r="Q25" s="77">
        <v>0</v>
      </c>
      <c r="R25" s="77">
        <v>260.49669528300001</v>
      </c>
      <c r="S25" s="78">
        <v>1E-4</v>
      </c>
      <c r="T25" s="78">
        <f t="shared" si="0"/>
        <v>1.9611363828682268E-2</v>
      </c>
      <c r="U25" s="78">
        <f>R25/'סכום נכסי הקרן'!$C$42</f>
        <v>5.2742803207858433E-3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346</v>
      </c>
      <c r="G26" t="s">
        <v>347</v>
      </c>
      <c r="H26" t="s">
        <v>328</v>
      </c>
      <c r="I26" t="s">
        <v>149</v>
      </c>
      <c r="J26"/>
      <c r="K26" s="77">
        <v>3.33</v>
      </c>
      <c r="L26" t="s">
        <v>102</v>
      </c>
      <c r="M26" s="78">
        <v>1.77E-2</v>
      </c>
      <c r="N26" s="78">
        <v>0.03</v>
      </c>
      <c r="O26" s="77">
        <v>143215.45000000001</v>
      </c>
      <c r="P26" s="77">
        <v>107.4</v>
      </c>
      <c r="Q26" s="77">
        <v>0</v>
      </c>
      <c r="R26" s="77">
        <v>153.8133933</v>
      </c>
      <c r="S26" s="78">
        <v>1E-4</v>
      </c>
      <c r="T26" s="78">
        <f t="shared" si="0"/>
        <v>1.1579764627929066E-2</v>
      </c>
      <c r="U26" s="78">
        <f>R26/'סכום נכסי הקרן'!$C$42</f>
        <v>3.114261977389567E-3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346</v>
      </c>
      <c r="G27" t="s">
        <v>347</v>
      </c>
      <c r="H27" t="s">
        <v>328</v>
      </c>
      <c r="I27" t="s">
        <v>149</v>
      </c>
      <c r="J27"/>
      <c r="K27" s="77">
        <v>6.33</v>
      </c>
      <c r="L27" t="s">
        <v>102</v>
      </c>
      <c r="M27" s="78">
        <v>2.4799999999999999E-2</v>
      </c>
      <c r="N27" s="78">
        <v>3.1600000000000003E-2</v>
      </c>
      <c r="O27" s="77">
        <v>269288.64</v>
      </c>
      <c r="P27" s="77">
        <v>107.59</v>
      </c>
      <c r="Q27" s="77">
        <v>0</v>
      </c>
      <c r="R27" s="77">
        <v>289.72764777600003</v>
      </c>
      <c r="S27" s="78">
        <v>1E-4</v>
      </c>
      <c r="T27" s="78">
        <f t="shared" si="0"/>
        <v>2.1812001513457385E-2</v>
      </c>
      <c r="U27" s="78">
        <f>R27/'סכום נכסי הקרן'!$C$42</f>
        <v>5.8661198346198484E-3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346</v>
      </c>
      <c r="G28" t="s">
        <v>347</v>
      </c>
      <c r="H28" t="s">
        <v>354</v>
      </c>
      <c r="I28" t="s">
        <v>207</v>
      </c>
      <c r="J28"/>
      <c r="K28" s="77">
        <v>7.7</v>
      </c>
      <c r="L28" t="s">
        <v>102</v>
      </c>
      <c r="M28" s="78">
        <v>8.9999999999999993E-3</v>
      </c>
      <c r="N28" s="78">
        <v>3.2000000000000001E-2</v>
      </c>
      <c r="O28" s="77">
        <v>143937.5</v>
      </c>
      <c r="P28" s="77">
        <v>92.19</v>
      </c>
      <c r="Q28" s="77">
        <v>0</v>
      </c>
      <c r="R28" s="77">
        <v>132.69598124999999</v>
      </c>
      <c r="S28" s="78">
        <v>1E-4</v>
      </c>
      <c r="T28" s="78">
        <f t="shared" si="0"/>
        <v>9.9899507902416734E-3</v>
      </c>
      <c r="U28" s="78">
        <f>R28/'סכום נכסי הקרן'!$C$42</f>
        <v>2.6866974331244652E-3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346</v>
      </c>
      <c r="G29" t="s">
        <v>347</v>
      </c>
      <c r="H29" t="s">
        <v>354</v>
      </c>
      <c r="I29" t="s">
        <v>207</v>
      </c>
      <c r="J29"/>
      <c r="K29" s="77">
        <v>11.19</v>
      </c>
      <c r="L29" t="s">
        <v>102</v>
      </c>
      <c r="M29" s="78">
        <v>1.6899999999999998E-2</v>
      </c>
      <c r="N29" s="78">
        <v>3.3500000000000002E-2</v>
      </c>
      <c r="O29" s="77">
        <v>180014.47</v>
      </c>
      <c r="P29" s="77">
        <v>92.05</v>
      </c>
      <c r="Q29" s="77">
        <v>0</v>
      </c>
      <c r="R29" s="77">
        <v>165.70331963500001</v>
      </c>
      <c r="S29" s="78">
        <v>1E-4</v>
      </c>
      <c r="T29" s="78">
        <f t="shared" si="0"/>
        <v>1.2474891804105312E-2</v>
      </c>
      <c r="U29" s="78">
        <f>R29/'סכום נכסי הקרן'!$C$42</f>
        <v>3.3549974862072725E-3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346</v>
      </c>
      <c r="G30" t="s">
        <v>347</v>
      </c>
      <c r="H30" t="s">
        <v>354</v>
      </c>
      <c r="I30" t="s">
        <v>207</v>
      </c>
      <c r="J30"/>
      <c r="K30" s="77">
        <v>1</v>
      </c>
      <c r="L30" t="s">
        <v>102</v>
      </c>
      <c r="M30" s="78">
        <v>6.4999999999999997E-3</v>
      </c>
      <c r="N30" s="78">
        <v>2.5499999999999998E-2</v>
      </c>
      <c r="O30" s="77">
        <v>7735.11</v>
      </c>
      <c r="P30" s="77">
        <v>109.23</v>
      </c>
      <c r="Q30" s="77">
        <v>3.1E-2</v>
      </c>
      <c r="R30" s="77">
        <v>8.4800606530000007</v>
      </c>
      <c r="S30" s="78">
        <v>0</v>
      </c>
      <c r="T30" s="78">
        <f t="shared" si="0"/>
        <v>6.3841713836178954E-4</v>
      </c>
      <c r="U30" s="78">
        <f>R30/'סכום נכסי הקרן'!$C$42</f>
        <v>1.7169590951086081E-4</v>
      </c>
    </row>
    <row r="31" spans="2:21">
      <c r="B31" t="s">
        <v>359</v>
      </c>
      <c r="C31" t="s">
        <v>360</v>
      </c>
      <c r="D31" t="s">
        <v>100</v>
      </c>
      <c r="E31" t="s">
        <v>123</v>
      </c>
      <c r="F31" t="s">
        <v>361</v>
      </c>
      <c r="G31" t="s">
        <v>347</v>
      </c>
      <c r="H31" t="s">
        <v>362</v>
      </c>
      <c r="I31" t="s">
        <v>207</v>
      </c>
      <c r="J31"/>
      <c r="K31" s="77">
        <v>4.29</v>
      </c>
      <c r="L31" t="s">
        <v>102</v>
      </c>
      <c r="M31" s="78">
        <v>5.0000000000000001E-3</v>
      </c>
      <c r="N31" s="78">
        <v>3.2099999999999997E-2</v>
      </c>
      <c r="O31" s="77">
        <v>47172.39</v>
      </c>
      <c r="P31" s="77">
        <v>99.19</v>
      </c>
      <c r="Q31" s="77">
        <v>0</v>
      </c>
      <c r="R31" s="77">
        <v>46.790293640999998</v>
      </c>
      <c r="S31" s="78">
        <v>0</v>
      </c>
      <c r="T31" s="78">
        <f t="shared" si="0"/>
        <v>3.5225839285509476E-3</v>
      </c>
      <c r="U31" s="78">
        <f>R31/'סכום נכסי הקרן'!$C$42</f>
        <v>9.4736374558000941E-4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361</v>
      </c>
      <c r="G32" t="s">
        <v>347</v>
      </c>
      <c r="H32" t="s">
        <v>362</v>
      </c>
      <c r="I32" t="s">
        <v>207</v>
      </c>
      <c r="J32"/>
      <c r="K32" s="77">
        <v>6.11</v>
      </c>
      <c r="L32" t="s">
        <v>102</v>
      </c>
      <c r="M32" s="78">
        <v>5.8999999999999999E-3</v>
      </c>
      <c r="N32" s="78">
        <v>3.39E-2</v>
      </c>
      <c r="O32" s="77">
        <v>142881.89000000001</v>
      </c>
      <c r="P32" s="77">
        <v>91.47</v>
      </c>
      <c r="Q32" s="77">
        <v>0</v>
      </c>
      <c r="R32" s="77">
        <v>130.69406478299999</v>
      </c>
      <c r="S32" s="78">
        <v>1E-4</v>
      </c>
      <c r="T32" s="78">
        <f t="shared" si="0"/>
        <v>9.8392375071180028E-3</v>
      </c>
      <c r="U32" s="78">
        <f>R32/'סכום נכסי הקרן'!$C$42</f>
        <v>2.6461646017413862E-3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361</v>
      </c>
      <c r="G33" t="s">
        <v>347</v>
      </c>
      <c r="H33" t="s">
        <v>362</v>
      </c>
      <c r="I33" t="s">
        <v>207</v>
      </c>
      <c r="J33"/>
      <c r="K33" s="77">
        <v>1.47</v>
      </c>
      <c r="L33" t="s">
        <v>102</v>
      </c>
      <c r="M33" s="78">
        <v>4.7500000000000001E-2</v>
      </c>
      <c r="N33" s="78">
        <v>3.3599999999999998E-2</v>
      </c>
      <c r="O33" s="77">
        <v>21500.13</v>
      </c>
      <c r="P33" s="77">
        <v>137.97999999999999</v>
      </c>
      <c r="Q33" s="77">
        <v>0.68964000000000003</v>
      </c>
      <c r="R33" s="77">
        <v>30.355519374</v>
      </c>
      <c r="S33" s="78">
        <v>0</v>
      </c>
      <c r="T33" s="78">
        <f t="shared" si="0"/>
        <v>2.2853001417364911E-3</v>
      </c>
      <c r="U33" s="78">
        <f>R33/'סכום נכסי הקרן'!$C$42</f>
        <v>6.1460863558206505E-4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369</v>
      </c>
      <c r="G34" t="s">
        <v>347</v>
      </c>
      <c r="H34" t="s">
        <v>370</v>
      </c>
      <c r="I34" t="s">
        <v>149</v>
      </c>
      <c r="J34"/>
      <c r="K34" s="77">
        <v>6.82</v>
      </c>
      <c r="L34" t="s">
        <v>102</v>
      </c>
      <c r="M34" s="78">
        <v>3.5000000000000001E-3</v>
      </c>
      <c r="N34" s="78">
        <v>3.3300000000000003E-2</v>
      </c>
      <c r="O34" s="77">
        <v>257205.52</v>
      </c>
      <c r="P34" s="77">
        <v>88.99</v>
      </c>
      <c r="Q34" s="77">
        <v>15.229189999999999</v>
      </c>
      <c r="R34" s="77">
        <v>244.11638224800001</v>
      </c>
      <c r="S34" s="78">
        <v>1E-4</v>
      </c>
      <c r="T34" s="78">
        <f t="shared" si="0"/>
        <v>1.8378180128566225E-2</v>
      </c>
      <c r="U34" s="78">
        <f>R34/'סכום נכסי הקרן'!$C$42</f>
        <v>4.9426278881323131E-3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369</v>
      </c>
      <c r="G35" t="s">
        <v>347</v>
      </c>
      <c r="H35" t="s">
        <v>362</v>
      </c>
      <c r="I35" t="s">
        <v>207</v>
      </c>
      <c r="J35"/>
      <c r="K35" s="77">
        <v>2.72</v>
      </c>
      <c r="L35" t="s">
        <v>102</v>
      </c>
      <c r="M35" s="78">
        <v>2.4E-2</v>
      </c>
      <c r="N35" s="78">
        <v>2.9399999999999999E-2</v>
      </c>
      <c r="O35" s="77">
        <v>3218.18</v>
      </c>
      <c r="P35" s="77">
        <v>110.4</v>
      </c>
      <c r="Q35" s="77">
        <v>0.29299999999999998</v>
      </c>
      <c r="R35" s="77">
        <v>3.8458707200000002</v>
      </c>
      <c r="S35" s="78">
        <v>0</v>
      </c>
      <c r="T35" s="78">
        <f t="shared" si="0"/>
        <v>2.8953445972148699E-4</v>
      </c>
      <c r="U35" s="78">
        <f>R35/'סכום נכסי הקרן'!$C$42</f>
        <v>7.7867399556627806E-5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369</v>
      </c>
      <c r="G36" t="s">
        <v>347</v>
      </c>
      <c r="H36" t="s">
        <v>370</v>
      </c>
      <c r="I36" t="s">
        <v>149</v>
      </c>
      <c r="J36"/>
      <c r="K36" s="77">
        <v>3.88</v>
      </c>
      <c r="L36" t="s">
        <v>102</v>
      </c>
      <c r="M36" s="78">
        <v>2.5999999999999999E-2</v>
      </c>
      <c r="N36" s="78">
        <v>2.9600000000000001E-2</v>
      </c>
      <c r="O36" s="77">
        <v>50108.97</v>
      </c>
      <c r="P36" s="77">
        <v>111.25</v>
      </c>
      <c r="Q36" s="77">
        <v>0</v>
      </c>
      <c r="R36" s="77">
        <v>55.746229124999999</v>
      </c>
      <c r="S36" s="78">
        <v>1E-4</v>
      </c>
      <c r="T36" s="78">
        <f t="shared" si="0"/>
        <v>4.1968270663079116E-3</v>
      </c>
      <c r="U36" s="78">
        <f>R36/'סכום נכסי הקרן'!$C$42</f>
        <v>1.1286946996106246E-3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369</v>
      </c>
      <c r="G37" t="s">
        <v>347</v>
      </c>
      <c r="H37" t="s">
        <v>370</v>
      </c>
      <c r="I37" t="s">
        <v>149</v>
      </c>
      <c r="J37"/>
      <c r="K37" s="77">
        <v>4.08</v>
      </c>
      <c r="L37" t="s">
        <v>102</v>
      </c>
      <c r="M37" s="78">
        <v>2.81E-2</v>
      </c>
      <c r="N37" s="78">
        <v>3.1300000000000001E-2</v>
      </c>
      <c r="O37" s="77">
        <v>14724.82</v>
      </c>
      <c r="P37" s="77">
        <v>112.12</v>
      </c>
      <c r="Q37" s="77">
        <v>0</v>
      </c>
      <c r="R37" s="77">
        <v>16.509468183999999</v>
      </c>
      <c r="S37" s="78">
        <v>0</v>
      </c>
      <c r="T37" s="78">
        <f t="shared" si="0"/>
        <v>1.2429070811156957E-3</v>
      </c>
      <c r="U37" s="78">
        <f>R37/'סכום נכסי הקרן'!$C$42</f>
        <v>3.342674388053695E-4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369</v>
      </c>
      <c r="G38" t="s">
        <v>347</v>
      </c>
      <c r="H38" t="s">
        <v>370</v>
      </c>
      <c r="I38" t="s">
        <v>149</v>
      </c>
      <c r="J38"/>
      <c r="K38" s="77">
        <v>2.61</v>
      </c>
      <c r="L38" t="s">
        <v>102</v>
      </c>
      <c r="M38" s="78">
        <v>3.6999999999999998E-2</v>
      </c>
      <c r="N38" s="78">
        <v>3.09E-2</v>
      </c>
      <c r="O38" s="77">
        <v>3817.55</v>
      </c>
      <c r="P38" s="77">
        <v>114.36</v>
      </c>
      <c r="Q38" s="77">
        <v>0</v>
      </c>
      <c r="R38" s="77">
        <v>4.36575018</v>
      </c>
      <c r="S38" s="78">
        <v>0</v>
      </c>
      <c r="T38" s="78">
        <f t="shared" si="0"/>
        <v>3.2867332567156196E-4</v>
      </c>
      <c r="U38" s="78">
        <f>R38/'סכום נכסי הקרן'!$C$42</f>
        <v>8.8393406430073589E-5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347</v>
      </c>
      <c r="H39" t="s">
        <v>362</v>
      </c>
      <c r="I39" t="s">
        <v>207</v>
      </c>
      <c r="J39"/>
      <c r="K39" s="77">
        <v>4.4400000000000004</v>
      </c>
      <c r="L39" t="s">
        <v>102</v>
      </c>
      <c r="M39" s="78">
        <v>6.4999999999999997E-3</v>
      </c>
      <c r="N39" s="78">
        <v>2.7400000000000001E-2</v>
      </c>
      <c r="O39" s="77">
        <v>46386.17</v>
      </c>
      <c r="P39" s="77">
        <v>101.81</v>
      </c>
      <c r="Q39" s="77">
        <v>0</v>
      </c>
      <c r="R39" s="77">
        <v>47.225759676999999</v>
      </c>
      <c r="S39" s="78">
        <v>1E-4</v>
      </c>
      <c r="T39" s="78">
        <f t="shared" si="0"/>
        <v>3.5553677719611385E-3</v>
      </c>
      <c r="U39" s="78">
        <f>R39/'סכום נכסי הקרן'!$C$42</f>
        <v>9.5618063264857756E-4</v>
      </c>
    </row>
    <row r="40" spans="2:21">
      <c r="B40" t="s">
        <v>382</v>
      </c>
      <c r="C40" t="s">
        <v>383</v>
      </c>
      <c r="D40" t="s">
        <v>100</v>
      </c>
      <c r="E40" t="s">
        <v>123</v>
      </c>
      <c r="F40" t="s">
        <v>381</v>
      </c>
      <c r="G40" t="s">
        <v>347</v>
      </c>
      <c r="H40" t="s">
        <v>362</v>
      </c>
      <c r="I40" t="s">
        <v>207</v>
      </c>
      <c r="J40"/>
      <c r="K40" s="77">
        <v>5.17</v>
      </c>
      <c r="L40" t="s">
        <v>102</v>
      </c>
      <c r="M40" s="78">
        <v>1.43E-2</v>
      </c>
      <c r="N40" s="78">
        <v>3.0499999999999999E-2</v>
      </c>
      <c r="O40" s="77">
        <v>745.62</v>
      </c>
      <c r="P40" s="77">
        <v>102.75</v>
      </c>
      <c r="Q40" s="77">
        <v>0</v>
      </c>
      <c r="R40" s="77">
        <v>0.76612455000000002</v>
      </c>
      <c r="S40" s="78">
        <v>0</v>
      </c>
      <c r="T40" s="78">
        <f t="shared" si="0"/>
        <v>5.7677304780441848E-5</v>
      </c>
      <c r="U40" s="78">
        <f>R40/'סכום נכסי הקרן'!$C$42</f>
        <v>1.5511734737924752E-5</v>
      </c>
    </row>
    <row r="41" spans="2:21">
      <c r="B41" t="s">
        <v>384</v>
      </c>
      <c r="C41" t="s">
        <v>385</v>
      </c>
      <c r="D41" t="s">
        <v>100</v>
      </c>
      <c r="E41" t="s">
        <v>123</v>
      </c>
      <c r="F41" t="s">
        <v>381</v>
      </c>
      <c r="G41" t="s">
        <v>347</v>
      </c>
      <c r="H41" t="s">
        <v>362</v>
      </c>
      <c r="I41" t="s">
        <v>207</v>
      </c>
      <c r="J41"/>
      <c r="K41" s="77">
        <v>6.74</v>
      </c>
      <c r="L41" t="s">
        <v>102</v>
      </c>
      <c r="M41" s="78">
        <v>3.61E-2</v>
      </c>
      <c r="N41" s="78">
        <v>3.3599999999999998E-2</v>
      </c>
      <c r="O41" s="77">
        <v>70808.08</v>
      </c>
      <c r="P41" s="77">
        <v>104.99</v>
      </c>
      <c r="Q41" s="77">
        <v>0</v>
      </c>
      <c r="R41" s="77">
        <v>74.341403192000001</v>
      </c>
      <c r="S41" s="78">
        <v>2.0000000000000001E-4</v>
      </c>
      <c r="T41" s="78">
        <f t="shared" si="0"/>
        <v>5.5967554749559931E-3</v>
      </c>
      <c r="U41" s="78">
        <f>R41/'סכום נכסי הקרן'!$C$42</f>
        <v>1.5051914553050366E-3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381</v>
      </c>
      <c r="G42" t="s">
        <v>347</v>
      </c>
      <c r="H42" t="s">
        <v>362</v>
      </c>
      <c r="I42" t="s">
        <v>207</v>
      </c>
      <c r="J42"/>
      <c r="K42" s="77">
        <v>1.72</v>
      </c>
      <c r="L42" t="s">
        <v>102</v>
      </c>
      <c r="M42" s="78">
        <v>1.7600000000000001E-2</v>
      </c>
      <c r="N42" s="78">
        <v>3.0499999999999999E-2</v>
      </c>
      <c r="O42" s="77">
        <v>39649.21</v>
      </c>
      <c r="P42" s="77">
        <v>111.29</v>
      </c>
      <c r="Q42" s="77">
        <v>0</v>
      </c>
      <c r="R42" s="77">
        <v>44.125605809</v>
      </c>
      <c r="S42" s="78">
        <v>0</v>
      </c>
      <c r="T42" s="78">
        <f t="shared" si="0"/>
        <v>3.3219742336508189E-3</v>
      </c>
      <c r="U42" s="78">
        <f>R42/'סכום נכסי הקרן'!$C$42</f>
        <v>8.9341177287614588E-4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381</v>
      </c>
      <c r="G43" t="s">
        <v>347</v>
      </c>
      <c r="H43" t="s">
        <v>362</v>
      </c>
      <c r="I43" t="s">
        <v>207</v>
      </c>
      <c r="J43"/>
      <c r="K43" s="77">
        <v>2.42</v>
      </c>
      <c r="L43" t="s">
        <v>102</v>
      </c>
      <c r="M43" s="78">
        <v>2.1499999999999998E-2</v>
      </c>
      <c r="N43" s="78">
        <v>2.9600000000000001E-2</v>
      </c>
      <c r="O43" s="77">
        <v>62350.44</v>
      </c>
      <c r="P43" s="77">
        <v>112.3</v>
      </c>
      <c r="Q43" s="77">
        <v>0</v>
      </c>
      <c r="R43" s="77">
        <v>70.019544120000006</v>
      </c>
      <c r="S43" s="78">
        <v>1E-4</v>
      </c>
      <c r="T43" s="78">
        <f t="shared" si="0"/>
        <v>5.2713864694674453E-3</v>
      </c>
      <c r="U43" s="78">
        <f>R43/'סכום נכסי הקרן'!$C$42</f>
        <v>1.4176867127673415E-3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381</v>
      </c>
      <c r="G44" t="s">
        <v>347</v>
      </c>
      <c r="H44" t="s">
        <v>362</v>
      </c>
      <c r="I44" t="s">
        <v>207</v>
      </c>
      <c r="J44"/>
      <c r="K44" s="77">
        <v>4.22</v>
      </c>
      <c r="L44" t="s">
        <v>102</v>
      </c>
      <c r="M44" s="78">
        <v>2.2499999999999999E-2</v>
      </c>
      <c r="N44" s="78">
        <v>3.1E-2</v>
      </c>
      <c r="O44" s="77">
        <v>130704.93</v>
      </c>
      <c r="P44" s="77">
        <v>109.55</v>
      </c>
      <c r="Q44" s="77">
        <v>0</v>
      </c>
      <c r="R44" s="77">
        <v>143.187250815</v>
      </c>
      <c r="S44" s="78">
        <v>1E-4</v>
      </c>
      <c r="T44" s="78">
        <f t="shared" si="0"/>
        <v>1.0779780788816029E-2</v>
      </c>
      <c r="U44" s="78">
        <f>R44/'סכום נכסי הקרן'!$C$42</f>
        <v>2.899114318285427E-3</v>
      </c>
    </row>
    <row r="45" spans="2:21">
      <c r="B45" t="s">
        <v>392</v>
      </c>
      <c r="C45" t="s">
        <v>393</v>
      </c>
      <c r="D45" t="s">
        <v>100</v>
      </c>
      <c r="E45" t="s">
        <v>123</v>
      </c>
      <c r="F45" t="s">
        <v>381</v>
      </c>
      <c r="G45" t="s">
        <v>347</v>
      </c>
      <c r="H45" t="s">
        <v>362</v>
      </c>
      <c r="I45" t="s">
        <v>207</v>
      </c>
      <c r="J45"/>
      <c r="K45" s="77">
        <v>6</v>
      </c>
      <c r="L45" t="s">
        <v>102</v>
      </c>
      <c r="M45" s="78">
        <v>2.5000000000000001E-3</v>
      </c>
      <c r="N45" s="78">
        <v>3.0700000000000002E-2</v>
      </c>
      <c r="O45" s="77">
        <v>108888.15</v>
      </c>
      <c r="P45" s="77">
        <v>92.21</v>
      </c>
      <c r="Q45" s="77">
        <v>0</v>
      </c>
      <c r="R45" s="77">
        <v>100.405763115</v>
      </c>
      <c r="S45" s="78">
        <v>1E-4</v>
      </c>
      <c r="T45" s="78">
        <f t="shared" si="0"/>
        <v>7.5589978168650275E-3</v>
      </c>
      <c r="U45" s="78">
        <f>R45/'סכום נכסי הקרן'!$C$42</f>
        <v>2.0329169240155391E-3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381</v>
      </c>
      <c r="G46" t="s">
        <v>347</v>
      </c>
      <c r="H46" t="s">
        <v>362</v>
      </c>
      <c r="I46" t="s">
        <v>207</v>
      </c>
      <c r="J46"/>
      <c r="K46" s="77">
        <v>3.27</v>
      </c>
      <c r="L46" t="s">
        <v>102</v>
      </c>
      <c r="M46" s="78">
        <v>2.35E-2</v>
      </c>
      <c r="N46" s="78">
        <v>2.86E-2</v>
      </c>
      <c r="O46" s="77">
        <v>91547.06</v>
      </c>
      <c r="P46" s="77">
        <v>110.9</v>
      </c>
      <c r="Q46" s="77">
        <v>2.4248599999999998</v>
      </c>
      <c r="R46" s="77">
        <v>103.95054954</v>
      </c>
      <c r="S46" s="78">
        <v>1E-4</v>
      </c>
      <c r="T46" s="78">
        <f t="shared" si="0"/>
        <v>7.8258652955488749E-3</v>
      </c>
      <c r="U46" s="78">
        <f>R46/'סכום נכסי הקרן'!$C$42</f>
        <v>2.1046882655385286E-3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347</v>
      </c>
      <c r="H47" t="s">
        <v>362</v>
      </c>
      <c r="I47" t="s">
        <v>207</v>
      </c>
      <c r="J47"/>
      <c r="K47" s="77">
        <v>2.98</v>
      </c>
      <c r="L47" t="s">
        <v>102</v>
      </c>
      <c r="M47" s="78">
        <v>1.4200000000000001E-2</v>
      </c>
      <c r="N47" s="78">
        <v>0.03</v>
      </c>
      <c r="O47" s="77">
        <v>40005.07</v>
      </c>
      <c r="P47" s="77">
        <v>107.02</v>
      </c>
      <c r="Q47" s="77">
        <v>0</v>
      </c>
      <c r="R47" s="77">
        <v>42.813425914</v>
      </c>
      <c r="S47" s="78">
        <v>0</v>
      </c>
      <c r="T47" s="78">
        <f t="shared" si="0"/>
        <v>3.2231874244685738E-3</v>
      </c>
      <c r="U47" s="78">
        <f>R47/'סכום נכסי הקרן'!$C$42</f>
        <v>8.6684404774623326E-4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347</v>
      </c>
      <c r="H48" t="s">
        <v>362</v>
      </c>
      <c r="I48" t="s">
        <v>207</v>
      </c>
      <c r="J48"/>
      <c r="K48" s="77">
        <v>0.97</v>
      </c>
      <c r="L48" t="s">
        <v>102</v>
      </c>
      <c r="M48" s="78">
        <v>0.04</v>
      </c>
      <c r="N48" s="78">
        <v>3.0099999999999998E-2</v>
      </c>
      <c r="O48" s="77">
        <v>557.34</v>
      </c>
      <c r="P48" s="77">
        <v>112.25</v>
      </c>
      <c r="Q48" s="77">
        <v>0</v>
      </c>
      <c r="R48" s="77">
        <v>0.62561414999999998</v>
      </c>
      <c r="S48" s="78">
        <v>0</v>
      </c>
      <c r="T48" s="78">
        <f t="shared" si="0"/>
        <v>4.7099049370637011E-5</v>
      </c>
      <c r="U48" s="78">
        <f>R48/'סכום נכסי הקרן'!$C$42</f>
        <v>1.2666818656434211E-5</v>
      </c>
    </row>
    <row r="49" spans="2:21">
      <c r="B49" t="s">
        <v>402</v>
      </c>
      <c r="C49" t="s">
        <v>403</v>
      </c>
      <c r="D49" t="s">
        <v>100</v>
      </c>
      <c r="E49" t="s">
        <v>123</v>
      </c>
      <c r="F49" t="s">
        <v>401</v>
      </c>
      <c r="G49" t="s">
        <v>347</v>
      </c>
      <c r="H49" t="s">
        <v>362</v>
      </c>
      <c r="I49" t="s">
        <v>207</v>
      </c>
      <c r="J49"/>
      <c r="K49" s="77">
        <v>4.28</v>
      </c>
      <c r="L49" t="s">
        <v>102</v>
      </c>
      <c r="M49" s="78">
        <v>3.5000000000000003E-2</v>
      </c>
      <c r="N49" s="78">
        <v>3.1199999999999999E-2</v>
      </c>
      <c r="O49" s="77">
        <v>30362.79</v>
      </c>
      <c r="P49" s="77">
        <v>115.14</v>
      </c>
      <c r="Q49" s="77">
        <v>0</v>
      </c>
      <c r="R49" s="77">
        <v>34.959716405999998</v>
      </c>
      <c r="S49" s="78">
        <v>0</v>
      </c>
      <c r="T49" s="78">
        <f t="shared" si="0"/>
        <v>2.6319248197785531E-3</v>
      </c>
      <c r="U49" s="78">
        <f>R49/'סכום נכסי הקרן'!$C$42</f>
        <v>7.0782987884012848E-4</v>
      </c>
    </row>
    <row r="50" spans="2:21">
      <c r="B50" t="s">
        <v>404</v>
      </c>
      <c r="C50" t="s">
        <v>405</v>
      </c>
      <c r="D50" t="s">
        <v>100</v>
      </c>
      <c r="E50" t="s">
        <v>123</v>
      </c>
      <c r="F50" t="s">
        <v>401</v>
      </c>
      <c r="G50" t="s">
        <v>347</v>
      </c>
      <c r="H50" t="s">
        <v>362</v>
      </c>
      <c r="I50" t="s">
        <v>207</v>
      </c>
      <c r="J50"/>
      <c r="K50" s="77">
        <v>6.83</v>
      </c>
      <c r="L50" t="s">
        <v>102</v>
      </c>
      <c r="M50" s="78">
        <v>2.5000000000000001E-2</v>
      </c>
      <c r="N50" s="78">
        <v>3.1800000000000002E-2</v>
      </c>
      <c r="O50" s="77">
        <v>53059.55</v>
      </c>
      <c r="P50" s="77">
        <v>106.56</v>
      </c>
      <c r="Q50" s="77">
        <v>0</v>
      </c>
      <c r="R50" s="77">
        <v>56.540256479999996</v>
      </c>
      <c r="S50" s="78">
        <v>1E-4</v>
      </c>
      <c r="T50" s="78">
        <f t="shared" si="0"/>
        <v>4.2566050198512917E-3</v>
      </c>
      <c r="U50" s="78">
        <f>R50/'סכום נכסי הקרן'!$C$42</f>
        <v>1.144771382841068E-3</v>
      </c>
    </row>
    <row r="51" spans="2:21">
      <c r="B51" t="s">
        <v>406</v>
      </c>
      <c r="C51" t="s">
        <v>407</v>
      </c>
      <c r="D51" t="s">
        <v>100</v>
      </c>
      <c r="E51" t="s">
        <v>123</v>
      </c>
      <c r="F51" t="s">
        <v>401</v>
      </c>
      <c r="G51" t="s">
        <v>347</v>
      </c>
      <c r="H51" t="s">
        <v>362</v>
      </c>
      <c r="I51" t="s">
        <v>207</v>
      </c>
      <c r="J51"/>
      <c r="K51" s="77">
        <v>2.93</v>
      </c>
      <c r="L51" t="s">
        <v>102</v>
      </c>
      <c r="M51" s="78">
        <v>0.04</v>
      </c>
      <c r="N51" s="78">
        <v>2.93E-2</v>
      </c>
      <c r="O51" s="77">
        <v>97431.08</v>
      </c>
      <c r="P51" s="77">
        <v>115.78</v>
      </c>
      <c r="Q51" s="77">
        <v>0</v>
      </c>
      <c r="R51" s="77">
        <v>112.805704424</v>
      </c>
      <c r="S51" s="78">
        <v>1E-4</v>
      </c>
      <c r="T51" s="78">
        <f t="shared" si="0"/>
        <v>8.4925212160809685E-3</v>
      </c>
      <c r="U51" s="78">
        <f>R51/'סכום נכסי הקרן'!$C$42</f>
        <v>2.2839787133173482E-3</v>
      </c>
    </row>
    <row r="52" spans="2:21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347</v>
      </c>
      <c r="H52" t="s">
        <v>362</v>
      </c>
      <c r="I52" t="s">
        <v>207</v>
      </c>
      <c r="J52"/>
      <c r="K52" s="77">
        <v>2.62</v>
      </c>
      <c r="L52" t="s">
        <v>102</v>
      </c>
      <c r="M52" s="78">
        <v>2.3400000000000001E-2</v>
      </c>
      <c r="N52" s="78">
        <v>3.1600000000000003E-2</v>
      </c>
      <c r="O52" s="77">
        <v>66074.62</v>
      </c>
      <c r="P52" s="77">
        <v>110.3</v>
      </c>
      <c r="Q52" s="77">
        <v>0</v>
      </c>
      <c r="R52" s="77">
        <v>72.880305860000007</v>
      </c>
      <c r="S52" s="78">
        <v>0</v>
      </c>
      <c r="T52" s="78">
        <f t="shared" si="0"/>
        <v>5.4867574907748913E-3</v>
      </c>
      <c r="U52" s="78">
        <f>R52/'סכום נכסי הקרן'!$C$42</f>
        <v>1.4756085966950712E-3</v>
      </c>
    </row>
    <row r="53" spans="2:21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347</v>
      </c>
      <c r="H53" t="s">
        <v>370</v>
      </c>
      <c r="I53" t="s">
        <v>149</v>
      </c>
      <c r="J53"/>
      <c r="K53" s="77">
        <v>2.5299999999999998</v>
      </c>
      <c r="L53" t="s">
        <v>102</v>
      </c>
      <c r="M53" s="78">
        <v>3.2000000000000001E-2</v>
      </c>
      <c r="N53" s="78">
        <v>3.0200000000000001E-2</v>
      </c>
      <c r="O53" s="77">
        <v>86831.94</v>
      </c>
      <c r="P53" s="77">
        <v>112.5</v>
      </c>
      <c r="Q53" s="77">
        <v>0</v>
      </c>
      <c r="R53" s="77">
        <v>97.685932500000007</v>
      </c>
      <c r="S53" s="78">
        <v>1E-4</v>
      </c>
      <c r="T53" s="78">
        <f t="shared" si="0"/>
        <v>7.354236725039251E-3</v>
      </c>
      <c r="U53" s="78">
        <f>R53/'סכום נכסי הקרן'!$C$42</f>
        <v>1.9778484745944019E-3</v>
      </c>
    </row>
    <row r="54" spans="2:21">
      <c r="B54" t="s">
        <v>414</v>
      </c>
      <c r="C54" t="s">
        <v>415</v>
      </c>
      <c r="D54" t="s">
        <v>100</v>
      </c>
      <c r="E54" t="s">
        <v>123</v>
      </c>
      <c r="F54" t="s">
        <v>413</v>
      </c>
      <c r="G54" t="s">
        <v>347</v>
      </c>
      <c r="H54" t="s">
        <v>370</v>
      </c>
      <c r="I54" t="s">
        <v>149</v>
      </c>
      <c r="J54"/>
      <c r="K54" s="77">
        <v>4.3</v>
      </c>
      <c r="L54" t="s">
        <v>102</v>
      </c>
      <c r="M54" s="78">
        <v>1.14E-2</v>
      </c>
      <c r="N54" s="78">
        <v>3.15E-2</v>
      </c>
      <c r="O54" s="77">
        <v>94601.46</v>
      </c>
      <c r="P54" s="77">
        <v>100.96</v>
      </c>
      <c r="Q54" s="77">
        <v>1.18268</v>
      </c>
      <c r="R54" s="77">
        <v>96.692314015999997</v>
      </c>
      <c r="S54" s="78">
        <v>0</v>
      </c>
      <c r="T54" s="78">
        <f t="shared" si="0"/>
        <v>7.2794326528591484E-3</v>
      </c>
      <c r="U54" s="78">
        <f>R54/'סכום נכסי הקרן'!$C$42</f>
        <v>1.9577306669161239E-3</v>
      </c>
    </row>
    <row r="55" spans="2:21">
      <c r="B55" t="s">
        <v>416</v>
      </c>
      <c r="C55" t="s">
        <v>417</v>
      </c>
      <c r="D55" t="s">
        <v>100</v>
      </c>
      <c r="E55" t="s">
        <v>123</v>
      </c>
      <c r="F55" t="s">
        <v>413</v>
      </c>
      <c r="G55" t="s">
        <v>347</v>
      </c>
      <c r="H55" t="s">
        <v>370</v>
      </c>
      <c r="I55" t="s">
        <v>149</v>
      </c>
      <c r="J55"/>
      <c r="K55" s="77">
        <v>6.5</v>
      </c>
      <c r="L55" t="s">
        <v>102</v>
      </c>
      <c r="M55" s="78">
        <v>9.1999999999999998E-3</v>
      </c>
      <c r="N55" s="78">
        <v>3.32E-2</v>
      </c>
      <c r="O55" s="77">
        <v>134815.22</v>
      </c>
      <c r="P55" s="77">
        <v>96.51</v>
      </c>
      <c r="Q55" s="77">
        <v>0</v>
      </c>
      <c r="R55" s="77">
        <v>130.11016882199999</v>
      </c>
      <c r="S55" s="78">
        <v>1E-4</v>
      </c>
      <c r="T55" s="78">
        <f t="shared" si="0"/>
        <v>9.7952791908068153E-3</v>
      </c>
      <c r="U55" s="78">
        <f>R55/'סכום נכסי הקרן'!$C$42</f>
        <v>2.6343424518552121E-3</v>
      </c>
    </row>
    <row r="56" spans="2:21">
      <c r="B56" t="s">
        <v>419</v>
      </c>
      <c r="C56" t="s">
        <v>420</v>
      </c>
      <c r="D56" t="s">
        <v>100</v>
      </c>
      <c r="E56" t="s">
        <v>123</v>
      </c>
      <c r="F56" t="s">
        <v>410</v>
      </c>
      <c r="G56" t="s">
        <v>347</v>
      </c>
      <c r="H56" t="s">
        <v>362</v>
      </c>
      <c r="I56" t="s">
        <v>207</v>
      </c>
      <c r="J56"/>
      <c r="K56" s="77">
        <v>5.9</v>
      </c>
      <c r="L56" t="s">
        <v>102</v>
      </c>
      <c r="M56" s="78">
        <v>6.4999999999999997E-3</v>
      </c>
      <c r="N56" s="78">
        <v>3.15E-2</v>
      </c>
      <c r="O56" s="77">
        <v>191110.44</v>
      </c>
      <c r="P56" s="77">
        <v>95.32</v>
      </c>
      <c r="Q56" s="77">
        <v>0</v>
      </c>
      <c r="R56" s="77">
        <v>182.16647140800001</v>
      </c>
      <c r="S56" s="78">
        <v>1E-4</v>
      </c>
      <c r="T56" s="78">
        <f t="shared" si="0"/>
        <v>1.3714311977310821E-2</v>
      </c>
      <c r="U56" s="78">
        <f>R56/'סכום נכסי הקרן'!$C$42</f>
        <v>3.6883271559756824E-3</v>
      </c>
    </row>
    <row r="57" spans="2:21">
      <c r="B57" t="s">
        <v>421</v>
      </c>
      <c r="C57" t="s">
        <v>422</v>
      </c>
      <c r="D57" t="s">
        <v>100</v>
      </c>
      <c r="E57" t="s">
        <v>123</v>
      </c>
      <c r="F57" t="s">
        <v>410</v>
      </c>
      <c r="G57" t="s">
        <v>347</v>
      </c>
      <c r="H57" t="s">
        <v>362</v>
      </c>
      <c r="I57" t="s">
        <v>207</v>
      </c>
      <c r="J57"/>
      <c r="K57" s="77">
        <v>8.82</v>
      </c>
      <c r="L57" t="s">
        <v>102</v>
      </c>
      <c r="M57" s="78">
        <v>2.64E-2</v>
      </c>
      <c r="N57" s="78">
        <v>2.9499999999999998E-2</v>
      </c>
      <c r="O57" s="77">
        <v>8369.11</v>
      </c>
      <c r="P57" s="77">
        <v>99.52</v>
      </c>
      <c r="Q57" s="77">
        <v>0</v>
      </c>
      <c r="R57" s="77">
        <v>8.3289382720000003</v>
      </c>
      <c r="S57" s="78">
        <v>0</v>
      </c>
      <c r="T57" s="78">
        <f t="shared" si="0"/>
        <v>6.2703996525320942E-4</v>
      </c>
      <c r="U57" s="78">
        <f>R57/'סכום נכסי הקרן'!$C$42</f>
        <v>1.6863613249805577E-4</v>
      </c>
    </row>
    <row r="58" spans="2:21">
      <c r="B58" t="s">
        <v>423</v>
      </c>
      <c r="C58" t="s">
        <v>424</v>
      </c>
      <c r="D58" t="s">
        <v>100</v>
      </c>
      <c r="E58" t="s">
        <v>123</v>
      </c>
      <c r="F58" t="s">
        <v>425</v>
      </c>
      <c r="G58" t="s">
        <v>347</v>
      </c>
      <c r="H58" t="s">
        <v>370</v>
      </c>
      <c r="I58" t="s">
        <v>149</v>
      </c>
      <c r="J58"/>
      <c r="K58" s="77">
        <v>2.2599999999999998</v>
      </c>
      <c r="L58" t="s">
        <v>102</v>
      </c>
      <c r="M58" s="78">
        <v>1.34E-2</v>
      </c>
      <c r="N58" s="78">
        <v>2.9600000000000001E-2</v>
      </c>
      <c r="O58" s="77">
        <v>20524.439999999999</v>
      </c>
      <c r="P58" s="77">
        <v>109.14</v>
      </c>
      <c r="Q58" s="77">
        <v>0</v>
      </c>
      <c r="R58" s="77">
        <v>22.400373815999998</v>
      </c>
      <c r="S58" s="78">
        <v>0</v>
      </c>
      <c r="T58" s="78">
        <f t="shared" si="0"/>
        <v>1.6864009745951375E-3</v>
      </c>
      <c r="U58" s="78">
        <f>R58/'סכום נכסי הקרן'!$C$42</f>
        <v>4.5354068951862611E-4</v>
      </c>
    </row>
    <row r="59" spans="2:21">
      <c r="B59" t="s">
        <v>426</v>
      </c>
      <c r="C59" t="s">
        <v>427</v>
      </c>
      <c r="D59" t="s">
        <v>100</v>
      </c>
      <c r="E59" t="s">
        <v>123</v>
      </c>
      <c r="F59" t="s">
        <v>425</v>
      </c>
      <c r="G59" t="s">
        <v>347</v>
      </c>
      <c r="H59" t="s">
        <v>362</v>
      </c>
      <c r="I59" t="s">
        <v>207</v>
      </c>
      <c r="J59"/>
      <c r="K59" s="77">
        <v>3.59</v>
      </c>
      <c r="L59" t="s">
        <v>102</v>
      </c>
      <c r="M59" s="78">
        <v>1.8200000000000001E-2</v>
      </c>
      <c r="N59" s="78">
        <v>2.9600000000000001E-2</v>
      </c>
      <c r="O59" s="77">
        <v>55196.78</v>
      </c>
      <c r="P59" s="77">
        <v>107.72</v>
      </c>
      <c r="Q59" s="77">
        <v>0</v>
      </c>
      <c r="R59" s="77">
        <v>59.457971415999999</v>
      </c>
      <c r="S59" s="78">
        <v>1E-4</v>
      </c>
      <c r="T59" s="78">
        <f t="shared" si="0"/>
        <v>4.4762637341244733E-3</v>
      </c>
      <c r="U59" s="78">
        <f>R59/'סכום נכסי הקרן'!$C$42</f>
        <v>1.2038463989440151E-3</v>
      </c>
    </row>
    <row r="60" spans="2:21">
      <c r="B60" t="s">
        <v>428</v>
      </c>
      <c r="C60" t="s">
        <v>429</v>
      </c>
      <c r="D60" t="s">
        <v>100</v>
      </c>
      <c r="E60" t="s">
        <v>123</v>
      </c>
      <c r="F60" t="s">
        <v>425</v>
      </c>
      <c r="G60" t="s">
        <v>347</v>
      </c>
      <c r="H60" t="s">
        <v>362</v>
      </c>
      <c r="I60" t="s">
        <v>207</v>
      </c>
      <c r="J60"/>
      <c r="K60" s="77">
        <v>2.0299999999999998</v>
      </c>
      <c r="L60" t="s">
        <v>102</v>
      </c>
      <c r="M60" s="78">
        <v>2E-3</v>
      </c>
      <c r="N60" s="78">
        <v>2.9399999999999999E-2</v>
      </c>
      <c r="O60" s="77">
        <v>44069.53</v>
      </c>
      <c r="P60" s="77">
        <v>104.5</v>
      </c>
      <c r="Q60" s="77">
        <v>0</v>
      </c>
      <c r="R60" s="77">
        <v>46.05265885</v>
      </c>
      <c r="S60" s="78">
        <v>1E-4</v>
      </c>
      <c r="T60" s="78">
        <f t="shared" si="0"/>
        <v>3.467051461072697E-3</v>
      </c>
      <c r="U60" s="78">
        <f>R60/'סכום נכסי הקרן'!$C$42</f>
        <v>9.3242884340064903E-4</v>
      </c>
    </row>
    <row r="61" spans="2:21">
      <c r="B61" t="s">
        <v>430</v>
      </c>
      <c r="C61" t="s">
        <v>431</v>
      </c>
      <c r="D61" t="s">
        <v>100</v>
      </c>
      <c r="E61" t="s">
        <v>123</v>
      </c>
      <c r="F61" t="s">
        <v>432</v>
      </c>
      <c r="G61" t="s">
        <v>433</v>
      </c>
      <c r="H61" t="s">
        <v>370</v>
      </c>
      <c r="I61" t="s">
        <v>149</v>
      </c>
      <c r="J61"/>
      <c r="K61" s="77">
        <v>5.29</v>
      </c>
      <c r="L61" t="s">
        <v>102</v>
      </c>
      <c r="M61" s="78">
        <v>4.4000000000000003E-3</v>
      </c>
      <c r="N61" s="78">
        <v>2.75E-2</v>
      </c>
      <c r="O61" s="77">
        <v>30428.25</v>
      </c>
      <c r="P61" s="77">
        <v>98.69</v>
      </c>
      <c r="Q61" s="77">
        <v>0</v>
      </c>
      <c r="R61" s="77">
        <v>30.029639925000001</v>
      </c>
      <c r="S61" s="78">
        <v>0</v>
      </c>
      <c r="T61" s="78">
        <f t="shared" si="0"/>
        <v>2.2607664698920693E-3</v>
      </c>
      <c r="U61" s="78">
        <f>R61/'סכום נכסי הקרן'!$C$42</f>
        <v>6.0801054971021948E-4</v>
      </c>
    </row>
    <row r="62" spans="2:21">
      <c r="B62" t="s">
        <v>434</v>
      </c>
      <c r="C62" t="s">
        <v>435</v>
      </c>
      <c r="D62" t="s">
        <v>100</v>
      </c>
      <c r="E62" t="s">
        <v>123</v>
      </c>
      <c r="F62" t="s">
        <v>436</v>
      </c>
      <c r="G62" t="s">
        <v>347</v>
      </c>
      <c r="H62" t="s">
        <v>370</v>
      </c>
      <c r="I62" t="s">
        <v>149</v>
      </c>
      <c r="J62"/>
      <c r="K62" s="77">
        <v>3.07</v>
      </c>
      <c r="L62" t="s">
        <v>102</v>
      </c>
      <c r="M62" s="78">
        <v>1.5800000000000002E-2</v>
      </c>
      <c r="N62" s="78">
        <v>2.92E-2</v>
      </c>
      <c r="O62" s="77">
        <v>55115.66</v>
      </c>
      <c r="P62" s="77">
        <v>108.57</v>
      </c>
      <c r="Q62" s="77">
        <v>0</v>
      </c>
      <c r="R62" s="77">
        <v>59.839072062</v>
      </c>
      <c r="S62" s="78">
        <v>1E-4</v>
      </c>
      <c r="T62" s="78">
        <f t="shared" si="0"/>
        <v>4.5049547062534371E-3</v>
      </c>
      <c r="U62" s="78">
        <f>R62/'סכום נכסי הקרן'!$C$42</f>
        <v>1.2115625491825159E-3</v>
      </c>
    </row>
    <row r="63" spans="2:21">
      <c r="B63" t="s">
        <v>437</v>
      </c>
      <c r="C63" t="s">
        <v>438</v>
      </c>
      <c r="D63" t="s">
        <v>100</v>
      </c>
      <c r="E63" t="s">
        <v>123</v>
      </c>
      <c r="F63" t="s">
        <v>436</v>
      </c>
      <c r="G63" t="s">
        <v>347</v>
      </c>
      <c r="H63" t="s">
        <v>370</v>
      </c>
      <c r="I63" t="s">
        <v>149</v>
      </c>
      <c r="J63"/>
      <c r="K63" s="77">
        <v>5.5</v>
      </c>
      <c r="L63" t="s">
        <v>102</v>
      </c>
      <c r="M63" s="78">
        <v>8.3999999999999995E-3</v>
      </c>
      <c r="N63" s="78">
        <v>3.0300000000000001E-2</v>
      </c>
      <c r="O63" s="77">
        <v>44357.2</v>
      </c>
      <c r="P63" s="77">
        <v>98.55</v>
      </c>
      <c r="Q63" s="77">
        <v>0</v>
      </c>
      <c r="R63" s="77">
        <v>43.714020599999998</v>
      </c>
      <c r="S63" s="78">
        <v>1E-4</v>
      </c>
      <c r="T63" s="78">
        <f t="shared" si="0"/>
        <v>3.2909882463950718E-3</v>
      </c>
      <c r="U63" s="78">
        <f>R63/'סכום נכסי הקרן'!$C$42</f>
        <v>8.8507840125391895E-4</v>
      </c>
    </row>
    <row r="64" spans="2:21">
      <c r="B64" t="s">
        <v>439</v>
      </c>
      <c r="C64" t="s">
        <v>440</v>
      </c>
      <c r="D64" t="s">
        <v>100</v>
      </c>
      <c r="E64" t="s">
        <v>123</v>
      </c>
      <c r="F64" t="s">
        <v>441</v>
      </c>
      <c r="G64" t="s">
        <v>317</v>
      </c>
      <c r="H64" t="s">
        <v>362</v>
      </c>
      <c r="I64" t="s">
        <v>207</v>
      </c>
      <c r="J64"/>
      <c r="K64" s="77">
        <v>1.4</v>
      </c>
      <c r="L64" t="s">
        <v>102</v>
      </c>
      <c r="M64" s="78">
        <v>2.4199999999999999E-2</v>
      </c>
      <c r="N64" s="78">
        <v>3.56E-2</v>
      </c>
      <c r="O64" s="77">
        <v>1.32</v>
      </c>
      <c r="P64" s="77">
        <v>5556939</v>
      </c>
      <c r="Q64" s="77">
        <v>0</v>
      </c>
      <c r="R64" s="77">
        <v>73.351594800000001</v>
      </c>
      <c r="S64" s="78">
        <v>0</v>
      </c>
      <c r="T64" s="78">
        <f t="shared" si="0"/>
        <v>5.5222382436525153E-3</v>
      </c>
      <c r="U64" s="78">
        <f>R64/'סכום נכסי הקרן'!$C$42</f>
        <v>1.4851507906140594E-3</v>
      </c>
    </row>
    <row r="65" spans="2:21">
      <c r="B65" t="s">
        <v>442</v>
      </c>
      <c r="C65" t="s">
        <v>443</v>
      </c>
      <c r="D65" t="s">
        <v>100</v>
      </c>
      <c r="E65" t="s">
        <v>123</v>
      </c>
      <c r="F65" t="s">
        <v>441</v>
      </c>
      <c r="G65" t="s">
        <v>317</v>
      </c>
      <c r="H65" t="s">
        <v>362</v>
      </c>
      <c r="I65" t="s">
        <v>207</v>
      </c>
      <c r="J65"/>
      <c r="K65" s="77">
        <v>1.01</v>
      </c>
      <c r="L65" t="s">
        <v>102</v>
      </c>
      <c r="M65" s="78">
        <v>1.95E-2</v>
      </c>
      <c r="N65" s="78">
        <v>3.56E-2</v>
      </c>
      <c r="O65" s="77">
        <v>0.33</v>
      </c>
      <c r="P65" s="77">
        <v>5397000</v>
      </c>
      <c r="Q65" s="77">
        <v>0.64600000000000002</v>
      </c>
      <c r="R65" s="77">
        <v>18.456099999999999</v>
      </c>
      <c r="S65" s="78">
        <v>0</v>
      </c>
      <c r="T65" s="78">
        <f t="shared" si="0"/>
        <v>1.3894582868520695E-3</v>
      </c>
      <c r="U65" s="78">
        <f>R65/'סכום נכסי הקרן'!$C$42</f>
        <v>3.7368092106774669E-4</v>
      </c>
    </row>
    <row r="66" spans="2:21">
      <c r="B66" t="s">
        <v>444</v>
      </c>
      <c r="C66" t="s">
        <v>445</v>
      </c>
      <c r="D66" t="s">
        <v>100</v>
      </c>
      <c r="E66" t="s">
        <v>123</v>
      </c>
      <c r="F66" t="s">
        <v>441</v>
      </c>
      <c r="G66" t="s">
        <v>317</v>
      </c>
      <c r="H66" t="s">
        <v>370</v>
      </c>
      <c r="I66" t="s">
        <v>149</v>
      </c>
      <c r="J66"/>
      <c r="K66" s="77">
        <v>4.34</v>
      </c>
      <c r="L66" t="s">
        <v>102</v>
      </c>
      <c r="M66" s="78">
        <v>1.4999999999999999E-2</v>
      </c>
      <c r="N66" s="78">
        <v>3.7600000000000001E-2</v>
      </c>
      <c r="O66" s="77">
        <v>1.1200000000000001</v>
      </c>
      <c r="P66" s="77">
        <v>4910638</v>
      </c>
      <c r="Q66" s="77">
        <v>0</v>
      </c>
      <c r="R66" s="77">
        <v>54.999145599999999</v>
      </c>
      <c r="S66" s="78">
        <v>0</v>
      </c>
      <c r="T66" s="78">
        <f t="shared" si="0"/>
        <v>4.1405832556013211E-3</v>
      </c>
      <c r="U66" s="78">
        <f>R66/'סכום נכסי הקרן'!$C$42</f>
        <v>1.1135684887786212E-3</v>
      </c>
    </row>
    <row r="67" spans="2:21">
      <c r="B67" t="s">
        <v>446</v>
      </c>
      <c r="C67" t="s">
        <v>447</v>
      </c>
      <c r="D67" t="s">
        <v>100</v>
      </c>
      <c r="E67" t="s">
        <v>123</v>
      </c>
      <c r="F67" t="s">
        <v>441</v>
      </c>
      <c r="G67" t="s">
        <v>317</v>
      </c>
      <c r="H67" t="s">
        <v>362</v>
      </c>
      <c r="I67" t="s">
        <v>207</v>
      </c>
      <c r="J67"/>
      <c r="K67" s="77">
        <v>4.5199999999999996</v>
      </c>
      <c r="L67" t="s">
        <v>102</v>
      </c>
      <c r="M67" s="78">
        <v>2.7799999999999998E-2</v>
      </c>
      <c r="N67" s="78">
        <v>3.3399999999999999E-2</v>
      </c>
      <c r="O67" s="77">
        <v>0.34</v>
      </c>
      <c r="P67" s="77">
        <v>5460000</v>
      </c>
      <c r="Q67" s="77">
        <v>0</v>
      </c>
      <c r="R67" s="77">
        <v>18.564</v>
      </c>
      <c r="S67" s="78">
        <v>0</v>
      </c>
      <c r="T67" s="78">
        <f t="shared" si="0"/>
        <v>1.3975814845564242E-3</v>
      </c>
      <c r="U67" s="78">
        <f>R67/'סכום נכסי הקרן'!$C$42</f>
        <v>3.7586557391332135E-4</v>
      </c>
    </row>
    <row r="68" spans="2:21">
      <c r="B68" t="s">
        <v>448</v>
      </c>
      <c r="C68" t="s">
        <v>449</v>
      </c>
      <c r="D68" t="s">
        <v>100</v>
      </c>
      <c r="E68" t="s">
        <v>123</v>
      </c>
      <c r="F68" t="s">
        <v>450</v>
      </c>
      <c r="G68" t="s">
        <v>317</v>
      </c>
      <c r="H68" t="s">
        <v>370</v>
      </c>
      <c r="I68" t="s">
        <v>149</v>
      </c>
      <c r="J68"/>
      <c r="K68" s="77">
        <v>2.56</v>
      </c>
      <c r="L68" t="s">
        <v>102</v>
      </c>
      <c r="M68" s="78">
        <v>2.5899999999999999E-2</v>
      </c>
      <c r="N68" s="78">
        <v>3.6600000000000001E-2</v>
      </c>
      <c r="O68" s="77">
        <v>1.72</v>
      </c>
      <c r="P68" s="77">
        <v>5459551</v>
      </c>
      <c r="Q68" s="77">
        <v>0</v>
      </c>
      <c r="R68" s="77">
        <v>93.904277199999996</v>
      </c>
      <c r="S68" s="78">
        <v>1E-4</v>
      </c>
      <c r="T68" s="78">
        <f t="shared" si="0"/>
        <v>7.069536691196616E-3</v>
      </c>
      <c r="U68" s="78">
        <f>R68/'סכום נכסי הקרן'!$C$42</f>
        <v>1.9012812455663443E-3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450</v>
      </c>
      <c r="G69" t="s">
        <v>317</v>
      </c>
      <c r="H69" t="s">
        <v>370</v>
      </c>
      <c r="I69" t="s">
        <v>149</v>
      </c>
      <c r="J69"/>
      <c r="K69" s="77">
        <v>2.8</v>
      </c>
      <c r="L69" t="s">
        <v>102</v>
      </c>
      <c r="M69" s="78">
        <v>2.9700000000000001E-2</v>
      </c>
      <c r="N69" s="78">
        <v>2.9100000000000001E-2</v>
      </c>
      <c r="O69" s="77">
        <v>0.68</v>
      </c>
      <c r="P69" s="77">
        <v>5593655</v>
      </c>
      <c r="Q69" s="77">
        <v>0</v>
      </c>
      <c r="R69" s="77">
        <v>38.036853999999998</v>
      </c>
      <c r="S69" s="78">
        <v>0</v>
      </c>
      <c r="T69" s="78">
        <f t="shared" si="0"/>
        <v>2.8635855893759947E-3</v>
      </c>
      <c r="U69" s="78">
        <f>R69/'סכום נכסי הקרן'!$C$42</f>
        <v>7.7013272778319393E-4</v>
      </c>
    </row>
    <row r="70" spans="2:21">
      <c r="B70" t="s">
        <v>453</v>
      </c>
      <c r="C70" t="s">
        <v>454</v>
      </c>
      <c r="D70" t="s">
        <v>100</v>
      </c>
      <c r="E70" t="s">
        <v>123</v>
      </c>
      <c r="F70" t="s">
        <v>450</v>
      </c>
      <c r="G70" t="s">
        <v>317</v>
      </c>
      <c r="H70" t="s">
        <v>370</v>
      </c>
      <c r="I70" t="s">
        <v>149</v>
      </c>
      <c r="J70"/>
      <c r="K70" s="77">
        <v>4.37</v>
      </c>
      <c r="L70" t="s">
        <v>102</v>
      </c>
      <c r="M70" s="78">
        <v>8.3999999999999995E-3</v>
      </c>
      <c r="N70" s="78">
        <v>3.4500000000000003E-2</v>
      </c>
      <c r="O70" s="77">
        <v>0.44</v>
      </c>
      <c r="P70" s="77">
        <v>4859428</v>
      </c>
      <c r="Q70" s="77">
        <v>0</v>
      </c>
      <c r="R70" s="77">
        <v>21.381483200000002</v>
      </c>
      <c r="S70" s="78">
        <v>1E-4</v>
      </c>
      <c r="T70" s="78">
        <f t="shared" si="0"/>
        <v>1.6096943025573286E-3</v>
      </c>
      <c r="U70" s="78">
        <f>R70/'סכום נכסי הקרן'!$C$42</f>
        <v>4.329111966217431E-4</v>
      </c>
    </row>
    <row r="71" spans="2:21">
      <c r="B71" t="s">
        <v>455</v>
      </c>
      <c r="C71" t="s">
        <v>456</v>
      </c>
      <c r="D71" t="s">
        <v>100</v>
      </c>
      <c r="E71" t="s">
        <v>123</v>
      </c>
      <c r="F71" t="s">
        <v>450</v>
      </c>
      <c r="G71" t="s">
        <v>317</v>
      </c>
      <c r="H71" t="s">
        <v>370</v>
      </c>
      <c r="I71" t="s">
        <v>149</v>
      </c>
      <c r="J71"/>
      <c r="K71" s="77">
        <v>4.74</v>
      </c>
      <c r="L71" t="s">
        <v>102</v>
      </c>
      <c r="M71" s="78">
        <v>3.09E-2</v>
      </c>
      <c r="N71" s="78">
        <v>3.5200000000000002E-2</v>
      </c>
      <c r="O71" s="77">
        <v>1.04</v>
      </c>
      <c r="P71" s="77">
        <v>5195474</v>
      </c>
      <c r="Q71" s="77">
        <v>0</v>
      </c>
      <c r="R71" s="77">
        <v>54.032929600000003</v>
      </c>
      <c r="S71" s="78">
        <v>1E-4</v>
      </c>
      <c r="T71" s="78">
        <f t="shared" si="0"/>
        <v>4.0678421657671174E-3</v>
      </c>
      <c r="U71" s="78">
        <f>R71/'סכום נכסי הקרן'!$C$42</f>
        <v>1.0940054995864086E-3</v>
      </c>
    </row>
    <row r="72" spans="2:21">
      <c r="B72" t="s">
        <v>457</v>
      </c>
      <c r="C72" t="s">
        <v>458</v>
      </c>
      <c r="D72" t="s">
        <v>100</v>
      </c>
      <c r="E72" t="s">
        <v>123</v>
      </c>
      <c r="F72" t="s">
        <v>450</v>
      </c>
      <c r="G72" t="s">
        <v>317</v>
      </c>
      <c r="H72" t="s">
        <v>370</v>
      </c>
      <c r="I72" t="s">
        <v>149</v>
      </c>
      <c r="J72"/>
      <c r="K72" s="77">
        <v>0.25</v>
      </c>
      <c r="L72" t="s">
        <v>102</v>
      </c>
      <c r="M72" s="78">
        <v>1.5900000000000001E-2</v>
      </c>
      <c r="N72" s="78">
        <v>6.3100000000000003E-2</v>
      </c>
      <c r="O72" s="77">
        <v>1.06</v>
      </c>
      <c r="P72" s="77">
        <v>5566402</v>
      </c>
      <c r="Q72" s="77">
        <v>0</v>
      </c>
      <c r="R72" s="77">
        <v>59.003861200000003</v>
      </c>
      <c r="S72" s="78">
        <v>0</v>
      </c>
      <c r="T72" s="78">
        <f t="shared" si="0"/>
        <v>4.4420762729184011E-3</v>
      </c>
      <c r="U72" s="78">
        <f>R72/'סכום נכסי הקרן'!$C$42</f>
        <v>1.1946520228959252E-3</v>
      </c>
    </row>
    <row r="73" spans="2:21">
      <c r="B73" t="s">
        <v>459</v>
      </c>
      <c r="C73" t="s">
        <v>460</v>
      </c>
      <c r="D73" t="s">
        <v>100</v>
      </c>
      <c r="E73" t="s">
        <v>123</v>
      </c>
      <c r="F73" t="s">
        <v>450</v>
      </c>
      <c r="G73" t="s">
        <v>317</v>
      </c>
      <c r="H73" t="s">
        <v>370</v>
      </c>
      <c r="I73" t="s">
        <v>149</v>
      </c>
      <c r="J73"/>
      <c r="K73" s="77">
        <v>1.49</v>
      </c>
      <c r="L73" t="s">
        <v>102</v>
      </c>
      <c r="M73" s="78">
        <v>2.0199999999999999E-2</v>
      </c>
      <c r="N73" s="78">
        <v>3.3799999999999997E-2</v>
      </c>
      <c r="O73" s="77">
        <v>0.78</v>
      </c>
      <c r="P73" s="77">
        <v>5510000</v>
      </c>
      <c r="Q73" s="77">
        <v>0</v>
      </c>
      <c r="R73" s="77">
        <v>42.978000000000002</v>
      </c>
      <c r="S73" s="78">
        <v>0</v>
      </c>
      <c r="T73" s="78">
        <f t="shared" si="0"/>
        <v>3.2355773024814699E-3</v>
      </c>
      <c r="U73" s="78">
        <f>R73/'סכום נכסי הקרן'!$C$42</f>
        <v>8.7017618162285744E-4</v>
      </c>
    </row>
    <row r="74" spans="2:21">
      <c r="B74" t="s">
        <v>461</v>
      </c>
      <c r="C74" t="s">
        <v>462</v>
      </c>
      <c r="D74" t="s">
        <v>100</v>
      </c>
      <c r="E74" t="s">
        <v>123</v>
      </c>
      <c r="F74" t="s">
        <v>463</v>
      </c>
      <c r="G74" t="s">
        <v>127</v>
      </c>
      <c r="H74" t="s">
        <v>362</v>
      </c>
      <c r="I74" t="s">
        <v>207</v>
      </c>
      <c r="J74"/>
      <c r="K74" s="77">
        <v>1.45</v>
      </c>
      <c r="L74" t="s">
        <v>102</v>
      </c>
      <c r="M74" s="78">
        <v>1.7999999999999999E-2</v>
      </c>
      <c r="N74" s="78">
        <v>3.2300000000000002E-2</v>
      </c>
      <c r="O74" s="77">
        <v>31225.51</v>
      </c>
      <c r="P74" s="77">
        <v>109.59</v>
      </c>
      <c r="Q74" s="77">
        <v>0</v>
      </c>
      <c r="R74" s="77">
        <v>34.220036409000002</v>
      </c>
      <c r="S74" s="78">
        <v>0</v>
      </c>
      <c r="T74" s="78">
        <f t="shared" si="0"/>
        <v>2.5762383799862697E-3</v>
      </c>
      <c r="U74" s="78">
        <f>R74/'סכום נכסי הקרן'!$C$42</f>
        <v>6.9285356734559032E-4</v>
      </c>
    </row>
    <row r="75" spans="2:21">
      <c r="B75" t="s">
        <v>464</v>
      </c>
      <c r="C75" t="s">
        <v>465</v>
      </c>
      <c r="D75" t="s">
        <v>100</v>
      </c>
      <c r="E75" t="s">
        <v>123</v>
      </c>
      <c r="F75" t="s">
        <v>463</v>
      </c>
      <c r="G75" t="s">
        <v>127</v>
      </c>
      <c r="H75" t="s">
        <v>362</v>
      </c>
      <c r="I75" t="s">
        <v>207</v>
      </c>
      <c r="J75"/>
      <c r="K75" s="77">
        <v>3.95</v>
      </c>
      <c r="L75" t="s">
        <v>102</v>
      </c>
      <c r="M75" s="78">
        <v>2.1999999999999999E-2</v>
      </c>
      <c r="N75" s="78">
        <v>3.0599999999999999E-2</v>
      </c>
      <c r="O75" s="77">
        <v>24258.31</v>
      </c>
      <c r="P75" s="77">
        <v>99.64</v>
      </c>
      <c r="Q75" s="77">
        <v>0</v>
      </c>
      <c r="R75" s="77">
        <v>24.170980084</v>
      </c>
      <c r="S75" s="78">
        <v>1E-4</v>
      </c>
      <c r="T75" s="78">
        <f t="shared" si="0"/>
        <v>1.8197001847112951E-3</v>
      </c>
      <c r="U75" s="78">
        <f>R75/'סכום נכסי הקרן'!$C$42</f>
        <v>4.8939017998923297E-4</v>
      </c>
    </row>
    <row r="76" spans="2:21">
      <c r="B76" t="s">
        <v>466</v>
      </c>
      <c r="C76" t="s">
        <v>467</v>
      </c>
      <c r="D76" t="s">
        <v>100</v>
      </c>
      <c r="E76" t="s">
        <v>123</v>
      </c>
      <c r="F76" t="s">
        <v>468</v>
      </c>
      <c r="G76" t="s">
        <v>347</v>
      </c>
      <c r="H76" t="s">
        <v>469</v>
      </c>
      <c r="I76" t="s">
        <v>207</v>
      </c>
      <c r="J76"/>
      <c r="K76" s="77">
        <v>2.25</v>
      </c>
      <c r="L76" t="s">
        <v>102</v>
      </c>
      <c r="M76" s="78">
        <v>1.4E-2</v>
      </c>
      <c r="N76" s="78">
        <v>3.2300000000000002E-2</v>
      </c>
      <c r="O76" s="77">
        <v>36190.19</v>
      </c>
      <c r="P76" s="77">
        <v>107.61</v>
      </c>
      <c r="Q76" s="77">
        <v>0.28727000000000003</v>
      </c>
      <c r="R76" s="77">
        <v>39.231533458999998</v>
      </c>
      <c r="S76" s="78">
        <v>0</v>
      </c>
      <c r="T76" s="78">
        <f t="shared" ref="T76:T139" si="1">R76/$R$11</f>
        <v>2.953526436816109E-3</v>
      </c>
      <c r="U76" s="78">
        <f>R76/'סכום נכסי הקרן'!$C$42</f>
        <v>7.9432141990232186E-4</v>
      </c>
    </row>
    <row r="77" spans="2:21">
      <c r="B77" t="s">
        <v>470</v>
      </c>
      <c r="C77" t="s">
        <v>471</v>
      </c>
      <c r="D77" t="s">
        <v>100</v>
      </c>
      <c r="E77" t="s">
        <v>123</v>
      </c>
      <c r="F77" t="s">
        <v>398</v>
      </c>
      <c r="G77" t="s">
        <v>347</v>
      </c>
      <c r="H77" t="s">
        <v>469</v>
      </c>
      <c r="I77" t="s">
        <v>207</v>
      </c>
      <c r="J77"/>
      <c r="K77" s="77">
        <v>2.1800000000000002</v>
      </c>
      <c r="L77" t="s">
        <v>102</v>
      </c>
      <c r="M77" s="78">
        <v>2.1499999999999998E-2</v>
      </c>
      <c r="N77" s="78">
        <v>3.5099999999999999E-2</v>
      </c>
      <c r="O77" s="77">
        <v>107262.11</v>
      </c>
      <c r="P77" s="77">
        <v>110.54</v>
      </c>
      <c r="Q77" s="77">
        <v>0</v>
      </c>
      <c r="R77" s="77">
        <v>118.567536394</v>
      </c>
      <c r="S77" s="78">
        <v>1E-4</v>
      </c>
      <c r="T77" s="78">
        <f t="shared" si="1"/>
        <v>8.9262978632689283E-3</v>
      </c>
      <c r="U77" s="78">
        <f>R77/'סכום נכסי הקרן'!$C$42</f>
        <v>2.400638607747222E-3</v>
      </c>
    </row>
    <row r="78" spans="2:21">
      <c r="B78" t="s">
        <v>472</v>
      </c>
      <c r="C78" t="s">
        <v>473</v>
      </c>
      <c r="D78" t="s">
        <v>100</v>
      </c>
      <c r="E78" t="s">
        <v>123</v>
      </c>
      <c r="F78" t="s">
        <v>398</v>
      </c>
      <c r="G78" t="s">
        <v>347</v>
      </c>
      <c r="H78" t="s">
        <v>469</v>
      </c>
      <c r="I78" t="s">
        <v>207</v>
      </c>
      <c r="J78"/>
      <c r="K78" s="77">
        <v>7.2</v>
      </c>
      <c r="L78" t="s">
        <v>102</v>
      </c>
      <c r="M78" s="78">
        <v>1.15E-2</v>
      </c>
      <c r="N78" s="78">
        <v>3.7600000000000001E-2</v>
      </c>
      <c r="O78" s="77">
        <v>68770.509999999995</v>
      </c>
      <c r="P78" s="77">
        <v>92.59</v>
      </c>
      <c r="Q78" s="77">
        <v>0</v>
      </c>
      <c r="R78" s="77">
        <v>63.674615209000002</v>
      </c>
      <c r="S78" s="78">
        <v>1E-4</v>
      </c>
      <c r="T78" s="78">
        <f t="shared" si="1"/>
        <v>4.7937116597906318E-3</v>
      </c>
      <c r="U78" s="78">
        <f>R78/'סכום נכסי הקרן'!$C$42</f>
        <v>1.289220846220679E-3</v>
      </c>
    </row>
    <row r="79" spans="2:21">
      <c r="B79" t="s">
        <v>474</v>
      </c>
      <c r="C79" t="s">
        <v>475</v>
      </c>
      <c r="D79" t="s">
        <v>100</v>
      </c>
      <c r="E79" t="s">
        <v>123</v>
      </c>
      <c r="F79" t="s">
        <v>476</v>
      </c>
      <c r="G79" t="s">
        <v>477</v>
      </c>
      <c r="H79" t="s">
        <v>469</v>
      </c>
      <c r="I79" t="s">
        <v>207</v>
      </c>
      <c r="J79"/>
      <c r="K79" s="77">
        <v>5.63</v>
      </c>
      <c r="L79" t="s">
        <v>102</v>
      </c>
      <c r="M79" s="78">
        <v>5.1499999999999997E-2</v>
      </c>
      <c r="N79" s="78">
        <v>3.3000000000000002E-2</v>
      </c>
      <c r="O79" s="77">
        <v>158415.67000000001</v>
      </c>
      <c r="P79" s="77">
        <v>151.19999999999999</v>
      </c>
      <c r="Q79" s="77">
        <v>0</v>
      </c>
      <c r="R79" s="77">
        <v>239.52449304000001</v>
      </c>
      <c r="S79" s="78">
        <v>1E-4</v>
      </c>
      <c r="T79" s="78">
        <f t="shared" si="1"/>
        <v>1.8032482038917698E-2</v>
      </c>
      <c r="U79" s="78">
        <f>R79/'סכום נכסי הקרן'!$C$42</f>
        <v>4.8496558415630766E-3</v>
      </c>
    </row>
    <row r="80" spans="2:21">
      <c r="B80" t="s">
        <v>478</v>
      </c>
      <c r="C80" t="s">
        <v>479</v>
      </c>
      <c r="D80" t="s">
        <v>100</v>
      </c>
      <c r="E80" t="s">
        <v>123</v>
      </c>
      <c r="F80" t="s">
        <v>480</v>
      </c>
      <c r="G80" t="s">
        <v>132</v>
      </c>
      <c r="H80" t="s">
        <v>481</v>
      </c>
      <c r="I80" t="s">
        <v>149</v>
      </c>
      <c r="J80"/>
      <c r="K80" s="77">
        <v>1.1499999999999999</v>
      </c>
      <c r="L80" t="s">
        <v>102</v>
      </c>
      <c r="M80" s="78">
        <v>2.1999999999999999E-2</v>
      </c>
      <c r="N80" s="78">
        <v>2.8000000000000001E-2</v>
      </c>
      <c r="O80" s="77">
        <v>2980.92</v>
      </c>
      <c r="P80" s="77">
        <v>111.64</v>
      </c>
      <c r="Q80" s="77">
        <v>0</v>
      </c>
      <c r="R80" s="77">
        <v>3.3278990880000001</v>
      </c>
      <c r="S80" s="78">
        <v>0</v>
      </c>
      <c r="T80" s="78">
        <f t="shared" si="1"/>
        <v>2.5053922365120718E-4</v>
      </c>
      <c r="U80" s="78">
        <f>R80/'סכום נכסי הקרן'!$C$42</f>
        <v>6.7380020504026003E-5</v>
      </c>
    </row>
    <row r="81" spans="2:21">
      <c r="B81" t="s">
        <v>482</v>
      </c>
      <c r="C81" t="s">
        <v>483</v>
      </c>
      <c r="D81" t="s">
        <v>100</v>
      </c>
      <c r="E81" t="s">
        <v>123</v>
      </c>
      <c r="F81" t="s">
        <v>480</v>
      </c>
      <c r="G81" t="s">
        <v>132</v>
      </c>
      <c r="H81" t="s">
        <v>481</v>
      </c>
      <c r="I81" t="s">
        <v>149</v>
      </c>
      <c r="J81"/>
      <c r="K81" s="77">
        <v>4.46</v>
      </c>
      <c r="L81" t="s">
        <v>102</v>
      </c>
      <c r="M81" s="78">
        <v>1.7000000000000001E-2</v>
      </c>
      <c r="N81" s="78">
        <v>2.5999999999999999E-2</v>
      </c>
      <c r="O81" s="77">
        <v>23870.880000000001</v>
      </c>
      <c r="P81" s="77">
        <v>106.1</v>
      </c>
      <c r="Q81" s="77">
        <v>0</v>
      </c>
      <c r="R81" s="77">
        <v>25.327003680000001</v>
      </c>
      <c r="S81" s="78">
        <v>0</v>
      </c>
      <c r="T81" s="78">
        <f t="shared" si="1"/>
        <v>1.9067308447780877E-3</v>
      </c>
      <c r="U81" s="78">
        <f>R81/'סכום נכסי הקרן'!$C$42</f>
        <v>5.1279620629648796E-4</v>
      </c>
    </row>
    <row r="82" spans="2:21">
      <c r="B82" t="s">
        <v>484</v>
      </c>
      <c r="C82" t="s">
        <v>485</v>
      </c>
      <c r="D82" t="s">
        <v>100</v>
      </c>
      <c r="E82" t="s">
        <v>123</v>
      </c>
      <c r="F82" t="s">
        <v>480</v>
      </c>
      <c r="G82" t="s">
        <v>132</v>
      </c>
      <c r="H82" t="s">
        <v>481</v>
      </c>
      <c r="I82" t="s">
        <v>149</v>
      </c>
      <c r="J82"/>
      <c r="K82" s="77">
        <v>9.32</v>
      </c>
      <c r="L82" t="s">
        <v>102</v>
      </c>
      <c r="M82" s="78">
        <v>5.7999999999999996E-3</v>
      </c>
      <c r="N82" s="78">
        <v>2.93E-2</v>
      </c>
      <c r="O82" s="77">
        <v>12456.42</v>
      </c>
      <c r="P82" s="77">
        <v>87.7</v>
      </c>
      <c r="Q82" s="77">
        <v>0</v>
      </c>
      <c r="R82" s="77">
        <v>10.924280339999999</v>
      </c>
      <c r="S82" s="78">
        <v>0</v>
      </c>
      <c r="T82" s="78">
        <f t="shared" si="1"/>
        <v>8.2242899888427916E-4</v>
      </c>
      <c r="U82" s="78">
        <f>R82/'סכום נכסי הקרן'!$C$42</f>
        <v>2.2118406052489296E-4</v>
      </c>
    </row>
    <row r="83" spans="2:21">
      <c r="B83" t="s">
        <v>486</v>
      </c>
      <c r="C83" t="s">
        <v>487</v>
      </c>
      <c r="D83" t="s">
        <v>100</v>
      </c>
      <c r="E83" t="s">
        <v>123</v>
      </c>
      <c r="F83" t="s">
        <v>425</v>
      </c>
      <c r="G83" t="s">
        <v>347</v>
      </c>
      <c r="H83" t="s">
        <v>481</v>
      </c>
      <c r="I83" t="s">
        <v>149</v>
      </c>
      <c r="J83"/>
      <c r="K83" s="77">
        <v>1.95</v>
      </c>
      <c r="L83" t="s">
        <v>102</v>
      </c>
      <c r="M83" s="78">
        <v>1.95E-2</v>
      </c>
      <c r="N83" s="78">
        <v>3.15E-2</v>
      </c>
      <c r="O83" s="77">
        <v>33021.440000000002</v>
      </c>
      <c r="P83" s="77">
        <v>110.25</v>
      </c>
      <c r="Q83" s="77">
        <v>0</v>
      </c>
      <c r="R83" s="77">
        <v>36.406137600000001</v>
      </c>
      <c r="S83" s="78">
        <v>1E-4</v>
      </c>
      <c r="T83" s="78">
        <f t="shared" si="1"/>
        <v>2.7408179182274004E-3</v>
      </c>
      <c r="U83" s="78">
        <f>R83/'סכום נכסי הקרן'!$C$42</f>
        <v>7.3711558947378521E-4</v>
      </c>
    </row>
    <row r="84" spans="2:21">
      <c r="B84" t="s">
        <v>488</v>
      </c>
      <c r="C84" t="s">
        <v>489</v>
      </c>
      <c r="D84" t="s">
        <v>100</v>
      </c>
      <c r="E84" t="s">
        <v>123</v>
      </c>
      <c r="F84" t="s">
        <v>425</v>
      </c>
      <c r="G84" t="s">
        <v>347</v>
      </c>
      <c r="H84" t="s">
        <v>481</v>
      </c>
      <c r="I84" t="s">
        <v>149</v>
      </c>
      <c r="J84"/>
      <c r="K84" s="77">
        <v>5.15</v>
      </c>
      <c r="L84" t="s">
        <v>102</v>
      </c>
      <c r="M84" s="78">
        <v>1.17E-2</v>
      </c>
      <c r="N84" s="78">
        <v>3.9399999999999998E-2</v>
      </c>
      <c r="O84" s="77">
        <v>8767.2000000000007</v>
      </c>
      <c r="P84" s="77">
        <v>96.51</v>
      </c>
      <c r="Q84" s="77">
        <v>0</v>
      </c>
      <c r="R84" s="77">
        <v>8.4612247200000006</v>
      </c>
      <c r="S84" s="78">
        <v>0</v>
      </c>
      <c r="T84" s="78">
        <f t="shared" si="1"/>
        <v>6.3699908453690565E-4</v>
      </c>
      <c r="U84" s="78">
        <f>R84/'סכום נכסי הקרן'!$C$42</f>
        <v>1.7131453810560128E-4</v>
      </c>
    </row>
    <row r="85" spans="2:21">
      <c r="B85" t="s">
        <v>490</v>
      </c>
      <c r="C85" t="s">
        <v>491</v>
      </c>
      <c r="D85" t="s">
        <v>100</v>
      </c>
      <c r="E85" t="s">
        <v>123</v>
      </c>
      <c r="F85" t="s">
        <v>425</v>
      </c>
      <c r="G85" t="s">
        <v>347</v>
      </c>
      <c r="H85" t="s">
        <v>481</v>
      </c>
      <c r="I85" t="s">
        <v>149</v>
      </c>
      <c r="J85"/>
      <c r="K85" s="77">
        <v>5.16</v>
      </c>
      <c r="L85" t="s">
        <v>102</v>
      </c>
      <c r="M85" s="78">
        <v>1.3299999999999999E-2</v>
      </c>
      <c r="N85" s="78">
        <v>3.9600000000000003E-2</v>
      </c>
      <c r="O85" s="77">
        <v>136823.49</v>
      </c>
      <c r="P85" s="77">
        <v>97.5</v>
      </c>
      <c r="Q85" s="77">
        <v>1.0117400000000001</v>
      </c>
      <c r="R85" s="77">
        <v>134.41464275000001</v>
      </c>
      <c r="S85" s="78">
        <v>1E-4</v>
      </c>
      <c r="T85" s="78">
        <f t="shared" si="1"/>
        <v>1.0119339364397028E-2</v>
      </c>
      <c r="U85" s="78">
        <f>R85/'סכום נכסי הקרן'!$C$42</f>
        <v>2.7214951971333127E-3</v>
      </c>
    </row>
    <row r="86" spans="2:21">
      <c r="B86" t="s">
        <v>492</v>
      </c>
      <c r="C86" t="s">
        <v>493</v>
      </c>
      <c r="D86" t="s">
        <v>100</v>
      </c>
      <c r="E86" t="s">
        <v>123</v>
      </c>
      <c r="F86" t="s">
        <v>425</v>
      </c>
      <c r="G86" t="s">
        <v>347</v>
      </c>
      <c r="H86" t="s">
        <v>469</v>
      </c>
      <c r="I86" t="s">
        <v>207</v>
      </c>
      <c r="J86"/>
      <c r="K86" s="77">
        <v>5.76</v>
      </c>
      <c r="L86" t="s">
        <v>102</v>
      </c>
      <c r="M86" s="78">
        <v>1.8700000000000001E-2</v>
      </c>
      <c r="N86" s="78">
        <v>4.07E-2</v>
      </c>
      <c r="O86" s="77">
        <v>72901.009999999995</v>
      </c>
      <c r="P86" s="77">
        <v>95.22</v>
      </c>
      <c r="Q86" s="77">
        <v>0</v>
      </c>
      <c r="R86" s="77">
        <v>69.416341721999999</v>
      </c>
      <c r="S86" s="78">
        <v>1E-4</v>
      </c>
      <c r="T86" s="78">
        <f t="shared" si="1"/>
        <v>5.2259746776723128E-3</v>
      </c>
      <c r="U86" s="78">
        <f>R86/'סכום נכסי הקרן'!$C$42</f>
        <v>1.4054736651746803E-3</v>
      </c>
    </row>
    <row r="87" spans="2:21">
      <c r="B87" t="s">
        <v>494</v>
      </c>
      <c r="C87" t="s">
        <v>495</v>
      </c>
      <c r="D87" t="s">
        <v>100</v>
      </c>
      <c r="E87" t="s">
        <v>123</v>
      </c>
      <c r="F87" t="s">
        <v>425</v>
      </c>
      <c r="G87" t="s">
        <v>347</v>
      </c>
      <c r="H87" t="s">
        <v>481</v>
      </c>
      <c r="I87" t="s">
        <v>149</v>
      </c>
      <c r="J87"/>
      <c r="K87" s="77">
        <v>3.51</v>
      </c>
      <c r="L87" t="s">
        <v>102</v>
      </c>
      <c r="M87" s="78">
        <v>3.3500000000000002E-2</v>
      </c>
      <c r="N87" s="78">
        <v>3.3099999999999997E-2</v>
      </c>
      <c r="O87" s="77">
        <v>30177.7</v>
      </c>
      <c r="P87" s="77">
        <v>111.29</v>
      </c>
      <c r="Q87" s="77">
        <v>0</v>
      </c>
      <c r="R87" s="77">
        <v>33.584762329999997</v>
      </c>
      <c r="S87" s="78">
        <v>1E-4</v>
      </c>
      <c r="T87" s="78">
        <f t="shared" si="1"/>
        <v>2.5284120876770131E-3</v>
      </c>
      <c r="U87" s="78">
        <f>R87/'סכום נכסי הקרן'!$C$42</f>
        <v>6.7999116396832277E-4</v>
      </c>
    </row>
    <row r="88" spans="2:21">
      <c r="B88" t="s">
        <v>496</v>
      </c>
      <c r="C88" t="s">
        <v>497</v>
      </c>
      <c r="D88" t="s">
        <v>100</v>
      </c>
      <c r="E88" t="s">
        <v>123</v>
      </c>
      <c r="F88" t="s">
        <v>498</v>
      </c>
      <c r="G88" t="s">
        <v>317</v>
      </c>
      <c r="H88" t="s">
        <v>481</v>
      </c>
      <c r="I88" t="s">
        <v>149</v>
      </c>
      <c r="J88"/>
      <c r="K88" s="77">
        <v>4.4000000000000004</v>
      </c>
      <c r="L88" t="s">
        <v>102</v>
      </c>
      <c r="M88" s="78">
        <v>1.09E-2</v>
      </c>
      <c r="N88" s="78">
        <v>3.6999999999999998E-2</v>
      </c>
      <c r="O88" s="77">
        <v>1.37</v>
      </c>
      <c r="P88" s="77">
        <v>4827766</v>
      </c>
      <c r="Q88" s="77">
        <v>0</v>
      </c>
      <c r="R88" s="77">
        <v>66.140394200000003</v>
      </c>
      <c r="S88" s="78">
        <v>1E-4</v>
      </c>
      <c r="T88" s="78">
        <f t="shared" si="1"/>
        <v>4.9793466017659513E-3</v>
      </c>
      <c r="U88" s="78">
        <f>R88/'סכום נכסי הקרן'!$C$42</f>
        <v>1.3391455087716179E-3</v>
      </c>
    </row>
    <row r="89" spans="2:21">
      <c r="B89" t="s">
        <v>499</v>
      </c>
      <c r="C89" t="s">
        <v>500</v>
      </c>
      <c r="D89" t="s">
        <v>100</v>
      </c>
      <c r="E89" t="s">
        <v>123</v>
      </c>
      <c r="F89" t="s">
        <v>498</v>
      </c>
      <c r="G89" t="s">
        <v>317</v>
      </c>
      <c r="H89" t="s">
        <v>481</v>
      </c>
      <c r="I89" t="s">
        <v>149</v>
      </c>
      <c r="J89"/>
      <c r="K89" s="77">
        <v>5.04</v>
      </c>
      <c r="L89" t="s">
        <v>102</v>
      </c>
      <c r="M89" s="78">
        <v>2.9899999999999999E-2</v>
      </c>
      <c r="N89" s="78">
        <v>3.4000000000000002E-2</v>
      </c>
      <c r="O89" s="77">
        <v>1.1299999999999999</v>
      </c>
      <c r="P89" s="77">
        <v>5169986</v>
      </c>
      <c r="Q89" s="77">
        <v>0</v>
      </c>
      <c r="R89" s="77">
        <v>58.420841799999998</v>
      </c>
      <c r="S89" s="78">
        <v>1E-4</v>
      </c>
      <c r="T89" s="78">
        <f t="shared" si="1"/>
        <v>4.3981839480650726E-3</v>
      </c>
      <c r="U89" s="78">
        <f>R89/'סכום נכסי הקרן'!$C$42</f>
        <v>1.1828476207528739E-3</v>
      </c>
    </row>
    <row r="90" spans="2:21">
      <c r="B90" t="s">
        <v>501</v>
      </c>
      <c r="C90" t="s">
        <v>502</v>
      </c>
      <c r="D90" t="s">
        <v>100</v>
      </c>
      <c r="E90" t="s">
        <v>123</v>
      </c>
      <c r="F90" t="s">
        <v>498</v>
      </c>
      <c r="G90" t="s">
        <v>317</v>
      </c>
      <c r="H90" t="s">
        <v>481</v>
      </c>
      <c r="I90" t="s">
        <v>149</v>
      </c>
      <c r="J90"/>
      <c r="K90" s="77">
        <v>2.67</v>
      </c>
      <c r="L90" t="s">
        <v>102</v>
      </c>
      <c r="M90" s="78">
        <v>2.3199999999999998E-2</v>
      </c>
      <c r="N90" s="78">
        <v>3.5900000000000001E-2</v>
      </c>
      <c r="O90" s="77">
        <v>0.16</v>
      </c>
      <c r="P90" s="77">
        <v>5423550</v>
      </c>
      <c r="Q90" s="77">
        <v>0</v>
      </c>
      <c r="R90" s="77">
        <v>8.6776800000000005</v>
      </c>
      <c r="S90" s="78">
        <v>0</v>
      </c>
      <c r="T90" s="78">
        <f t="shared" si="1"/>
        <v>6.5329481237371215E-4</v>
      </c>
      <c r="U90" s="78">
        <f>R90/'סכום נכסי הקרן'!$C$42</f>
        <v>1.7569711126029684E-4</v>
      </c>
    </row>
    <row r="91" spans="2:21">
      <c r="B91" t="s">
        <v>503</v>
      </c>
      <c r="C91" t="s">
        <v>504</v>
      </c>
      <c r="D91" t="s">
        <v>100</v>
      </c>
      <c r="E91" t="s">
        <v>123</v>
      </c>
      <c r="F91" t="s">
        <v>505</v>
      </c>
      <c r="G91" t="s">
        <v>317</v>
      </c>
      <c r="H91" t="s">
        <v>481</v>
      </c>
      <c r="I91" t="s">
        <v>149</v>
      </c>
      <c r="J91"/>
      <c r="K91" s="77">
        <v>2.69</v>
      </c>
      <c r="L91" t="s">
        <v>102</v>
      </c>
      <c r="M91" s="78">
        <v>2.4199999999999999E-2</v>
      </c>
      <c r="N91" s="78">
        <v>3.7999999999999999E-2</v>
      </c>
      <c r="O91" s="77">
        <v>1.6</v>
      </c>
      <c r="P91" s="77">
        <v>5405050</v>
      </c>
      <c r="Q91" s="77">
        <v>0</v>
      </c>
      <c r="R91" s="77">
        <v>86.480800000000002</v>
      </c>
      <c r="S91" s="78">
        <v>1E-4</v>
      </c>
      <c r="T91" s="78">
        <f t="shared" si="1"/>
        <v>6.5106639113136832E-3</v>
      </c>
      <c r="U91" s="78">
        <f>R91/'סכום נכסי הקרן'!$C$42</f>
        <v>1.7509779963630233E-3</v>
      </c>
    </row>
    <row r="92" spans="2:21">
      <c r="B92" t="s">
        <v>506</v>
      </c>
      <c r="C92" t="s">
        <v>507</v>
      </c>
      <c r="D92" t="s">
        <v>100</v>
      </c>
      <c r="E92" t="s">
        <v>123</v>
      </c>
      <c r="F92" t="s">
        <v>505</v>
      </c>
      <c r="G92" t="s">
        <v>317</v>
      </c>
      <c r="H92" t="s">
        <v>481</v>
      </c>
      <c r="I92" t="s">
        <v>149</v>
      </c>
      <c r="J92"/>
      <c r="K92" s="77">
        <v>2.04</v>
      </c>
      <c r="L92" t="s">
        <v>102</v>
      </c>
      <c r="M92" s="78">
        <v>1.46E-2</v>
      </c>
      <c r="N92" s="78">
        <v>3.4599999999999999E-2</v>
      </c>
      <c r="O92" s="77">
        <v>1.46</v>
      </c>
      <c r="P92" s="77">
        <v>5387000</v>
      </c>
      <c r="Q92" s="77">
        <v>0</v>
      </c>
      <c r="R92" s="77">
        <v>78.650199999999998</v>
      </c>
      <c r="S92" s="78">
        <v>1E-4</v>
      </c>
      <c r="T92" s="78">
        <f t="shared" si="1"/>
        <v>5.9211410944117471E-3</v>
      </c>
      <c r="U92" s="78">
        <f>R92/'סכום נכסי הקרן'!$C$42</f>
        <v>1.5924317259964182E-3</v>
      </c>
    </row>
    <row r="93" spans="2:21">
      <c r="B93" t="s">
        <v>508</v>
      </c>
      <c r="C93" t="s">
        <v>509</v>
      </c>
      <c r="D93" t="s">
        <v>100</v>
      </c>
      <c r="E93" t="s">
        <v>123</v>
      </c>
      <c r="F93" t="s">
        <v>505</v>
      </c>
      <c r="G93" t="s">
        <v>317</v>
      </c>
      <c r="H93" t="s">
        <v>481</v>
      </c>
      <c r="I93" t="s">
        <v>149</v>
      </c>
      <c r="J93"/>
      <c r="K93" s="77">
        <v>4.07</v>
      </c>
      <c r="L93" t="s">
        <v>102</v>
      </c>
      <c r="M93" s="78">
        <v>2E-3</v>
      </c>
      <c r="N93" s="78">
        <v>3.6999999999999998E-2</v>
      </c>
      <c r="O93" s="77">
        <v>0.95</v>
      </c>
      <c r="P93" s="77">
        <v>4728999</v>
      </c>
      <c r="Q93" s="77">
        <v>0</v>
      </c>
      <c r="R93" s="77">
        <v>44.925490500000002</v>
      </c>
      <c r="S93" s="78">
        <v>1E-4</v>
      </c>
      <c r="T93" s="78">
        <f t="shared" si="1"/>
        <v>3.3821931538146701E-3</v>
      </c>
      <c r="U93" s="78">
        <f>R93/'סכום נכסי הקרן'!$C$42</f>
        <v>9.0960704967248259E-4</v>
      </c>
    </row>
    <row r="94" spans="2:21">
      <c r="B94" t="s">
        <v>510</v>
      </c>
      <c r="C94" t="s">
        <v>511</v>
      </c>
      <c r="D94" t="s">
        <v>100</v>
      </c>
      <c r="E94" t="s">
        <v>123</v>
      </c>
      <c r="F94" t="s">
        <v>505</v>
      </c>
      <c r="G94" t="s">
        <v>317</v>
      </c>
      <c r="H94" t="s">
        <v>481</v>
      </c>
      <c r="I94" t="s">
        <v>149</v>
      </c>
      <c r="J94"/>
      <c r="K94" s="77">
        <v>4.7300000000000004</v>
      </c>
      <c r="L94" t="s">
        <v>102</v>
      </c>
      <c r="M94" s="78">
        <v>3.1699999999999999E-2</v>
      </c>
      <c r="N94" s="78">
        <v>3.5099999999999999E-2</v>
      </c>
      <c r="O94" s="77">
        <v>1.29</v>
      </c>
      <c r="P94" s="77">
        <v>5221114</v>
      </c>
      <c r="Q94" s="77">
        <v>0</v>
      </c>
      <c r="R94" s="77">
        <v>67.3523706</v>
      </c>
      <c r="S94" s="78">
        <v>1E-4</v>
      </c>
      <c r="T94" s="78">
        <f t="shared" si="1"/>
        <v>5.0705896407855239E-3</v>
      </c>
      <c r="U94" s="78">
        <f>R94/'סכום נכסי הקרן'!$C$42</f>
        <v>1.3636844123029364E-3</v>
      </c>
    </row>
    <row r="95" spans="2:21">
      <c r="B95" t="s">
        <v>512</v>
      </c>
      <c r="C95" t="s">
        <v>513</v>
      </c>
      <c r="D95" t="s">
        <v>100</v>
      </c>
      <c r="E95" t="s">
        <v>123</v>
      </c>
      <c r="F95" t="s">
        <v>514</v>
      </c>
      <c r="G95" t="s">
        <v>433</v>
      </c>
      <c r="H95" t="s">
        <v>469</v>
      </c>
      <c r="I95" t="s">
        <v>207</v>
      </c>
      <c r="J95"/>
      <c r="K95" s="77">
        <v>0.67</v>
      </c>
      <c r="L95" t="s">
        <v>102</v>
      </c>
      <c r="M95" s="78">
        <v>3.85E-2</v>
      </c>
      <c r="N95" s="78">
        <v>2.4899999999999999E-2</v>
      </c>
      <c r="O95" s="77">
        <v>19956.41</v>
      </c>
      <c r="P95" s="77">
        <v>117.44</v>
      </c>
      <c r="Q95" s="77">
        <v>0</v>
      </c>
      <c r="R95" s="77">
        <v>23.436807903999998</v>
      </c>
      <c r="S95" s="78">
        <v>1E-4</v>
      </c>
      <c r="T95" s="78">
        <f t="shared" si="1"/>
        <v>1.7644283981758271E-3</v>
      </c>
      <c r="U95" s="78">
        <f>R95/'סכום נכסי הקרן'!$C$42</f>
        <v>4.7452538534438834E-4</v>
      </c>
    </row>
    <row r="96" spans="2:21">
      <c r="B96" t="s">
        <v>515</v>
      </c>
      <c r="C96" t="s">
        <v>516</v>
      </c>
      <c r="D96" t="s">
        <v>100</v>
      </c>
      <c r="E96" t="s">
        <v>123</v>
      </c>
      <c r="F96" t="s">
        <v>436</v>
      </c>
      <c r="G96" t="s">
        <v>347</v>
      </c>
      <c r="H96" t="s">
        <v>481</v>
      </c>
      <c r="I96" t="s">
        <v>149</v>
      </c>
      <c r="J96"/>
      <c r="K96" s="77">
        <v>4.1399999999999997</v>
      </c>
      <c r="L96" t="s">
        <v>102</v>
      </c>
      <c r="M96" s="78">
        <v>2.4E-2</v>
      </c>
      <c r="N96" s="78">
        <v>3.1199999999999999E-2</v>
      </c>
      <c r="O96" s="77">
        <v>62078.15</v>
      </c>
      <c r="P96" s="77">
        <v>109.47</v>
      </c>
      <c r="Q96" s="77">
        <v>0</v>
      </c>
      <c r="R96" s="77">
        <v>67.956950805000005</v>
      </c>
      <c r="S96" s="78">
        <v>1E-4</v>
      </c>
      <c r="T96" s="78">
        <f t="shared" si="1"/>
        <v>5.1161051600937188E-3</v>
      </c>
      <c r="U96" s="78">
        <f>R96/'סכום נכסי הקרן'!$C$42</f>
        <v>1.3759253563736626E-3</v>
      </c>
    </row>
    <row r="97" spans="2:21">
      <c r="B97" t="s">
        <v>517</v>
      </c>
      <c r="C97" t="s">
        <v>518</v>
      </c>
      <c r="D97" t="s">
        <v>100</v>
      </c>
      <c r="E97" t="s">
        <v>123</v>
      </c>
      <c r="F97" t="s">
        <v>436</v>
      </c>
      <c r="G97" t="s">
        <v>347</v>
      </c>
      <c r="H97" t="s">
        <v>481</v>
      </c>
      <c r="I97" t="s">
        <v>149</v>
      </c>
      <c r="J97"/>
      <c r="K97" s="77">
        <v>0.26</v>
      </c>
      <c r="L97" t="s">
        <v>102</v>
      </c>
      <c r="M97" s="78">
        <v>3.4799999999999998E-2</v>
      </c>
      <c r="N97" s="78">
        <v>4.1500000000000002E-2</v>
      </c>
      <c r="O97" s="77">
        <v>363.87</v>
      </c>
      <c r="P97" s="77">
        <v>111.52</v>
      </c>
      <c r="Q97" s="77">
        <v>0</v>
      </c>
      <c r="R97" s="77">
        <v>0.40578782400000002</v>
      </c>
      <c r="S97" s="78">
        <v>0</v>
      </c>
      <c r="T97" s="78">
        <f t="shared" si="1"/>
        <v>3.0549534016421085E-5</v>
      </c>
      <c r="U97" s="78">
        <f>R97/'סכום נכסי הקרן'!$C$42</f>
        <v>8.2159918850893034E-6</v>
      </c>
    </row>
    <row r="98" spans="2:21">
      <c r="B98" t="s">
        <v>519</v>
      </c>
      <c r="C98" t="s">
        <v>520</v>
      </c>
      <c r="D98" t="s">
        <v>100</v>
      </c>
      <c r="E98" t="s">
        <v>123</v>
      </c>
      <c r="F98" t="s">
        <v>436</v>
      </c>
      <c r="G98" t="s">
        <v>347</v>
      </c>
      <c r="H98" t="s">
        <v>481</v>
      </c>
      <c r="I98" t="s">
        <v>149</v>
      </c>
      <c r="J98"/>
      <c r="K98" s="77">
        <v>6.3</v>
      </c>
      <c r="L98" t="s">
        <v>102</v>
      </c>
      <c r="M98" s="78">
        <v>1.4999999999999999E-2</v>
      </c>
      <c r="N98" s="78">
        <v>3.3399999999999999E-2</v>
      </c>
      <c r="O98" s="77">
        <v>37401.949999999997</v>
      </c>
      <c r="P98" s="77">
        <v>95.95</v>
      </c>
      <c r="Q98" s="77">
        <v>0.30137000000000003</v>
      </c>
      <c r="R98" s="77">
        <v>36.188541024999999</v>
      </c>
      <c r="S98" s="78">
        <v>1E-4</v>
      </c>
      <c r="T98" s="78">
        <f t="shared" si="1"/>
        <v>2.7244362685655333E-3</v>
      </c>
      <c r="U98" s="78">
        <f>R98/'סכום נכסי הקרן'!$C$42</f>
        <v>7.3270990850287645E-4</v>
      </c>
    </row>
    <row r="99" spans="2:21">
      <c r="B99" t="s">
        <v>521</v>
      </c>
      <c r="C99" t="s">
        <v>522</v>
      </c>
      <c r="D99" t="s">
        <v>100</v>
      </c>
      <c r="E99" t="s">
        <v>123</v>
      </c>
      <c r="F99" t="s">
        <v>523</v>
      </c>
      <c r="G99" t="s">
        <v>433</v>
      </c>
      <c r="H99" t="s">
        <v>481</v>
      </c>
      <c r="I99" t="s">
        <v>149</v>
      </c>
      <c r="J99"/>
      <c r="K99" s="77">
        <v>1.81</v>
      </c>
      <c r="L99" t="s">
        <v>102</v>
      </c>
      <c r="M99" s="78">
        <v>2.4799999999999999E-2</v>
      </c>
      <c r="N99" s="78">
        <v>2.8899999999999999E-2</v>
      </c>
      <c r="O99" s="77">
        <v>25579.71</v>
      </c>
      <c r="P99" s="77">
        <v>111.24</v>
      </c>
      <c r="Q99" s="77">
        <v>0</v>
      </c>
      <c r="R99" s="77">
        <v>28.454869404</v>
      </c>
      <c r="S99" s="78">
        <v>1E-4</v>
      </c>
      <c r="T99" s="78">
        <f t="shared" si="1"/>
        <v>2.1422106563510823E-3</v>
      </c>
      <c r="U99" s="78">
        <f>R99/'סכום נכסי הקרן'!$C$42</f>
        <v>5.7612614841430021E-4</v>
      </c>
    </row>
    <row r="100" spans="2:21">
      <c r="B100" t="s">
        <v>524</v>
      </c>
      <c r="C100" t="s">
        <v>525</v>
      </c>
      <c r="D100" t="s">
        <v>100</v>
      </c>
      <c r="E100" t="s">
        <v>123</v>
      </c>
      <c r="F100" t="s">
        <v>316</v>
      </c>
      <c r="G100" t="s">
        <v>317</v>
      </c>
      <c r="H100" t="s">
        <v>481</v>
      </c>
      <c r="I100" t="s">
        <v>149</v>
      </c>
      <c r="J100"/>
      <c r="K100" s="77">
        <v>7.0000000000000007E-2</v>
      </c>
      <c r="L100" t="s">
        <v>102</v>
      </c>
      <c r="M100" s="78">
        <v>1.8200000000000001E-2</v>
      </c>
      <c r="N100" s="78">
        <v>8.7999999999999995E-2</v>
      </c>
      <c r="O100" s="77">
        <v>0.65</v>
      </c>
      <c r="P100" s="77">
        <v>5620000</v>
      </c>
      <c r="Q100" s="77">
        <v>0</v>
      </c>
      <c r="R100" s="77">
        <v>36.53</v>
      </c>
      <c r="S100" s="78">
        <v>0</v>
      </c>
      <c r="T100" s="78">
        <f t="shared" si="1"/>
        <v>2.7501428372573894E-3</v>
      </c>
      <c r="U100" s="78">
        <f>R100/'סכום נכסי הקרן'!$C$42</f>
        <v>7.3962343326080746E-4</v>
      </c>
    </row>
    <row r="101" spans="2:21">
      <c r="B101" t="s">
        <v>526</v>
      </c>
      <c r="C101" t="s">
        <v>527</v>
      </c>
      <c r="D101" t="s">
        <v>100</v>
      </c>
      <c r="E101" t="s">
        <v>123</v>
      </c>
      <c r="F101" t="s">
        <v>316</v>
      </c>
      <c r="G101" t="s">
        <v>317</v>
      </c>
      <c r="H101" t="s">
        <v>481</v>
      </c>
      <c r="I101" t="s">
        <v>149</v>
      </c>
      <c r="J101"/>
      <c r="K101" s="77">
        <v>1.22</v>
      </c>
      <c r="L101" t="s">
        <v>102</v>
      </c>
      <c r="M101" s="78">
        <v>1.9E-2</v>
      </c>
      <c r="N101" s="78">
        <v>3.5700000000000003E-2</v>
      </c>
      <c r="O101" s="77">
        <v>1.05</v>
      </c>
      <c r="P101" s="77">
        <v>5452500</v>
      </c>
      <c r="Q101" s="77">
        <v>0</v>
      </c>
      <c r="R101" s="77">
        <v>57.251249999999999</v>
      </c>
      <c r="S101" s="78">
        <v>0</v>
      </c>
      <c r="T101" s="78">
        <f t="shared" si="1"/>
        <v>4.3101318125248322E-3</v>
      </c>
      <c r="U101" s="78">
        <f>R101/'סכום נכסי הקרן'!$C$42</f>
        <v>1.1591668788248782E-3</v>
      </c>
    </row>
    <row r="102" spans="2:21">
      <c r="B102" t="s">
        <v>528</v>
      </c>
      <c r="C102" t="s">
        <v>529</v>
      </c>
      <c r="D102" t="s">
        <v>100</v>
      </c>
      <c r="E102" t="s">
        <v>123</v>
      </c>
      <c r="F102" t="s">
        <v>316</v>
      </c>
      <c r="G102" t="s">
        <v>317</v>
      </c>
      <c r="H102" t="s">
        <v>481</v>
      </c>
      <c r="I102" t="s">
        <v>149</v>
      </c>
      <c r="J102"/>
      <c r="K102" s="77">
        <v>4.3899999999999997</v>
      </c>
      <c r="L102" t="s">
        <v>102</v>
      </c>
      <c r="M102" s="78">
        <v>3.3099999999999997E-2</v>
      </c>
      <c r="N102" s="78">
        <v>3.5299999999999998E-2</v>
      </c>
      <c r="O102" s="77">
        <v>0.98</v>
      </c>
      <c r="P102" s="77">
        <v>5170870</v>
      </c>
      <c r="Q102" s="77">
        <v>0</v>
      </c>
      <c r="R102" s="77">
        <v>50.674526</v>
      </c>
      <c r="S102" s="78">
        <v>1E-4</v>
      </c>
      <c r="T102" s="78">
        <f t="shared" si="1"/>
        <v>3.815006425138608E-3</v>
      </c>
      <c r="U102" s="78">
        <f>R102/'סכום נכסי הקרן'!$C$42</f>
        <v>1.0260078537909676E-3</v>
      </c>
    </row>
    <row r="103" spans="2:21">
      <c r="B103" t="s">
        <v>530</v>
      </c>
      <c r="C103" t="s">
        <v>531</v>
      </c>
      <c r="D103" t="s">
        <v>100</v>
      </c>
      <c r="E103" t="s">
        <v>123</v>
      </c>
      <c r="F103" t="s">
        <v>316</v>
      </c>
      <c r="G103" t="s">
        <v>317</v>
      </c>
      <c r="H103" t="s">
        <v>481</v>
      </c>
      <c r="I103" t="s">
        <v>149</v>
      </c>
      <c r="J103"/>
      <c r="K103" s="77">
        <v>2.68</v>
      </c>
      <c r="L103" t="s">
        <v>102</v>
      </c>
      <c r="M103" s="78">
        <v>1.89E-2</v>
      </c>
      <c r="N103" s="78">
        <v>3.3399999999999999E-2</v>
      </c>
      <c r="O103" s="77">
        <v>0.65</v>
      </c>
      <c r="P103" s="77">
        <v>5395000</v>
      </c>
      <c r="Q103" s="77">
        <v>0</v>
      </c>
      <c r="R103" s="77">
        <v>35.067500000000003</v>
      </c>
      <c r="S103" s="78">
        <v>1E-4</v>
      </c>
      <c r="T103" s="78">
        <f t="shared" si="1"/>
        <v>2.6400392539152346E-3</v>
      </c>
      <c r="U103" s="78">
        <f>R103/'סכום נכסי הקרן'!$C$42</f>
        <v>7.1001217481175382E-4</v>
      </c>
    </row>
    <row r="104" spans="2:21">
      <c r="B104" t="s">
        <v>532</v>
      </c>
      <c r="C104" t="s">
        <v>533</v>
      </c>
      <c r="D104" t="s">
        <v>100</v>
      </c>
      <c r="E104" t="s">
        <v>123</v>
      </c>
      <c r="F104" t="s">
        <v>534</v>
      </c>
      <c r="G104" t="s">
        <v>347</v>
      </c>
      <c r="H104" t="s">
        <v>481</v>
      </c>
      <c r="I104" t="s">
        <v>149</v>
      </c>
      <c r="J104"/>
      <c r="K104" s="77">
        <v>0.78</v>
      </c>
      <c r="L104" t="s">
        <v>102</v>
      </c>
      <c r="M104" s="78">
        <v>2.75E-2</v>
      </c>
      <c r="N104" s="78">
        <v>3.1699999999999999E-2</v>
      </c>
      <c r="O104" s="77">
        <v>5701.14</v>
      </c>
      <c r="P104" s="77">
        <v>112.87</v>
      </c>
      <c r="Q104" s="77">
        <v>0</v>
      </c>
      <c r="R104" s="77">
        <v>6.4348767179999999</v>
      </c>
      <c r="S104" s="78">
        <v>0</v>
      </c>
      <c r="T104" s="78">
        <f t="shared" si="1"/>
        <v>4.8444648548157782E-4</v>
      </c>
      <c r="U104" s="78">
        <f>R104/'סכום נכסי הקרן'!$C$42</f>
        <v>1.3028704108341627E-4</v>
      </c>
    </row>
    <row r="105" spans="2:21">
      <c r="B105" t="s">
        <v>535</v>
      </c>
      <c r="C105" t="s">
        <v>536</v>
      </c>
      <c r="D105" t="s">
        <v>100</v>
      </c>
      <c r="E105" t="s">
        <v>123</v>
      </c>
      <c r="F105" t="s">
        <v>534</v>
      </c>
      <c r="G105" t="s">
        <v>347</v>
      </c>
      <c r="H105" t="s">
        <v>481</v>
      </c>
      <c r="I105" t="s">
        <v>149</v>
      </c>
      <c r="J105"/>
      <c r="K105" s="77">
        <v>3.85</v>
      </c>
      <c r="L105" t="s">
        <v>102</v>
      </c>
      <c r="M105" s="78">
        <v>1.9599999999999999E-2</v>
      </c>
      <c r="N105" s="78">
        <v>3.09E-2</v>
      </c>
      <c r="O105" s="77">
        <v>42540.79</v>
      </c>
      <c r="P105" s="77">
        <v>108.21</v>
      </c>
      <c r="Q105" s="77">
        <v>0</v>
      </c>
      <c r="R105" s="77">
        <v>46.033388858999999</v>
      </c>
      <c r="S105" s="78">
        <v>0</v>
      </c>
      <c r="T105" s="78">
        <f t="shared" si="1"/>
        <v>3.465600729407691E-3</v>
      </c>
      <c r="U105" s="78">
        <f>R105/'סכום נכסי הקרן'!$C$42</f>
        <v>9.3203868361684591E-4</v>
      </c>
    </row>
    <row r="106" spans="2:21">
      <c r="B106" t="s">
        <v>537</v>
      </c>
      <c r="C106" t="s">
        <v>538</v>
      </c>
      <c r="D106" t="s">
        <v>100</v>
      </c>
      <c r="E106" t="s">
        <v>123</v>
      </c>
      <c r="F106" t="s">
        <v>534</v>
      </c>
      <c r="G106" t="s">
        <v>347</v>
      </c>
      <c r="H106" t="s">
        <v>481</v>
      </c>
      <c r="I106" t="s">
        <v>149</v>
      </c>
      <c r="J106"/>
      <c r="K106" s="77">
        <v>6.08</v>
      </c>
      <c r="L106" t="s">
        <v>102</v>
      </c>
      <c r="M106" s="78">
        <v>1.5800000000000002E-2</v>
      </c>
      <c r="N106" s="78">
        <v>3.3000000000000002E-2</v>
      </c>
      <c r="O106" s="77">
        <v>97652.74</v>
      </c>
      <c r="P106" s="77">
        <v>100.66</v>
      </c>
      <c r="Q106" s="77">
        <v>0</v>
      </c>
      <c r="R106" s="77">
        <v>98.297248084000003</v>
      </c>
      <c r="S106" s="78">
        <v>1E-4</v>
      </c>
      <c r="T106" s="78">
        <f t="shared" si="1"/>
        <v>7.4002593139974064E-3</v>
      </c>
      <c r="U106" s="78">
        <f>R106/'סכום נכסי הקרן'!$C$42</f>
        <v>1.9902257899802192E-3</v>
      </c>
    </row>
    <row r="107" spans="2:21">
      <c r="B107" t="s">
        <v>539</v>
      </c>
      <c r="C107" t="s">
        <v>540</v>
      </c>
      <c r="D107" t="s">
        <v>100</v>
      </c>
      <c r="E107" t="s">
        <v>123</v>
      </c>
      <c r="F107" t="s">
        <v>541</v>
      </c>
      <c r="G107" t="s">
        <v>433</v>
      </c>
      <c r="H107" t="s">
        <v>481</v>
      </c>
      <c r="I107" t="s">
        <v>149</v>
      </c>
      <c r="J107"/>
      <c r="K107" s="77">
        <v>2.98</v>
      </c>
      <c r="L107" t="s">
        <v>102</v>
      </c>
      <c r="M107" s="78">
        <v>2.2499999999999999E-2</v>
      </c>
      <c r="N107" s="78">
        <v>2.5100000000000001E-2</v>
      </c>
      <c r="O107" s="77">
        <v>13463.25</v>
      </c>
      <c r="P107" s="77">
        <v>113.07</v>
      </c>
      <c r="Q107" s="77">
        <v>0</v>
      </c>
      <c r="R107" s="77">
        <v>15.222896775000001</v>
      </c>
      <c r="S107" s="78">
        <v>0</v>
      </c>
      <c r="T107" s="78">
        <f t="shared" si="1"/>
        <v>1.1460481940343517E-3</v>
      </c>
      <c r="U107" s="78">
        <f>R107/'סכום נכסי הקרן'!$C$42</f>
        <v>3.0821820905831848E-4</v>
      </c>
    </row>
    <row r="108" spans="2:21">
      <c r="B108" t="s">
        <v>542</v>
      </c>
      <c r="C108" t="s">
        <v>543</v>
      </c>
      <c r="D108" t="s">
        <v>100</v>
      </c>
      <c r="E108" t="s">
        <v>123</v>
      </c>
      <c r="F108" t="s">
        <v>544</v>
      </c>
      <c r="G108" t="s">
        <v>112</v>
      </c>
      <c r="H108" t="s">
        <v>545</v>
      </c>
      <c r="I108" t="s">
        <v>207</v>
      </c>
      <c r="J108"/>
      <c r="K108" s="77">
        <v>4.43</v>
      </c>
      <c r="L108" t="s">
        <v>102</v>
      </c>
      <c r="M108" s="78">
        <v>7.4999999999999997E-3</v>
      </c>
      <c r="N108" s="78">
        <v>4.1300000000000003E-2</v>
      </c>
      <c r="O108" s="77">
        <v>17968.02</v>
      </c>
      <c r="P108" s="77">
        <v>94.79</v>
      </c>
      <c r="Q108" s="77">
        <v>0</v>
      </c>
      <c r="R108" s="77">
        <v>17.031886157999999</v>
      </c>
      <c r="S108" s="78">
        <v>0</v>
      </c>
      <c r="T108" s="78">
        <f t="shared" si="1"/>
        <v>1.2822370578266351E-3</v>
      </c>
      <c r="U108" s="78">
        <f>R108/'סכום נכסי הקרן'!$C$42</f>
        <v>3.4484484300813527E-4</v>
      </c>
    </row>
    <row r="109" spans="2:21">
      <c r="B109" t="s">
        <v>546</v>
      </c>
      <c r="C109" t="s">
        <v>547</v>
      </c>
      <c r="D109" t="s">
        <v>100</v>
      </c>
      <c r="E109" t="s">
        <v>123</v>
      </c>
      <c r="F109" t="s">
        <v>544</v>
      </c>
      <c r="G109" t="s">
        <v>112</v>
      </c>
      <c r="H109" t="s">
        <v>545</v>
      </c>
      <c r="I109" t="s">
        <v>207</v>
      </c>
      <c r="J109"/>
      <c r="K109" s="77">
        <v>5.1100000000000003</v>
      </c>
      <c r="L109" t="s">
        <v>102</v>
      </c>
      <c r="M109" s="78">
        <v>7.4999999999999997E-3</v>
      </c>
      <c r="N109" s="78">
        <v>4.2799999999999998E-2</v>
      </c>
      <c r="O109" s="77">
        <v>99323.15</v>
      </c>
      <c r="P109" s="77">
        <v>90.28</v>
      </c>
      <c r="Q109" s="77">
        <v>0.40288000000000002</v>
      </c>
      <c r="R109" s="77">
        <v>90.071819820000002</v>
      </c>
      <c r="S109" s="78">
        <v>1E-4</v>
      </c>
      <c r="T109" s="78">
        <f t="shared" si="1"/>
        <v>6.7810120480895474E-3</v>
      </c>
      <c r="U109" s="78">
        <f>R109/'סכום נכסי הקרן'!$C$42</f>
        <v>1.8236854260968312E-3</v>
      </c>
    </row>
    <row r="110" spans="2:21">
      <c r="B110" t="s">
        <v>548</v>
      </c>
      <c r="C110" t="s">
        <v>549</v>
      </c>
      <c r="D110" t="s">
        <v>100</v>
      </c>
      <c r="E110" t="s">
        <v>123</v>
      </c>
      <c r="F110" t="s">
        <v>550</v>
      </c>
      <c r="G110" t="s">
        <v>551</v>
      </c>
      <c r="H110" t="s">
        <v>552</v>
      </c>
      <c r="I110" t="s">
        <v>149</v>
      </c>
      <c r="J110"/>
      <c r="K110" s="77">
        <v>4.1500000000000004</v>
      </c>
      <c r="L110" t="s">
        <v>102</v>
      </c>
      <c r="M110" s="78">
        <v>0.04</v>
      </c>
      <c r="N110" s="78">
        <v>5.9499999999999997E-2</v>
      </c>
      <c r="O110" s="77">
        <v>52927.199999999997</v>
      </c>
      <c r="P110" s="77">
        <v>93.48</v>
      </c>
      <c r="Q110" s="77">
        <v>0</v>
      </c>
      <c r="R110" s="77">
        <v>49.476346560000003</v>
      </c>
      <c r="S110" s="78">
        <v>1E-4</v>
      </c>
      <c r="T110" s="78">
        <f t="shared" si="1"/>
        <v>3.7248020833738926E-3</v>
      </c>
      <c r="U110" s="78">
        <f>R110/'סכום נכסי הקרן'!$C$42</f>
        <v>1.0017482975063986E-3</v>
      </c>
    </row>
    <row r="111" spans="2:21">
      <c r="B111" t="s">
        <v>553</v>
      </c>
      <c r="C111" t="s">
        <v>554</v>
      </c>
      <c r="D111" t="s">
        <v>100</v>
      </c>
      <c r="E111" t="s">
        <v>123</v>
      </c>
      <c r="F111" t="s">
        <v>468</v>
      </c>
      <c r="G111" t="s">
        <v>347</v>
      </c>
      <c r="H111" t="s">
        <v>545</v>
      </c>
      <c r="I111" t="s">
        <v>207</v>
      </c>
      <c r="J111"/>
      <c r="K111" s="77">
        <v>1.71</v>
      </c>
      <c r="L111" t="s">
        <v>102</v>
      </c>
      <c r="M111" s="78">
        <v>2.0500000000000001E-2</v>
      </c>
      <c r="N111" s="78">
        <v>3.78E-2</v>
      </c>
      <c r="O111" s="77">
        <v>4929.74</v>
      </c>
      <c r="P111" s="77">
        <v>110.12</v>
      </c>
      <c r="Q111" s="77">
        <v>0</v>
      </c>
      <c r="R111" s="77">
        <v>5.428629688</v>
      </c>
      <c r="S111" s="78">
        <v>0</v>
      </c>
      <c r="T111" s="78">
        <f t="shared" si="1"/>
        <v>4.0869167951207273E-4</v>
      </c>
      <c r="U111" s="78">
        <f>R111/'סכום נכסי הקרן'!$C$42</f>
        <v>1.0991354305338368E-4</v>
      </c>
    </row>
    <row r="112" spans="2:21">
      <c r="B112" t="s">
        <v>555</v>
      </c>
      <c r="C112" t="s">
        <v>556</v>
      </c>
      <c r="D112" t="s">
        <v>100</v>
      </c>
      <c r="E112" t="s">
        <v>123</v>
      </c>
      <c r="F112" t="s">
        <v>468</v>
      </c>
      <c r="G112" t="s">
        <v>347</v>
      </c>
      <c r="H112" t="s">
        <v>545</v>
      </c>
      <c r="I112" t="s">
        <v>207</v>
      </c>
      <c r="J112"/>
      <c r="K112" s="77">
        <v>2.5499999999999998</v>
      </c>
      <c r="L112" t="s">
        <v>102</v>
      </c>
      <c r="M112" s="78">
        <v>2.0500000000000001E-2</v>
      </c>
      <c r="N112" s="78">
        <v>3.61E-2</v>
      </c>
      <c r="O112" s="77">
        <v>27766.54</v>
      </c>
      <c r="P112" s="77">
        <v>108.46</v>
      </c>
      <c r="Q112" s="77">
        <v>0</v>
      </c>
      <c r="R112" s="77">
        <v>30.115589283999999</v>
      </c>
      <c r="S112" s="78">
        <v>0</v>
      </c>
      <c r="T112" s="78">
        <f t="shared" si="1"/>
        <v>2.2672371245326577E-3</v>
      </c>
      <c r="U112" s="78">
        <f>R112/'סכום נכסי הקרן'!$C$42</f>
        <v>6.0975076761304295E-4</v>
      </c>
    </row>
    <row r="113" spans="2:21">
      <c r="B113" t="s">
        <v>557</v>
      </c>
      <c r="C113" t="s">
        <v>558</v>
      </c>
      <c r="D113" t="s">
        <v>100</v>
      </c>
      <c r="E113" t="s">
        <v>123</v>
      </c>
      <c r="F113" t="s">
        <v>468</v>
      </c>
      <c r="G113" t="s">
        <v>347</v>
      </c>
      <c r="H113" t="s">
        <v>545</v>
      </c>
      <c r="I113" t="s">
        <v>207</v>
      </c>
      <c r="J113"/>
      <c r="K113" s="77">
        <v>5.27</v>
      </c>
      <c r="L113" t="s">
        <v>102</v>
      </c>
      <c r="M113" s="78">
        <v>8.3999999999999995E-3</v>
      </c>
      <c r="N113" s="78">
        <v>4.2700000000000002E-2</v>
      </c>
      <c r="O113" s="77">
        <v>70047.62</v>
      </c>
      <c r="P113" s="77">
        <v>93.32</v>
      </c>
      <c r="Q113" s="77">
        <v>0</v>
      </c>
      <c r="R113" s="77">
        <v>65.368438983999994</v>
      </c>
      <c r="S113" s="78">
        <v>1E-4</v>
      </c>
      <c r="T113" s="78">
        <f t="shared" si="1"/>
        <v>4.9212303382026902E-3</v>
      </c>
      <c r="U113" s="78">
        <f>R113/'סכום נכסי הקרן'!$C$42</f>
        <v>1.3235157204556716E-3</v>
      </c>
    </row>
    <row r="114" spans="2:21">
      <c r="B114" t="s">
        <v>559</v>
      </c>
      <c r="C114" t="s">
        <v>560</v>
      </c>
      <c r="D114" t="s">
        <v>100</v>
      </c>
      <c r="E114" t="s">
        <v>123</v>
      </c>
      <c r="F114" t="s">
        <v>468</v>
      </c>
      <c r="G114" t="s">
        <v>347</v>
      </c>
      <c r="H114" t="s">
        <v>545</v>
      </c>
      <c r="I114" t="s">
        <v>207</v>
      </c>
      <c r="J114"/>
      <c r="K114" s="77">
        <v>6.26</v>
      </c>
      <c r="L114" t="s">
        <v>102</v>
      </c>
      <c r="M114" s="78">
        <v>5.0000000000000001E-3</v>
      </c>
      <c r="N114" s="78">
        <v>3.9899999999999998E-2</v>
      </c>
      <c r="O114" s="77">
        <v>9408.2800000000007</v>
      </c>
      <c r="P114" s="77">
        <v>88.06</v>
      </c>
      <c r="Q114" s="77">
        <v>0.31341000000000002</v>
      </c>
      <c r="R114" s="77">
        <v>8.5983413679999998</v>
      </c>
      <c r="S114" s="78">
        <v>1E-4</v>
      </c>
      <c r="T114" s="78">
        <f t="shared" si="1"/>
        <v>6.4732184301941151E-4</v>
      </c>
      <c r="U114" s="78">
        <f>R114/'סכום נכסי הקרן'!$C$42</f>
        <v>1.7409074084173522E-4</v>
      </c>
    </row>
    <row r="115" spans="2:21">
      <c r="B115" t="s">
        <v>561</v>
      </c>
      <c r="C115" t="s">
        <v>562</v>
      </c>
      <c r="D115" t="s">
        <v>100</v>
      </c>
      <c r="E115" t="s">
        <v>123</v>
      </c>
      <c r="F115" t="s">
        <v>468</v>
      </c>
      <c r="G115" t="s">
        <v>347</v>
      </c>
      <c r="H115" t="s">
        <v>545</v>
      </c>
      <c r="I115" t="s">
        <v>207</v>
      </c>
      <c r="J115"/>
      <c r="K115" s="77">
        <v>6.15</v>
      </c>
      <c r="L115" t="s">
        <v>102</v>
      </c>
      <c r="M115" s="78">
        <v>9.7000000000000003E-3</v>
      </c>
      <c r="N115" s="78">
        <v>4.4600000000000001E-2</v>
      </c>
      <c r="O115" s="77">
        <v>25545.63</v>
      </c>
      <c r="P115" s="77">
        <v>88.66</v>
      </c>
      <c r="Q115" s="77">
        <v>0.91869000000000001</v>
      </c>
      <c r="R115" s="77">
        <v>23.567445557999999</v>
      </c>
      <c r="S115" s="78">
        <v>1E-4</v>
      </c>
      <c r="T115" s="78">
        <f t="shared" si="1"/>
        <v>1.7742633888252718E-3</v>
      </c>
      <c r="U115" s="78">
        <f>R115/'סכום נכסי הקרן'!$C$42</f>
        <v>4.771704077961983E-4</v>
      </c>
    </row>
    <row r="116" spans="2:21">
      <c r="B116" t="s">
        <v>563</v>
      </c>
      <c r="C116" t="s">
        <v>564</v>
      </c>
      <c r="D116" t="s">
        <v>100</v>
      </c>
      <c r="E116" t="s">
        <v>123</v>
      </c>
      <c r="F116" t="s">
        <v>565</v>
      </c>
      <c r="G116" t="s">
        <v>132</v>
      </c>
      <c r="H116" t="s">
        <v>545</v>
      </c>
      <c r="I116" t="s">
        <v>207</v>
      </c>
      <c r="J116"/>
      <c r="K116" s="77">
        <v>0.77</v>
      </c>
      <c r="L116" t="s">
        <v>102</v>
      </c>
      <c r="M116" s="78">
        <v>1.9800000000000002E-2</v>
      </c>
      <c r="N116" s="78">
        <v>3.4599999999999999E-2</v>
      </c>
      <c r="O116" s="77">
        <v>11033.19</v>
      </c>
      <c r="P116" s="77">
        <v>110.65</v>
      </c>
      <c r="Q116" s="77">
        <v>0</v>
      </c>
      <c r="R116" s="77">
        <v>12.208224735</v>
      </c>
      <c r="S116" s="78">
        <v>1E-4</v>
      </c>
      <c r="T116" s="78">
        <f t="shared" si="1"/>
        <v>9.1909011252638221E-4</v>
      </c>
      <c r="U116" s="78">
        <f>R116/'סכום נכסי הקרן'!$C$42</f>
        <v>2.4718010108185632E-4</v>
      </c>
    </row>
    <row r="117" spans="2:21">
      <c r="B117" t="s">
        <v>566</v>
      </c>
      <c r="C117" t="s">
        <v>567</v>
      </c>
      <c r="D117" t="s">
        <v>100</v>
      </c>
      <c r="E117" t="s">
        <v>123</v>
      </c>
      <c r="F117" t="s">
        <v>568</v>
      </c>
      <c r="G117" t="s">
        <v>327</v>
      </c>
      <c r="H117" t="s">
        <v>545</v>
      </c>
      <c r="I117" t="s">
        <v>207</v>
      </c>
      <c r="J117"/>
      <c r="K117" s="77">
        <v>2.5499999999999998</v>
      </c>
      <c r="L117" t="s">
        <v>102</v>
      </c>
      <c r="M117" s="78">
        <v>1.9400000000000001E-2</v>
      </c>
      <c r="N117" s="78">
        <v>2.9499999999999998E-2</v>
      </c>
      <c r="O117" s="77">
        <v>988.64</v>
      </c>
      <c r="P117" s="77">
        <v>109.99</v>
      </c>
      <c r="Q117" s="77">
        <v>0</v>
      </c>
      <c r="R117" s="77">
        <v>1.0874051360000001</v>
      </c>
      <c r="S117" s="78">
        <v>0</v>
      </c>
      <c r="T117" s="78">
        <f t="shared" si="1"/>
        <v>8.1864753516761507E-5</v>
      </c>
      <c r="U117" s="78">
        <f>R117/'סכום נכסי הקרן'!$C$42</f>
        <v>2.2016707364734611E-5</v>
      </c>
    </row>
    <row r="118" spans="2:21">
      <c r="B118" t="s">
        <v>569</v>
      </c>
      <c r="C118" t="s">
        <v>570</v>
      </c>
      <c r="D118" t="s">
        <v>100</v>
      </c>
      <c r="E118" t="s">
        <v>123</v>
      </c>
      <c r="F118" t="s">
        <v>568</v>
      </c>
      <c r="G118" t="s">
        <v>327</v>
      </c>
      <c r="H118" t="s">
        <v>545</v>
      </c>
      <c r="I118" t="s">
        <v>207</v>
      </c>
      <c r="J118"/>
      <c r="K118" s="77">
        <v>3.52</v>
      </c>
      <c r="L118" t="s">
        <v>102</v>
      </c>
      <c r="M118" s="78">
        <v>1.23E-2</v>
      </c>
      <c r="N118" s="78">
        <v>2.9100000000000001E-2</v>
      </c>
      <c r="O118" s="77">
        <v>68079.509999999995</v>
      </c>
      <c r="P118" s="77">
        <v>105.97</v>
      </c>
      <c r="Q118" s="77">
        <v>0</v>
      </c>
      <c r="R118" s="77">
        <v>72.143856747000001</v>
      </c>
      <c r="S118" s="78">
        <v>1E-4</v>
      </c>
      <c r="T118" s="78">
        <f t="shared" si="1"/>
        <v>5.4313142864737271E-3</v>
      </c>
      <c r="U118" s="78">
        <f>R118/'סכום נכסי הקרן'!$C$42</f>
        <v>1.4606977009551604E-3</v>
      </c>
    </row>
    <row r="119" spans="2:21">
      <c r="B119" t="s">
        <v>571</v>
      </c>
      <c r="C119" t="s">
        <v>572</v>
      </c>
      <c r="D119" t="s">
        <v>100</v>
      </c>
      <c r="E119" t="s">
        <v>123</v>
      </c>
      <c r="F119" t="s">
        <v>573</v>
      </c>
      <c r="G119" t="s">
        <v>127</v>
      </c>
      <c r="H119" t="s">
        <v>545</v>
      </c>
      <c r="I119" t="s">
        <v>207</v>
      </c>
      <c r="J119"/>
      <c r="K119" s="77">
        <v>1.64</v>
      </c>
      <c r="L119" t="s">
        <v>102</v>
      </c>
      <c r="M119" s="78">
        <v>1.8499999999999999E-2</v>
      </c>
      <c r="N119" s="78">
        <v>3.9800000000000002E-2</v>
      </c>
      <c r="O119" s="77">
        <v>6456.67</v>
      </c>
      <c r="P119" s="77">
        <v>106.38</v>
      </c>
      <c r="Q119" s="77">
        <v>0</v>
      </c>
      <c r="R119" s="77">
        <v>6.8686055460000004</v>
      </c>
      <c r="S119" s="78">
        <v>0</v>
      </c>
      <c r="T119" s="78">
        <f t="shared" si="1"/>
        <v>5.1709954405360753E-4</v>
      </c>
      <c r="U119" s="78">
        <f>R119/'סכום נכסי הקרן'!$C$42</f>
        <v>1.3906875487672442E-4</v>
      </c>
    </row>
    <row r="120" spans="2:21">
      <c r="B120" t="s">
        <v>574</v>
      </c>
      <c r="C120" t="s">
        <v>575</v>
      </c>
      <c r="D120" t="s">
        <v>100</v>
      </c>
      <c r="E120" t="s">
        <v>123</v>
      </c>
      <c r="F120" t="s">
        <v>573</v>
      </c>
      <c r="G120" t="s">
        <v>127</v>
      </c>
      <c r="H120" t="s">
        <v>545</v>
      </c>
      <c r="I120" t="s">
        <v>207</v>
      </c>
      <c r="J120"/>
      <c r="K120" s="77">
        <v>2.25</v>
      </c>
      <c r="L120" t="s">
        <v>102</v>
      </c>
      <c r="M120" s="78">
        <v>3.2000000000000001E-2</v>
      </c>
      <c r="N120" s="78">
        <v>4.24E-2</v>
      </c>
      <c r="O120" s="77">
        <v>84032.79</v>
      </c>
      <c r="P120" s="77">
        <v>101.36</v>
      </c>
      <c r="Q120" s="77">
        <v>0</v>
      </c>
      <c r="R120" s="77">
        <v>85.175635944000007</v>
      </c>
      <c r="S120" s="78">
        <v>2.0000000000000001E-4</v>
      </c>
      <c r="T120" s="78">
        <f t="shared" si="1"/>
        <v>6.4124052860726711E-3</v>
      </c>
      <c r="U120" s="78">
        <f>R120/'סכום נכסי הקרן'!$C$42</f>
        <v>1.7245523210258394E-3</v>
      </c>
    </row>
    <row r="121" spans="2:21">
      <c r="B121" t="s">
        <v>576</v>
      </c>
      <c r="C121" t="s">
        <v>577</v>
      </c>
      <c r="D121" t="s">
        <v>100</v>
      </c>
      <c r="E121" t="s">
        <v>123</v>
      </c>
      <c r="F121" t="s">
        <v>578</v>
      </c>
      <c r="G121" t="s">
        <v>127</v>
      </c>
      <c r="H121" t="s">
        <v>545</v>
      </c>
      <c r="I121" t="s">
        <v>207</v>
      </c>
      <c r="J121"/>
      <c r="K121" s="77">
        <v>0.5</v>
      </c>
      <c r="L121" t="s">
        <v>102</v>
      </c>
      <c r="M121" s="78">
        <v>3.15E-2</v>
      </c>
      <c r="N121" s="78">
        <v>4.0399999999999998E-2</v>
      </c>
      <c r="O121" s="77">
        <v>21436.11</v>
      </c>
      <c r="P121" s="77">
        <v>110.56</v>
      </c>
      <c r="Q121" s="77">
        <v>0.37506</v>
      </c>
      <c r="R121" s="77">
        <v>24.074823215999999</v>
      </c>
      <c r="S121" s="78">
        <v>2.0000000000000001E-4</v>
      </c>
      <c r="T121" s="78">
        <f t="shared" si="1"/>
        <v>1.8124610628447934E-3</v>
      </c>
      <c r="U121" s="78">
        <f>R121/'סכום נכסי הקרן'!$C$42</f>
        <v>4.8744329050547254E-4</v>
      </c>
    </row>
    <row r="122" spans="2:21">
      <c r="B122" t="s">
        <v>579</v>
      </c>
      <c r="C122" t="s">
        <v>580</v>
      </c>
      <c r="D122" t="s">
        <v>100</v>
      </c>
      <c r="E122" t="s">
        <v>123</v>
      </c>
      <c r="F122" t="s">
        <v>578</v>
      </c>
      <c r="G122" t="s">
        <v>127</v>
      </c>
      <c r="H122" t="s">
        <v>545</v>
      </c>
      <c r="I122" t="s">
        <v>207</v>
      </c>
      <c r="J122"/>
      <c r="K122" s="77">
        <v>2.83</v>
      </c>
      <c r="L122" t="s">
        <v>102</v>
      </c>
      <c r="M122" s="78">
        <v>0.01</v>
      </c>
      <c r="N122" s="78">
        <v>3.6700000000000003E-2</v>
      </c>
      <c r="O122" s="77">
        <v>48602.25</v>
      </c>
      <c r="P122" s="77">
        <v>100.59</v>
      </c>
      <c r="Q122" s="77">
        <v>0</v>
      </c>
      <c r="R122" s="77">
        <v>48.889003275</v>
      </c>
      <c r="S122" s="78">
        <v>1E-4</v>
      </c>
      <c r="T122" s="78">
        <f t="shared" si="1"/>
        <v>3.6805842369940956E-3</v>
      </c>
      <c r="U122" s="78">
        <f>R122/'סכום נכסי הקרן'!$C$42</f>
        <v>9.8985634960181658E-4</v>
      </c>
    </row>
    <row r="123" spans="2:21">
      <c r="B123" t="s">
        <v>581</v>
      </c>
      <c r="C123" t="s">
        <v>582</v>
      </c>
      <c r="D123" t="s">
        <v>100</v>
      </c>
      <c r="E123" t="s">
        <v>123</v>
      </c>
      <c r="F123" t="s">
        <v>578</v>
      </c>
      <c r="G123" t="s">
        <v>127</v>
      </c>
      <c r="H123" t="s">
        <v>545</v>
      </c>
      <c r="I123" t="s">
        <v>207</v>
      </c>
      <c r="J123"/>
      <c r="K123" s="77">
        <v>3.42</v>
      </c>
      <c r="L123" t="s">
        <v>102</v>
      </c>
      <c r="M123" s="78">
        <v>3.2300000000000002E-2</v>
      </c>
      <c r="N123" s="78">
        <v>4.1500000000000002E-2</v>
      </c>
      <c r="O123" s="77">
        <v>53482.720000000001</v>
      </c>
      <c r="P123" s="77">
        <v>100.15</v>
      </c>
      <c r="Q123" s="77">
        <v>3.6292599999999999</v>
      </c>
      <c r="R123" s="77">
        <v>57.192204080000003</v>
      </c>
      <c r="S123" s="78">
        <v>1E-4</v>
      </c>
      <c r="T123" s="78">
        <f t="shared" si="1"/>
        <v>4.305686569876125E-3</v>
      </c>
      <c r="U123" s="78">
        <f>R123/'סכום נכסי הקרן'!$C$42</f>
        <v>1.1579713752368564E-3</v>
      </c>
    </row>
    <row r="124" spans="2:21">
      <c r="B124" t="s">
        <v>583</v>
      </c>
      <c r="C124" t="s">
        <v>584</v>
      </c>
      <c r="D124" t="s">
        <v>100</v>
      </c>
      <c r="E124" t="s">
        <v>123</v>
      </c>
      <c r="F124" t="s">
        <v>585</v>
      </c>
      <c r="G124" t="s">
        <v>112</v>
      </c>
      <c r="H124" t="s">
        <v>545</v>
      </c>
      <c r="I124" t="s">
        <v>207</v>
      </c>
      <c r="J124"/>
      <c r="K124" s="77">
        <v>4.8600000000000003</v>
      </c>
      <c r="L124" t="s">
        <v>102</v>
      </c>
      <c r="M124" s="78">
        <v>0.03</v>
      </c>
      <c r="N124" s="78">
        <v>4.3099999999999999E-2</v>
      </c>
      <c r="O124" s="77">
        <v>32192.97</v>
      </c>
      <c r="P124" s="77">
        <v>95.81</v>
      </c>
      <c r="Q124" s="77">
        <v>0</v>
      </c>
      <c r="R124" s="77">
        <v>30.844084556999999</v>
      </c>
      <c r="S124" s="78">
        <v>1E-4</v>
      </c>
      <c r="T124" s="78">
        <f t="shared" si="1"/>
        <v>2.3220815279549633E-3</v>
      </c>
      <c r="U124" s="78">
        <f>R124/'סכום נכסי הקרן'!$C$42</f>
        <v>6.2450062184054168E-4</v>
      </c>
    </row>
    <row r="125" spans="2:21">
      <c r="B125" t="s">
        <v>586</v>
      </c>
      <c r="C125" t="s">
        <v>587</v>
      </c>
      <c r="D125" t="s">
        <v>100</v>
      </c>
      <c r="E125" t="s">
        <v>123</v>
      </c>
      <c r="F125" t="s">
        <v>588</v>
      </c>
      <c r="G125" t="s">
        <v>347</v>
      </c>
      <c r="H125" t="s">
        <v>552</v>
      </c>
      <c r="I125" t="s">
        <v>149</v>
      </c>
      <c r="J125"/>
      <c r="K125" s="77">
        <v>1.99</v>
      </c>
      <c r="L125" t="s">
        <v>102</v>
      </c>
      <c r="M125" s="78">
        <v>2.5000000000000001E-2</v>
      </c>
      <c r="N125" s="78">
        <v>3.5400000000000001E-2</v>
      </c>
      <c r="O125" s="77">
        <v>25288.43</v>
      </c>
      <c r="P125" s="77">
        <v>111.2</v>
      </c>
      <c r="Q125" s="77">
        <v>0</v>
      </c>
      <c r="R125" s="77">
        <v>28.120734160000001</v>
      </c>
      <c r="S125" s="78">
        <v>1E-4</v>
      </c>
      <c r="T125" s="78">
        <f t="shared" si="1"/>
        <v>2.1170554510961731E-3</v>
      </c>
      <c r="U125" s="78">
        <f>R125/'סכום נכסי הקרן'!$C$42</f>
        <v>5.6936090734283247E-4</v>
      </c>
    </row>
    <row r="126" spans="2:21">
      <c r="B126" t="s">
        <v>589</v>
      </c>
      <c r="C126" t="s">
        <v>590</v>
      </c>
      <c r="D126" t="s">
        <v>100</v>
      </c>
      <c r="E126" t="s">
        <v>123</v>
      </c>
      <c r="F126" t="s">
        <v>588</v>
      </c>
      <c r="G126" t="s">
        <v>347</v>
      </c>
      <c r="H126" t="s">
        <v>552</v>
      </c>
      <c r="I126" t="s">
        <v>149</v>
      </c>
      <c r="J126"/>
      <c r="K126" s="77">
        <v>4.9800000000000004</v>
      </c>
      <c r="L126" t="s">
        <v>102</v>
      </c>
      <c r="M126" s="78">
        <v>1.9E-2</v>
      </c>
      <c r="N126" s="78">
        <v>3.85E-2</v>
      </c>
      <c r="O126" s="77">
        <v>29782.799999999999</v>
      </c>
      <c r="P126" s="77">
        <v>102.11</v>
      </c>
      <c r="Q126" s="77">
        <v>0</v>
      </c>
      <c r="R126" s="77">
        <v>30.41121708</v>
      </c>
      <c r="S126" s="78">
        <v>1E-4</v>
      </c>
      <c r="T126" s="78">
        <f t="shared" si="1"/>
        <v>2.2894933157635252E-3</v>
      </c>
      <c r="U126" s="78">
        <f>R126/'סכום נכסי הקרן'!$C$42</f>
        <v>6.1573634783326878E-4</v>
      </c>
    </row>
    <row r="127" spans="2:21">
      <c r="B127" t="s">
        <v>591</v>
      </c>
      <c r="C127" t="s">
        <v>592</v>
      </c>
      <c r="D127" t="s">
        <v>100</v>
      </c>
      <c r="E127" t="s">
        <v>123</v>
      </c>
      <c r="F127" t="s">
        <v>588</v>
      </c>
      <c r="G127" t="s">
        <v>347</v>
      </c>
      <c r="H127" t="s">
        <v>552</v>
      </c>
      <c r="I127" t="s">
        <v>149</v>
      </c>
      <c r="J127"/>
      <c r="K127" s="77">
        <v>6.74</v>
      </c>
      <c r="L127" t="s">
        <v>102</v>
      </c>
      <c r="M127" s="78">
        <v>3.8999999999999998E-3</v>
      </c>
      <c r="N127" s="78">
        <v>4.1700000000000001E-2</v>
      </c>
      <c r="O127" s="77">
        <v>31205.68</v>
      </c>
      <c r="P127" s="77">
        <v>83.82</v>
      </c>
      <c r="Q127" s="77">
        <v>0</v>
      </c>
      <c r="R127" s="77">
        <v>26.156600976</v>
      </c>
      <c r="S127" s="78">
        <v>1E-4</v>
      </c>
      <c r="T127" s="78">
        <f t="shared" si="1"/>
        <v>1.9691866635955665E-3</v>
      </c>
      <c r="U127" s="78">
        <f>R127/'סכום נכסי הקרן'!$C$42</f>
        <v>5.2959307463186717E-4</v>
      </c>
    </row>
    <row r="128" spans="2:21">
      <c r="B128" t="s">
        <v>593</v>
      </c>
      <c r="C128" t="s">
        <v>594</v>
      </c>
      <c r="D128" t="s">
        <v>100</v>
      </c>
      <c r="E128" t="s">
        <v>123</v>
      </c>
      <c r="F128" t="s">
        <v>595</v>
      </c>
      <c r="G128" t="s">
        <v>596</v>
      </c>
      <c r="H128" t="s">
        <v>552</v>
      </c>
      <c r="I128" t="s">
        <v>149</v>
      </c>
      <c r="J128"/>
      <c r="K128" s="77">
        <v>1.29</v>
      </c>
      <c r="L128" t="s">
        <v>102</v>
      </c>
      <c r="M128" s="78">
        <v>1.8499999999999999E-2</v>
      </c>
      <c r="N128" s="78">
        <v>3.5799999999999998E-2</v>
      </c>
      <c r="O128" s="77">
        <v>39698.21</v>
      </c>
      <c r="P128" s="77">
        <v>109.43</v>
      </c>
      <c r="Q128" s="77">
        <v>0</v>
      </c>
      <c r="R128" s="77">
        <v>43.441751203000003</v>
      </c>
      <c r="S128" s="78">
        <v>1E-4</v>
      </c>
      <c r="T128" s="78">
        <f t="shared" si="1"/>
        <v>3.2704905805871348E-3</v>
      </c>
      <c r="U128" s="78">
        <f>R128/'סכום נכסי הקרן'!$C$42</f>
        <v>8.7956575887283524E-4</v>
      </c>
    </row>
    <row r="129" spans="2:21">
      <c r="B129" t="s">
        <v>597</v>
      </c>
      <c r="C129" t="s">
        <v>598</v>
      </c>
      <c r="D129" t="s">
        <v>100</v>
      </c>
      <c r="E129" t="s">
        <v>123</v>
      </c>
      <c r="F129" t="s">
        <v>595</v>
      </c>
      <c r="G129" t="s">
        <v>596</v>
      </c>
      <c r="H129" t="s">
        <v>552</v>
      </c>
      <c r="I129" t="s">
        <v>149</v>
      </c>
      <c r="J129"/>
      <c r="K129" s="77">
        <v>3.91</v>
      </c>
      <c r="L129" t="s">
        <v>102</v>
      </c>
      <c r="M129" s="78">
        <v>0.01</v>
      </c>
      <c r="N129" s="78">
        <v>4.7399999999999998E-2</v>
      </c>
      <c r="O129" s="77">
        <v>105670.18</v>
      </c>
      <c r="P129" s="77">
        <v>94.21</v>
      </c>
      <c r="Q129" s="77">
        <v>0</v>
      </c>
      <c r="R129" s="77">
        <v>99.551876578000005</v>
      </c>
      <c r="S129" s="78">
        <v>1E-4</v>
      </c>
      <c r="T129" s="78">
        <f t="shared" si="1"/>
        <v>7.4947133946487374E-3</v>
      </c>
      <c r="U129" s="78">
        <f>R129/'סכום נכסי הקרן'!$C$42</f>
        <v>2.0156282710697103E-3</v>
      </c>
    </row>
    <row r="130" spans="2:21">
      <c r="B130" t="s">
        <v>599</v>
      </c>
      <c r="C130" t="s">
        <v>600</v>
      </c>
      <c r="D130" t="s">
        <v>100</v>
      </c>
      <c r="E130" t="s">
        <v>123</v>
      </c>
      <c r="F130" t="s">
        <v>595</v>
      </c>
      <c r="G130" t="s">
        <v>596</v>
      </c>
      <c r="H130" t="s">
        <v>552</v>
      </c>
      <c r="I130" t="s">
        <v>149</v>
      </c>
      <c r="J130"/>
      <c r="K130" s="77">
        <v>2.6</v>
      </c>
      <c r="L130" t="s">
        <v>102</v>
      </c>
      <c r="M130" s="78">
        <v>3.5400000000000001E-2</v>
      </c>
      <c r="N130" s="78">
        <v>4.5600000000000002E-2</v>
      </c>
      <c r="O130" s="77">
        <v>102546.45</v>
      </c>
      <c r="P130" s="77">
        <v>100.73</v>
      </c>
      <c r="Q130" s="77">
        <v>1.87571</v>
      </c>
      <c r="R130" s="77">
        <v>105.170749085</v>
      </c>
      <c r="S130" s="78">
        <v>1E-4</v>
      </c>
      <c r="T130" s="78">
        <f t="shared" si="1"/>
        <v>7.9177274099399633E-3</v>
      </c>
      <c r="U130" s="78">
        <f>R130/'סכום נכסי הקרן'!$C$42</f>
        <v>2.1293936632044517E-3</v>
      </c>
    </row>
    <row r="131" spans="2:21">
      <c r="B131" t="s">
        <v>601</v>
      </c>
      <c r="C131" t="s">
        <v>602</v>
      </c>
      <c r="D131" t="s">
        <v>100</v>
      </c>
      <c r="E131" t="s">
        <v>123</v>
      </c>
      <c r="F131" t="s">
        <v>595</v>
      </c>
      <c r="G131" t="s">
        <v>596</v>
      </c>
      <c r="H131" t="s">
        <v>552</v>
      </c>
      <c r="I131" t="s">
        <v>149</v>
      </c>
      <c r="J131"/>
      <c r="K131" s="77">
        <v>1.1499999999999999</v>
      </c>
      <c r="L131" t="s">
        <v>102</v>
      </c>
      <c r="M131" s="78">
        <v>0.01</v>
      </c>
      <c r="N131" s="78">
        <v>4.1099999999999998E-2</v>
      </c>
      <c r="O131" s="77">
        <v>63765.47</v>
      </c>
      <c r="P131" s="77">
        <v>106.62</v>
      </c>
      <c r="Q131" s="77">
        <v>0</v>
      </c>
      <c r="R131" s="77">
        <v>67.986744114000004</v>
      </c>
      <c r="S131" s="78">
        <v>1E-4</v>
      </c>
      <c r="T131" s="78">
        <f t="shared" si="1"/>
        <v>5.1183481345077496E-3</v>
      </c>
      <c r="U131" s="78">
        <f>R131/'סכום נכסי הקרן'!$C$42</f>
        <v>1.3765285819277492E-3</v>
      </c>
    </row>
    <row r="132" spans="2:21">
      <c r="B132" t="s">
        <v>603</v>
      </c>
      <c r="C132" t="s">
        <v>604</v>
      </c>
      <c r="D132" t="s">
        <v>100</v>
      </c>
      <c r="E132" t="s">
        <v>123</v>
      </c>
      <c r="F132" t="s">
        <v>605</v>
      </c>
      <c r="G132" t="s">
        <v>347</v>
      </c>
      <c r="H132" t="s">
        <v>552</v>
      </c>
      <c r="I132" t="s">
        <v>149</v>
      </c>
      <c r="J132"/>
      <c r="K132" s="77">
        <v>3.51</v>
      </c>
      <c r="L132" t="s">
        <v>102</v>
      </c>
      <c r="M132" s="78">
        <v>2.75E-2</v>
      </c>
      <c r="N132" s="78">
        <v>3.04E-2</v>
      </c>
      <c r="O132" s="77">
        <v>55434.17</v>
      </c>
      <c r="P132" s="77">
        <v>110.48</v>
      </c>
      <c r="Q132" s="77">
        <v>0</v>
      </c>
      <c r="R132" s="77">
        <v>61.243671016</v>
      </c>
      <c r="S132" s="78">
        <v>1E-4</v>
      </c>
      <c r="T132" s="78">
        <f t="shared" si="1"/>
        <v>4.6106992382151761E-3</v>
      </c>
      <c r="U132" s="78">
        <f>R132/'סכום נכסי הקרן'!$C$42</f>
        <v>1.2400014843238249E-3</v>
      </c>
    </row>
    <row r="133" spans="2:21">
      <c r="B133" t="s">
        <v>606</v>
      </c>
      <c r="C133" t="s">
        <v>607</v>
      </c>
      <c r="D133" t="s">
        <v>100</v>
      </c>
      <c r="E133" t="s">
        <v>123</v>
      </c>
      <c r="F133" t="s">
        <v>605</v>
      </c>
      <c r="G133" t="s">
        <v>347</v>
      </c>
      <c r="H133" t="s">
        <v>552</v>
      </c>
      <c r="I133" t="s">
        <v>149</v>
      </c>
      <c r="J133"/>
      <c r="K133" s="77">
        <v>5.16</v>
      </c>
      <c r="L133" t="s">
        <v>102</v>
      </c>
      <c r="M133" s="78">
        <v>8.5000000000000006E-3</v>
      </c>
      <c r="N133" s="78">
        <v>3.4700000000000002E-2</v>
      </c>
      <c r="O133" s="77">
        <v>42647.48</v>
      </c>
      <c r="P133" s="77">
        <v>96.94</v>
      </c>
      <c r="Q133" s="77">
        <v>0</v>
      </c>
      <c r="R133" s="77">
        <v>41.342467112000001</v>
      </c>
      <c r="S133" s="78">
        <v>1E-4</v>
      </c>
      <c r="T133" s="78">
        <f t="shared" si="1"/>
        <v>3.1124470244351492E-3</v>
      </c>
      <c r="U133" s="78">
        <f>R133/'סכום נכסי הקרן'!$C$42</f>
        <v>8.3706152381192054E-4</v>
      </c>
    </row>
    <row r="134" spans="2:21">
      <c r="B134" t="s">
        <v>608</v>
      </c>
      <c r="C134" t="s">
        <v>609</v>
      </c>
      <c r="D134" t="s">
        <v>100</v>
      </c>
      <c r="E134" t="s">
        <v>123</v>
      </c>
      <c r="F134" t="s">
        <v>605</v>
      </c>
      <c r="G134" t="s">
        <v>347</v>
      </c>
      <c r="H134" t="s">
        <v>552</v>
      </c>
      <c r="I134" t="s">
        <v>149</v>
      </c>
      <c r="J134"/>
      <c r="K134" s="77">
        <v>6.49</v>
      </c>
      <c r="L134" t="s">
        <v>102</v>
      </c>
      <c r="M134" s="78">
        <v>3.1800000000000002E-2</v>
      </c>
      <c r="N134" s="78">
        <v>3.6799999999999999E-2</v>
      </c>
      <c r="O134" s="77">
        <v>42608.38</v>
      </c>
      <c r="P134" s="77">
        <v>101.6</v>
      </c>
      <c r="Q134" s="77">
        <v>0</v>
      </c>
      <c r="R134" s="77">
        <v>43.290114080000002</v>
      </c>
      <c r="S134" s="78">
        <v>2.0000000000000001E-4</v>
      </c>
      <c r="T134" s="78">
        <f t="shared" si="1"/>
        <v>3.2590746553837193E-3</v>
      </c>
      <c r="U134" s="78">
        <f>R134/'סכום נכסי הקרן'!$C$42</f>
        <v>8.7649555987138301E-4</v>
      </c>
    </row>
    <row r="135" spans="2:21">
      <c r="B135" t="s">
        <v>610</v>
      </c>
      <c r="C135" t="s">
        <v>611</v>
      </c>
      <c r="D135" t="s">
        <v>100</v>
      </c>
      <c r="E135" t="s">
        <v>123</v>
      </c>
      <c r="F135" t="s">
        <v>612</v>
      </c>
      <c r="G135" t="s">
        <v>613</v>
      </c>
      <c r="H135" t="s">
        <v>614</v>
      </c>
      <c r="I135" t="s">
        <v>149</v>
      </c>
      <c r="J135"/>
      <c r="K135" s="77">
        <v>2.41</v>
      </c>
      <c r="L135" t="s">
        <v>102</v>
      </c>
      <c r="M135" s="78">
        <v>2.5700000000000001E-2</v>
      </c>
      <c r="N135" s="78">
        <v>4.1099999999999998E-2</v>
      </c>
      <c r="O135" s="77">
        <v>67617.509999999995</v>
      </c>
      <c r="P135" s="77">
        <v>109.71</v>
      </c>
      <c r="Q135" s="77">
        <v>0</v>
      </c>
      <c r="R135" s="77">
        <v>74.183170220999997</v>
      </c>
      <c r="S135" s="78">
        <v>1E-4</v>
      </c>
      <c r="T135" s="78">
        <f t="shared" si="1"/>
        <v>5.5848429846243859E-3</v>
      </c>
      <c r="U135" s="78">
        <f>R135/'סכום נכסי הקרן'!$C$42</f>
        <v>1.5019877100746484E-3</v>
      </c>
    </row>
    <row r="136" spans="2:21">
      <c r="B136" t="s">
        <v>615</v>
      </c>
      <c r="C136" t="s">
        <v>616</v>
      </c>
      <c r="D136" t="s">
        <v>100</v>
      </c>
      <c r="E136" t="s">
        <v>123</v>
      </c>
      <c r="F136" t="s">
        <v>612</v>
      </c>
      <c r="G136" t="s">
        <v>613</v>
      </c>
      <c r="H136" t="s">
        <v>614</v>
      </c>
      <c r="I136" t="s">
        <v>149</v>
      </c>
      <c r="J136"/>
      <c r="K136" s="77">
        <v>4.3099999999999996</v>
      </c>
      <c r="L136" t="s">
        <v>102</v>
      </c>
      <c r="M136" s="78">
        <v>0.04</v>
      </c>
      <c r="N136" s="78">
        <v>4.2700000000000002E-2</v>
      </c>
      <c r="O136" s="77">
        <v>36336.19</v>
      </c>
      <c r="P136" s="77">
        <v>99.7</v>
      </c>
      <c r="Q136" s="77">
        <v>0</v>
      </c>
      <c r="R136" s="77">
        <v>36.227181430000002</v>
      </c>
      <c r="S136" s="78">
        <v>1E-4</v>
      </c>
      <c r="T136" s="78">
        <f t="shared" si="1"/>
        <v>2.7273452921910326E-3</v>
      </c>
      <c r="U136" s="78">
        <f>R136/'סכום נכסי הקרן'!$C$42</f>
        <v>7.3349226133640204E-4</v>
      </c>
    </row>
    <row r="137" spans="2:21">
      <c r="B137" t="s">
        <v>617</v>
      </c>
      <c r="C137" t="s">
        <v>618</v>
      </c>
      <c r="D137" t="s">
        <v>100</v>
      </c>
      <c r="E137" t="s">
        <v>123</v>
      </c>
      <c r="F137" t="s">
        <v>612</v>
      </c>
      <c r="G137" t="s">
        <v>613</v>
      </c>
      <c r="H137" t="s">
        <v>614</v>
      </c>
      <c r="I137" t="s">
        <v>149</v>
      </c>
      <c r="J137"/>
      <c r="K137" s="77">
        <v>1.24</v>
      </c>
      <c r="L137" t="s">
        <v>102</v>
      </c>
      <c r="M137" s="78">
        <v>1.2200000000000001E-2</v>
      </c>
      <c r="N137" s="78">
        <v>3.8199999999999998E-2</v>
      </c>
      <c r="O137" s="77">
        <v>9817.57</v>
      </c>
      <c r="P137" s="77">
        <v>108.19</v>
      </c>
      <c r="Q137" s="77">
        <v>0</v>
      </c>
      <c r="R137" s="77">
        <v>10.621628983000001</v>
      </c>
      <c r="S137" s="78">
        <v>0</v>
      </c>
      <c r="T137" s="78">
        <f t="shared" si="1"/>
        <v>7.9964404236525981E-4</v>
      </c>
      <c r="U137" s="78">
        <f>R137/'סכום נכסי הקרן'!$C$42</f>
        <v>2.150562741644938E-4</v>
      </c>
    </row>
    <row r="138" spans="2:21">
      <c r="B138" t="s">
        <v>619</v>
      </c>
      <c r="C138" t="s">
        <v>620</v>
      </c>
      <c r="D138" t="s">
        <v>100</v>
      </c>
      <c r="E138" t="s">
        <v>123</v>
      </c>
      <c r="F138" t="s">
        <v>612</v>
      </c>
      <c r="G138" t="s">
        <v>613</v>
      </c>
      <c r="H138" t="s">
        <v>614</v>
      </c>
      <c r="I138" t="s">
        <v>149</v>
      </c>
      <c r="J138"/>
      <c r="K138" s="77">
        <v>5.09</v>
      </c>
      <c r="L138" t="s">
        <v>102</v>
      </c>
      <c r="M138" s="78">
        <v>1.09E-2</v>
      </c>
      <c r="N138" s="78">
        <v>4.3200000000000002E-2</v>
      </c>
      <c r="O138" s="77">
        <v>26165.88</v>
      </c>
      <c r="P138" s="77">
        <v>93.49</v>
      </c>
      <c r="Q138" s="77">
        <v>0</v>
      </c>
      <c r="R138" s="77">
        <v>24.462481212</v>
      </c>
      <c r="S138" s="78">
        <v>0</v>
      </c>
      <c r="T138" s="78">
        <f t="shared" si="1"/>
        <v>1.8416457017992134E-3</v>
      </c>
      <c r="U138" s="78">
        <f>R138/'סכום נכסי הקרן'!$C$42</f>
        <v>4.9529220750335167E-4</v>
      </c>
    </row>
    <row r="139" spans="2:21">
      <c r="B139" t="s">
        <v>621</v>
      </c>
      <c r="C139" t="s">
        <v>622</v>
      </c>
      <c r="D139" t="s">
        <v>100</v>
      </c>
      <c r="E139" t="s">
        <v>123</v>
      </c>
      <c r="F139" t="s">
        <v>612</v>
      </c>
      <c r="G139" t="s">
        <v>613</v>
      </c>
      <c r="H139" t="s">
        <v>614</v>
      </c>
      <c r="I139" t="s">
        <v>149</v>
      </c>
      <c r="J139"/>
      <c r="K139" s="77">
        <v>6.06</v>
      </c>
      <c r="L139" t="s">
        <v>102</v>
      </c>
      <c r="M139" s="78">
        <v>1.54E-2</v>
      </c>
      <c r="N139" s="78">
        <v>4.53E-2</v>
      </c>
      <c r="O139" s="77">
        <v>29304.959999999999</v>
      </c>
      <c r="P139" s="77">
        <v>90.46</v>
      </c>
      <c r="Q139" s="77">
        <v>0.24407999999999999</v>
      </c>
      <c r="R139" s="77">
        <v>26.753346816000001</v>
      </c>
      <c r="S139" s="78">
        <v>1E-4</v>
      </c>
      <c r="T139" s="78">
        <f t="shared" si="1"/>
        <v>2.0141123766407114E-3</v>
      </c>
      <c r="U139" s="78">
        <f>R139/'סכום נכסי הקרן'!$C$42</f>
        <v>5.4167539620221766E-4</v>
      </c>
    </row>
    <row r="140" spans="2:21">
      <c r="B140" t="s">
        <v>623</v>
      </c>
      <c r="C140" t="s">
        <v>624</v>
      </c>
      <c r="D140" t="s">
        <v>100</v>
      </c>
      <c r="E140" t="s">
        <v>123</v>
      </c>
      <c r="F140" t="s">
        <v>625</v>
      </c>
      <c r="G140" t="s">
        <v>551</v>
      </c>
      <c r="H140" t="s">
        <v>626</v>
      </c>
      <c r="I140" t="s">
        <v>207</v>
      </c>
      <c r="J140"/>
      <c r="K140" s="77">
        <v>4.2300000000000004</v>
      </c>
      <c r="L140" t="s">
        <v>102</v>
      </c>
      <c r="M140" s="78">
        <v>7.4999999999999997E-3</v>
      </c>
      <c r="N140" s="78">
        <v>4.1700000000000001E-2</v>
      </c>
      <c r="O140" s="77">
        <v>137844.46</v>
      </c>
      <c r="P140" s="77">
        <v>94.68</v>
      </c>
      <c r="Q140" s="77">
        <v>0</v>
      </c>
      <c r="R140" s="77">
        <v>130.511134728</v>
      </c>
      <c r="S140" s="78">
        <v>1E-4</v>
      </c>
      <c r="T140" s="78">
        <f t="shared" ref="T140:T202" si="2">R140/$R$11</f>
        <v>9.8254657091306694E-3</v>
      </c>
      <c r="U140" s="78">
        <f>R140/'סכום נכסי הקרן'!$C$42</f>
        <v>2.6424608142974859E-3</v>
      </c>
    </row>
    <row r="141" spans="2:21">
      <c r="B141" t="s">
        <v>627</v>
      </c>
      <c r="C141" t="s">
        <v>628</v>
      </c>
      <c r="D141" t="s">
        <v>100</v>
      </c>
      <c r="E141" t="s">
        <v>123</v>
      </c>
      <c r="F141" t="s">
        <v>625</v>
      </c>
      <c r="G141" t="s">
        <v>551</v>
      </c>
      <c r="H141" t="s">
        <v>626</v>
      </c>
      <c r="I141" t="s">
        <v>207</v>
      </c>
      <c r="J141"/>
      <c r="K141" s="77">
        <v>6.26</v>
      </c>
      <c r="L141" t="s">
        <v>102</v>
      </c>
      <c r="M141" s="78">
        <v>4.0800000000000003E-2</v>
      </c>
      <c r="N141" s="78">
        <v>4.36E-2</v>
      </c>
      <c r="O141" s="77">
        <v>36350.400000000001</v>
      </c>
      <c r="P141" s="77">
        <v>99.17</v>
      </c>
      <c r="Q141" s="77">
        <v>0</v>
      </c>
      <c r="R141" s="77">
        <v>36.048691679999997</v>
      </c>
      <c r="S141" s="78">
        <v>0</v>
      </c>
      <c r="T141" s="78">
        <f t="shared" si="2"/>
        <v>2.7139077803518216E-3</v>
      </c>
      <c r="U141" s="78">
        <f>R141/'סכום נכסי הקרן'!$C$42</f>
        <v>7.2987837681144001E-4</v>
      </c>
    </row>
    <row r="142" spans="2:21">
      <c r="B142" t="s">
        <v>629</v>
      </c>
      <c r="C142" t="s">
        <v>630</v>
      </c>
      <c r="D142" t="s">
        <v>100</v>
      </c>
      <c r="E142" t="s">
        <v>123</v>
      </c>
      <c r="F142" t="s">
        <v>631</v>
      </c>
      <c r="G142" t="s">
        <v>613</v>
      </c>
      <c r="H142" t="s">
        <v>614</v>
      </c>
      <c r="I142" t="s">
        <v>149</v>
      </c>
      <c r="J142"/>
      <c r="K142" s="77">
        <v>3.32</v>
      </c>
      <c r="L142" t="s">
        <v>102</v>
      </c>
      <c r="M142" s="78">
        <v>1.3299999999999999E-2</v>
      </c>
      <c r="N142" s="78">
        <v>3.6400000000000002E-2</v>
      </c>
      <c r="O142" s="77">
        <v>34466.19</v>
      </c>
      <c r="P142" s="77">
        <v>103.34</v>
      </c>
      <c r="Q142" s="77">
        <v>0.25536999999999999</v>
      </c>
      <c r="R142" s="77">
        <v>35.872730746000002</v>
      </c>
      <c r="S142" s="78">
        <v>1E-4</v>
      </c>
      <c r="T142" s="78">
        <f t="shared" si="2"/>
        <v>2.7006606491643808E-3</v>
      </c>
      <c r="U142" s="78">
        <f>R142/'סכום נכסי הקרן'!$C$42</f>
        <v>7.2631569326025308E-4</v>
      </c>
    </row>
    <row r="143" spans="2:21">
      <c r="B143" t="s">
        <v>632</v>
      </c>
      <c r="C143" t="s">
        <v>633</v>
      </c>
      <c r="D143" t="s">
        <v>100</v>
      </c>
      <c r="E143" t="s">
        <v>123</v>
      </c>
      <c r="F143" t="s">
        <v>634</v>
      </c>
      <c r="G143" t="s">
        <v>347</v>
      </c>
      <c r="H143" t="s">
        <v>626</v>
      </c>
      <c r="I143" t="s">
        <v>207</v>
      </c>
      <c r="J143"/>
      <c r="K143" s="77">
        <v>3.53</v>
      </c>
      <c r="L143" t="s">
        <v>102</v>
      </c>
      <c r="M143" s="78">
        <v>1.7999999999999999E-2</v>
      </c>
      <c r="N143" s="78">
        <v>3.2399999999999998E-2</v>
      </c>
      <c r="O143" s="77">
        <v>3907.85</v>
      </c>
      <c r="P143" s="77">
        <v>106.61</v>
      </c>
      <c r="Q143" s="77">
        <v>1.975E-2</v>
      </c>
      <c r="R143" s="77">
        <v>4.1859088849999999</v>
      </c>
      <c r="S143" s="78">
        <v>0</v>
      </c>
      <c r="T143" s="78">
        <f t="shared" si="2"/>
        <v>3.1513406344086547E-4</v>
      </c>
      <c r="U143" s="78">
        <f>R143/'סכום נכסי הקרן'!$C$42</f>
        <v>8.4752157154136822E-5</v>
      </c>
    </row>
    <row r="144" spans="2:21">
      <c r="B144" t="s">
        <v>635</v>
      </c>
      <c r="C144" t="s">
        <v>636</v>
      </c>
      <c r="D144" t="s">
        <v>100</v>
      </c>
      <c r="E144" t="s">
        <v>123</v>
      </c>
      <c r="F144" t="s">
        <v>637</v>
      </c>
      <c r="G144" t="s">
        <v>347</v>
      </c>
      <c r="H144" t="s">
        <v>626</v>
      </c>
      <c r="I144" t="s">
        <v>207</v>
      </c>
      <c r="J144"/>
      <c r="K144" s="77">
        <v>4.75</v>
      </c>
      <c r="L144" t="s">
        <v>102</v>
      </c>
      <c r="M144" s="78">
        <v>3.6200000000000003E-2</v>
      </c>
      <c r="N144" s="78">
        <v>4.4699999999999997E-2</v>
      </c>
      <c r="O144" s="77">
        <v>107240.77</v>
      </c>
      <c r="P144" s="77">
        <v>99.56</v>
      </c>
      <c r="Q144" s="77">
        <v>0</v>
      </c>
      <c r="R144" s="77">
        <v>106.768910612</v>
      </c>
      <c r="S144" s="78">
        <v>1E-4</v>
      </c>
      <c r="T144" s="78">
        <f t="shared" si="2"/>
        <v>8.0380442037056195E-3</v>
      </c>
      <c r="U144" s="78">
        <f>R144/'סכום נכסי הקרן'!$C$42</f>
        <v>2.1617516625339088E-3</v>
      </c>
    </row>
    <row r="145" spans="2:21">
      <c r="B145" t="s">
        <v>638</v>
      </c>
      <c r="C145" t="s">
        <v>639</v>
      </c>
      <c r="D145" t="s">
        <v>100</v>
      </c>
      <c r="E145" t="s">
        <v>123</v>
      </c>
      <c r="F145" t="s">
        <v>640</v>
      </c>
      <c r="G145" t="s">
        <v>327</v>
      </c>
      <c r="H145" t="s">
        <v>641</v>
      </c>
      <c r="I145" t="s">
        <v>207</v>
      </c>
      <c r="J145"/>
      <c r="K145" s="77">
        <v>3.58</v>
      </c>
      <c r="L145" t="s">
        <v>102</v>
      </c>
      <c r="M145" s="78">
        <v>2.75E-2</v>
      </c>
      <c r="N145" s="78">
        <v>3.9E-2</v>
      </c>
      <c r="O145" s="77">
        <v>70935.92</v>
      </c>
      <c r="P145" s="77">
        <v>106.24</v>
      </c>
      <c r="Q145" s="77">
        <v>2.3648400000000001</v>
      </c>
      <c r="R145" s="77">
        <v>77.727161408000001</v>
      </c>
      <c r="S145" s="78">
        <v>1E-4</v>
      </c>
      <c r="T145" s="78">
        <f t="shared" si="2"/>
        <v>5.8516505942118862E-3</v>
      </c>
      <c r="U145" s="78">
        <f>R145/'סכום נכסי הקרן'!$C$42</f>
        <v>1.5737429504024609E-3</v>
      </c>
    </row>
    <row r="146" spans="2:21">
      <c r="B146" t="s">
        <v>642</v>
      </c>
      <c r="C146" t="s">
        <v>643</v>
      </c>
      <c r="D146" t="s">
        <v>100</v>
      </c>
      <c r="E146" t="s">
        <v>123</v>
      </c>
      <c r="F146" t="s">
        <v>644</v>
      </c>
      <c r="G146" t="s">
        <v>645</v>
      </c>
      <c r="H146" t="s">
        <v>646</v>
      </c>
      <c r="I146" t="s">
        <v>149</v>
      </c>
      <c r="J146"/>
      <c r="K146" s="77">
        <v>4.04</v>
      </c>
      <c r="L146" t="s">
        <v>102</v>
      </c>
      <c r="M146" s="78">
        <v>3.2500000000000001E-2</v>
      </c>
      <c r="N146" s="78">
        <v>4.82E-2</v>
      </c>
      <c r="O146" s="77">
        <v>26029.5</v>
      </c>
      <c r="P146" s="77">
        <v>99.9</v>
      </c>
      <c r="Q146" s="77">
        <v>0</v>
      </c>
      <c r="R146" s="77">
        <v>26.003470499999999</v>
      </c>
      <c r="S146" s="78">
        <v>1E-4</v>
      </c>
      <c r="T146" s="78">
        <f t="shared" si="2"/>
        <v>1.957658312056086E-3</v>
      </c>
      <c r="U146" s="78">
        <f>R146/'סכום נכסי הקרן'!$C$42</f>
        <v>5.2649263969083279E-4</v>
      </c>
    </row>
    <row r="147" spans="2:21">
      <c r="B147" t="s">
        <v>647</v>
      </c>
      <c r="C147" t="s">
        <v>648</v>
      </c>
      <c r="D147" t="s">
        <v>100</v>
      </c>
      <c r="E147" t="s">
        <v>123</v>
      </c>
      <c r="F147" t="s">
        <v>631</v>
      </c>
      <c r="G147" t="s">
        <v>613</v>
      </c>
      <c r="H147" t="s">
        <v>646</v>
      </c>
      <c r="I147" t="s">
        <v>149</v>
      </c>
      <c r="J147"/>
      <c r="K147" s="77">
        <v>3.08</v>
      </c>
      <c r="L147" t="s">
        <v>102</v>
      </c>
      <c r="M147" s="78">
        <v>3.2800000000000003E-2</v>
      </c>
      <c r="N147" s="78">
        <v>7.6600000000000001E-2</v>
      </c>
      <c r="O147" s="77">
        <v>50564.61</v>
      </c>
      <c r="P147" s="77">
        <v>99.89</v>
      </c>
      <c r="Q147" s="77">
        <v>0</v>
      </c>
      <c r="R147" s="77">
        <v>50.508988928999997</v>
      </c>
      <c r="S147" s="78">
        <v>0</v>
      </c>
      <c r="T147" s="78">
        <f t="shared" si="2"/>
        <v>3.8025440492801019E-3</v>
      </c>
      <c r="U147" s="78">
        <f>R147/'סכום נכסי הקרן'!$C$42</f>
        <v>1.0226562223432545E-3</v>
      </c>
    </row>
    <row r="148" spans="2:21">
      <c r="B148" t="s">
        <v>649</v>
      </c>
      <c r="C148" t="s">
        <v>650</v>
      </c>
      <c r="D148" t="s">
        <v>100</v>
      </c>
      <c r="E148" t="s">
        <v>123</v>
      </c>
      <c r="F148" t="s">
        <v>631</v>
      </c>
      <c r="G148" t="s">
        <v>613</v>
      </c>
      <c r="H148" t="s">
        <v>646</v>
      </c>
      <c r="I148" t="s">
        <v>149</v>
      </c>
      <c r="J148"/>
      <c r="K148" s="77">
        <v>2.4</v>
      </c>
      <c r="L148" t="s">
        <v>102</v>
      </c>
      <c r="M148" s="78">
        <v>0.04</v>
      </c>
      <c r="N148" s="78">
        <v>7.3700000000000002E-2</v>
      </c>
      <c r="O148" s="77">
        <v>51744.35</v>
      </c>
      <c r="P148" s="77">
        <v>103.93</v>
      </c>
      <c r="Q148" s="77">
        <v>0</v>
      </c>
      <c r="R148" s="77">
        <v>53.777902955000002</v>
      </c>
      <c r="S148" s="78">
        <v>0</v>
      </c>
      <c r="T148" s="78">
        <f t="shared" si="2"/>
        <v>4.0486426119467908E-3</v>
      </c>
      <c r="U148" s="78">
        <f>R148/'סכום נכסי הקרן'!$C$42</f>
        <v>1.0888419714520565E-3</v>
      </c>
    </row>
    <row r="149" spans="2:21">
      <c r="B149" t="s">
        <v>651</v>
      </c>
      <c r="C149" t="s">
        <v>652</v>
      </c>
      <c r="D149" t="s">
        <v>100</v>
      </c>
      <c r="E149" t="s">
        <v>123</v>
      </c>
      <c r="F149" t="s">
        <v>631</v>
      </c>
      <c r="G149" t="s">
        <v>613</v>
      </c>
      <c r="H149" t="s">
        <v>646</v>
      </c>
      <c r="I149" t="s">
        <v>149</v>
      </c>
      <c r="J149"/>
      <c r="K149" s="77">
        <v>4.9400000000000004</v>
      </c>
      <c r="L149" t="s">
        <v>102</v>
      </c>
      <c r="M149" s="78">
        <v>1.7899999999999999E-2</v>
      </c>
      <c r="N149" s="78">
        <v>7.1900000000000006E-2</v>
      </c>
      <c r="O149" s="77">
        <v>19256.73</v>
      </c>
      <c r="P149" s="77">
        <v>85.02</v>
      </c>
      <c r="Q149" s="77">
        <v>4.9678000000000004</v>
      </c>
      <c r="R149" s="77">
        <v>21.339871846000001</v>
      </c>
      <c r="S149" s="78">
        <v>0</v>
      </c>
      <c r="T149" s="78">
        <f t="shared" si="2"/>
        <v>1.606561612517589E-3</v>
      </c>
      <c r="U149" s="78">
        <f>R149/'סכום נכסי הקרן'!$C$42</f>
        <v>4.3206869094125828E-4</v>
      </c>
    </row>
    <row r="150" spans="2:21">
      <c r="B150" t="s">
        <v>653</v>
      </c>
      <c r="C150" t="s">
        <v>654</v>
      </c>
      <c r="D150" t="s">
        <v>100</v>
      </c>
      <c r="E150" t="s">
        <v>123</v>
      </c>
      <c r="F150" t="s">
        <v>634</v>
      </c>
      <c r="G150" t="s">
        <v>347</v>
      </c>
      <c r="H150" t="s">
        <v>641</v>
      </c>
      <c r="I150" t="s">
        <v>207</v>
      </c>
      <c r="J150"/>
      <c r="K150" s="77">
        <v>2.78</v>
      </c>
      <c r="L150" t="s">
        <v>102</v>
      </c>
      <c r="M150" s="78">
        <v>3.3000000000000002E-2</v>
      </c>
      <c r="N150" s="78">
        <v>4.6800000000000001E-2</v>
      </c>
      <c r="O150" s="77">
        <v>65369.87</v>
      </c>
      <c r="P150" s="77">
        <v>107.69</v>
      </c>
      <c r="Q150" s="77">
        <v>0</v>
      </c>
      <c r="R150" s="77">
        <v>70.396813003000005</v>
      </c>
      <c r="S150" s="78">
        <v>1E-4</v>
      </c>
      <c r="T150" s="78">
        <f t="shared" si="2"/>
        <v>5.2997889692293545E-3</v>
      </c>
      <c r="U150" s="78">
        <f>R150/'סכום נכסי הקרן'!$C$42</f>
        <v>1.4253252812454944E-3</v>
      </c>
    </row>
    <row r="151" spans="2:21">
      <c r="B151" t="s">
        <v>655</v>
      </c>
      <c r="C151" t="s">
        <v>656</v>
      </c>
      <c r="D151" t="s">
        <v>100</v>
      </c>
      <c r="E151" t="s">
        <v>123</v>
      </c>
      <c r="F151" t="s">
        <v>634</v>
      </c>
      <c r="G151" t="s">
        <v>347</v>
      </c>
      <c r="H151" t="s">
        <v>641</v>
      </c>
      <c r="I151" t="s">
        <v>207</v>
      </c>
      <c r="J151"/>
      <c r="K151" s="77">
        <v>3.02</v>
      </c>
      <c r="L151" t="s">
        <v>102</v>
      </c>
      <c r="M151" s="78">
        <v>3.6499999999999998E-2</v>
      </c>
      <c r="N151" s="78">
        <v>4.7600000000000003E-2</v>
      </c>
      <c r="O151" s="77">
        <v>21416.81</v>
      </c>
      <c r="P151" s="77">
        <v>101</v>
      </c>
      <c r="Q151" s="77">
        <v>0</v>
      </c>
      <c r="R151" s="77">
        <v>21.6309781</v>
      </c>
      <c r="S151" s="78">
        <v>1E-4</v>
      </c>
      <c r="T151" s="78">
        <f t="shared" si="2"/>
        <v>1.6284774017132893E-3</v>
      </c>
      <c r="U151" s="78">
        <f>R151/'סכום נכסי הקרן'!$C$42</f>
        <v>4.3796272343584277E-4</v>
      </c>
    </row>
    <row r="152" spans="2:21">
      <c r="B152" t="s">
        <v>657</v>
      </c>
      <c r="C152" t="s">
        <v>658</v>
      </c>
      <c r="D152" t="s">
        <v>100</v>
      </c>
      <c r="E152" t="s">
        <v>123</v>
      </c>
      <c r="F152" t="s">
        <v>659</v>
      </c>
      <c r="G152" t="s">
        <v>347</v>
      </c>
      <c r="H152" t="s">
        <v>641</v>
      </c>
      <c r="I152" t="s">
        <v>207</v>
      </c>
      <c r="J152"/>
      <c r="K152" s="77">
        <v>2.2599999999999998</v>
      </c>
      <c r="L152" t="s">
        <v>102</v>
      </c>
      <c r="M152" s="78">
        <v>1E-3</v>
      </c>
      <c r="N152" s="78">
        <v>3.3300000000000003E-2</v>
      </c>
      <c r="O152" s="77">
        <v>64415.05</v>
      </c>
      <c r="P152" s="77">
        <v>103.63</v>
      </c>
      <c r="Q152" s="77">
        <v>0</v>
      </c>
      <c r="R152" s="77">
        <v>66.753316315000006</v>
      </c>
      <c r="S152" s="78">
        <v>1E-4</v>
      </c>
      <c r="T152" s="78">
        <f t="shared" si="2"/>
        <v>5.0254901376094747E-3</v>
      </c>
      <c r="U152" s="78">
        <f>R152/'סכום נכסי הקרן'!$C$42</f>
        <v>1.3515553516136045E-3</v>
      </c>
    </row>
    <row r="153" spans="2:21">
      <c r="B153" t="s">
        <v>660</v>
      </c>
      <c r="C153" t="s">
        <v>661</v>
      </c>
      <c r="D153" t="s">
        <v>100</v>
      </c>
      <c r="E153" t="s">
        <v>123</v>
      </c>
      <c r="F153" t="s">
        <v>659</v>
      </c>
      <c r="G153" t="s">
        <v>347</v>
      </c>
      <c r="H153" t="s">
        <v>641</v>
      </c>
      <c r="I153" t="s">
        <v>207</v>
      </c>
      <c r="J153"/>
      <c r="K153" s="77">
        <v>4.97</v>
      </c>
      <c r="L153" t="s">
        <v>102</v>
      </c>
      <c r="M153" s="78">
        <v>3.0000000000000001E-3</v>
      </c>
      <c r="N153" s="78">
        <v>3.9699999999999999E-2</v>
      </c>
      <c r="O153" s="77">
        <v>36325.93</v>
      </c>
      <c r="P153" s="77">
        <v>91.94</v>
      </c>
      <c r="Q153" s="77">
        <v>6.0049999999999999E-2</v>
      </c>
      <c r="R153" s="77">
        <v>33.458110042000001</v>
      </c>
      <c r="S153" s="78">
        <v>1E-4</v>
      </c>
      <c r="T153" s="78">
        <f t="shared" si="2"/>
        <v>2.5188771333198969E-3</v>
      </c>
      <c r="U153" s="78">
        <f>R153/'סכום נכסי הקרן'!$C$42</f>
        <v>6.7742683327900186E-4</v>
      </c>
    </row>
    <row r="154" spans="2:21">
      <c r="B154" t="s">
        <v>662</v>
      </c>
      <c r="C154" t="s">
        <v>663</v>
      </c>
      <c r="D154" t="s">
        <v>100</v>
      </c>
      <c r="E154" t="s">
        <v>123</v>
      </c>
      <c r="F154" t="s">
        <v>659</v>
      </c>
      <c r="G154" t="s">
        <v>347</v>
      </c>
      <c r="H154" t="s">
        <v>641</v>
      </c>
      <c r="I154" t="s">
        <v>207</v>
      </c>
      <c r="J154"/>
      <c r="K154" s="77">
        <v>3.49</v>
      </c>
      <c r="L154" t="s">
        <v>102</v>
      </c>
      <c r="M154" s="78">
        <v>3.0000000000000001E-3</v>
      </c>
      <c r="N154" s="78">
        <v>3.9600000000000003E-2</v>
      </c>
      <c r="O154" s="77">
        <v>52760.480000000003</v>
      </c>
      <c r="P154" s="77">
        <v>94.81</v>
      </c>
      <c r="Q154" s="77">
        <v>8.5019999999999998E-2</v>
      </c>
      <c r="R154" s="77">
        <v>50.107231087999999</v>
      </c>
      <c r="S154" s="78">
        <v>1E-4</v>
      </c>
      <c r="T154" s="78">
        <f t="shared" si="2"/>
        <v>3.7722979105246097E-3</v>
      </c>
      <c r="U154" s="78">
        <f>R154/'סכום נכסי הקרן'!$C$42</f>
        <v>1.0145218255816924E-3</v>
      </c>
    </row>
    <row r="155" spans="2:21">
      <c r="B155" t="s">
        <v>664</v>
      </c>
      <c r="C155" t="s">
        <v>665</v>
      </c>
      <c r="D155" t="s">
        <v>100</v>
      </c>
      <c r="E155" t="s">
        <v>123</v>
      </c>
      <c r="F155" t="s">
        <v>659</v>
      </c>
      <c r="G155" t="s">
        <v>347</v>
      </c>
      <c r="H155" t="s">
        <v>641</v>
      </c>
      <c r="I155" t="s">
        <v>207</v>
      </c>
      <c r="J155"/>
      <c r="K155" s="77">
        <v>3</v>
      </c>
      <c r="L155" t="s">
        <v>102</v>
      </c>
      <c r="M155" s="78">
        <v>3.0000000000000001E-3</v>
      </c>
      <c r="N155" s="78">
        <v>3.8899999999999997E-2</v>
      </c>
      <c r="O155" s="77">
        <v>20308.169999999998</v>
      </c>
      <c r="P155" s="77">
        <v>92.74</v>
      </c>
      <c r="Q155" s="77">
        <v>3.1449999999999999E-2</v>
      </c>
      <c r="R155" s="77">
        <v>18.865246857999999</v>
      </c>
      <c r="S155" s="78">
        <v>1E-4</v>
      </c>
      <c r="T155" s="78">
        <f t="shared" si="2"/>
        <v>1.4202607040684689E-3</v>
      </c>
      <c r="U155" s="78">
        <f>R155/'סכום נכסי הקרן'!$C$42</f>
        <v>3.819649233623493E-4</v>
      </c>
    </row>
    <row r="156" spans="2:21">
      <c r="B156" t="s">
        <v>666</v>
      </c>
      <c r="C156" t="s">
        <v>667</v>
      </c>
      <c r="D156" t="s">
        <v>100</v>
      </c>
      <c r="E156" t="s">
        <v>123</v>
      </c>
      <c r="F156" t="s">
        <v>668</v>
      </c>
      <c r="G156" t="s">
        <v>669</v>
      </c>
      <c r="H156" t="s">
        <v>2862</v>
      </c>
      <c r="I156" t="s">
        <v>210</v>
      </c>
      <c r="J156"/>
      <c r="K156" s="77">
        <v>3.02</v>
      </c>
      <c r="L156" t="s">
        <v>102</v>
      </c>
      <c r="M156" s="78">
        <v>1.4800000000000001E-2</v>
      </c>
      <c r="N156" s="78">
        <v>4.7E-2</v>
      </c>
      <c r="O156" s="77">
        <v>107327.03</v>
      </c>
      <c r="P156" s="77">
        <v>99.6</v>
      </c>
      <c r="Q156" s="77">
        <v>0</v>
      </c>
      <c r="R156" s="77">
        <v>106.89772188000001</v>
      </c>
      <c r="S156" s="78">
        <v>1E-4</v>
      </c>
      <c r="T156" s="78">
        <f t="shared" si="2"/>
        <v>8.0477416957956353E-3</v>
      </c>
      <c r="U156" s="78">
        <f>R156/'סכום נכסי הקרן'!$C$42</f>
        <v>2.1643597061222156E-3</v>
      </c>
    </row>
    <row r="157" spans="2:21">
      <c r="B157" t="s">
        <v>670</v>
      </c>
      <c r="C157" t="s">
        <v>671</v>
      </c>
      <c r="D157" t="s">
        <v>100</v>
      </c>
      <c r="E157" t="s">
        <v>123</v>
      </c>
      <c r="F157" t="s">
        <v>2863</v>
      </c>
      <c r="G157" t="s">
        <v>112</v>
      </c>
      <c r="H157" t="s">
        <v>2862</v>
      </c>
      <c r="I157" t="s">
        <v>210</v>
      </c>
      <c r="J157"/>
      <c r="K157" s="77">
        <v>1.26</v>
      </c>
      <c r="L157" t="s">
        <v>102</v>
      </c>
      <c r="M157" s="78">
        <v>4.9000000000000002E-2</v>
      </c>
      <c r="N157" s="78">
        <v>0</v>
      </c>
      <c r="O157" s="77">
        <v>17773.150000000001</v>
      </c>
      <c r="P157" s="77">
        <v>22.6</v>
      </c>
      <c r="Q157" s="77">
        <v>0</v>
      </c>
      <c r="R157" s="77">
        <v>4.0167318999999999</v>
      </c>
      <c r="S157" s="78">
        <v>0</v>
      </c>
      <c r="T157" s="78">
        <f t="shared" si="2"/>
        <v>3.0239765847161961E-4</v>
      </c>
      <c r="U157" s="78">
        <f>R157/'סכום נכסי הקרן'!$C$42</f>
        <v>8.132682831552713E-5</v>
      </c>
    </row>
    <row r="158" spans="2:21">
      <c r="B158" t="s">
        <v>674</v>
      </c>
      <c r="C158" t="s">
        <v>675</v>
      </c>
      <c r="D158" t="s">
        <v>100</v>
      </c>
      <c r="E158" t="s">
        <v>123</v>
      </c>
      <c r="F158" t="s">
        <v>676</v>
      </c>
      <c r="G158" t="s">
        <v>347</v>
      </c>
      <c r="H158" t="s">
        <v>2862</v>
      </c>
      <c r="I158" t="s">
        <v>210</v>
      </c>
      <c r="J158"/>
      <c r="K158" s="77">
        <v>3.25</v>
      </c>
      <c r="L158" t="s">
        <v>102</v>
      </c>
      <c r="M158" s="78">
        <v>1.9E-2</v>
      </c>
      <c r="N158" s="78">
        <v>3.5200000000000002E-2</v>
      </c>
      <c r="O158" s="77">
        <v>52133.29</v>
      </c>
      <c r="P158" s="77">
        <v>101.4</v>
      </c>
      <c r="Q158" s="77">
        <v>1.3851</v>
      </c>
      <c r="R158" s="77">
        <v>54.248256060000003</v>
      </c>
      <c r="S158" s="78">
        <v>1E-4</v>
      </c>
      <c r="T158" s="78">
        <f t="shared" si="2"/>
        <v>4.0840529109530191E-3</v>
      </c>
      <c r="U158" s="78">
        <f>R158/'סכום נכסי הקרן'!$C$42</f>
        <v>1.0983652175063949E-3</v>
      </c>
    </row>
    <row r="159" spans="2:21">
      <c r="B159" t="s">
        <v>677</v>
      </c>
      <c r="C159" t="s">
        <v>678</v>
      </c>
      <c r="D159" t="s">
        <v>100</v>
      </c>
      <c r="E159" t="s">
        <v>123</v>
      </c>
      <c r="F159" t="s">
        <v>679</v>
      </c>
      <c r="G159" t="s">
        <v>327</v>
      </c>
      <c r="H159" t="s">
        <v>2862</v>
      </c>
      <c r="I159" t="s">
        <v>210</v>
      </c>
      <c r="J159"/>
      <c r="K159" s="77">
        <v>2.36</v>
      </c>
      <c r="L159" t="s">
        <v>102</v>
      </c>
      <c r="M159" s="78">
        <v>1.6400000000000001E-2</v>
      </c>
      <c r="N159" s="78">
        <v>3.6499999999999998E-2</v>
      </c>
      <c r="O159" s="77">
        <v>22908.34</v>
      </c>
      <c r="P159" s="77">
        <v>106.4</v>
      </c>
      <c r="Q159" s="77">
        <v>1.0358400000000001</v>
      </c>
      <c r="R159" s="77">
        <v>25.410313760000001</v>
      </c>
      <c r="S159" s="78">
        <v>1E-4</v>
      </c>
      <c r="T159" s="78">
        <f t="shared" si="2"/>
        <v>1.9130028026150257E-3</v>
      </c>
      <c r="U159" s="78">
        <f>R159/'סכום נכסי הקרן'!$C$42</f>
        <v>5.1448298667959309E-4</v>
      </c>
    </row>
    <row r="160" spans="2:21">
      <c r="B160" s="79" t="s">
        <v>248</v>
      </c>
      <c r="C160" s="16"/>
      <c r="D160" s="16"/>
      <c r="E160" s="16"/>
      <c r="F160" s="16"/>
      <c r="K160" s="81">
        <v>4</v>
      </c>
      <c r="N160" s="80">
        <v>5.9700000000000003E-2</v>
      </c>
      <c r="O160" s="81">
        <f>SUM(O161:O219)</f>
        <v>1935823.1499999997</v>
      </c>
      <c r="Q160" s="81">
        <f t="shared" ref="Q160:R160" si="3">SUM(Q161:Q219)</f>
        <v>8.0112400000000008</v>
      </c>
      <c r="R160" s="81">
        <f t="shared" si="3"/>
        <v>1775.7181597179995</v>
      </c>
      <c r="T160" s="80">
        <f t="shared" si="2"/>
        <v>0.13368405633551408</v>
      </c>
      <c r="U160" s="80">
        <f>R160/'סכום נכסי הקרן'!$C$42</f>
        <v>3.5952991015444552E-2</v>
      </c>
    </row>
    <row r="161" spans="2:21">
      <c r="B161" t="s">
        <v>680</v>
      </c>
      <c r="C161" t="s">
        <v>681</v>
      </c>
      <c r="D161" t="s">
        <v>100</v>
      </c>
      <c r="E161" t="s">
        <v>123</v>
      </c>
      <c r="F161" t="s">
        <v>361</v>
      </c>
      <c r="G161" t="s">
        <v>347</v>
      </c>
      <c r="H161" t="s">
        <v>362</v>
      </c>
      <c r="I161" t="s">
        <v>207</v>
      </c>
      <c r="J161"/>
      <c r="K161" s="77">
        <v>5.8</v>
      </c>
      <c r="L161" t="s">
        <v>102</v>
      </c>
      <c r="M161" s="78">
        <v>2.5499999999999998E-2</v>
      </c>
      <c r="N161" s="78">
        <v>5.57E-2</v>
      </c>
      <c r="O161" s="77">
        <v>96826.46</v>
      </c>
      <c r="P161" s="77">
        <v>84.91</v>
      </c>
      <c r="Q161" s="77">
        <v>0</v>
      </c>
      <c r="R161" s="77">
        <v>82.215347186000002</v>
      </c>
      <c r="S161" s="78">
        <v>1E-4</v>
      </c>
      <c r="T161" s="78">
        <f t="shared" si="2"/>
        <v>6.1895414228362268E-3</v>
      </c>
      <c r="U161" s="78">
        <f>R161/'סכום נכסי הקרן'!$C$42</f>
        <v>1.6646153121390251E-3</v>
      </c>
    </row>
    <row r="162" spans="2:21">
      <c r="B162" t="s">
        <v>682</v>
      </c>
      <c r="C162" t="s">
        <v>683</v>
      </c>
      <c r="D162" t="s">
        <v>100</v>
      </c>
      <c r="E162" t="s">
        <v>123</v>
      </c>
      <c r="F162" t="s">
        <v>684</v>
      </c>
      <c r="G162" t="s">
        <v>433</v>
      </c>
      <c r="H162" t="s">
        <v>370</v>
      </c>
      <c r="I162" t="s">
        <v>149</v>
      </c>
      <c r="J162"/>
      <c r="K162" s="77">
        <v>5.39</v>
      </c>
      <c r="L162" t="s">
        <v>102</v>
      </c>
      <c r="M162" s="78">
        <v>1.95E-2</v>
      </c>
      <c r="N162" s="78">
        <v>5.3600000000000002E-2</v>
      </c>
      <c r="O162" s="77">
        <v>827</v>
      </c>
      <c r="P162" s="77">
        <v>83.94</v>
      </c>
      <c r="Q162" s="77">
        <v>0</v>
      </c>
      <c r="R162" s="77">
        <v>0.69418380000000002</v>
      </c>
      <c r="S162" s="78">
        <v>0</v>
      </c>
      <c r="T162" s="78">
        <f t="shared" si="2"/>
        <v>5.2261281284153196E-5</v>
      </c>
      <c r="U162" s="78">
        <f>R162/'סכום נכסי הקרן'!$C$42</f>
        <v>1.4055149342185428E-5</v>
      </c>
    </row>
    <row r="163" spans="2:21">
      <c r="B163" t="s">
        <v>685</v>
      </c>
      <c r="C163" t="s">
        <v>686</v>
      </c>
      <c r="D163" t="s">
        <v>100</v>
      </c>
      <c r="E163" t="s">
        <v>123</v>
      </c>
      <c r="F163" t="s">
        <v>687</v>
      </c>
      <c r="G163" t="s">
        <v>347</v>
      </c>
      <c r="H163" t="s">
        <v>362</v>
      </c>
      <c r="I163" t="s">
        <v>207</v>
      </c>
      <c r="J163"/>
      <c r="K163" s="77">
        <v>1.06</v>
      </c>
      <c r="L163" t="s">
        <v>102</v>
      </c>
      <c r="M163" s="78">
        <v>2.5499999999999998E-2</v>
      </c>
      <c r="N163" s="78">
        <v>5.2600000000000001E-2</v>
      </c>
      <c r="O163" s="77">
        <v>15518.95</v>
      </c>
      <c r="P163" s="77">
        <v>97.92</v>
      </c>
      <c r="Q163" s="77">
        <v>0</v>
      </c>
      <c r="R163" s="77">
        <v>15.196155839999999</v>
      </c>
      <c r="S163" s="78">
        <v>1E-4</v>
      </c>
      <c r="T163" s="78">
        <f t="shared" si="2"/>
        <v>1.1440350160750903E-3</v>
      </c>
      <c r="U163" s="78">
        <f>R163/'סכום נכסי הקרן'!$C$42</f>
        <v>3.0767678496433257E-4</v>
      </c>
    </row>
    <row r="164" spans="2:21">
      <c r="B164" t="s">
        <v>688</v>
      </c>
      <c r="C164" t="s">
        <v>689</v>
      </c>
      <c r="D164" t="s">
        <v>100</v>
      </c>
      <c r="E164" t="s">
        <v>123</v>
      </c>
      <c r="F164" t="s">
        <v>463</v>
      </c>
      <c r="G164" t="s">
        <v>127</v>
      </c>
      <c r="H164" t="s">
        <v>362</v>
      </c>
      <c r="I164" t="s">
        <v>207</v>
      </c>
      <c r="J164"/>
      <c r="K164" s="77">
        <v>1.43</v>
      </c>
      <c r="L164" t="s">
        <v>102</v>
      </c>
      <c r="M164" s="78">
        <v>2.7E-2</v>
      </c>
      <c r="N164" s="78">
        <v>5.7200000000000001E-2</v>
      </c>
      <c r="O164" s="77">
        <v>554.78</v>
      </c>
      <c r="P164" s="77">
        <v>96.02</v>
      </c>
      <c r="Q164" s="77">
        <v>0</v>
      </c>
      <c r="R164" s="77">
        <v>0.53269975599999997</v>
      </c>
      <c r="S164" s="78">
        <v>0</v>
      </c>
      <c r="T164" s="78">
        <f t="shared" si="2"/>
        <v>4.0104035542626853E-5</v>
      </c>
      <c r="U164" s="78">
        <f>R164/'סכום נכסי הקרן'!$C$42</f>
        <v>1.0785579590197492E-5</v>
      </c>
    </row>
    <row r="165" spans="2:21">
      <c r="B165" t="s">
        <v>690</v>
      </c>
      <c r="C165" t="s">
        <v>691</v>
      </c>
      <c r="D165" t="s">
        <v>100</v>
      </c>
      <c r="E165" t="s">
        <v>123</v>
      </c>
      <c r="F165" t="s">
        <v>463</v>
      </c>
      <c r="G165" t="s">
        <v>127</v>
      </c>
      <c r="H165" t="s">
        <v>362</v>
      </c>
      <c r="I165" t="s">
        <v>207</v>
      </c>
      <c r="J165"/>
      <c r="K165" s="77">
        <v>3.71</v>
      </c>
      <c r="L165" t="s">
        <v>102</v>
      </c>
      <c r="M165" s="78">
        <v>4.5600000000000002E-2</v>
      </c>
      <c r="N165" s="78">
        <v>5.6399999999999999E-2</v>
      </c>
      <c r="O165" s="77">
        <v>23734.33</v>
      </c>
      <c r="P165" s="77">
        <v>96.5</v>
      </c>
      <c r="Q165" s="77">
        <v>0</v>
      </c>
      <c r="R165" s="77">
        <v>22.903628449999999</v>
      </c>
      <c r="S165" s="78">
        <v>1E-4</v>
      </c>
      <c r="T165" s="78">
        <f t="shared" si="2"/>
        <v>1.7242882488084331E-3</v>
      </c>
      <c r="U165" s="78">
        <f>R165/'סכום נכסי הקרן'!$C$42</f>
        <v>4.6373009330191365E-4</v>
      </c>
    </row>
    <row r="166" spans="2:21">
      <c r="B166" t="s">
        <v>692</v>
      </c>
      <c r="C166" t="s">
        <v>693</v>
      </c>
      <c r="D166" t="s">
        <v>100</v>
      </c>
      <c r="E166" t="s">
        <v>123</v>
      </c>
      <c r="F166" t="s">
        <v>480</v>
      </c>
      <c r="G166" t="s">
        <v>132</v>
      </c>
      <c r="H166" t="s">
        <v>481</v>
      </c>
      <c r="I166" t="s">
        <v>149</v>
      </c>
      <c r="J166"/>
      <c r="K166" s="77">
        <v>8.61</v>
      </c>
      <c r="L166" t="s">
        <v>102</v>
      </c>
      <c r="M166" s="78">
        <v>2.7900000000000001E-2</v>
      </c>
      <c r="N166" s="78">
        <v>5.4899999999999997E-2</v>
      </c>
      <c r="O166" s="77">
        <v>23155.65</v>
      </c>
      <c r="P166" s="77">
        <v>80.599999999999994</v>
      </c>
      <c r="Q166" s="77">
        <v>0</v>
      </c>
      <c r="R166" s="77">
        <v>18.6634539</v>
      </c>
      <c r="S166" s="78">
        <v>1E-4</v>
      </c>
      <c r="T166" s="78">
        <f t="shared" si="2"/>
        <v>1.4050688218332464E-3</v>
      </c>
      <c r="U166" s="78">
        <f>R166/'סכום נכסי הקרן'!$C$42</f>
        <v>3.7787921845121287E-4</v>
      </c>
    </row>
    <row r="167" spans="2:21">
      <c r="B167" t="s">
        <v>694</v>
      </c>
      <c r="C167" t="s">
        <v>695</v>
      </c>
      <c r="D167" t="s">
        <v>100</v>
      </c>
      <c r="E167" t="s">
        <v>123</v>
      </c>
      <c r="F167" t="s">
        <v>696</v>
      </c>
      <c r="G167" t="s">
        <v>128</v>
      </c>
      <c r="H167" t="s">
        <v>481</v>
      </c>
      <c r="I167" t="s">
        <v>149</v>
      </c>
      <c r="J167"/>
      <c r="K167" s="77">
        <v>1.51</v>
      </c>
      <c r="L167" t="s">
        <v>102</v>
      </c>
      <c r="M167" s="78">
        <v>6.0999999999999999E-2</v>
      </c>
      <c r="N167" s="78">
        <v>6.0100000000000001E-2</v>
      </c>
      <c r="O167" s="77">
        <v>49619.25</v>
      </c>
      <c r="P167" s="77">
        <v>102.98</v>
      </c>
      <c r="Q167" s="77">
        <v>0</v>
      </c>
      <c r="R167" s="77">
        <v>51.097903649999999</v>
      </c>
      <c r="S167" s="78">
        <v>1E-4</v>
      </c>
      <c r="T167" s="78">
        <f t="shared" si="2"/>
        <v>3.8468802004356889E-3</v>
      </c>
      <c r="U167" s="78">
        <f>R167/'סכום נכסי הקרן'!$C$42</f>
        <v>1.0345799871350381E-3</v>
      </c>
    </row>
    <row r="168" spans="2:21">
      <c r="B168" t="s">
        <v>697</v>
      </c>
      <c r="C168" t="s">
        <v>698</v>
      </c>
      <c r="D168" t="s">
        <v>100</v>
      </c>
      <c r="E168" t="s">
        <v>123</v>
      </c>
      <c r="F168" t="s">
        <v>514</v>
      </c>
      <c r="G168" t="s">
        <v>433</v>
      </c>
      <c r="H168" t="s">
        <v>481</v>
      </c>
      <c r="I168" t="s">
        <v>149</v>
      </c>
      <c r="J168"/>
      <c r="K168" s="77">
        <v>7.21</v>
      </c>
      <c r="L168" t="s">
        <v>102</v>
      </c>
      <c r="M168" s="78">
        <v>3.0499999999999999E-2</v>
      </c>
      <c r="N168" s="78">
        <v>5.62E-2</v>
      </c>
      <c r="O168" s="77">
        <v>41218.82</v>
      </c>
      <c r="P168" s="77">
        <v>84.73</v>
      </c>
      <c r="Q168" s="77">
        <v>0</v>
      </c>
      <c r="R168" s="77">
        <v>34.924706186000002</v>
      </c>
      <c r="S168" s="78">
        <v>1E-4</v>
      </c>
      <c r="T168" s="78">
        <f t="shared" si="2"/>
        <v>2.6292890928208798E-3</v>
      </c>
      <c r="U168" s="78">
        <f>R168/'סכום נכסי הקרן'!$C$42</f>
        <v>7.071210264142973E-4</v>
      </c>
    </row>
    <row r="169" spans="2:21">
      <c r="B169" t="s">
        <v>699</v>
      </c>
      <c r="C169" t="s">
        <v>700</v>
      </c>
      <c r="D169" t="s">
        <v>100</v>
      </c>
      <c r="E169" t="s">
        <v>123</v>
      </c>
      <c r="F169" t="s">
        <v>514</v>
      </c>
      <c r="G169" t="s">
        <v>433</v>
      </c>
      <c r="H169" t="s">
        <v>481</v>
      </c>
      <c r="I169" t="s">
        <v>149</v>
      </c>
      <c r="J169"/>
      <c r="K169" s="77">
        <v>2.65</v>
      </c>
      <c r="L169" t="s">
        <v>102</v>
      </c>
      <c r="M169" s="78">
        <v>2.9100000000000001E-2</v>
      </c>
      <c r="N169" s="78">
        <v>5.1900000000000002E-2</v>
      </c>
      <c r="O169" s="77">
        <v>19648.900000000001</v>
      </c>
      <c r="P169" s="77">
        <v>94.88</v>
      </c>
      <c r="Q169" s="77">
        <v>0</v>
      </c>
      <c r="R169" s="77">
        <v>18.642876319999999</v>
      </c>
      <c r="S169" s="78">
        <v>0</v>
      </c>
      <c r="T169" s="78">
        <f t="shared" si="2"/>
        <v>1.4035196489822993E-3</v>
      </c>
      <c r="U169" s="78">
        <f>R169/'סכום נכסי הקרן'!$C$42</f>
        <v>3.7746258389419673E-4</v>
      </c>
    </row>
    <row r="170" spans="2:21">
      <c r="B170" t="s">
        <v>701</v>
      </c>
      <c r="C170" t="s">
        <v>702</v>
      </c>
      <c r="D170" t="s">
        <v>100</v>
      </c>
      <c r="E170" t="s">
        <v>123</v>
      </c>
      <c r="F170" t="s">
        <v>514</v>
      </c>
      <c r="G170" t="s">
        <v>433</v>
      </c>
      <c r="H170" t="s">
        <v>481</v>
      </c>
      <c r="I170" t="s">
        <v>149</v>
      </c>
      <c r="J170"/>
      <c r="K170" s="77">
        <v>6.45</v>
      </c>
      <c r="L170" t="s">
        <v>102</v>
      </c>
      <c r="M170" s="78">
        <v>3.0499999999999999E-2</v>
      </c>
      <c r="N170" s="78">
        <v>5.5899999999999998E-2</v>
      </c>
      <c r="O170" s="77">
        <v>55416.56</v>
      </c>
      <c r="P170" s="77">
        <v>86.53</v>
      </c>
      <c r="Q170" s="77">
        <v>0</v>
      </c>
      <c r="R170" s="77">
        <v>47.951949368000001</v>
      </c>
      <c r="S170" s="78">
        <v>1E-4</v>
      </c>
      <c r="T170" s="78">
        <f t="shared" si="2"/>
        <v>3.610038600792067E-3</v>
      </c>
      <c r="U170" s="78">
        <f>R170/'סכום נכסי הקרן'!$C$42</f>
        <v>9.7088380572429693E-4</v>
      </c>
    </row>
    <row r="171" spans="2:21">
      <c r="B171" t="s">
        <v>703</v>
      </c>
      <c r="C171" t="s">
        <v>704</v>
      </c>
      <c r="D171" t="s">
        <v>100</v>
      </c>
      <c r="E171" t="s">
        <v>123</v>
      </c>
      <c r="F171" t="s">
        <v>514</v>
      </c>
      <c r="G171" t="s">
        <v>433</v>
      </c>
      <c r="H171" t="s">
        <v>481</v>
      </c>
      <c r="I171" t="s">
        <v>149</v>
      </c>
      <c r="J171"/>
      <c r="K171" s="77">
        <v>8.07</v>
      </c>
      <c r="L171" t="s">
        <v>102</v>
      </c>
      <c r="M171" s="78">
        <v>2.63E-2</v>
      </c>
      <c r="N171" s="78">
        <v>5.62E-2</v>
      </c>
      <c r="O171" s="77">
        <v>59543.1</v>
      </c>
      <c r="P171" s="77">
        <v>79.77</v>
      </c>
      <c r="Q171" s="77">
        <v>0</v>
      </c>
      <c r="R171" s="77">
        <v>47.497530869999999</v>
      </c>
      <c r="S171" s="78">
        <v>1E-4</v>
      </c>
      <c r="T171" s="78">
        <f t="shared" si="2"/>
        <v>3.5758279307293249E-3</v>
      </c>
      <c r="U171" s="78">
        <f>R171/'סכום נכסי הקרן'!$C$42</f>
        <v>9.6168318788613695E-4</v>
      </c>
    </row>
    <row r="172" spans="2:21">
      <c r="B172" t="s">
        <v>705</v>
      </c>
      <c r="C172" t="s">
        <v>706</v>
      </c>
      <c r="D172" t="s">
        <v>100</v>
      </c>
      <c r="E172" t="s">
        <v>123</v>
      </c>
      <c r="F172" t="s">
        <v>523</v>
      </c>
      <c r="G172" t="s">
        <v>433</v>
      </c>
      <c r="H172" t="s">
        <v>481</v>
      </c>
      <c r="I172" t="s">
        <v>149</v>
      </c>
      <c r="J172"/>
      <c r="K172" s="77">
        <v>5.98</v>
      </c>
      <c r="L172" t="s">
        <v>102</v>
      </c>
      <c r="M172" s="78">
        <v>2.64E-2</v>
      </c>
      <c r="N172" s="78">
        <v>5.4699999999999999E-2</v>
      </c>
      <c r="O172" s="77">
        <v>101569.04</v>
      </c>
      <c r="P172" s="77">
        <v>85.2</v>
      </c>
      <c r="Q172" s="77">
        <v>1.3407100000000001</v>
      </c>
      <c r="R172" s="77">
        <v>87.877532079999995</v>
      </c>
      <c r="S172" s="78">
        <v>1E-4</v>
      </c>
      <c r="T172" s="78">
        <f t="shared" si="2"/>
        <v>6.6158161895885151E-3</v>
      </c>
      <c r="U172" s="78">
        <f>R172/'סכום נכסי הקרן'!$C$42</f>
        <v>1.7792576507937679E-3</v>
      </c>
    </row>
    <row r="173" spans="2:21">
      <c r="B173" t="s">
        <v>707</v>
      </c>
      <c r="C173" t="s">
        <v>708</v>
      </c>
      <c r="D173" t="s">
        <v>100</v>
      </c>
      <c r="E173" t="s">
        <v>123</v>
      </c>
      <c r="F173" t="s">
        <v>709</v>
      </c>
      <c r="G173" t="s">
        <v>433</v>
      </c>
      <c r="H173" t="s">
        <v>469</v>
      </c>
      <c r="I173" t="s">
        <v>207</v>
      </c>
      <c r="J173"/>
      <c r="K173" s="77">
        <v>3.98</v>
      </c>
      <c r="L173" t="s">
        <v>102</v>
      </c>
      <c r="M173" s="78">
        <v>4.7E-2</v>
      </c>
      <c r="N173" s="78">
        <v>5.3400000000000003E-2</v>
      </c>
      <c r="O173" s="77">
        <v>30433.14</v>
      </c>
      <c r="P173" s="77">
        <v>100.52</v>
      </c>
      <c r="Q173" s="77">
        <v>0</v>
      </c>
      <c r="R173" s="77">
        <v>30.591392328000001</v>
      </c>
      <c r="S173" s="78">
        <v>1E-4</v>
      </c>
      <c r="T173" s="78">
        <f t="shared" si="2"/>
        <v>2.3030577194793284E-3</v>
      </c>
      <c r="U173" s="78">
        <f>R173/'סכום נכסי הקרן'!$C$42</f>
        <v>6.193843586603801E-4</v>
      </c>
    </row>
    <row r="174" spans="2:21">
      <c r="B174" t="s">
        <v>710</v>
      </c>
      <c r="C174" t="s">
        <v>711</v>
      </c>
      <c r="D174" t="s">
        <v>100</v>
      </c>
      <c r="E174" t="s">
        <v>123</v>
      </c>
      <c r="F174" t="s">
        <v>523</v>
      </c>
      <c r="G174" t="s">
        <v>433</v>
      </c>
      <c r="H174" t="s">
        <v>481</v>
      </c>
      <c r="I174" t="s">
        <v>149</v>
      </c>
      <c r="J174"/>
      <c r="K174" s="77">
        <v>7.6</v>
      </c>
      <c r="L174" t="s">
        <v>102</v>
      </c>
      <c r="M174" s="78">
        <v>2.5000000000000001E-2</v>
      </c>
      <c r="N174" s="78">
        <v>5.74E-2</v>
      </c>
      <c r="O174" s="77">
        <v>56515.199999999997</v>
      </c>
      <c r="P174" s="77">
        <v>79.12</v>
      </c>
      <c r="Q174" s="77">
        <v>0.70643999999999996</v>
      </c>
      <c r="R174" s="77">
        <v>45.421266240000001</v>
      </c>
      <c r="S174" s="78">
        <v>0</v>
      </c>
      <c r="T174" s="78">
        <f t="shared" si="2"/>
        <v>3.4195173832219238E-3</v>
      </c>
      <c r="U174" s="78">
        <f>R174/'סכום נכסי הקרן'!$C$42</f>
        <v>9.1964502818182338E-4</v>
      </c>
    </row>
    <row r="175" spans="2:21">
      <c r="B175" t="s">
        <v>712</v>
      </c>
      <c r="C175" t="s">
        <v>713</v>
      </c>
      <c r="D175" t="s">
        <v>100</v>
      </c>
      <c r="E175" t="s">
        <v>123</v>
      </c>
      <c r="F175" t="s">
        <v>714</v>
      </c>
      <c r="G175" t="s">
        <v>433</v>
      </c>
      <c r="H175" t="s">
        <v>481</v>
      </c>
      <c r="I175" t="s">
        <v>149</v>
      </c>
      <c r="J175"/>
      <c r="K175" s="77">
        <v>6.47</v>
      </c>
      <c r="L175" t="s">
        <v>102</v>
      </c>
      <c r="M175" s="78">
        <v>2.98E-2</v>
      </c>
      <c r="N175" s="78">
        <v>5.5399999999999998E-2</v>
      </c>
      <c r="O175" s="77">
        <v>32311.39</v>
      </c>
      <c r="P175" s="77">
        <v>86.29</v>
      </c>
      <c r="Q175" s="77">
        <v>0</v>
      </c>
      <c r="R175" s="77">
        <v>27.881498431000001</v>
      </c>
      <c r="S175" s="78">
        <v>1E-4</v>
      </c>
      <c r="T175" s="78">
        <f t="shared" si="2"/>
        <v>2.0990447085140378E-3</v>
      </c>
      <c r="U175" s="78">
        <f>R175/'סכום נכסי הקרן'!$C$42</f>
        <v>5.6451709811092352E-4</v>
      </c>
    </row>
    <row r="176" spans="2:21">
      <c r="B176" t="s">
        <v>715</v>
      </c>
      <c r="C176" t="s">
        <v>716</v>
      </c>
      <c r="D176" t="s">
        <v>100</v>
      </c>
      <c r="E176" t="s">
        <v>123</v>
      </c>
      <c r="F176" t="s">
        <v>714</v>
      </c>
      <c r="G176" t="s">
        <v>433</v>
      </c>
      <c r="H176" t="s">
        <v>481</v>
      </c>
      <c r="I176" t="s">
        <v>149</v>
      </c>
      <c r="J176"/>
      <c r="K176" s="77">
        <v>5.2</v>
      </c>
      <c r="L176" t="s">
        <v>102</v>
      </c>
      <c r="M176" s="78">
        <v>3.4299999999999997E-2</v>
      </c>
      <c r="N176" s="78">
        <v>5.3100000000000001E-2</v>
      </c>
      <c r="O176" s="77">
        <v>40737.94</v>
      </c>
      <c r="P176" s="77">
        <v>91.92</v>
      </c>
      <c r="Q176" s="77">
        <v>0</v>
      </c>
      <c r="R176" s="77">
        <v>37.446314448000003</v>
      </c>
      <c r="S176" s="78">
        <v>1E-4</v>
      </c>
      <c r="T176" s="78">
        <f t="shared" si="2"/>
        <v>2.819127113628664E-3</v>
      </c>
      <c r="U176" s="78">
        <f>R176/'סכום נכסי הקרן'!$C$42</f>
        <v>7.5817606501487928E-4</v>
      </c>
    </row>
    <row r="177" spans="2:21">
      <c r="B177" t="s">
        <v>717</v>
      </c>
      <c r="C177" t="s">
        <v>718</v>
      </c>
      <c r="D177" t="s">
        <v>100</v>
      </c>
      <c r="E177" t="s">
        <v>123</v>
      </c>
      <c r="F177" t="s">
        <v>541</v>
      </c>
      <c r="G177" t="s">
        <v>433</v>
      </c>
      <c r="H177" t="s">
        <v>481</v>
      </c>
      <c r="I177" t="s">
        <v>149</v>
      </c>
      <c r="J177"/>
      <c r="K177" s="77">
        <v>1.79</v>
      </c>
      <c r="L177" t="s">
        <v>102</v>
      </c>
      <c r="M177" s="78">
        <v>3.61E-2</v>
      </c>
      <c r="N177" s="78">
        <v>5.21E-2</v>
      </c>
      <c r="O177" s="77">
        <v>83615.56</v>
      </c>
      <c r="P177" s="77">
        <v>97.92</v>
      </c>
      <c r="Q177" s="77">
        <v>0</v>
      </c>
      <c r="R177" s="77">
        <v>81.876356352000002</v>
      </c>
      <c r="S177" s="78">
        <v>1E-4</v>
      </c>
      <c r="T177" s="78">
        <f t="shared" si="2"/>
        <v>6.1640206669090168E-3</v>
      </c>
      <c r="U177" s="78">
        <f>R177/'סכום נכסי הקרן'!$C$42</f>
        <v>1.6577517598672751E-3</v>
      </c>
    </row>
    <row r="178" spans="2:21">
      <c r="B178" t="s">
        <v>719</v>
      </c>
      <c r="C178" t="s">
        <v>720</v>
      </c>
      <c r="D178" t="s">
        <v>100</v>
      </c>
      <c r="E178" t="s">
        <v>123</v>
      </c>
      <c r="F178" t="s">
        <v>541</v>
      </c>
      <c r="G178" t="s">
        <v>433</v>
      </c>
      <c r="H178" t="s">
        <v>481</v>
      </c>
      <c r="I178" t="s">
        <v>149</v>
      </c>
      <c r="J178"/>
      <c r="K178" s="77">
        <v>2.8</v>
      </c>
      <c r="L178" t="s">
        <v>102</v>
      </c>
      <c r="M178" s="78">
        <v>3.3000000000000002E-2</v>
      </c>
      <c r="N178" s="78">
        <v>4.8399999999999999E-2</v>
      </c>
      <c r="O178" s="77">
        <v>27519.41</v>
      </c>
      <c r="P178" s="77">
        <v>96.15</v>
      </c>
      <c r="Q178" s="77">
        <v>0</v>
      </c>
      <c r="R178" s="77">
        <v>26.459912715000002</v>
      </c>
      <c r="S178" s="78">
        <v>1E-4</v>
      </c>
      <c r="T178" s="78">
        <f t="shared" si="2"/>
        <v>1.9920213366442095E-3</v>
      </c>
      <c r="U178" s="78">
        <f>R178/'סכום נכסי הקרן'!$C$42</f>
        <v>5.3573423175607977E-4</v>
      </c>
    </row>
    <row r="179" spans="2:21">
      <c r="B179" t="s">
        <v>721</v>
      </c>
      <c r="C179" t="s">
        <v>722</v>
      </c>
      <c r="D179" t="s">
        <v>100</v>
      </c>
      <c r="E179" t="s">
        <v>123</v>
      </c>
      <c r="F179" t="s">
        <v>541</v>
      </c>
      <c r="G179" t="s">
        <v>433</v>
      </c>
      <c r="H179" t="s">
        <v>481</v>
      </c>
      <c r="I179" t="s">
        <v>149</v>
      </c>
      <c r="J179"/>
      <c r="K179" s="77">
        <v>5.15</v>
      </c>
      <c r="L179" t="s">
        <v>102</v>
      </c>
      <c r="M179" s="78">
        <v>2.6200000000000001E-2</v>
      </c>
      <c r="N179" s="78">
        <v>5.2699999999999997E-2</v>
      </c>
      <c r="O179" s="77">
        <v>59623.05</v>
      </c>
      <c r="P179" s="77">
        <v>88.74</v>
      </c>
      <c r="Q179" s="77">
        <v>0</v>
      </c>
      <c r="R179" s="77">
        <v>52.90949457</v>
      </c>
      <c r="S179" s="78">
        <v>0</v>
      </c>
      <c r="T179" s="78">
        <f t="shared" si="2"/>
        <v>3.9832649196439706E-3</v>
      </c>
      <c r="U179" s="78">
        <f>R179/'סכום נכסי הקרן'!$C$42</f>
        <v>1.0712592944417587E-3</v>
      </c>
    </row>
    <row r="180" spans="2:21">
      <c r="B180" t="s">
        <v>723</v>
      </c>
      <c r="C180" t="s">
        <v>724</v>
      </c>
      <c r="D180" t="s">
        <v>100</v>
      </c>
      <c r="E180" t="s">
        <v>123</v>
      </c>
      <c r="F180" t="s">
        <v>725</v>
      </c>
      <c r="G180" t="s">
        <v>726</v>
      </c>
      <c r="H180" t="s">
        <v>469</v>
      </c>
      <c r="I180" t="s">
        <v>207</v>
      </c>
      <c r="J180"/>
      <c r="K180" s="77">
        <v>0.43</v>
      </c>
      <c r="L180" t="s">
        <v>102</v>
      </c>
      <c r="M180" s="78">
        <v>2.4E-2</v>
      </c>
      <c r="N180" s="78">
        <v>6.0900000000000003E-2</v>
      </c>
      <c r="O180" s="77">
        <v>2354.81</v>
      </c>
      <c r="P180" s="77">
        <v>98.7</v>
      </c>
      <c r="Q180" s="77">
        <v>0</v>
      </c>
      <c r="R180" s="77">
        <v>2.3241974700000001</v>
      </c>
      <c r="S180" s="78">
        <v>0</v>
      </c>
      <c r="T180" s="78">
        <f t="shared" si="2"/>
        <v>1.749760477550574E-4</v>
      </c>
      <c r="U180" s="78">
        <f>R180/'סכום נכסי הקרן'!$C$42</f>
        <v>4.7058059467218248E-5</v>
      </c>
    </row>
    <row r="181" spans="2:21">
      <c r="B181" t="s">
        <v>727</v>
      </c>
      <c r="C181" t="s">
        <v>728</v>
      </c>
      <c r="D181" t="s">
        <v>100</v>
      </c>
      <c r="E181" t="s">
        <v>123</v>
      </c>
      <c r="F181" t="s">
        <v>725</v>
      </c>
      <c r="G181" t="s">
        <v>726</v>
      </c>
      <c r="H181" t="s">
        <v>469</v>
      </c>
      <c r="I181" t="s">
        <v>207</v>
      </c>
      <c r="J181"/>
      <c r="K181" s="77">
        <v>2.54</v>
      </c>
      <c r="L181" t="s">
        <v>102</v>
      </c>
      <c r="M181" s="78">
        <v>2.3E-2</v>
      </c>
      <c r="N181" s="78">
        <v>5.7299999999999997E-2</v>
      </c>
      <c r="O181" s="77">
        <v>20850.509999999998</v>
      </c>
      <c r="P181" s="77">
        <v>91.98</v>
      </c>
      <c r="Q181" s="77">
        <v>0</v>
      </c>
      <c r="R181" s="77">
        <v>19.178299098</v>
      </c>
      <c r="S181" s="78">
        <v>0</v>
      </c>
      <c r="T181" s="78">
        <f t="shared" si="2"/>
        <v>1.4438286858785808E-3</v>
      </c>
      <c r="U181" s="78">
        <f>R181/'סכום נכסי הקרן'!$C$42</f>
        <v>3.8830329654983319E-4</v>
      </c>
    </row>
    <row r="182" spans="2:21">
      <c r="B182" t="s">
        <v>729</v>
      </c>
      <c r="C182" t="s">
        <v>730</v>
      </c>
      <c r="D182" t="s">
        <v>100</v>
      </c>
      <c r="E182" t="s">
        <v>123</v>
      </c>
      <c r="F182" t="s">
        <v>725</v>
      </c>
      <c r="G182" t="s">
        <v>726</v>
      </c>
      <c r="H182" t="s">
        <v>469</v>
      </c>
      <c r="I182" t="s">
        <v>207</v>
      </c>
      <c r="J182"/>
      <c r="K182" s="77">
        <v>1.62</v>
      </c>
      <c r="L182" t="s">
        <v>102</v>
      </c>
      <c r="M182" s="78">
        <v>2.75E-2</v>
      </c>
      <c r="N182" s="78">
        <v>5.8299999999999998E-2</v>
      </c>
      <c r="O182" s="77">
        <v>15359.9</v>
      </c>
      <c r="P182" s="77">
        <v>95.52</v>
      </c>
      <c r="Q182" s="77">
        <v>0</v>
      </c>
      <c r="R182" s="77">
        <v>14.67177648</v>
      </c>
      <c r="S182" s="78">
        <v>0</v>
      </c>
      <c r="T182" s="78">
        <f t="shared" si="2"/>
        <v>1.1045573773970281E-3</v>
      </c>
      <c r="U182" s="78">
        <f>R182/'סכום נכסי הקרן'!$C$42</f>
        <v>2.9705966855112962E-4</v>
      </c>
    </row>
    <row r="183" spans="2:21">
      <c r="B183" t="s">
        <v>731</v>
      </c>
      <c r="C183" t="s">
        <v>732</v>
      </c>
      <c r="D183" t="s">
        <v>100</v>
      </c>
      <c r="E183" t="s">
        <v>123</v>
      </c>
      <c r="F183" t="s">
        <v>725</v>
      </c>
      <c r="G183" t="s">
        <v>726</v>
      </c>
      <c r="H183" t="s">
        <v>469</v>
      </c>
      <c r="I183" t="s">
        <v>207</v>
      </c>
      <c r="J183"/>
      <c r="K183" s="77">
        <v>2.48</v>
      </c>
      <c r="L183" t="s">
        <v>102</v>
      </c>
      <c r="M183" s="78">
        <v>2.1499999999999998E-2</v>
      </c>
      <c r="N183" s="78">
        <v>5.8099999999999999E-2</v>
      </c>
      <c r="O183" s="77">
        <v>16322.7</v>
      </c>
      <c r="P183" s="77">
        <v>91.65</v>
      </c>
      <c r="Q183" s="77">
        <v>0.90702000000000005</v>
      </c>
      <c r="R183" s="77">
        <v>15.866774550000001</v>
      </c>
      <c r="S183" s="78">
        <v>0</v>
      </c>
      <c r="T183" s="78">
        <f t="shared" si="2"/>
        <v>1.1945222113074279E-3</v>
      </c>
      <c r="U183" s="78">
        <f>R183/'סכום נכסי הקרן'!$C$42</f>
        <v>3.2125481159173841E-4</v>
      </c>
    </row>
    <row r="184" spans="2:21">
      <c r="B184" t="s">
        <v>733</v>
      </c>
      <c r="C184" t="s">
        <v>734</v>
      </c>
      <c r="D184" t="s">
        <v>100</v>
      </c>
      <c r="E184" t="s">
        <v>123</v>
      </c>
      <c r="F184" t="s">
        <v>550</v>
      </c>
      <c r="G184" t="s">
        <v>551</v>
      </c>
      <c r="H184" t="s">
        <v>552</v>
      </c>
      <c r="I184" t="s">
        <v>149</v>
      </c>
      <c r="J184"/>
      <c r="K184" s="77">
        <v>1.06</v>
      </c>
      <c r="L184" t="s">
        <v>102</v>
      </c>
      <c r="M184" s="78">
        <v>3.0499999999999999E-2</v>
      </c>
      <c r="N184" s="78">
        <v>5.8700000000000002E-2</v>
      </c>
      <c r="O184" s="77">
        <v>1211.69</v>
      </c>
      <c r="P184" s="77">
        <v>97.91</v>
      </c>
      <c r="Q184" s="77">
        <v>0</v>
      </c>
      <c r="R184" s="77">
        <v>1.1863656789999999</v>
      </c>
      <c r="S184" s="78">
        <v>0</v>
      </c>
      <c r="T184" s="78">
        <f t="shared" si="2"/>
        <v>8.9314948657811369E-5</v>
      </c>
      <c r="U184" s="78">
        <f>R184/'סכום נכסי הקרן'!$C$42</f>
        <v>2.4020362896380207E-5</v>
      </c>
    </row>
    <row r="185" spans="2:21">
      <c r="B185" t="s">
        <v>735</v>
      </c>
      <c r="C185" t="s">
        <v>736</v>
      </c>
      <c r="D185" t="s">
        <v>100</v>
      </c>
      <c r="E185" t="s">
        <v>123</v>
      </c>
      <c r="F185" t="s">
        <v>550</v>
      </c>
      <c r="G185" t="s">
        <v>551</v>
      </c>
      <c r="H185" t="s">
        <v>552</v>
      </c>
      <c r="I185" t="s">
        <v>149</v>
      </c>
      <c r="J185"/>
      <c r="K185" s="77">
        <v>2.68</v>
      </c>
      <c r="L185" t="s">
        <v>102</v>
      </c>
      <c r="M185" s="78">
        <v>2.58E-2</v>
      </c>
      <c r="N185" s="78">
        <v>5.8599999999999999E-2</v>
      </c>
      <c r="O185" s="77">
        <v>17611.18</v>
      </c>
      <c r="P185" s="77">
        <v>92.5</v>
      </c>
      <c r="Q185" s="77">
        <v>0</v>
      </c>
      <c r="R185" s="77">
        <v>16.2903415</v>
      </c>
      <c r="S185" s="78">
        <v>1E-4</v>
      </c>
      <c r="T185" s="78">
        <f t="shared" si="2"/>
        <v>1.2264102379606295E-3</v>
      </c>
      <c r="U185" s="78">
        <f>R185/'סכום נכסי הקרן'!$C$42</f>
        <v>3.2983077769562034E-4</v>
      </c>
    </row>
    <row r="186" spans="2:21">
      <c r="B186" t="s">
        <v>737</v>
      </c>
      <c r="C186" t="s">
        <v>738</v>
      </c>
      <c r="D186" t="s">
        <v>100</v>
      </c>
      <c r="E186" t="s">
        <v>123</v>
      </c>
      <c r="F186" t="s">
        <v>565</v>
      </c>
      <c r="G186" t="s">
        <v>132</v>
      </c>
      <c r="H186" t="s">
        <v>545</v>
      </c>
      <c r="I186" t="s">
        <v>207</v>
      </c>
      <c r="J186"/>
      <c r="K186" s="77">
        <v>1.78</v>
      </c>
      <c r="L186" t="s">
        <v>102</v>
      </c>
      <c r="M186" s="78">
        <v>3.5499999999999997E-2</v>
      </c>
      <c r="N186" s="78">
        <v>0.06</v>
      </c>
      <c r="O186" s="77">
        <v>16504.93</v>
      </c>
      <c r="P186" s="77">
        <v>96.81</v>
      </c>
      <c r="Q186" s="77">
        <v>0</v>
      </c>
      <c r="R186" s="77">
        <v>15.978422733</v>
      </c>
      <c r="S186" s="78">
        <v>0</v>
      </c>
      <c r="T186" s="78">
        <f t="shared" si="2"/>
        <v>1.2029275891002078E-3</v>
      </c>
      <c r="U186" s="78">
        <f>R186/'סכום נכסי הקרן'!$C$42</f>
        <v>3.2351535395220351E-4</v>
      </c>
    </row>
    <row r="187" spans="2:21">
      <c r="B187" t="s">
        <v>739</v>
      </c>
      <c r="C187" t="s">
        <v>740</v>
      </c>
      <c r="D187" t="s">
        <v>100</v>
      </c>
      <c r="E187" t="s">
        <v>123</v>
      </c>
      <c r="F187" t="s">
        <v>565</v>
      </c>
      <c r="G187" t="s">
        <v>132</v>
      </c>
      <c r="H187" t="s">
        <v>545</v>
      </c>
      <c r="I187" t="s">
        <v>207</v>
      </c>
      <c r="J187"/>
      <c r="K187" s="77">
        <v>2.2799999999999998</v>
      </c>
      <c r="L187" t="s">
        <v>102</v>
      </c>
      <c r="M187" s="78">
        <v>2.5000000000000001E-2</v>
      </c>
      <c r="N187" s="78">
        <v>5.96E-2</v>
      </c>
      <c r="O187" s="77">
        <v>71126.960000000006</v>
      </c>
      <c r="P187" s="77">
        <v>94.31</v>
      </c>
      <c r="Q187" s="77">
        <v>0</v>
      </c>
      <c r="R187" s="77">
        <v>67.079835975999998</v>
      </c>
      <c r="S187" s="78">
        <v>1E-4</v>
      </c>
      <c r="T187" s="78">
        <f t="shared" si="2"/>
        <v>5.0500720074951261E-3</v>
      </c>
      <c r="U187" s="78">
        <f>R187/'סכום נכסי הקרן'!$C$42</f>
        <v>1.3581663998669844E-3</v>
      </c>
    </row>
    <row r="188" spans="2:21">
      <c r="B188" t="s">
        <v>741</v>
      </c>
      <c r="C188" t="s">
        <v>742</v>
      </c>
      <c r="D188" t="s">
        <v>100</v>
      </c>
      <c r="E188" t="s">
        <v>123</v>
      </c>
      <c r="F188" t="s">
        <v>565</v>
      </c>
      <c r="G188" t="s">
        <v>132</v>
      </c>
      <c r="H188" t="s">
        <v>545</v>
      </c>
      <c r="I188" t="s">
        <v>207</v>
      </c>
      <c r="J188"/>
      <c r="K188" s="77">
        <v>4.07</v>
      </c>
      <c r="L188" t="s">
        <v>102</v>
      </c>
      <c r="M188" s="78">
        <v>4.7300000000000002E-2</v>
      </c>
      <c r="N188" s="78">
        <v>0.06</v>
      </c>
      <c r="O188" s="77">
        <v>33247.54</v>
      </c>
      <c r="P188" s="77">
        <v>96.34</v>
      </c>
      <c r="Q188" s="77">
        <v>0</v>
      </c>
      <c r="R188" s="77">
        <v>32.030680036</v>
      </c>
      <c r="S188" s="78">
        <v>1E-4</v>
      </c>
      <c r="T188" s="78">
        <f t="shared" si="2"/>
        <v>2.4114137769912034E-3</v>
      </c>
      <c r="U188" s="78">
        <f>R188/'סכום נכסי הקרן'!$C$42</f>
        <v>6.485256375008137E-4</v>
      </c>
    </row>
    <row r="189" spans="2:21">
      <c r="B189" t="s">
        <v>743</v>
      </c>
      <c r="C189" t="s">
        <v>744</v>
      </c>
      <c r="D189" t="s">
        <v>100</v>
      </c>
      <c r="E189" t="s">
        <v>123</v>
      </c>
      <c r="F189" t="s">
        <v>568</v>
      </c>
      <c r="G189" t="s">
        <v>327</v>
      </c>
      <c r="H189" t="s">
        <v>545</v>
      </c>
      <c r="I189" t="s">
        <v>207</v>
      </c>
      <c r="J189"/>
      <c r="K189" s="77">
        <v>4.6900000000000004</v>
      </c>
      <c r="L189" t="s">
        <v>102</v>
      </c>
      <c r="M189" s="78">
        <v>2.4299999999999999E-2</v>
      </c>
      <c r="N189" s="78">
        <v>5.5100000000000003E-2</v>
      </c>
      <c r="O189" s="77">
        <v>54531.53</v>
      </c>
      <c r="P189" s="77">
        <v>87.67</v>
      </c>
      <c r="Q189" s="77">
        <v>0</v>
      </c>
      <c r="R189" s="77">
        <v>47.807792351000003</v>
      </c>
      <c r="S189" s="78">
        <v>0</v>
      </c>
      <c r="T189" s="78">
        <f t="shared" si="2"/>
        <v>3.599185811639509E-3</v>
      </c>
      <c r="U189" s="78">
        <f>R189/'סכום נכסי הקרן'!$C$42</f>
        <v>9.6796505653617276E-4</v>
      </c>
    </row>
    <row r="190" spans="2:21">
      <c r="B190" t="s">
        <v>745</v>
      </c>
      <c r="C190" t="s">
        <v>746</v>
      </c>
      <c r="D190" t="s">
        <v>100</v>
      </c>
      <c r="E190" t="s">
        <v>123</v>
      </c>
      <c r="F190" t="s">
        <v>573</v>
      </c>
      <c r="G190" t="s">
        <v>127</v>
      </c>
      <c r="H190" t="s">
        <v>545</v>
      </c>
      <c r="I190" t="s">
        <v>207</v>
      </c>
      <c r="J190"/>
      <c r="K190" s="77">
        <v>1.58</v>
      </c>
      <c r="L190" t="s">
        <v>102</v>
      </c>
      <c r="M190" s="78">
        <v>3.2500000000000001E-2</v>
      </c>
      <c r="N190" s="78">
        <v>6.6799999999999998E-2</v>
      </c>
      <c r="O190" s="77">
        <v>332.76</v>
      </c>
      <c r="P190" s="77">
        <v>95.65</v>
      </c>
      <c r="Q190" s="77">
        <v>0</v>
      </c>
      <c r="R190" s="77">
        <v>0.31828494000000002</v>
      </c>
      <c r="S190" s="78">
        <v>0</v>
      </c>
      <c r="T190" s="78">
        <f t="shared" si="2"/>
        <v>2.3961923020747277E-5</v>
      </c>
      <c r="U190" s="78">
        <f>R190/'סכום נכסי הקרן'!$C$42</f>
        <v>6.4443197393378077E-6</v>
      </c>
    </row>
    <row r="191" spans="2:21">
      <c r="B191" t="s">
        <v>747</v>
      </c>
      <c r="C191" t="s">
        <v>748</v>
      </c>
      <c r="D191" t="s">
        <v>100</v>
      </c>
      <c r="E191" t="s">
        <v>123</v>
      </c>
      <c r="F191" t="s">
        <v>573</v>
      </c>
      <c r="G191" t="s">
        <v>127</v>
      </c>
      <c r="H191" t="s">
        <v>545</v>
      </c>
      <c r="I191" t="s">
        <v>207</v>
      </c>
      <c r="J191"/>
      <c r="K191" s="77">
        <v>2.27</v>
      </c>
      <c r="L191" t="s">
        <v>102</v>
      </c>
      <c r="M191" s="78">
        <v>5.7000000000000002E-2</v>
      </c>
      <c r="N191" s="78">
        <v>6.8500000000000005E-2</v>
      </c>
      <c r="O191" s="77">
        <v>91760.62</v>
      </c>
      <c r="P191" s="77">
        <v>97.89</v>
      </c>
      <c r="Q191" s="77">
        <v>0</v>
      </c>
      <c r="R191" s="77">
        <v>89.824470918000003</v>
      </c>
      <c r="S191" s="78">
        <v>2.0000000000000001E-4</v>
      </c>
      <c r="T191" s="78">
        <f t="shared" si="2"/>
        <v>6.7623905093230881E-3</v>
      </c>
      <c r="U191" s="78">
        <f>R191/'סכום נכסי הקרן'!$C$42</f>
        <v>1.8186773493349771E-3</v>
      </c>
    </row>
    <row r="192" spans="2:21">
      <c r="B192" t="s">
        <v>749</v>
      </c>
      <c r="C192" t="s">
        <v>750</v>
      </c>
      <c r="D192" t="s">
        <v>100</v>
      </c>
      <c r="E192" t="s">
        <v>123</v>
      </c>
      <c r="F192" t="s">
        <v>578</v>
      </c>
      <c r="G192" t="s">
        <v>127</v>
      </c>
      <c r="H192" t="s">
        <v>545</v>
      </c>
      <c r="I192" t="s">
        <v>207</v>
      </c>
      <c r="J192"/>
      <c r="K192" s="77">
        <v>1.66</v>
      </c>
      <c r="L192" t="s">
        <v>102</v>
      </c>
      <c r="M192" s="78">
        <v>2.8000000000000001E-2</v>
      </c>
      <c r="N192" s="78">
        <v>6.25E-2</v>
      </c>
      <c r="O192" s="77">
        <v>19389.38</v>
      </c>
      <c r="P192" s="77">
        <v>95.33</v>
      </c>
      <c r="Q192" s="77">
        <v>0</v>
      </c>
      <c r="R192" s="77">
        <v>18.483895954000001</v>
      </c>
      <c r="S192" s="78">
        <v>1E-4</v>
      </c>
      <c r="T192" s="78">
        <f t="shared" si="2"/>
        <v>1.3915508913907458E-3</v>
      </c>
      <c r="U192" s="78">
        <f>R192/'סכום נכסי הקרן'!$C$42</f>
        <v>3.7424370614653785E-4</v>
      </c>
    </row>
    <row r="193" spans="2:21">
      <c r="B193" t="s">
        <v>751</v>
      </c>
      <c r="C193" t="s">
        <v>752</v>
      </c>
      <c r="D193" t="s">
        <v>100</v>
      </c>
      <c r="E193" t="s">
        <v>123</v>
      </c>
      <c r="F193" t="s">
        <v>578</v>
      </c>
      <c r="G193" t="s">
        <v>127</v>
      </c>
      <c r="H193" t="s">
        <v>545</v>
      </c>
      <c r="I193" t="s">
        <v>207</v>
      </c>
      <c r="J193"/>
      <c r="K193" s="77">
        <v>3.44</v>
      </c>
      <c r="L193" t="s">
        <v>102</v>
      </c>
      <c r="M193" s="78">
        <v>5.6500000000000002E-2</v>
      </c>
      <c r="N193" s="78">
        <v>6.5600000000000006E-2</v>
      </c>
      <c r="O193" s="77">
        <v>46610.38</v>
      </c>
      <c r="P193" s="77">
        <v>97.13</v>
      </c>
      <c r="Q193" s="77">
        <v>2.8727800000000001</v>
      </c>
      <c r="R193" s="77">
        <v>48.145442094000003</v>
      </c>
      <c r="S193" s="78">
        <v>1E-4</v>
      </c>
      <c r="T193" s="78">
        <f t="shared" si="2"/>
        <v>3.6246056041994118E-3</v>
      </c>
      <c r="U193" s="78">
        <f>R193/'סכום נכסי הקרן'!$C$42</f>
        <v>9.7480145571923564E-4</v>
      </c>
    </row>
    <row r="194" spans="2:21">
      <c r="B194" t="s">
        <v>753</v>
      </c>
      <c r="C194" t="s">
        <v>754</v>
      </c>
      <c r="D194" t="s">
        <v>100</v>
      </c>
      <c r="E194" t="s">
        <v>123</v>
      </c>
      <c r="F194" t="s">
        <v>585</v>
      </c>
      <c r="G194" t="s">
        <v>112</v>
      </c>
      <c r="H194" t="s">
        <v>545</v>
      </c>
      <c r="I194" t="s">
        <v>207</v>
      </c>
      <c r="J194"/>
      <c r="K194" s="77">
        <v>4.55</v>
      </c>
      <c r="L194" t="s">
        <v>102</v>
      </c>
      <c r="M194" s="78">
        <v>5.5E-2</v>
      </c>
      <c r="N194" s="78">
        <v>6.8400000000000002E-2</v>
      </c>
      <c r="O194" s="77">
        <v>33079.5</v>
      </c>
      <c r="P194" s="77">
        <v>96.34</v>
      </c>
      <c r="Q194" s="77">
        <v>0</v>
      </c>
      <c r="R194" s="77">
        <v>31.868790300000001</v>
      </c>
      <c r="S194" s="78">
        <v>1E-4</v>
      </c>
      <c r="T194" s="78">
        <f t="shared" si="2"/>
        <v>2.3992259889297229E-3</v>
      </c>
      <c r="U194" s="78">
        <f>R194/'סכום נכסי הקרן'!$C$42</f>
        <v>6.452478536970905E-4</v>
      </c>
    </row>
    <row r="195" spans="2:21">
      <c r="B195" t="s">
        <v>755</v>
      </c>
      <c r="C195" t="s">
        <v>756</v>
      </c>
      <c r="D195" t="s">
        <v>100</v>
      </c>
      <c r="E195" t="s">
        <v>123</v>
      </c>
      <c r="F195" t="s">
        <v>757</v>
      </c>
      <c r="G195" t="s">
        <v>327</v>
      </c>
      <c r="H195" t="s">
        <v>545</v>
      </c>
      <c r="I195" t="s">
        <v>207</v>
      </c>
      <c r="J195"/>
      <c r="K195" s="77">
        <v>3.09</v>
      </c>
      <c r="L195" t="s">
        <v>102</v>
      </c>
      <c r="M195" s="78">
        <v>2.7E-2</v>
      </c>
      <c r="N195" s="78">
        <v>5.7299999999999997E-2</v>
      </c>
      <c r="O195" s="77">
        <v>0.01</v>
      </c>
      <c r="P195" s="77">
        <v>91.23</v>
      </c>
      <c r="Q195" s="77">
        <v>0</v>
      </c>
      <c r="R195" s="77">
        <v>9.1230000000000006E-6</v>
      </c>
      <c r="S195" s="78">
        <v>0</v>
      </c>
      <c r="T195" s="78">
        <f t="shared" si="2"/>
        <v>6.8682050655075736E-10</v>
      </c>
      <c r="U195" s="78">
        <f>R195/'סכום נכסי הקרן'!$C$42</f>
        <v>1.8471351167912254E-10</v>
      </c>
    </row>
    <row r="196" spans="2:21">
      <c r="B196" t="s">
        <v>758</v>
      </c>
      <c r="C196" t="s">
        <v>759</v>
      </c>
      <c r="D196" t="s">
        <v>100</v>
      </c>
      <c r="E196" t="s">
        <v>123</v>
      </c>
      <c r="F196" t="s">
        <v>760</v>
      </c>
      <c r="G196" t="s">
        <v>127</v>
      </c>
      <c r="H196" t="s">
        <v>545</v>
      </c>
      <c r="I196" t="s">
        <v>207</v>
      </c>
      <c r="J196"/>
      <c r="K196" s="77">
        <v>0.74</v>
      </c>
      <c r="L196" t="s">
        <v>102</v>
      </c>
      <c r="M196" s="78">
        <v>2.9499999999999998E-2</v>
      </c>
      <c r="N196" s="78">
        <v>5.7599999999999998E-2</v>
      </c>
      <c r="O196" s="77">
        <v>6838.01</v>
      </c>
      <c r="P196" s="77">
        <v>98.74</v>
      </c>
      <c r="Q196" s="77">
        <v>0</v>
      </c>
      <c r="R196" s="77">
        <v>6.7518510740000002</v>
      </c>
      <c r="S196" s="78">
        <v>1E-4</v>
      </c>
      <c r="T196" s="78">
        <f t="shared" si="2"/>
        <v>5.0830974183930231E-4</v>
      </c>
      <c r="U196" s="78">
        <f>R196/'סכום נכסי הקרן'!$C$42</f>
        <v>1.367048254097331E-4</v>
      </c>
    </row>
    <row r="197" spans="2:21">
      <c r="B197" t="s">
        <v>761</v>
      </c>
      <c r="C197" t="s">
        <v>762</v>
      </c>
      <c r="D197" t="s">
        <v>100</v>
      </c>
      <c r="E197" t="s">
        <v>123</v>
      </c>
      <c r="F197" t="s">
        <v>763</v>
      </c>
      <c r="G197" t="s">
        <v>764</v>
      </c>
      <c r="H197" t="s">
        <v>545</v>
      </c>
      <c r="I197" t="s">
        <v>207</v>
      </c>
      <c r="J197"/>
      <c r="K197" s="77">
        <v>5.86</v>
      </c>
      <c r="L197" t="s">
        <v>102</v>
      </c>
      <c r="M197" s="78">
        <v>2.3400000000000001E-2</v>
      </c>
      <c r="N197" s="78">
        <v>5.7200000000000001E-2</v>
      </c>
      <c r="O197" s="77">
        <v>43308.04</v>
      </c>
      <c r="P197" s="77">
        <v>82.62</v>
      </c>
      <c r="Q197" s="77">
        <v>0</v>
      </c>
      <c r="R197" s="77">
        <v>35.781102648000001</v>
      </c>
      <c r="S197" s="78">
        <v>1E-4</v>
      </c>
      <c r="T197" s="78">
        <f t="shared" si="2"/>
        <v>2.6937624734894227E-3</v>
      </c>
      <c r="U197" s="78">
        <f>R197/'סכום נכסי הקרן'!$C$42</f>
        <v>7.2446049784755345E-4</v>
      </c>
    </row>
    <row r="198" spans="2:21">
      <c r="B198" t="s">
        <v>765</v>
      </c>
      <c r="C198" t="s">
        <v>766</v>
      </c>
      <c r="D198" t="s">
        <v>100</v>
      </c>
      <c r="E198" t="s">
        <v>123</v>
      </c>
      <c r="F198" t="s">
        <v>767</v>
      </c>
      <c r="G198" t="s">
        <v>551</v>
      </c>
      <c r="H198" t="s">
        <v>614</v>
      </c>
      <c r="I198" t="s">
        <v>149</v>
      </c>
      <c r="J198"/>
      <c r="K198" s="77">
        <v>1.85</v>
      </c>
      <c r="L198" t="s">
        <v>102</v>
      </c>
      <c r="M198" s="78">
        <v>2.9499999999999998E-2</v>
      </c>
      <c r="N198" s="78">
        <v>6.3100000000000003E-2</v>
      </c>
      <c r="O198" s="77">
        <v>42707.7</v>
      </c>
      <c r="P198" s="77">
        <v>94.95</v>
      </c>
      <c r="Q198" s="77">
        <v>0</v>
      </c>
      <c r="R198" s="77">
        <v>40.550961149999999</v>
      </c>
      <c r="S198" s="78">
        <v>1E-4</v>
      </c>
      <c r="T198" s="78">
        <f t="shared" si="2"/>
        <v>3.0528588927066841E-3</v>
      </c>
      <c r="U198" s="78">
        <f>R198/'סכום נכסי הקרן'!$C$42</f>
        <v>8.2103589126166486E-4</v>
      </c>
    </row>
    <row r="199" spans="2:21">
      <c r="B199" t="s">
        <v>768</v>
      </c>
      <c r="C199" t="s">
        <v>769</v>
      </c>
      <c r="D199" t="s">
        <v>100</v>
      </c>
      <c r="E199" t="s">
        <v>123</v>
      </c>
      <c r="F199" t="s">
        <v>767</v>
      </c>
      <c r="G199" t="s">
        <v>551</v>
      </c>
      <c r="H199" t="s">
        <v>614</v>
      </c>
      <c r="I199" t="s">
        <v>149</v>
      </c>
      <c r="J199"/>
      <c r="K199" s="77">
        <v>3.18</v>
      </c>
      <c r="L199" t="s">
        <v>102</v>
      </c>
      <c r="M199" s="78">
        <v>2.5499999999999998E-2</v>
      </c>
      <c r="N199" s="78">
        <v>6.1899999999999997E-2</v>
      </c>
      <c r="O199" s="77">
        <v>3868.06</v>
      </c>
      <c r="P199" s="77">
        <v>89.91</v>
      </c>
      <c r="Q199" s="77">
        <v>0</v>
      </c>
      <c r="R199" s="77">
        <v>3.4777727459999999</v>
      </c>
      <c r="S199" s="78">
        <v>0</v>
      </c>
      <c r="T199" s="78">
        <f t="shared" si="2"/>
        <v>2.6182238727130746E-4</v>
      </c>
      <c r="U199" s="78">
        <f>R199/'סכום נכסי הקרן'!$C$42</f>
        <v>7.0414514604363144E-5</v>
      </c>
    </row>
    <row r="200" spans="2:21">
      <c r="B200" t="s">
        <v>770</v>
      </c>
      <c r="C200" t="s">
        <v>771</v>
      </c>
      <c r="D200" t="s">
        <v>100</v>
      </c>
      <c r="E200" t="s">
        <v>123</v>
      </c>
      <c r="F200" t="s">
        <v>772</v>
      </c>
      <c r="G200" t="s">
        <v>669</v>
      </c>
      <c r="H200" t="s">
        <v>614</v>
      </c>
      <c r="I200" t="s">
        <v>149</v>
      </c>
      <c r="J200"/>
      <c r="K200" s="77">
        <v>4.84</v>
      </c>
      <c r="L200" t="s">
        <v>102</v>
      </c>
      <c r="M200" s="78">
        <v>7.4999999999999997E-3</v>
      </c>
      <c r="N200" s="78">
        <v>5.16E-2</v>
      </c>
      <c r="O200" s="77">
        <v>49043.67</v>
      </c>
      <c r="P200" s="77">
        <v>81.3</v>
      </c>
      <c r="Q200" s="77">
        <v>0</v>
      </c>
      <c r="R200" s="77">
        <v>39.872503709999997</v>
      </c>
      <c r="S200" s="78">
        <v>1E-4</v>
      </c>
      <c r="T200" s="78">
        <f t="shared" si="2"/>
        <v>3.0017815625944478E-3</v>
      </c>
      <c r="U200" s="78">
        <f>R200/'סכום נכסי הקרן'!$C$42</f>
        <v>8.0729915375566601E-4</v>
      </c>
    </row>
    <row r="201" spans="2:21">
      <c r="B201" t="s">
        <v>773</v>
      </c>
      <c r="C201" t="s">
        <v>774</v>
      </c>
      <c r="D201" t="s">
        <v>100</v>
      </c>
      <c r="E201" t="s">
        <v>123</v>
      </c>
      <c r="F201" t="s">
        <v>775</v>
      </c>
      <c r="G201" t="s">
        <v>669</v>
      </c>
      <c r="H201" t="s">
        <v>614</v>
      </c>
      <c r="I201" t="s">
        <v>149</v>
      </c>
      <c r="J201"/>
      <c r="K201" s="77">
        <v>3.3</v>
      </c>
      <c r="L201" t="s">
        <v>102</v>
      </c>
      <c r="M201" s="78">
        <v>2.0500000000000001E-2</v>
      </c>
      <c r="N201" s="78">
        <v>5.6800000000000003E-2</v>
      </c>
      <c r="O201" s="77">
        <v>650.16</v>
      </c>
      <c r="P201" s="77">
        <v>89.02</v>
      </c>
      <c r="Q201" s="77">
        <v>0</v>
      </c>
      <c r="R201" s="77">
        <v>0.57877243199999995</v>
      </c>
      <c r="S201" s="78">
        <v>0</v>
      </c>
      <c r="T201" s="78">
        <f t="shared" si="2"/>
        <v>4.3572593984857362E-5</v>
      </c>
      <c r="U201" s="78">
        <f>R201/'סכום נכסי הקרן'!$C$42</f>
        <v>1.1718413721120919E-5</v>
      </c>
    </row>
    <row r="202" spans="2:21">
      <c r="B202" t="s">
        <v>776</v>
      </c>
      <c r="C202" t="s">
        <v>777</v>
      </c>
      <c r="D202" t="s">
        <v>100</v>
      </c>
      <c r="E202" t="s">
        <v>123</v>
      </c>
      <c r="F202" t="s">
        <v>775</v>
      </c>
      <c r="G202" t="s">
        <v>669</v>
      </c>
      <c r="H202" t="s">
        <v>614</v>
      </c>
      <c r="I202" t="s">
        <v>149</v>
      </c>
      <c r="J202"/>
      <c r="K202" s="77">
        <v>3.82</v>
      </c>
      <c r="L202" t="s">
        <v>102</v>
      </c>
      <c r="M202" s="78">
        <v>2.5000000000000001E-3</v>
      </c>
      <c r="N202" s="78">
        <v>5.8400000000000001E-2</v>
      </c>
      <c r="O202" s="77">
        <v>28921.89</v>
      </c>
      <c r="P202" s="77">
        <v>81.3</v>
      </c>
      <c r="Q202" s="77">
        <v>0</v>
      </c>
      <c r="R202" s="77">
        <v>23.513496570000001</v>
      </c>
      <c r="S202" s="78">
        <v>1E-4</v>
      </c>
      <c r="T202" s="78">
        <f t="shared" si="2"/>
        <v>1.77020186616101E-3</v>
      </c>
      <c r="U202" s="78">
        <f>R202/'סכום נכסי הקרן'!$C$42</f>
        <v>4.7607810186338953E-4</v>
      </c>
    </row>
    <row r="203" spans="2:21">
      <c r="B203" t="s">
        <v>778</v>
      </c>
      <c r="C203" t="s">
        <v>779</v>
      </c>
      <c r="D203" t="s">
        <v>100</v>
      </c>
      <c r="E203" t="s">
        <v>123</v>
      </c>
      <c r="F203" t="s">
        <v>780</v>
      </c>
      <c r="G203" t="s">
        <v>551</v>
      </c>
      <c r="H203" t="s">
        <v>614</v>
      </c>
      <c r="I203" t="s">
        <v>149</v>
      </c>
      <c r="J203"/>
      <c r="K203" s="77">
        <v>2.62</v>
      </c>
      <c r="L203" t="s">
        <v>102</v>
      </c>
      <c r="M203" s="78">
        <v>2.4E-2</v>
      </c>
      <c r="N203" s="78">
        <v>6.0400000000000002E-2</v>
      </c>
      <c r="O203" s="77">
        <v>0.02</v>
      </c>
      <c r="P203" s="77">
        <v>91.2</v>
      </c>
      <c r="Q203" s="77">
        <v>0</v>
      </c>
      <c r="R203" s="77">
        <v>1.8240000000000002E-5</v>
      </c>
      <c r="S203" s="78">
        <v>0</v>
      </c>
      <c r="T203" s="78">
        <f t="shared" ref="T203:T266" si="4">R203/$R$11</f>
        <v>1.3731893060929316E-9</v>
      </c>
      <c r="U203" s="78">
        <f>R203/'סכום נכסי הקרן'!$C$42</f>
        <v>3.6930554127230028E-10</v>
      </c>
    </row>
    <row r="204" spans="2:21">
      <c r="B204" t="s">
        <v>781</v>
      </c>
      <c r="C204" t="s">
        <v>782</v>
      </c>
      <c r="D204" t="s">
        <v>100</v>
      </c>
      <c r="E204" t="s">
        <v>123</v>
      </c>
      <c r="F204" t="s">
        <v>783</v>
      </c>
      <c r="G204" t="s">
        <v>433</v>
      </c>
      <c r="H204" t="s">
        <v>614</v>
      </c>
      <c r="I204" t="s">
        <v>149</v>
      </c>
      <c r="J204"/>
      <c r="K204" s="77">
        <v>2.08</v>
      </c>
      <c r="L204" t="s">
        <v>102</v>
      </c>
      <c r="M204" s="78">
        <v>3.27E-2</v>
      </c>
      <c r="N204" s="78">
        <v>5.7099999999999998E-2</v>
      </c>
      <c r="O204" s="77">
        <v>17377.55</v>
      </c>
      <c r="P204" s="77">
        <v>96.6</v>
      </c>
      <c r="Q204" s="77">
        <v>0</v>
      </c>
      <c r="R204" s="77">
        <v>16.786713299999999</v>
      </c>
      <c r="S204" s="78">
        <v>1E-4</v>
      </c>
      <c r="T204" s="78">
        <f t="shared" si="4"/>
        <v>1.263779341447806E-3</v>
      </c>
      <c r="U204" s="78">
        <f>R204/'סכום נכסי הקרן'!$C$42</f>
        <v>3.3988082464031912E-4</v>
      </c>
    </row>
    <row r="205" spans="2:21">
      <c r="B205" t="s">
        <v>784</v>
      </c>
      <c r="C205" t="s">
        <v>785</v>
      </c>
      <c r="D205" t="s">
        <v>100</v>
      </c>
      <c r="E205" t="s">
        <v>123</v>
      </c>
      <c r="F205" t="s">
        <v>625</v>
      </c>
      <c r="G205" t="s">
        <v>551</v>
      </c>
      <c r="H205" t="s">
        <v>626</v>
      </c>
      <c r="I205" t="s">
        <v>207</v>
      </c>
      <c r="J205"/>
      <c r="K205" s="77">
        <v>2.56</v>
      </c>
      <c r="L205" t="s">
        <v>102</v>
      </c>
      <c r="M205" s="78">
        <v>4.2999999999999997E-2</v>
      </c>
      <c r="N205" s="78">
        <v>6.0999999999999999E-2</v>
      </c>
      <c r="O205" s="77">
        <v>30454.48</v>
      </c>
      <c r="P205" s="77">
        <v>96.61</v>
      </c>
      <c r="Q205" s="77">
        <v>0</v>
      </c>
      <c r="R205" s="77">
        <v>29.422073128000001</v>
      </c>
      <c r="S205" s="78">
        <v>0</v>
      </c>
      <c r="T205" s="78">
        <f t="shared" si="4"/>
        <v>2.2150261064941778E-3</v>
      </c>
      <c r="U205" s="78">
        <f>R205/'סכום נכסי הקרן'!$C$42</f>
        <v>5.9570913606848898E-4</v>
      </c>
    </row>
    <row r="206" spans="2:21">
      <c r="B206" t="s">
        <v>786</v>
      </c>
      <c r="C206" t="s">
        <v>787</v>
      </c>
      <c r="D206" t="s">
        <v>100</v>
      </c>
      <c r="E206" t="s">
        <v>123</v>
      </c>
      <c r="F206" t="s">
        <v>788</v>
      </c>
      <c r="G206" t="s">
        <v>613</v>
      </c>
      <c r="H206" t="s">
        <v>614</v>
      </c>
      <c r="I206" t="s">
        <v>149</v>
      </c>
      <c r="J206"/>
      <c r="K206" s="77">
        <v>1.1100000000000001</v>
      </c>
      <c r="L206" t="s">
        <v>102</v>
      </c>
      <c r="M206" s="78">
        <v>3.5000000000000003E-2</v>
      </c>
      <c r="N206" s="78">
        <v>6.0699999999999997E-2</v>
      </c>
      <c r="O206" s="77">
        <v>15437.1</v>
      </c>
      <c r="P206" s="77">
        <v>97.76</v>
      </c>
      <c r="Q206" s="77">
        <v>0</v>
      </c>
      <c r="R206" s="77">
        <v>15.091308959999999</v>
      </c>
      <c r="S206" s="78">
        <v>1E-4</v>
      </c>
      <c r="T206" s="78">
        <f t="shared" si="4"/>
        <v>1.1361416709877432E-3</v>
      </c>
      <c r="U206" s="78">
        <f>R206/'סכום נכסי הקרן'!$C$42</f>
        <v>3.0555394868313126E-4</v>
      </c>
    </row>
    <row r="207" spans="2:21">
      <c r="B207" t="s">
        <v>789</v>
      </c>
      <c r="C207" t="s">
        <v>790</v>
      </c>
      <c r="D207" t="s">
        <v>100</v>
      </c>
      <c r="E207" t="s">
        <v>123</v>
      </c>
      <c r="F207" t="s">
        <v>788</v>
      </c>
      <c r="G207" t="s">
        <v>613</v>
      </c>
      <c r="H207" t="s">
        <v>614</v>
      </c>
      <c r="I207" t="s">
        <v>149</v>
      </c>
      <c r="J207"/>
      <c r="K207" s="77">
        <v>2.16</v>
      </c>
      <c r="L207" t="s">
        <v>102</v>
      </c>
      <c r="M207" s="78">
        <v>4.99E-2</v>
      </c>
      <c r="N207" s="78">
        <v>5.8299999999999998E-2</v>
      </c>
      <c r="O207" s="77">
        <v>10247.790000000001</v>
      </c>
      <c r="P207" s="77">
        <v>98.22</v>
      </c>
      <c r="Q207" s="77">
        <v>1.2721499999999999</v>
      </c>
      <c r="R207" s="77">
        <v>11.337529338</v>
      </c>
      <c r="S207" s="78">
        <v>0</v>
      </c>
      <c r="T207" s="78">
        <f t="shared" si="4"/>
        <v>8.5354024366537668E-4</v>
      </c>
      <c r="U207" s="78">
        <f>R207/'סכום נכסי הקרן'!$C$42</f>
        <v>2.2955111890683518E-4</v>
      </c>
    </row>
    <row r="208" spans="2:21">
      <c r="B208" t="s">
        <v>791</v>
      </c>
      <c r="C208" t="s">
        <v>792</v>
      </c>
      <c r="D208" t="s">
        <v>100</v>
      </c>
      <c r="E208" t="s">
        <v>123</v>
      </c>
      <c r="F208" t="s">
        <v>788</v>
      </c>
      <c r="G208" t="s">
        <v>613</v>
      </c>
      <c r="H208" t="s">
        <v>614</v>
      </c>
      <c r="I208" t="s">
        <v>149</v>
      </c>
      <c r="J208"/>
      <c r="K208" s="77">
        <v>2.62</v>
      </c>
      <c r="L208" t="s">
        <v>102</v>
      </c>
      <c r="M208" s="78">
        <v>2.6499999999999999E-2</v>
      </c>
      <c r="N208" s="78">
        <v>6.3700000000000007E-2</v>
      </c>
      <c r="O208" s="77">
        <v>12659.14</v>
      </c>
      <c r="P208" s="77">
        <v>91.15</v>
      </c>
      <c r="Q208" s="77">
        <v>0</v>
      </c>
      <c r="R208" s="77">
        <v>11.538806109999999</v>
      </c>
      <c r="S208" s="78">
        <v>0</v>
      </c>
      <c r="T208" s="78">
        <f t="shared" si="4"/>
        <v>8.6869326509494385E-4</v>
      </c>
      <c r="U208" s="78">
        <f>R208/'סכום נכסי הקרן'!$C$42</f>
        <v>2.3362637259263569E-4</v>
      </c>
    </row>
    <row r="209" spans="2:21">
      <c r="B209" t="s">
        <v>793</v>
      </c>
      <c r="C209" t="s">
        <v>794</v>
      </c>
      <c r="D209" t="s">
        <v>100</v>
      </c>
      <c r="E209" t="s">
        <v>123</v>
      </c>
      <c r="F209" t="s">
        <v>795</v>
      </c>
      <c r="G209" t="s">
        <v>551</v>
      </c>
      <c r="H209" t="s">
        <v>626</v>
      </c>
      <c r="I209" t="s">
        <v>207</v>
      </c>
      <c r="J209"/>
      <c r="K209" s="77">
        <v>3.68</v>
      </c>
      <c r="L209" t="s">
        <v>102</v>
      </c>
      <c r="M209" s="78">
        <v>5.3400000000000003E-2</v>
      </c>
      <c r="N209" s="78">
        <v>6.2799999999999995E-2</v>
      </c>
      <c r="O209" s="77">
        <v>47821.91</v>
      </c>
      <c r="P209" s="77">
        <v>98.56</v>
      </c>
      <c r="Q209" s="77">
        <v>0</v>
      </c>
      <c r="R209" s="77">
        <v>47.133274495999999</v>
      </c>
      <c r="S209" s="78">
        <v>1E-4</v>
      </c>
      <c r="T209" s="78">
        <f t="shared" si="4"/>
        <v>3.5484050712198409E-3</v>
      </c>
      <c r="U209" s="78">
        <f>R209/'סכום נכסי הקרן'!$C$42</f>
        <v>9.5430808386409998E-4</v>
      </c>
    </row>
    <row r="210" spans="2:21">
      <c r="B210" t="s">
        <v>796</v>
      </c>
      <c r="C210" t="s">
        <v>797</v>
      </c>
      <c r="D210" t="s">
        <v>100</v>
      </c>
      <c r="E210" t="s">
        <v>123</v>
      </c>
      <c r="F210" t="s">
        <v>640</v>
      </c>
      <c r="G210" t="s">
        <v>327</v>
      </c>
      <c r="H210" t="s">
        <v>641</v>
      </c>
      <c r="I210" t="s">
        <v>207</v>
      </c>
      <c r="J210"/>
      <c r="K210" s="77">
        <v>3.76</v>
      </c>
      <c r="L210" t="s">
        <v>102</v>
      </c>
      <c r="M210" s="78">
        <v>2.5000000000000001E-2</v>
      </c>
      <c r="N210" s="78">
        <v>6.3500000000000001E-2</v>
      </c>
      <c r="O210" s="77">
        <v>6947.72</v>
      </c>
      <c r="P210" s="77">
        <v>86.77</v>
      </c>
      <c r="Q210" s="77">
        <v>0</v>
      </c>
      <c r="R210" s="77">
        <v>6.0285366439999999</v>
      </c>
      <c r="S210" s="78">
        <v>0</v>
      </c>
      <c r="T210" s="78">
        <f t="shared" si="4"/>
        <v>4.5385537559924173E-4</v>
      </c>
      <c r="U210" s="78">
        <f>R210/'סכום נכסי הקרן'!$C$42</f>
        <v>1.2205986778466646E-4</v>
      </c>
    </row>
    <row r="211" spans="2:21">
      <c r="B211" t="s">
        <v>798</v>
      </c>
      <c r="C211" t="s">
        <v>799</v>
      </c>
      <c r="D211" t="s">
        <v>100</v>
      </c>
      <c r="E211" t="s">
        <v>123</v>
      </c>
      <c r="F211" t="s">
        <v>644</v>
      </c>
      <c r="G211" t="s">
        <v>645</v>
      </c>
      <c r="H211" t="s">
        <v>646</v>
      </c>
      <c r="I211" t="s">
        <v>149</v>
      </c>
      <c r="J211"/>
      <c r="K211" s="77">
        <v>1.66</v>
      </c>
      <c r="L211" t="s">
        <v>102</v>
      </c>
      <c r="M211" s="78">
        <v>3.7499999999999999E-2</v>
      </c>
      <c r="N211" s="78">
        <v>6.3200000000000006E-2</v>
      </c>
      <c r="O211" s="77">
        <v>8618.48</v>
      </c>
      <c r="P211" s="77">
        <v>97.06</v>
      </c>
      <c r="Q211" s="77">
        <v>0</v>
      </c>
      <c r="R211" s="77">
        <v>8.3650966879999995</v>
      </c>
      <c r="S211" s="78">
        <v>0</v>
      </c>
      <c r="T211" s="78">
        <f t="shared" si="4"/>
        <v>6.2976213357428712E-4</v>
      </c>
      <c r="U211" s="78">
        <f>R211/'סכום נכסי הקרן'!$C$42</f>
        <v>1.6936823246474592E-4</v>
      </c>
    </row>
    <row r="212" spans="2:21">
      <c r="B212" t="s">
        <v>800</v>
      </c>
      <c r="C212" t="s">
        <v>801</v>
      </c>
      <c r="D212" t="s">
        <v>100</v>
      </c>
      <c r="E212" t="s">
        <v>123</v>
      </c>
      <c r="F212" t="s">
        <v>644</v>
      </c>
      <c r="G212" t="s">
        <v>645</v>
      </c>
      <c r="H212" t="s">
        <v>646</v>
      </c>
      <c r="I212" t="s">
        <v>149</v>
      </c>
      <c r="J212"/>
      <c r="K212" s="77">
        <v>3.74</v>
      </c>
      <c r="L212" t="s">
        <v>102</v>
      </c>
      <c r="M212" s="78">
        <v>2.6599999999999999E-2</v>
      </c>
      <c r="N212" s="78">
        <v>6.8099999999999994E-2</v>
      </c>
      <c r="O212" s="77">
        <v>103985.12</v>
      </c>
      <c r="P212" s="77">
        <v>86.05</v>
      </c>
      <c r="Q212" s="77">
        <v>0</v>
      </c>
      <c r="R212" s="77">
        <v>89.479195759999996</v>
      </c>
      <c r="S212" s="78">
        <v>1E-4</v>
      </c>
      <c r="T212" s="78">
        <f t="shared" si="4"/>
        <v>6.736396641196709E-3</v>
      </c>
      <c r="U212" s="78">
        <f>R212/'סכום נכסי הקרן'!$C$42</f>
        <v>1.8116865582651815E-3</v>
      </c>
    </row>
    <row r="213" spans="2:21">
      <c r="B213" t="s">
        <v>802</v>
      </c>
      <c r="C213" t="s">
        <v>803</v>
      </c>
      <c r="D213" t="s">
        <v>100</v>
      </c>
      <c r="E213" t="s">
        <v>123</v>
      </c>
      <c r="F213" t="s">
        <v>804</v>
      </c>
      <c r="G213" t="s">
        <v>551</v>
      </c>
      <c r="H213" t="s">
        <v>646</v>
      </c>
      <c r="I213" t="s">
        <v>149</v>
      </c>
      <c r="J213"/>
      <c r="K213" s="77">
        <v>3.12</v>
      </c>
      <c r="L213" t="s">
        <v>102</v>
      </c>
      <c r="M213" s="78">
        <v>4.53E-2</v>
      </c>
      <c r="N213" s="78">
        <v>6.7400000000000002E-2</v>
      </c>
      <c r="O213" s="77">
        <v>92463.62</v>
      </c>
      <c r="P213" s="77">
        <v>95.03</v>
      </c>
      <c r="Q213" s="77">
        <v>0</v>
      </c>
      <c r="R213" s="77">
        <v>87.868178086</v>
      </c>
      <c r="S213" s="78">
        <v>1E-4</v>
      </c>
      <c r="T213" s="78">
        <f t="shared" si="4"/>
        <v>6.6151119788138415E-3</v>
      </c>
      <c r="U213" s="78">
        <f>R213/'סכום נכסי הקרן'!$C$42</f>
        <v>1.7790682603432621E-3</v>
      </c>
    </row>
    <row r="214" spans="2:21">
      <c r="B214" t="s">
        <v>805</v>
      </c>
      <c r="C214" t="s">
        <v>806</v>
      </c>
      <c r="D214" t="s">
        <v>100</v>
      </c>
      <c r="E214" t="s">
        <v>123</v>
      </c>
      <c r="F214" t="s">
        <v>631</v>
      </c>
      <c r="G214" t="s">
        <v>613</v>
      </c>
      <c r="H214" t="s">
        <v>646</v>
      </c>
      <c r="I214" t="s">
        <v>149</v>
      </c>
      <c r="J214"/>
      <c r="K214" s="77">
        <v>4.66</v>
      </c>
      <c r="L214" t="s">
        <v>102</v>
      </c>
      <c r="M214" s="78">
        <v>5.5E-2</v>
      </c>
      <c r="N214" s="78">
        <v>7.1900000000000006E-2</v>
      </c>
      <c r="O214" s="77">
        <v>33079.5</v>
      </c>
      <c r="P214" s="77">
        <v>93.5</v>
      </c>
      <c r="Q214" s="77">
        <v>0</v>
      </c>
      <c r="R214" s="77">
        <v>30.929332500000001</v>
      </c>
      <c r="S214" s="78">
        <v>1E-4</v>
      </c>
      <c r="T214" s="78">
        <f t="shared" si="4"/>
        <v>2.3284993768416971E-3</v>
      </c>
      <c r="U214" s="78">
        <f>R214/'סכום נכסי הקרן'!$C$42</f>
        <v>6.2622663816356617E-4</v>
      </c>
    </row>
    <row r="215" spans="2:21">
      <c r="B215" t="s">
        <v>807</v>
      </c>
      <c r="C215" t="s">
        <v>808</v>
      </c>
      <c r="D215" t="s">
        <v>100</v>
      </c>
      <c r="E215" t="s">
        <v>123</v>
      </c>
      <c r="F215" t="s">
        <v>809</v>
      </c>
      <c r="G215" t="s">
        <v>551</v>
      </c>
      <c r="H215" t="s">
        <v>646</v>
      </c>
      <c r="I215" t="s">
        <v>149</v>
      </c>
      <c r="J215"/>
      <c r="K215" s="77">
        <v>3.17</v>
      </c>
      <c r="L215" t="s">
        <v>102</v>
      </c>
      <c r="M215" s="78">
        <v>2.5000000000000001E-2</v>
      </c>
      <c r="N215" s="78">
        <v>6.6299999999999998E-2</v>
      </c>
      <c r="O215" s="77">
        <v>33079.5</v>
      </c>
      <c r="P215" s="77">
        <v>88.69</v>
      </c>
      <c r="Q215" s="77">
        <v>0</v>
      </c>
      <c r="R215" s="77">
        <v>29.338208550000001</v>
      </c>
      <c r="S215" s="78">
        <v>2.0000000000000001E-4</v>
      </c>
      <c r="T215" s="78">
        <f t="shared" si="4"/>
        <v>2.2087124035517656E-3</v>
      </c>
      <c r="U215" s="78">
        <f>R215/'סכום נכסי הקרן'!$C$42</f>
        <v>5.9401112875643518E-4</v>
      </c>
    </row>
    <row r="216" spans="2:21">
      <c r="B216" t="s">
        <v>810</v>
      </c>
      <c r="C216" t="s">
        <v>811</v>
      </c>
      <c r="D216" t="s">
        <v>100</v>
      </c>
      <c r="E216" t="s">
        <v>123</v>
      </c>
      <c r="F216" t="s">
        <v>812</v>
      </c>
      <c r="G216" t="s">
        <v>327</v>
      </c>
      <c r="H216" t="s">
        <v>646</v>
      </c>
      <c r="I216" t="s">
        <v>149</v>
      </c>
      <c r="J216"/>
      <c r="K216" s="77">
        <v>5.01</v>
      </c>
      <c r="L216" t="s">
        <v>102</v>
      </c>
      <c r="M216" s="78">
        <v>6.7699999999999996E-2</v>
      </c>
      <c r="N216" s="78">
        <v>6.7299999999999999E-2</v>
      </c>
      <c r="O216" s="77">
        <v>44192.23</v>
      </c>
      <c r="P216" s="77">
        <v>101.88</v>
      </c>
      <c r="Q216" s="77">
        <v>0</v>
      </c>
      <c r="R216" s="77">
        <v>45.023043924</v>
      </c>
      <c r="S216" s="78">
        <v>0</v>
      </c>
      <c r="T216" s="78">
        <f t="shared" si="4"/>
        <v>3.3895374147033513E-3</v>
      </c>
      <c r="U216" s="78">
        <f>R216/'סכום נכסי הקרן'!$C$42</f>
        <v>9.1158221524557936E-4</v>
      </c>
    </row>
    <row r="217" spans="2:21">
      <c r="B217" t="s">
        <v>813</v>
      </c>
      <c r="C217" t="s">
        <v>814</v>
      </c>
      <c r="D217" t="s">
        <v>100</v>
      </c>
      <c r="E217" t="s">
        <v>123</v>
      </c>
      <c r="F217" t="s">
        <v>815</v>
      </c>
      <c r="G217" t="s">
        <v>669</v>
      </c>
      <c r="H217" t="s">
        <v>2862</v>
      </c>
      <c r="I217" t="s">
        <v>210</v>
      </c>
      <c r="J217"/>
      <c r="K217" s="77">
        <v>3.59</v>
      </c>
      <c r="L217" t="s">
        <v>102</v>
      </c>
      <c r="M217" s="78">
        <v>6.0499999999999998E-2</v>
      </c>
      <c r="N217" s="78">
        <v>6.1400000000000003E-2</v>
      </c>
      <c r="O217" s="77">
        <v>30153.29</v>
      </c>
      <c r="P217" s="77">
        <v>99.98</v>
      </c>
      <c r="Q217" s="77">
        <v>0.91213999999999995</v>
      </c>
      <c r="R217" s="77">
        <v>31.059399341999999</v>
      </c>
      <c r="S217" s="78">
        <v>1E-4</v>
      </c>
      <c r="T217" s="78">
        <f t="shared" si="4"/>
        <v>2.3382913941943106E-3</v>
      </c>
      <c r="U217" s="78">
        <f>R217/'סכום נכסי הקרן'!$C$42</f>
        <v>6.2886010337663567E-4</v>
      </c>
    </row>
    <row r="218" spans="2:21">
      <c r="B218" t="s">
        <v>816</v>
      </c>
      <c r="C218" t="s">
        <v>817</v>
      </c>
      <c r="D218" t="s">
        <v>100</v>
      </c>
      <c r="E218" t="s">
        <v>123</v>
      </c>
      <c r="F218" t="s">
        <v>815</v>
      </c>
      <c r="G218" t="s">
        <v>669</v>
      </c>
      <c r="H218" t="s">
        <v>2862</v>
      </c>
      <c r="I218" t="s">
        <v>210</v>
      </c>
      <c r="J218"/>
      <c r="K218" s="77">
        <v>1.22</v>
      </c>
      <c r="L218" t="s">
        <v>102</v>
      </c>
      <c r="M218" s="78">
        <v>3.5499999999999997E-2</v>
      </c>
      <c r="N218" s="78">
        <v>7.5700000000000003E-2</v>
      </c>
      <c r="O218" s="77">
        <v>6007.1</v>
      </c>
      <c r="P218" s="77">
        <v>96.33</v>
      </c>
      <c r="Q218" s="77">
        <v>0</v>
      </c>
      <c r="R218" s="77">
        <v>5.7866394300000001</v>
      </c>
      <c r="S218" s="78">
        <v>0</v>
      </c>
      <c r="T218" s="78">
        <f t="shared" si="4"/>
        <v>4.356442644458167E-4</v>
      </c>
      <c r="U218" s="78">
        <f>R218/'סכום נכסי הקרן'!$C$42</f>
        <v>1.1716217142783909E-4</v>
      </c>
    </row>
    <row r="219" spans="2:21">
      <c r="B219" t="s">
        <v>818</v>
      </c>
      <c r="C219" t="s">
        <v>819</v>
      </c>
      <c r="D219" t="s">
        <v>100</v>
      </c>
      <c r="E219" t="s">
        <v>123</v>
      </c>
      <c r="F219" t="s">
        <v>820</v>
      </c>
      <c r="G219" t="s">
        <v>347</v>
      </c>
      <c r="H219" t="s">
        <v>2862</v>
      </c>
      <c r="I219" t="s">
        <v>210</v>
      </c>
      <c r="J219"/>
      <c r="K219" s="77">
        <v>2.23</v>
      </c>
      <c r="L219" t="s">
        <v>102</v>
      </c>
      <c r="M219" s="78">
        <v>0.01</v>
      </c>
      <c r="N219" s="78">
        <v>7.0699999999999999E-2</v>
      </c>
      <c r="O219" s="77">
        <v>9278.14</v>
      </c>
      <c r="P219" s="77">
        <v>88</v>
      </c>
      <c r="Q219" s="77">
        <v>0</v>
      </c>
      <c r="R219" s="77">
        <v>8.1647631999999994</v>
      </c>
      <c r="S219" s="78">
        <v>1E-4</v>
      </c>
      <c r="T219" s="78">
        <f t="shared" si="4"/>
        <v>6.1468012681036737E-4</v>
      </c>
      <c r="U219" s="78">
        <f>R219/'סכום נכסי הקרן'!$C$42</f>
        <v>1.6531207746360514E-4</v>
      </c>
    </row>
    <row r="220" spans="2:21">
      <c r="B220" s="79" t="s">
        <v>311</v>
      </c>
      <c r="C220" s="16"/>
      <c r="D220" s="16"/>
      <c r="E220" s="16"/>
      <c r="F220" s="16"/>
      <c r="K220" s="81">
        <v>3.41</v>
      </c>
      <c r="N220" s="80">
        <v>5.6800000000000003E-2</v>
      </c>
      <c r="O220" s="81">
        <v>28457.7</v>
      </c>
      <c r="Q220" s="81">
        <v>0</v>
      </c>
      <c r="R220" s="81">
        <v>29.948665649999999</v>
      </c>
      <c r="T220" s="80">
        <f t="shared" si="4"/>
        <v>2.2546703619699951E-3</v>
      </c>
      <c r="U220" s="80">
        <f>R220/'סכום נכסי הקרן'!$C$42</f>
        <v>6.0637106240440757E-4</v>
      </c>
    </row>
    <row r="221" spans="2:21">
      <c r="B221" t="s">
        <v>821</v>
      </c>
      <c r="C221" t="s">
        <v>822</v>
      </c>
      <c r="D221" t="s">
        <v>100</v>
      </c>
      <c r="E221" t="s">
        <v>123</v>
      </c>
      <c r="F221" t="s">
        <v>823</v>
      </c>
      <c r="G221" t="s">
        <v>824</v>
      </c>
      <c r="H221" t="s">
        <v>362</v>
      </c>
      <c r="I221" t="s">
        <v>207</v>
      </c>
      <c r="J221"/>
      <c r="K221" s="77">
        <v>3.03</v>
      </c>
      <c r="L221" t="s">
        <v>102</v>
      </c>
      <c r="M221" s="78">
        <v>2.12E-2</v>
      </c>
      <c r="N221" s="78">
        <v>5.6899999999999999E-2</v>
      </c>
      <c r="O221" s="77">
        <v>23524.53</v>
      </c>
      <c r="P221" s="77">
        <v>106.21</v>
      </c>
      <c r="Q221" s="77">
        <v>0</v>
      </c>
      <c r="R221" s="77">
        <v>24.985403312999999</v>
      </c>
      <c r="S221" s="78">
        <v>2.0000000000000001E-4</v>
      </c>
      <c r="T221" s="78">
        <f t="shared" si="4"/>
        <v>1.8810136314600053E-3</v>
      </c>
      <c r="U221" s="78">
        <f>R221/'סכום נכסי הקרן'!$C$42</f>
        <v>5.0587981877270771E-4</v>
      </c>
    </row>
    <row r="222" spans="2:21">
      <c r="B222" t="s">
        <v>825</v>
      </c>
      <c r="C222" t="s">
        <v>826</v>
      </c>
      <c r="D222" t="s">
        <v>100</v>
      </c>
      <c r="E222" t="s">
        <v>123</v>
      </c>
      <c r="F222" t="s">
        <v>823</v>
      </c>
      <c r="G222" t="s">
        <v>824</v>
      </c>
      <c r="H222" t="s">
        <v>362</v>
      </c>
      <c r="I222" t="s">
        <v>207</v>
      </c>
      <c r="J222"/>
      <c r="K222" s="77">
        <v>5.31</v>
      </c>
      <c r="L222" t="s">
        <v>102</v>
      </c>
      <c r="M222" s="78">
        <v>2.6700000000000002E-2</v>
      </c>
      <c r="N222" s="78">
        <v>5.6500000000000002E-2</v>
      </c>
      <c r="O222" s="77">
        <v>4933.17</v>
      </c>
      <c r="P222" s="77">
        <v>100.61</v>
      </c>
      <c r="Q222" s="77">
        <v>0</v>
      </c>
      <c r="R222" s="77">
        <v>4.9632623369999997</v>
      </c>
      <c r="S222" s="78">
        <v>0</v>
      </c>
      <c r="T222" s="78">
        <f t="shared" si="4"/>
        <v>3.7365673050998962E-4</v>
      </c>
      <c r="U222" s="78">
        <f>R222/'סכום נכסי הקרן'!$C$42</f>
        <v>1.0049124363169992E-4</v>
      </c>
    </row>
    <row r="223" spans="2:21">
      <c r="B223" s="79" t="s">
        <v>827</v>
      </c>
      <c r="C223" s="16"/>
      <c r="D223" s="16"/>
      <c r="E223" s="16"/>
      <c r="F223" s="16"/>
      <c r="K223" s="81">
        <v>0</v>
      </c>
      <c r="N223" s="80">
        <v>0</v>
      </c>
      <c r="O223" s="81">
        <v>0</v>
      </c>
      <c r="Q223" s="81">
        <v>0</v>
      </c>
      <c r="R223" s="81">
        <v>0</v>
      </c>
      <c r="T223" s="80">
        <f t="shared" si="4"/>
        <v>0</v>
      </c>
      <c r="U223" s="80">
        <f>R223/'סכום נכסי הקרן'!$C$42</f>
        <v>0</v>
      </c>
    </row>
    <row r="224" spans="2:21">
      <c r="B224" t="s">
        <v>209</v>
      </c>
      <c r="C224" t="s">
        <v>209</v>
      </c>
      <c r="D224" s="16"/>
      <c r="E224" s="16"/>
      <c r="F224" s="16"/>
      <c r="G224" t="s">
        <v>209</v>
      </c>
      <c r="H224" t="s">
        <v>209</v>
      </c>
      <c r="K224" s="77">
        <v>0</v>
      </c>
      <c r="L224" t="s">
        <v>209</v>
      </c>
      <c r="M224" s="78">
        <v>0</v>
      </c>
      <c r="N224" s="78">
        <v>0</v>
      </c>
      <c r="O224" s="77">
        <v>0</v>
      </c>
      <c r="P224" s="77">
        <v>0</v>
      </c>
      <c r="R224" s="77">
        <v>0</v>
      </c>
      <c r="S224" s="78">
        <v>0</v>
      </c>
      <c r="T224" s="78">
        <f t="shared" si="4"/>
        <v>0</v>
      </c>
      <c r="U224" s="78">
        <f>R224/'סכום נכסי הקרן'!$C$42</f>
        <v>0</v>
      </c>
    </row>
    <row r="225" spans="2:21">
      <c r="B225" s="79" t="s">
        <v>218</v>
      </c>
      <c r="C225" s="16"/>
      <c r="D225" s="16"/>
      <c r="E225" s="16"/>
      <c r="F225" s="16"/>
      <c r="K225" s="81">
        <v>4.96</v>
      </c>
      <c r="N225" s="80">
        <v>7.7100000000000002E-2</v>
      </c>
      <c r="O225" s="81">
        <v>762518.86</v>
      </c>
      <c r="Q225" s="81">
        <v>0</v>
      </c>
      <c r="R225" s="81">
        <v>2782.4728505408939</v>
      </c>
      <c r="T225" s="80">
        <f t="shared" si="4"/>
        <v>0.2094770812969666</v>
      </c>
      <c r="U225" s="80">
        <f>R225/'סכום נכסי הקרן'!$C$42</f>
        <v>5.6336767661430094E-2</v>
      </c>
    </row>
    <row r="226" spans="2:21">
      <c r="B226" s="79" t="s">
        <v>312</v>
      </c>
      <c r="C226" s="16"/>
      <c r="D226" s="16"/>
      <c r="E226" s="16"/>
      <c r="F226" s="16"/>
      <c r="K226" s="81">
        <v>5.19</v>
      </c>
      <c r="N226" s="80">
        <v>7.7399999999999997E-2</v>
      </c>
      <c r="O226" s="81">
        <v>133474.43</v>
      </c>
      <c r="Q226" s="81">
        <v>0</v>
      </c>
      <c r="R226" s="81">
        <v>484.9998068455273</v>
      </c>
      <c r="T226" s="80">
        <f t="shared" si="4"/>
        <v>3.6512968652270578E-2</v>
      </c>
      <c r="U226" s="80">
        <f>R226/'סכום נכסי הקרן'!$C$42</f>
        <v>9.8197980364061691E-3</v>
      </c>
    </row>
    <row r="227" spans="2:21">
      <c r="B227" t="s">
        <v>828</v>
      </c>
      <c r="C227" t="s">
        <v>829</v>
      </c>
      <c r="D227" t="s">
        <v>123</v>
      </c>
      <c r="E227" t="s">
        <v>830</v>
      </c>
      <c r="F227" t="s">
        <v>326</v>
      </c>
      <c r="G227" t="s">
        <v>327</v>
      </c>
      <c r="H227" t="s">
        <v>831</v>
      </c>
      <c r="I227" t="s">
        <v>211</v>
      </c>
      <c r="J227"/>
      <c r="K227" s="77">
        <v>7.1</v>
      </c>
      <c r="L227" t="s">
        <v>106</v>
      </c>
      <c r="M227" s="78">
        <v>3.7499999999999999E-2</v>
      </c>
      <c r="N227" s="78">
        <v>6.4699999999999994E-2</v>
      </c>
      <c r="O227" s="77">
        <v>5155.7</v>
      </c>
      <c r="P227" s="77">
        <v>82.30300048490021</v>
      </c>
      <c r="Q227" s="77">
        <v>0</v>
      </c>
      <c r="R227" s="77">
        <v>16.332445518804001</v>
      </c>
      <c r="S227" s="78">
        <v>0</v>
      </c>
      <c r="T227" s="78">
        <f t="shared" si="4"/>
        <v>1.2295800180245106E-3</v>
      </c>
      <c r="U227" s="78">
        <f>R227/'סכום נכסי הקרן'!$C$42</f>
        <v>3.3068325836744876E-4</v>
      </c>
    </row>
    <row r="228" spans="2:21">
      <c r="B228" t="s">
        <v>832</v>
      </c>
      <c r="C228" t="s">
        <v>833</v>
      </c>
      <c r="D228" t="s">
        <v>123</v>
      </c>
      <c r="E228" t="s">
        <v>830</v>
      </c>
      <c r="F228" t="s">
        <v>450</v>
      </c>
      <c r="G228" t="s">
        <v>317</v>
      </c>
      <c r="H228" t="s">
        <v>834</v>
      </c>
      <c r="I228" t="s">
        <v>2033</v>
      </c>
      <c r="J228"/>
      <c r="K228" s="77">
        <v>2.89</v>
      </c>
      <c r="L228" t="s">
        <v>106</v>
      </c>
      <c r="M228" s="78">
        <v>3.2599999999999997E-2</v>
      </c>
      <c r="N228" s="78">
        <v>8.7300000000000003E-2</v>
      </c>
      <c r="O228" s="77">
        <v>15483.59</v>
      </c>
      <c r="P228" s="77">
        <v>85.833791680094862</v>
      </c>
      <c r="Q228" s="77">
        <v>0</v>
      </c>
      <c r="R228" s="77">
        <v>51.1537965306348</v>
      </c>
      <c r="S228" s="78">
        <v>0</v>
      </c>
      <c r="T228" s="78">
        <f t="shared" si="4"/>
        <v>3.8510880680877962E-3</v>
      </c>
      <c r="U228" s="78">
        <f>R228/'סכום נכסי הקרן'!$C$42</f>
        <v>1.0357116510898684E-3</v>
      </c>
    </row>
    <row r="229" spans="2:21">
      <c r="B229" t="s">
        <v>835</v>
      </c>
      <c r="C229" t="s">
        <v>836</v>
      </c>
      <c r="D229" t="s">
        <v>123</v>
      </c>
      <c r="E229" t="s">
        <v>830</v>
      </c>
      <c r="F229" t="s">
        <v>441</v>
      </c>
      <c r="G229" t="s">
        <v>317</v>
      </c>
      <c r="H229" t="s">
        <v>834</v>
      </c>
      <c r="I229" t="s">
        <v>2033</v>
      </c>
      <c r="J229"/>
      <c r="K229" s="77">
        <v>2.2400000000000002</v>
      </c>
      <c r="L229" t="s">
        <v>106</v>
      </c>
      <c r="M229" s="78">
        <v>3.2800000000000003E-2</v>
      </c>
      <c r="N229" s="78">
        <v>8.3900000000000002E-2</v>
      </c>
      <c r="O229" s="77">
        <v>21916.85</v>
      </c>
      <c r="P229" s="77">
        <v>89.48073589042221</v>
      </c>
      <c r="Q229" s="77">
        <v>0</v>
      </c>
      <c r="R229" s="77">
        <v>75.484119497736003</v>
      </c>
      <c r="S229" s="78">
        <v>0</v>
      </c>
      <c r="T229" s="78">
        <f t="shared" si="4"/>
        <v>5.6827843023098696E-3</v>
      </c>
      <c r="U229" s="78">
        <f>R229/'סכום נכסי הקרן'!$C$42</f>
        <v>1.528328048715701E-3</v>
      </c>
    </row>
    <row r="230" spans="2:21">
      <c r="B230" t="s">
        <v>837</v>
      </c>
      <c r="C230" t="s">
        <v>838</v>
      </c>
      <c r="D230" t="s">
        <v>123</v>
      </c>
      <c r="E230" t="s">
        <v>830</v>
      </c>
      <c r="F230" t="s">
        <v>441</v>
      </c>
      <c r="G230" t="s">
        <v>317</v>
      </c>
      <c r="H230" t="s">
        <v>834</v>
      </c>
      <c r="I230" t="s">
        <v>2033</v>
      </c>
      <c r="J230"/>
      <c r="K230" s="77">
        <v>4.17</v>
      </c>
      <c r="L230" t="s">
        <v>106</v>
      </c>
      <c r="M230" s="78">
        <v>7.1300000000000002E-2</v>
      </c>
      <c r="N230" s="78">
        <v>7.5800000000000006E-2</v>
      </c>
      <c r="O230" s="77">
        <v>12518.64</v>
      </c>
      <c r="P230" s="77">
        <v>99.197194506751529</v>
      </c>
      <c r="Q230" s="77">
        <v>0</v>
      </c>
      <c r="R230" s="77">
        <v>47.797419591369597</v>
      </c>
      <c r="S230" s="78">
        <v>0</v>
      </c>
      <c r="T230" s="78">
        <f t="shared" si="4"/>
        <v>3.5984049036022754E-3</v>
      </c>
      <c r="U230" s="78">
        <f>R230/'סכום נכסי הקרן'!$C$42</f>
        <v>9.6775503912335499E-4</v>
      </c>
    </row>
    <row r="231" spans="2:21">
      <c r="B231" t="s">
        <v>839</v>
      </c>
      <c r="C231" t="s">
        <v>840</v>
      </c>
      <c r="D231" t="s">
        <v>123</v>
      </c>
      <c r="E231" t="s">
        <v>830</v>
      </c>
      <c r="F231" t="s">
        <v>841</v>
      </c>
      <c r="G231" t="s">
        <v>477</v>
      </c>
      <c r="H231" t="s">
        <v>842</v>
      </c>
      <c r="I231" t="s">
        <v>2033</v>
      </c>
      <c r="J231"/>
      <c r="K231" s="77">
        <v>9.4600000000000009</v>
      </c>
      <c r="L231" t="s">
        <v>106</v>
      </c>
      <c r="M231" s="78">
        <v>6.3799999999999996E-2</v>
      </c>
      <c r="N231" s="78">
        <v>6.6500000000000004E-2</v>
      </c>
      <c r="O231" s="77">
        <v>31329.55</v>
      </c>
      <c r="P231" s="77">
        <v>98.190583476302308</v>
      </c>
      <c r="Q231" s="77">
        <v>0</v>
      </c>
      <c r="R231" s="77">
        <v>118.405508922229</v>
      </c>
      <c r="S231" s="78">
        <v>0</v>
      </c>
      <c r="T231" s="78">
        <f t="shared" si="4"/>
        <v>8.9140997058385994E-3</v>
      </c>
      <c r="U231" s="78">
        <f>R231/'סכום נכסי הקרן'!$C$42</f>
        <v>2.3973580352053703E-3</v>
      </c>
    </row>
    <row r="232" spans="2:21">
      <c r="B232" t="s">
        <v>843</v>
      </c>
      <c r="C232" t="s">
        <v>844</v>
      </c>
      <c r="D232" t="s">
        <v>123</v>
      </c>
      <c r="E232" t="s">
        <v>830</v>
      </c>
      <c r="F232" t="s">
        <v>845</v>
      </c>
      <c r="G232" t="s">
        <v>317</v>
      </c>
      <c r="H232" t="s">
        <v>842</v>
      </c>
      <c r="I232" t="s">
        <v>211</v>
      </c>
      <c r="J232"/>
      <c r="K232" s="77">
        <v>2.4300000000000002</v>
      </c>
      <c r="L232" t="s">
        <v>106</v>
      </c>
      <c r="M232" s="78">
        <v>3.0800000000000001E-2</v>
      </c>
      <c r="N232" s="78">
        <v>8.6900000000000005E-2</v>
      </c>
      <c r="O232" s="77">
        <v>17585.400000000001</v>
      </c>
      <c r="P232" s="77">
        <v>88.699574942850319</v>
      </c>
      <c r="Q232" s="77">
        <v>0</v>
      </c>
      <c r="R232" s="77">
        <v>60.037375775148</v>
      </c>
      <c r="S232" s="78">
        <v>0</v>
      </c>
      <c r="T232" s="78">
        <f t="shared" si="4"/>
        <v>4.5198839024296082E-3</v>
      </c>
      <c r="U232" s="78">
        <f>R232/'סכום נכסי הקרן'!$C$42</f>
        <v>1.2155776073031533E-3</v>
      </c>
    </row>
    <row r="233" spans="2:21">
      <c r="B233" t="s">
        <v>846</v>
      </c>
      <c r="C233" t="s">
        <v>847</v>
      </c>
      <c r="D233" t="s">
        <v>123</v>
      </c>
      <c r="E233" t="s">
        <v>830</v>
      </c>
      <c r="F233" t="s">
        <v>848</v>
      </c>
      <c r="G233" t="s">
        <v>849</v>
      </c>
      <c r="H233" t="s">
        <v>850</v>
      </c>
      <c r="I233" t="s">
        <v>211</v>
      </c>
      <c r="J233"/>
      <c r="K233" s="77">
        <v>5.33</v>
      </c>
      <c r="L233" t="s">
        <v>106</v>
      </c>
      <c r="M233" s="78">
        <v>8.5000000000000006E-2</v>
      </c>
      <c r="N233" s="78">
        <v>8.4699999999999998E-2</v>
      </c>
      <c r="O233" s="77">
        <v>13177.52</v>
      </c>
      <c r="P233" s="77">
        <v>101.66405529416764</v>
      </c>
      <c r="Q233" s="77">
        <v>0</v>
      </c>
      <c r="R233" s="77">
        <v>51.564287892700797</v>
      </c>
      <c r="S233" s="78">
        <v>0</v>
      </c>
      <c r="T233" s="78">
        <f t="shared" si="4"/>
        <v>3.8819917056224754E-3</v>
      </c>
      <c r="U233" s="78">
        <f>R233/'סכום נכסי הקרן'!$C$42</f>
        <v>1.044022875577554E-3</v>
      </c>
    </row>
    <row r="234" spans="2:21">
      <c r="B234" t="s">
        <v>851</v>
      </c>
      <c r="C234" t="s">
        <v>852</v>
      </c>
      <c r="D234" t="s">
        <v>123</v>
      </c>
      <c r="E234" t="s">
        <v>830</v>
      </c>
      <c r="F234" t="s">
        <v>853</v>
      </c>
      <c r="G234" t="s">
        <v>854</v>
      </c>
      <c r="H234" t="s">
        <v>850</v>
      </c>
      <c r="I234" t="s">
        <v>2033</v>
      </c>
      <c r="J234"/>
      <c r="K234" s="77">
        <v>5.61</v>
      </c>
      <c r="L234" t="s">
        <v>110</v>
      </c>
      <c r="M234" s="78">
        <v>4.3799999999999999E-2</v>
      </c>
      <c r="N234" s="78">
        <v>7.0699999999999999E-2</v>
      </c>
      <c r="O234" s="77">
        <v>3294.38</v>
      </c>
      <c r="P234" s="77">
        <v>86.422237428590506</v>
      </c>
      <c r="Q234" s="77">
        <v>0</v>
      </c>
      <c r="R234" s="77">
        <v>11.5520145436605</v>
      </c>
      <c r="S234" s="78">
        <v>0</v>
      </c>
      <c r="T234" s="78">
        <f t="shared" si="4"/>
        <v>8.6968765543775286E-4</v>
      </c>
      <c r="U234" s="78">
        <f>R234/'סכום נכסי הקרן'!$C$42</f>
        <v>2.3389380393815928E-4</v>
      </c>
    </row>
    <row r="235" spans="2:21">
      <c r="B235" t="s">
        <v>855</v>
      </c>
      <c r="C235" t="s">
        <v>856</v>
      </c>
      <c r="D235" t="s">
        <v>123</v>
      </c>
      <c r="E235" t="s">
        <v>830</v>
      </c>
      <c r="F235" t="s">
        <v>853</v>
      </c>
      <c r="G235" t="s">
        <v>854</v>
      </c>
      <c r="H235" t="s">
        <v>850</v>
      </c>
      <c r="I235" t="s">
        <v>2033</v>
      </c>
      <c r="J235"/>
      <c r="K235" s="77">
        <v>4.82</v>
      </c>
      <c r="L235" t="s">
        <v>110</v>
      </c>
      <c r="M235" s="78">
        <v>7.3800000000000004E-2</v>
      </c>
      <c r="N235" s="78">
        <v>6.93E-2</v>
      </c>
      <c r="O235" s="77">
        <v>6753.48</v>
      </c>
      <c r="P235" s="77">
        <v>101.42931899405936</v>
      </c>
      <c r="Q235" s="77">
        <v>0</v>
      </c>
      <c r="R235" s="77">
        <v>27.793910594012999</v>
      </c>
      <c r="S235" s="78">
        <v>0</v>
      </c>
      <c r="T235" s="78">
        <f t="shared" si="4"/>
        <v>2.0924507018750924E-3</v>
      </c>
      <c r="U235" s="78">
        <f>R235/'סכום נכסי הקרן'!$C$42</f>
        <v>5.6274370592082732E-4</v>
      </c>
    </row>
    <row r="236" spans="2:21">
      <c r="B236" t="s">
        <v>857</v>
      </c>
      <c r="C236" t="s">
        <v>858</v>
      </c>
      <c r="D236" t="s">
        <v>123</v>
      </c>
      <c r="E236" t="s">
        <v>830</v>
      </c>
      <c r="F236" t="s">
        <v>853</v>
      </c>
      <c r="G236" t="s">
        <v>854</v>
      </c>
      <c r="H236" t="s">
        <v>850</v>
      </c>
      <c r="I236" t="s">
        <v>2033</v>
      </c>
      <c r="J236"/>
      <c r="K236" s="77">
        <v>5.91</v>
      </c>
      <c r="L236" t="s">
        <v>106</v>
      </c>
      <c r="M236" s="78">
        <v>8.1299999999999997E-2</v>
      </c>
      <c r="N236" s="78">
        <v>7.5300000000000006E-2</v>
      </c>
      <c r="O236" s="77">
        <v>6259.32</v>
      </c>
      <c r="P236" s="77">
        <v>103.26581974399775</v>
      </c>
      <c r="Q236" s="77">
        <v>0</v>
      </c>
      <c r="R236" s="77">
        <v>24.878927979231602</v>
      </c>
      <c r="S236" s="78">
        <v>0</v>
      </c>
      <c r="T236" s="78">
        <f t="shared" si="4"/>
        <v>1.872997689042602E-3</v>
      </c>
      <c r="U236" s="78">
        <f>R236/'סכום נכסי הקרן'!$C$42</f>
        <v>5.0372401116473146E-4</v>
      </c>
    </row>
    <row r="237" spans="2:21">
      <c r="B237" s="79" t="s">
        <v>313</v>
      </c>
      <c r="C237" s="16"/>
      <c r="D237" s="16"/>
      <c r="E237" s="16"/>
      <c r="F237" s="16"/>
      <c r="K237" s="81">
        <v>4.91</v>
      </c>
      <c r="N237" s="80">
        <v>7.7100000000000002E-2</v>
      </c>
      <c r="O237" s="81">
        <v>629044.43000000005</v>
      </c>
      <c r="Q237" s="81">
        <v>0</v>
      </c>
      <c r="R237" s="81">
        <v>2297.4730436953669</v>
      </c>
      <c r="T237" s="80">
        <f t="shared" si="4"/>
        <v>0.17296411264469605</v>
      </c>
      <c r="U237" s="80">
        <f>R237/'סכום נכסי הקרן'!$C$42</f>
        <v>4.6516969625023934E-2</v>
      </c>
    </row>
    <row r="238" spans="2:21">
      <c r="B238" t="s">
        <v>859</v>
      </c>
      <c r="C238" t="s">
        <v>860</v>
      </c>
      <c r="D238" t="s">
        <v>123</v>
      </c>
      <c r="E238" t="s">
        <v>830</v>
      </c>
      <c r="F238"/>
      <c r="G238" t="s">
        <v>861</v>
      </c>
      <c r="H238" t="s">
        <v>862</v>
      </c>
      <c r="I238" t="s">
        <v>211</v>
      </c>
      <c r="J238"/>
      <c r="K238" s="77">
        <v>7.28</v>
      </c>
      <c r="L238" t="s">
        <v>110</v>
      </c>
      <c r="M238" s="78">
        <v>4.2500000000000003E-2</v>
      </c>
      <c r="N238" s="78">
        <v>5.57E-2</v>
      </c>
      <c r="O238" s="77">
        <v>6588.76</v>
      </c>
      <c r="P238" s="77">
        <v>90.961192388249074</v>
      </c>
      <c r="Q238" s="77">
        <v>0</v>
      </c>
      <c r="R238" s="77">
        <v>24.317468481327001</v>
      </c>
      <c r="S238" s="78">
        <v>0</v>
      </c>
      <c r="T238" s="78">
        <f t="shared" si="4"/>
        <v>1.8307284906694163E-3</v>
      </c>
      <c r="U238" s="78">
        <f>R238/'סכום נכסי הקרן'!$C$42</f>
        <v>4.9235613266823295E-4</v>
      </c>
    </row>
    <row r="239" spans="2:21">
      <c r="B239" t="s">
        <v>863</v>
      </c>
      <c r="C239" t="s">
        <v>864</v>
      </c>
      <c r="D239" t="s">
        <v>123</v>
      </c>
      <c r="E239" t="s">
        <v>830</v>
      </c>
      <c r="F239"/>
      <c r="G239" t="s">
        <v>861</v>
      </c>
      <c r="H239" t="s">
        <v>865</v>
      </c>
      <c r="I239" t="s">
        <v>211</v>
      </c>
      <c r="J239"/>
      <c r="K239" s="77">
        <v>0.94</v>
      </c>
      <c r="L239" t="s">
        <v>106</v>
      </c>
      <c r="M239" s="78">
        <v>4.4999999999999998E-2</v>
      </c>
      <c r="N239" s="78">
        <v>8.7599999999999997E-2</v>
      </c>
      <c r="O239" s="77">
        <v>4.28</v>
      </c>
      <c r="P239" s="77">
        <v>91.944616822429907</v>
      </c>
      <c r="Q239" s="77">
        <v>0</v>
      </c>
      <c r="R239" s="77">
        <v>1.5146698730399999E-2</v>
      </c>
      <c r="S239" s="78">
        <v>0</v>
      </c>
      <c r="T239" s="78">
        <f t="shared" si="4"/>
        <v>1.140311662236659E-6</v>
      </c>
      <c r="U239" s="78">
        <f>R239/'סכום נכסי הקרן'!$C$42</f>
        <v>3.0667542615783085E-7</v>
      </c>
    </row>
    <row r="240" spans="2:21">
      <c r="B240" t="s">
        <v>866</v>
      </c>
      <c r="C240" t="s">
        <v>867</v>
      </c>
      <c r="D240" t="s">
        <v>123</v>
      </c>
      <c r="E240" t="s">
        <v>830</v>
      </c>
      <c r="F240"/>
      <c r="G240" t="s">
        <v>861</v>
      </c>
      <c r="H240" t="s">
        <v>868</v>
      </c>
      <c r="I240" t="s">
        <v>304</v>
      </c>
      <c r="J240"/>
      <c r="K240" s="77">
        <v>6.63</v>
      </c>
      <c r="L240" t="s">
        <v>106</v>
      </c>
      <c r="M240" s="78">
        <v>0.03</v>
      </c>
      <c r="N240" s="78">
        <v>7.0999999999999994E-2</v>
      </c>
      <c r="O240" s="77">
        <v>12189.21</v>
      </c>
      <c r="P240" s="77">
        <v>77.449999733370746</v>
      </c>
      <c r="Q240" s="77">
        <v>0</v>
      </c>
      <c r="R240" s="77">
        <v>36.336650440012498</v>
      </c>
      <c r="S240" s="78">
        <v>0</v>
      </c>
      <c r="T240" s="78">
        <f t="shared" si="4"/>
        <v>2.7355866120319173E-3</v>
      </c>
      <c r="U240" s="78">
        <f>R240/'סכום נכסי הקרן'!$C$42</f>
        <v>7.3570868195017446E-4</v>
      </c>
    </row>
    <row r="241" spans="2:21">
      <c r="B241" t="s">
        <v>869</v>
      </c>
      <c r="C241" t="s">
        <v>870</v>
      </c>
      <c r="D241" t="s">
        <v>123</v>
      </c>
      <c r="E241" t="s">
        <v>830</v>
      </c>
      <c r="F241"/>
      <c r="G241" t="s">
        <v>861</v>
      </c>
      <c r="H241" t="s">
        <v>868</v>
      </c>
      <c r="I241" t="s">
        <v>304</v>
      </c>
      <c r="J241"/>
      <c r="K241" s="77">
        <v>7.26</v>
      </c>
      <c r="L241" t="s">
        <v>106</v>
      </c>
      <c r="M241" s="78">
        <v>3.5000000000000003E-2</v>
      </c>
      <c r="N241" s="78">
        <v>7.0499999999999993E-2</v>
      </c>
      <c r="O241" s="77">
        <v>4941.57</v>
      </c>
      <c r="P241" s="77">
        <v>78.415443618121373</v>
      </c>
      <c r="Q241" s="77">
        <v>0</v>
      </c>
      <c r="R241" s="77">
        <v>14.914698089182799</v>
      </c>
      <c r="S241" s="78">
        <v>0</v>
      </c>
      <c r="T241" s="78">
        <f t="shared" si="4"/>
        <v>1.122845609631058E-3</v>
      </c>
      <c r="U241" s="78">
        <f>R241/'סכום נכסי הקרן'!$C$42</f>
        <v>3.0197810585189669E-4</v>
      </c>
    </row>
    <row r="242" spans="2:21">
      <c r="B242" t="s">
        <v>871</v>
      </c>
      <c r="C242" t="s">
        <v>872</v>
      </c>
      <c r="D242" t="s">
        <v>123</v>
      </c>
      <c r="E242" t="s">
        <v>830</v>
      </c>
      <c r="F242"/>
      <c r="G242" t="s">
        <v>861</v>
      </c>
      <c r="H242" t="s">
        <v>873</v>
      </c>
      <c r="I242" t="s">
        <v>304</v>
      </c>
      <c r="J242"/>
      <c r="K242" s="77">
        <v>3.78</v>
      </c>
      <c r="L242" t="s">
        <v>106</v>
      </c>
      <c r="M242" s="78">
        <v>3.2000000000000001E-2</v>
      </c>
      <c r="N242" s="78">
        <v>0.12590000000000001</v>
      </c>
      <c r="O242" s="77">
        <v>10542.02</v>
      </c>
      <c r="P242" s="77">
        <v>72.494555273088082</v>
      </c>
      <c r="Q242" s="77">
        <v>0</v>
      </c>
      <c r="R242" s="77">
        <v>29.415561095314199</v>
      </c>
      <c r="S242" s="78">
        <v>0</v>
      </c>
      <c r="T242" s="78">
        <f t="shared" si="4"/>
        <v>2.2145358513601279E-3</v>
      </c>
      <c r="U242" s="78">
        <f>R242/'סכום נכסי הקרן'!$C$42</f>
        <v>5.9557728684942032E-4</v>
      </c>
    </row>
    <row r="243" spans="2:21">
      <c r="B243" t="s">
        <v>874</v>
      </c>
      <c r="C243" t="s">
        <v>875</v>
      </c>
      <c r="D243" t="s">
        <v>123</v>
      </c>
      <c r="E243" t="s">
        <v>830</v>
      </c>
      <c r="F243"/>
      <c r="G243" t="s">
        <v>861</v>
      </c>
      <c r="H243" t="s">
        <v>876</v>
      </c>
      <c r="I243" t="s">
        <v>2033</v>
      </c>
      <c r="J243"/>
      <c r="K243" s="77">
        <v>7.35</v>
      </c>
      <c r="L243" t="s">
        <v>110</v>
      </c>
      <c r="M243" s="78">
        <v>4.2500000000000003E-2</v>
      </c>
      <c r="N243" s="78">
        <v>5.6800000000000003E-2</v>
      </c>
      <c r="O243" s="77">
        <v>13177.52</v>
      </c>
      <c r="P243" s="77">
        <v>91.41805486313055</v>
      </c>
      <c r="Q243" s="77">
        <v>0</v>
      </c>
      <c r="R243" s="77">
        <v>48.879211219433998</v>
      </c>
      <c r="S243" s="78">
        <v>0</v>
      </c>
      <c r="T243" s="78">
        <f t="shared" si="4"/>
        <v>3.6798470469728288E-3</v>
      </c>
      <c r="U243" s="78">
        <f>R243/'סכום נכסי הקרן'!$C$42</f>
        <v>9.8965808971250894E-4</v>
      </c>
    </row>
    <row r="244" spans="2:21">
      <c r="B244" t="s">
        <v>877</v>
      </c>
      <c r="C244" t="s">
        <v>878</v>
      </c>
      <c r="D244" t="s">
        <v>123</v>
      </c>
      <c r="E244" t="s">
        <v>830</v>
      </c>
      <c r="F244"/>
      <c r="G244" t="s">
        <v>879</v>
      </c>
      <c r="H244" t="s">
        <v>876</v>
      </c>
      <c r="I244" t="s">
        <v>211</v>
      </c>
      <c r="J244"/>
      <c r="K244" s="77">
        <v>7.64</v>
      </c>
      <c r="L244" t="s">
        <v>106</v>
      </c>
      <c r="M244" s="78">
        <v>5.8799999999999998E-2</v>
      </c>
      <c r="N244" s="78">
        <v>6.4899999999999999E-2</v>
      </c>
      <c r="O244" s="77">
        <v>6588.76</v>
      </c>
      <c r="P244" s="77">
        <v>97.176207960223167</v>
      </c>
      <c r="Q244" s="77">
        <v>0</v>
      </c>
      <c r="R244" s="77">
        <v>24.644019703340401</v>
      </c>
      <c r="S244" s="78">
        <v>0</v>
      </c>
      <c r="T244" s="78">
        <f t="shared" si="4"/>
        <v>1.8553127366102266E-3</v>
      </c>
      <c r="U244" s="78">
        <f>R244/'סכום נכסי הקרן'!$C$42</f>
        <v>4.9896781993790339E-4</v>
      </c>
    </row>
    <row r="245" spans="2:21">
      <c r="B245" t="s">
        <v>880</v>
      </c>
      <c r="C245" t="s">
        <v>881</v>
      </c>
      <c r="D245" t="s">
        <v>123</v>
      </c>
      <c r="E245" t="s">
        <v>830</v>
      </c>
      <c r="F245"/>
      <c r="G245" t="s">
        <v>882</v>
      </c>
      <c r="H245" t="s">
        <v>876</v>
      </c>
      <c r="I245" t="s">
        <v>211</v>
      </c>
      <c r="J245"/>
      <c r="K245" s="77">
        <v>3.57</v>
      </c>
      <c r="L245" t="s">
        <v>113</v>
      </c>
      <c r="M245" s="78">
        <v>4.6300000000000001E-2</v>
      </c>
      <c r="N245" s="78">
        <v>7.0099999999999996E-2</v>
      </c>
      <c r="O245" s="77">
        <v>9883.14</v>
      </c>
      <c r="P245" s="77">
        <v>92.050652640759878</v>
      </c>
      <c r="Q245" s="77">
        <v>0</v>
      </c>
      <c r="R245" s="77">
        <v>42.760955144041397</v>
      </c>
      <c r="S245" s="78">
        <v>0</v>
      </c>
      <c r="T245" s="78">
        <f t="shared" si="4"/>
        <v>3.219237188712564E-3</v>
      </c>
      <c r="U245" s="78">
        <f>R245/'סכום נכסי הקרן'!$C$42</f>
        <v>8.6578167131528281E-4</v>
      </c>
    </row>
    <row r="246" spans="2:21">
      <c r="B246" t="s">
        <v>883</v>
      </c>
      <c r="C246" t="s">
        <v>884</v>
      </c>
      <c r="D246" t="s">
        <v>123</v>
      </c>
      <c r="E246" t="s">
        <v>830</v>
      </c>
      <c r="F246"/>
      <c r="G246" t="s">
        <v>882</v>
      </c>
      <c r="H246" t="s">
        <v>831</v>
      </c>
      <c r="I246" t="s">
        <v>211</v>
      </c>
      <c r="J246"/>
      <c r="K246" s="77">
        <v>6.85</v>
      </c>
      <c r="L246" t="s">
        <v>106</v>
      </c>
      <c r="M246" s="78">
        <v>6.7400000000000002E-2</v>
      </c>
      <c r="N246" s="78">
        <v>6.6799999999999998E-2</v>
      </c>
      <c r="O246" s="77">
        <v>4941.57</v>
      </c>
      <c r="P246" s="77">
        <v>101.79805581222162</v>
      </c>
      <c r="Q246" s="77">
        <v>0</v>
      </c>
      <c r="R246" s="77">
        <v>19.362094996223401</v>
      </c>
      <c r="S246" s="78">
        <v>0</v>
      </c>
      <c r="T246" s="78">
        <f t="shared" si="4"/>
        <v>1.4576656684413066E-3</v>
      </c>
      <c r="U246" s="78">
        <f>R246/'סכום נכסי הקרן'!$C$42</f>
        <v>3.9202461473388043E-4</v>
      </c>
    </row>
    <row r="247" spans="2:21">
      <c r="B247" t="s">
        <v>885</v>
      </c>
      <c r="C247" t="s">
        <v>886</v>
      </c>
      <c r="D247" t="s">
        <v>123</v>
      </c>
      <c r="E247" t="s">
        <v>830</v>
      </c>
      <c r="F247"/>
      <c r="G247" t="s">
        <v>882</v>
      </c>
      <c r="H247" t="s">
        <v>831</v>
      </c>
      <c r="I247" t="s">
        <v>211</v>
      </c>
      <c r="J247"/>
      <c r="K247" s="77">
        <v>5.17</v>
      </c>
      <c r="L247" t="s">
        <v>106</v>
      </c>
      <c r="M247" s="78">
        <v>3.9300000000000002E-2</v>
      </c>
      <c r="N247" s="78">
        <v>6.8599999999999994E-2</v>
      </c>
      <c r="O247" s="77">
        <v>10261.99</v>
      </c>
      <c r="P247" s="77">
        <v>85.446800440265491</v>
      </c>
      <c r="Q247" s="77">
        <v>0</v>
      </c>
      <c r="R247" s="77">
        <v>33.750118606408499</v>
      </c>
      <c r="S247" s="78">
        <v>0</v>
      </c>
      <c r="T247" s="78">
        <f t="shared" si="4"/>
        <v>2.5408608525048365E-3</v>
      </c>
      <c r="U247" s="78">
        <f>R247/'סכום נכסי הקרן'!$C$42</f>
        <v>6.8333913486535211E-4</v>
      </c>
    </row>
    <row r="248" spans="2:21">
      <c r="B248" t="s">
        <v>887</v>
      </c>
      <c r="C248" t="s">
        <v>888</v>
      </c>
      <c r="D248" t="s">
        <v>123</v>
      </c>
      <c r="E248" t="s">
        <v>830</v>
      </c>
      <c r="F248"/>
      <c r="G248" t="s">
        <v>889</v>
      </c>
      <c r="H248" t="s">
        <v>831</v>
      </c>
      <c r="I248" t="s">
        <v>2033</v>
      </c>
      <c r="J248"/>
      <c r="K248" s="77">
        <v>2.8</v>
      </c>
      <c r="L248" t="s">
        <v>106</v>
      </c>
      <c r="M248" s="78">
        <v>4.7500000000000001E-2</v>
      </c>
      <c r="N248" s="78">
        <v>8.6099999999999996E-2</v>
      </c>
      <c r="O248" s="77">
        <v>7577.07</v>
      </c>
      <c r="P248" s="77">
        <v>89.601777656798731</v>
      </c>
      <c r="Q248" s="77">
        <v>0</v>
      </c>
      <c r="R248" s="77">
        <v>26.1315900556407</v>
      </c>
      <c r="S248" s="78">
        <v>0</v>
      </c>
      <c r="T248" s="78">
        <f t="shared" si="4"/>
        <v>1.9673037289259978E-3</v>
      </c>
      <c r="U248" s="78">
        <f>R248/'סכום נכסי הקרן'!$C$42</f>
        <v>5.2908667816909251E-4</v>
      </c>
    </row>
    <row r="249" spans="2:21">
      <c r="B249" t="s">
        <v>890</v>
      </c>
      <c r="C249" t="s">
        <v>891</v>
      </c>
      <c r="D249" t="s">
        <v>123</v>
      </c>
      <c r="E249" t="s">
        <v>830</v>
      </c>
      <c r="F249"/>
      <c r="G249" t="s">
        <v>889</v>
      </c>
      <c r="H249" t="s">
        <v>831</v>
      </c>
      <c r="I249" t="s">
        <v>2033</v>
      </c>
      <c r="J249"/>
      <c r="K249" s="77">
        <v>5.91</v>
      </c>
      <c r="L249" t="s">
        <v>106</v>
      </c>
      <c r="M249" s="78">
        <v>5.1299999999999998E-2</v>
      </c>
      <c r="N249" s="78">
        <v>8.2199999999999995E-2</v>
      </c>
      <c r="O249" s="77">
        <v>5419.26</v>
      </c>
      <c r="P249" s="77">
        <v>83.415945044157326</v>
      </c>
      <c r="Q249" s="77">
        <v>0</v>
      </c>
      <c r="R249" s="77">
        <v>17.399508205146599</v>
      </c>
      <c r="S249" s="78">
        <v>0</v>
      </c>
      <c r="T249" s="78">
        <f t="shared" si="4"/>
        <v>1.3099133003609388E-3</v>
      </c>
      <c r="U249" s="78">
        <f>R249/'סכום נכסי הקרן'!$C$42</f>
        <v>3.5228809186258191E-4</v>
      </c>
    </row>
    <row r="250" spans="2:21">
      <c r="B250" t="s">
        <v>892</v>
      </c>
      <c r="C250" t="s">
        <v>893</v>
      </c>
      <c r="D250" t="s">
        <v>123</v>
      </c>
      <c r="E250" t="s">
        <v>830</v>
      </c>
      <c r="F250"/>
      <c r="G250" t="s">
        <v>894</v>
      </c>
      <c r="H250" t="s">
        <v>834</v>
      </c>
      <c r="I250" t="s">
        <v>2033</v>
      </c>
      <c r="J250"/>
      <c r="K250" s="77">
        <v>7.15</v>
      </c>
      <c r="L250" t="s">
        <v>106</v>
      </c>
      <c r="M250" s="78">
        <v>3.3000000000000002E-2</v>
      </c>
      <c r="N250" s="78">
        <v>6.5000000000000002E-2</v>
      </c>
      <c r="O250" s="77">
        <v>9883.14</v>
      </c>
      <c r="P250" s="77">
        <v>79.729667061278093</v>
      </c>
      <c r="Q250" s="77">
        <v>0</v>
      </c>
      <c r="R250" s="77">
        <v>30.329329481602802</v>
      </c>
      <c r="S250" s="78">
        <v>0</v>
      </c>
      <c r="T250" s="78">
        <f t="shared" si="4"/>
        <v>2.2833284487448484E-3</v>
      </c>
      <c r="U250" s="78">
        <f>R250/'סכום נכסי הקרן'!$C$42</f>
        <v>6.1407836845555133E-4</v>
      </c>
    </row>
    <row r="251" spans="2:21">
      <c r="B251" t="s">
        <v>895</v>
      </c>
      <c r="C251" t="s">
        <v>896</v>
      </c>
      <c r="D251" t="s">
        <v>123</v>
      </c>
      <c r="E251" t="s">
        <v>830</v>
      </c>
      <c r="F251"/>
      <c r="G251" t="s">
        <v>861</v>
      </c>
      <c r="H251" t="s">
        <v>897</v>
      </c>
      <c r="I251" t="s">
        <v>304</v>
      </c>
      <c r="J251"/>
      <c r="K251" s="77">
        <v>6.62</v>
      </c>
      <c r="L251" t="s">
        <v>110</v>
      </c>
      <c r="M251" s="78">
        <v>5.8000000000000003E-2</v>
      </c>
      <c r="N251" s="78">
        <v>5.3900000000000003E-2</v>
      </c>
      <c r="O251" s="77">
        <v>4941.57</v>
      </c>
      <c r="P251" s="77">
        <v>103.2607944074454</v>
      </c>
      <c r="Q251" s="77">
        <v>0</v>
      </c>
      <c r="R251" s="77">
        <v>20.7042232579965</v>
      </c>
      <c r="S251" s="78">
        <v>0</v>
      </c>
      <c r="T251" s="78">
        <f t="shared" si="4"/>
        <v>1.5587071254847228E-3</v>
      </c>
      <c r="U251" s="78">
        <f>R251/'סכום נכסי הקרן'!$C$42</f>
        <v>4.1919870487483251E-4</v>
      </c>
    </row>
    <row r="252" spans="2:21">
      <c r="B252" t="s">
        <v>898</v>
      </c>
      <c r="C252" t="s">
        <v>899</v>
      </c>
      <c r="D252" t="s">
        <v>123</v>
      </c>
      <c r="E252" t="s">
        <v>830</v>
      </c>
      <c r="F252"/>
      <c r="G252" t="s">
        <v>882</v>
      </c>
      <c r="H252" t="s">
        <v>834</v>
      </c>
      <c r="I252" t="s">
        <v>211</v>
      </c>
      <c r="J252"/>
      <c r="K252" s="77">
        <v>7.19</v>
      </c>
      <c r="L252" t="s">
        <v>106</v>
      </c>
      <c r="M252" s="78">
        <v>6.1699999999999998E-2</v>
      </c>
      <c r="N252" s="78">
        <v>6.7900000000000002E-2</v>
      </c>
      <c r="O252" s="77">
        <v>4941.57</v>
      </c>
      <c r="P252" s="77">
        <v>97.597449021262477</v>
      </c>
      <c r="Q252" s="77">
        <v>0</v>
      </c>
      <c r="R252" s="77">
        <v>18.563135260898399</v>
      </c>
      <c r="S252" s="78">
        <v>0</v>
      </c>
      <c r="T252" s="78">
        <f t="shared" si="4"/>
        <v>1.3975163831042928E-3</v>
      </c>
      <c r="U252" s="78">
        <f>R252/'סכום נכסי הקרן'!$C$42</f>
        <v>3.758480655283446E-4</v>
      </c>
    </row>
    <row r="253" spans="2:21">
      <c r="B253" t="s">
        <v>900</v>
      </c>
      <c r="C253" t="s">
        <v>901</v>
      </c>
      <c r="D253" t="s">
        <v>123</v>
      </c>
      <c r="E253" t="s">
        <v>830</v>
      </c>
      <c r="F253"/>
      <c r="G253" t="s">
        <v>902</v>
      </c>
      <c r="H253" t="s">
        <v>834</v>
      </c>
      <c r="I253" t="s">
        <v>2033</v>
      </c>
      <c r="J253"/>
      <c r="K253" s="77">
        <v>6.93</v>
      </c>
      <c r="L253" t="s">
        <v>106</v>
      </c>
      <c r="M253" s="78">
        <v>6.4000000000000001E-2</v>
      </c>
      <c r="N253" s="78">
        <v>6.7500000000000004E-2</v>
      </c>
      <c r="O253" s="77">
        <v>4282.6899999999996</v>
      </c>
      <c r="P253" s="77">
        <v>98.832999159406825</v>
      </c>
      <c r="Q253" s="77">
        <v>0</v>
      </c>
      <c r="R253" s="77">
        <v>16.2917045300733</v>
      </c>
      <c r="S253" s="78">
        <v>0</v>
      </c>
      <c r="T253" s="78">
        <f t="shared" si="4"/>
        <v>1.2265128530001327E-3</v>
      </c>
      <c r="U253" s="78">
        <f>R253/'סכום נכסי הקרן'!$C$42</f>
        <v>3.2985837498503866E-4</v>
      </c>
    </row>
    <row r="254" spans="2:21">
      <c r="B254" t="s">
        <v>903</v>
      </c>
      <c r="C254" t="s">
        <v>904</v>
      </c>
      <c r="D254" t="s">
        <v>123</v>
      </c>
      <c r="E254" t="s">
        <v>830</v>
      </c>
      <c r="F254"/>
      <c r="G254" t="s">
        <v>882</v>
      </c>
      <c r="H254" t="s">
        <v>834</v>
      </c>
      <c r="I254" t="s">
        <v>211</v>
      </c>
      <c r="J254"/>
      <c r="K254" s="77">
        <v>4.3499999999999996</v>
      </c>
      <c r="L254" t="s">
        <v>110</v>
      </c>
      <c r="M254" s="78">
        <v>4.1300000000000003E-2</v>
      </c>
      <c r="N254" s="78">
        <v>5.45E-2</v>
      </c>
      <c r="O254" s="77">
        <v>9784.31</v>
      </c>
      <c r="P254" s="77">
        <v>94.022547565438828</v>
      </c>
      <c r="Q254" s="77">
        <v>0</v>
      </c>
      <c r="R254" s="77">
        <v>37.326798902412698</v>
      </c>
      <c r="S254" s="78">
        <v>0</v>
      </c>
      <c r="T254" s="78">
        <f t="shared" si="4"/>
        <v>2.8101294453659257E-3</v>
      </c>
      <c r="U254" s="78">
        <f>R254/'סכום נכסי הקרן'!$C$42</f>
        <v>7.5575623205141574E-4</v>
      </c>
    </row>
    <row r="255" spans="2:21">
      <c r="B255" t="s">
        <v>905</v>
      </c>
      <c r="C255" t="s">
        <v>906</v>
      </c>
      <c r="D255" t="s">
        <v>123</v>
      </c>
      <c r="E255" t="s">
        <v>830</v>
      </c>
      <c r="F255"/>
      <c r="G255" t="s">
        <v>907</v>
      </c>
      <c r="H255" t="s">
        <v>834</v>
      </c>
      <c r="I255" t="s">
        <v>211</v>
      </c>
      <c r="J255"/>
      <c r="K255" s="77">
        <v>6.95</v>
      </c>
      <c r="L255" t="s">
        <v>106</v>
      </c>
      <c r="M255" s="78">
        <v>6.8000000000000005E-2</v>
      </c>
      <c r="N255" s="78">
        <v>7.0699999999999999E-2</v>
      </c>
      <c r="O255" s="77">
        <v>15813.02</v>
      </c>
      <c r="P255" s="77">
        <v>98.876833527055553</v>
      </c>
      <c r="Q255" s="77">
        <v>0</v>
      </c>
      <c r="R255" s="77">
        <v>60.180706411388996</v>
      </c>
      <c r="S255" s="78">
        <v>0</v>
      </c>
      <c r="T255" s="78">
        <f t="shared" si="4"/>
        <v>4.5306744779187325E-3</v>
      </c>
      <c r="U255" s="78">
        <f>R255/'סכום נכסי הקרן'!$C$42</f>
        <v>1.2184796247482128E-3</v>
      </c>
    </row>
    <row r="256" spans="2:21">
      <c r="B256" t="s">
        <v>908</v>
      </c>
      <c r="C256" t="s">
        <v>909</v>
      </c>
      <c r="D256" t="s">
        <v>123</v>
      </c>
      <c r="E256" t="s">
        <v>830</v>
      </c>
      <c r="F256"/>
      <c r="G256" t="s">
        <v>861</v>
      </c>
      <c r="H256" t="s">
        <v>834</v>
      </c>
      <c r="I256" t="s">
        <v>2033</v>
      </c>
      <c r="J256"/>
      <c r="K256" s="77">
        <v>6.83</v>
      </c>
      <c r="L256" t="s">
        <v>106</v>
      </c>
      <c r="M256" s="78">
        <v>0.06</v>
      </c>
      <c r="N256" s="78">
        <v>7.3200000000000001E-2</v>
      </c>
      <c r="O256" s="77">
        <v>8235.9500000000007</v>
      </c>
      <c r="P256" s="77">
        <v>91.490835865929256</v>
      </c>
      <c r="Q256" s="77">
        <v>0</v>
      </c>
      <c r="R256" s="77">
        <v>29.002751922028501</v>
      </c>
      <c r="S256" s="78">
        <v>0</v>
      </c>
      <c r="T256" s="78">
        <f t="shared" si="4"/>
        <v>2.1834577185633635E-3</v>
      </c>
      <c r="U256" s="78">
        <f>R256/'סכום נכסי הקרן'!$C$42</f>
        <v>5.8721913360476868E-4</v>
      </c>
    </row>
    <row r="257" spans="2:21">
      <c r="B257" t="s">
        <v>910</v>
      </c>
      <c r="C257" t="s">
        <v>911</v>
      </c>
      <c r="D257" t="s">
        <v>123</v>
      </c>
      <c r="E257" t="s">
        <v>830</v>
      </c>
      <c r="F257"/>
      <c r="G257" t="s">
        <v>902</v>
      </c>
      <c r="H257" t="s">
        <v>834</v>
      </c>
      <c r="I257" t="s">
        <v>211</v>
      </c>
      <c r="J257"/>
      <c r="K257" s="77">
        <v>6.84</v>
      </c>
      <c r="L257" t="s">
        <v>106</v>
      </c>
      <c r="M257" s="78">
        <v>6.3799999999999996E-2</v>
      </c>
      <c r="N257" s="78">
        <v>6.6199999999999995E-2</v>
      </c>
      <c r="O257" s="77">
        <v>2767.28</v>
      </c>
      <c r="P257" s="77">
        <v>98.030451302361882</v>
      </c>
      <c r="Q257" s="77">
        <v>0</v>
      </c>
      <c r="R257" s="77">
        <v>10.4414789532072</v>
      </c>
      <c r="S257" s="78">
        <v>0</v>
      </c>
      <c r="T257" s="78">
        <f t="shared" si="4"/>
        <v>7.860815371896131E-4</v>
      </c>
      <c r="U257" s="78">
        <f>R257/'סכום נכסי הקרן'!$C$42</f>
        <v>2.1140877393078486E-4</v>
      </c>
    </row>
    <row r="258" spans="2:21">
      <c r="B258" t="s">
        <v>912</v>
      </c>
      <c r="C258" t="s">
        <v>913</v>
      </c>
      <c r="D258" t="s">
        <v>123</v>
      </c>
      <c r="E258" t="s">
        <v>830</v>
      </c>
      <c r="F258"/>
      <c r="G258" t="s">
        <v>882</v>
      </c>
      <c r="H258" t="s">
        <v>834</v>
      </c>
      <c r="I258" t="s">
        <v>211</v>
      </c>
      <c r="J258"/>
      <c r="K258" s="77">
        <v>3.46</v>
      </c>
      <c r="L258" t="s">
        <v>106</v>
      </c>
      <c r="M258" s="78">
        <v>8.1299999999999997E-2</v>
      </c>
      <c r="N258" s="78">
        <v>8.1600000000000006E-2</v>
      </c>
      <c r="O258" s="77">
        <v>6588.76</v>
      </c>
      <c r="P258" s="77">
        <v>100.72102779885745</v>
      </c>
      <c r="Q258" s="77">
        <v>0</v>
      </c>
      <c r="R258" s="77">
        <v>25.542990879328801</v>
      </c>
      <c r="S258" s="78">
        <v>0</v>
      </c>
      <c r="T258" s="78">
        <f t="shared" si="4"/>
        <v>1.9229913333949338E-3</v>
      </c>
      <c r="U258" s="78">
        <f>R258/'סכום נכסי הקרן'!$C$42</f>
        <v>5.1716930221512884E-4</v>
      </c>
    </row>
    <row r="259" spans="2:21">
      <c r="B259" t="s">
        <v>914</v>
      </c>
      <c r="C259" t="s">
        <v>915</v>
      </c>
      <c r="D259" t="s">
        <v>123</v>
      </c>
      <c r="E259" t="s">
        <v>830</v>
      </c>
      <c r="F259"/>
      <c r="G259" t="s">
        <v>882</v>
      </c>
      <c r="H259" t="s">
        <v>842</v>
      </c>
      <c r="I259" t="s">
        <v>211</v>
      </c>
      <c r="J259"/>
      <c r="K259" s="77">
        <v>4.2</v>
      </c>
      <c r="L259" t="s">
        <v>110</v>
      </c>
      <c r="M259" s="78">
        <v>7.2499999999999995E-2</v>
      </c>
      <c r="N259" s="78">
        <v>7.5999999999999998E-2</v>
      </c>
      <c r="O259" s="77">
        <v>11760.94</v>
      </c>
      <c r="P259" s="77">
        <v>97.695694332255755</v>
      </c>
      <c r="Q259" s="77">
        <v>0</v>
      </c>
      <c r="R259" s="77">
        <v>46.620399061597503</v>
      </c>
      <c r="S259" s="78">
        <v>0</v>
      </c>
      <c r="T259" s="78">
        <f t="shared" si="4"/>
        <v>3.509793499844881E-3</v>
      </c>
      <c r="U259" s="78">
        <f>R259/'סכום נכסי הקרן'!$C$42</f>
        <v>9.4392388759725345E-4</v>
      </c>
    </row>
    <row r="260" spans="2:21">
      <c r="B260" t="s">
        <v>916</v>
      </c>
      <c r="C260" t="s">
        <v>917</v>
      </c>
      <c r="D260" t="s">
        <v>123</v>
      </c>
      <c r="E260" t="s">
        <v>830</v>
      </c>
      <c r="F260"/>
      <c r="G260" t="s">
        <v>882</v>
      </c>
      <c r="H260" t="s">
        <v>842</v>
      </c>
      <c r="I260" t="s">
        <v>211</v>
      </c>
      <c r="J260"/>
      <c r="K260" s="77">
        <v>7</v>
      </c>
      <c r="L260" t="s">
        <v>106</v>
      </c>
      <c r="M260" s="78">
        <v>7.1199999999999999E-2</v>
      </c>
      <c r="N260" s="78">
        <v>7.6600000000000001E-2</v>
      </c>
      <c r="O260" s="77">
        <v>6588.76</v>
      </c>
      <c r="P260" s="77">
        <v>97.467525252095996</v>
      </c>
      <c r="Q260" s="77">
        <v>0</v>
      </c>
      <c r="R260" s="77">
        <v>24.717898168363199</v>
      </c>
      <c r="S260" s="78">
        <v>0</v>
      </c>
      <c r="T260" s="78">
        <f t="shared" si="4"/>
        <v>1.8608746400159211E-3</v>
      </c>
      <c r="U260" s="78">
        <f>R260/'סכום נכסי הקרן'!$C$42</f>
        <v>5.0046363827746542E-4</v>
      </c>
    </row>
    <row r="261" spans="2:21">
      <c r="B261" t="s">
        <v>918</v>
      </c>
      <c r="C261" t="s">
        <v>919</v>
      </c>
      <c r="D261" t="s">
        <v>123</v>
      </c>
      <c r="E261" t="s">
        <v>830</v>
      </c>
      <c r="F261"/>
      <c r="G261" t="s">
        <v>907</v>
      </c>
      <c r="H261" t="s">
        <v>842</v>
      </c>
      <c r="I261" t="s">
        <v>211</v>
      </c>
      <c r="J261"/>
      <c r="K261" s="77">
        <v>3.05</v>
      </c>
      <c r="L261" t="s">
        <v>106</v>
      </c>
      <c r="M261" s="78">
        <v>2.63E-2</v>
      </c>
      <c r="N261" s="78">
        <v>7.4999999999999997E-2</v>
      </c>
      <c r="O261" s="77">
        <v>8352.9</v>
      </c>
      <c r="P261" s="77">
        <v>86.686042153024701</v>
      </c>
      <c r="Q261" s="77">
        <v>0</v>
      </c>
      <c r="R261" s="77">
        <v>27.869833099335001</v>
      </c>
      <c r="S261" s="78">
        <v>0</v>
      </c>
      <c r="T261" s="78">
        <f t="shared" si="4"/>
        <v>2.0981664898356163E-3</v>
      </c>
      <c r="U261" s="78">
        <f>R261/'סכום נכסי הקרן'!$C$42</f>
        <v>5.6428090997360646E-4</v>
      </c>
    </row>
    <row r="262" spans="2:21">
      <c r="B262" t="s">
        <v>920</v>
      </c>
      <c r="C262" t="s">
        <v>921</v>
      </c>
      <c r="D262" t="s">
        <v>123</v>
      </c>
      <c r="E262" t="s">
        <v>830</v>
      </c>
      <c r="F262"/>
      <c r="G262" t="s">
        <v>907</v>
      </c>
      <c r="H262" t="s">
        <v>842</v>
      </c>
      <c r="I262" t="s">
        <v>211</v>
      </c>
      <c r="J262"/>
      <c r="K262" s="77">
        <v>1.89</v>
      </c>
      <c r="L262" t="s">
        <v>106</v>
      </c>
      <c r="M262" s="78">
        <v>7.0499999999999993E-2</v>
      </c>
      <c r="N262" s="78">
        <v>7.0699999999999999E-2</v>
      </c>
      <c r="O262" s="77">
        <v>3294.38</v>
      </c>
      <c r="P262" s="77">
        <v>103.5554152829971</v>
      </c>
      <c r="Q262" s="77">
        <v>0</v>
      </c>
      <c r="R262" s="77">
        <v>13.130897717610001</v>
      </c>
      <c r="S262" s="78">
        <v>0</v>
      </c>
      <c r="T262" s="78">
        <f t="shared" si="4"/>
        <v>9.8855308800559942E-4</v>
      </c>
      <c r="U262" s="78">
        <f>R262/'סכום נכסי הקרן'!$C$42</f>
        <v>2.658614741772573E-4</v>
      </c>
    </row>
    <row r="263" spans="2:21">
      <c r="B263" t="s">
        <v>922</v>
      </c>
      <c r="C263" t="s">
        <v>923</v>
      </c>
      <c r="D263" t="s">
        <v>123</v>
      </c>
      <c r="E263" t="s">
        <v>830</v>
      </c>
      <c r="F263"/>
      <c r="G263" t="s">
        <v>849</v>
      </c>
      <c r="H263" t="s">
        <v>842</v>
      </c>
      <c r="I263" t="s">
        <v>2033</v>
      </c>
      <c r="J263"/>
      <c r="K263" s="77">
        <v>3.4</v>
      </c>
      <c r="L263" t="s">
        <v>106</v>
      </c>
      <c r="M263" s="78">
        <v>5.5E-2</v>
      </c>
      <c r="N263" s="78">
        <v>9.5399999999999999E-2</v>
      </c>
      <c r="O263" s="77">
        <v>2306.0700000000002</v>
      </c>
      <c r="P263" s="77">
        <v>88.255278374030283</v>
      </c>
      <c r="Q263" s="77">
        <v>0</v>
      </c>
      <c r="R263" s="77">
        <v>7.8335944888020004</v>
      </c>
      <c r="S263" s="78">
        <v>0</v>
      </c>
      <c r="T263" s="78">
        <f t="shared" si="4"/>
        <v>5.8974825549843368E-4</v>
      </c>
      <c r="U263" s="78">
        <f>R263/'סכום נכסי הקרן'!$C$42</f>
        <v>1.5860689982427251E-4</v>
      </c>
    </row>
    <row r="264" spans="2:21">
      <c r="B264" t="s">
        <v>924</v>
      </c>
      <c r="C264" t="s">
        <v>925</v>
      </c>
      <c r="D264" t="s">
        <v>123</v>
      </c>
      <c r="E264" t="s">
        <v>830</v>
      </c>
      <c r="F264"/>
      <c r="G264" t="s">
        <v>849</v>
      </c>
      <c r="H264" t="s">
        <v>842</v>
      </c>
      <c r="I264" t="s">
        <v>2033</v>
      </c>
      <c r="J264"/>
      <c r="K264" s="77">
        <v>2.98</v>
      </c>
      <c r="L264" t="s">
        <v>106</v>
      </c>
      <c r="M264" s="78">
        <v>0.06</v>
      </c>
      <c r="N264" s="78">
        <v>9.0700000000000003E-2</v>
      </c>
      <c r="O264" s="77">
        <v>10380.59</v>
      </c>
      <c r="P264" s="77">
        <v>92.206876936667371</v>
      </c>
      <c r="Q264" s="77">
        <v>0</v>
      </c>
      <c r="R264" s="77">
        <v>36.841157091563403</v>
      </c>
      <c r="S264" s="78">
        <v>0</v>
      </c>
      <c r="T264" s="78">
        <f t="shared" si="4"/>
        <v>2.7735681437623151E-3</v>
      </c>
      <c r="U264" s="78">
        <f>R264/'סכום נכסי הקרן'!$C$42</f>
        <v>7.4592343535074916E-4</v>
      </c>
    </row>
    <row r="265" spans="2:21">
      <c r="B265" t="s">
        <v>926</v>
      </c>
      <c r="C265" t="s">
        <v>927</v>
      </c>
      <c r="D265" t="s">
        <v>123</v>
      </c>
      <c r="E265" t="s">
        <v>830</v>
      </c>
      <c r="F265"/>
      <c r="G265" t="s">
        <v>928</v>
      </c>
      <c r="H265" t="s">
        <v>842</v>
      </c>
      <c r="I265" t="s">
        <v>2033</v>
      </c>
      <c r="J265"/>
      <c r="K265" s="77">
        <v>6.14</v>
      </c>
      <c r="L265" t="s">
        <v>110</v>
      </c>
      <c r="M265" s="78">
        <v>6.6299999999999998E-2</v>
      </c>
      <c r="N265" s="78">
        <v>6.4799999999999996E-2</v>
      </c>
      <c r="O265" s="77">
        <v>13177.52</v>
      </c>
      <c r="P265" s="77">
        <v>101.65115106332603</v>
      </c>
      <c r="Q265" s="77">
        <v>0</v>
      </c>
      <c r="R265" s="77">
        <v>54.350621340191999</v>
      </c>
      <c r="S265" s="78">
        <v>0</v>
      </c>
      <c r="T265" s="78">
        <f t="shared" si="4"/>
        <v>4.0917594300360705E-3</v>
      </c>
      <c r="U265" s="78">
        <f>R265/'סכום נכסי הקרן'!$C$42</f>
        <v>1.1004378088007368E-3</v>
      </c>
    </row>
    <row r="266" spans="2:21">
      <c r="B266" t="s">
        <v>929</v>
      </c>
      <c r="C266" t="s">
        <v>930</v>
      </c>
      <c r="D266" t="s">
        <v>123</v>
      </c>
      <c r="E266" t="s">
        <v>830</v>
      </c>
      <c r="F266"/>
      <c r="G266" t="s">
        <v>907</v>
      </c>
      <c r="H266" t="s">
        <v>842</v>
      </c>
      <c r="I266" t="s">
        <v>2033</v>
      </c>
      <c r="J266"/>
      <c r="K266" s="77">
        <v>1.33</v>
      </c>
      <c r="L266" t="s">
        <v>106</v>
      </c>
      <c r="M266" s="78">
        <v>4.2500000000000003E-2</v>
      </c>
      <c r="N266" s="78">
        <v>7.6200000000000004E-2</v>
      </c>
      <c r="O266" s="77">
        <v>7247.64</v>
      </c>
      <c r="P266" s="77">
        <v>96.071444950356252</v>
      </c>
      <c r="Q266" s="77">
        <v>0</v>
      </c>
      <c r="R266" s="77">
        <v>26.800250107807202</v>
      </c>
      <c r="S266" s="78">
        <v>0</v>
      </c>
      <c r="T266" s="78">
        <f t="shared" si="4"/>
        <v>2.0176434675798676E-3</v>
      </c>
      <c r="U266" s="78">
        <f>R266/'סכום נכסי הקרן'!$C$42</f>
        <v>5.4262504782328735E-4</v>
      </c>
    </row>
    <row r="267" spans="2:21">
      <c r="B267" t="s">
        <v>931</v>
      </c>
      <c r="C267" t="s">
        <v>932</v>
      </c>
      <c r="D267" t="s">
        <v>123</v>
      </c>
      <c r="E267" t="s">
        <v>830</v>
      </c>
      <c r="F267"/>
      <c r="G267" t="s">
        <v>907</v>
      </c>
      <c r="H267" t="s">
        <v>842</v>
      </c>
      <c r="I267" t="s">
        <v>2033</v>
      </c>
      <c r="J267"/>
      <c r="K267" s="77">
        <v>4.5599999999999996</v>
      </c>
      <c r="L267" t="s">
        <v>106</v>
      </c>
      <c r="M267" s="78">
        <v>3.1300000000000001E-2</v>
      </c>
      <c r="N267" s="78">
        <v>7.6600000000000001E-2</v>
      </c>
      <c r="O267" s="77">
        <v>3294.38</v>
      </c>
      <c r="P267" s="77">
        <v>82.596972201142549</v>
      </c>
      <c r="Q267" s="77">
        <v>0</v>
      </c>
      <c r="R267" s="77">
        <v>10.4733527531472</v>
      </c>
      <c r="S267" s="78">
        <v>0</v>
      </c>
      <c r="T267" s="78">
        <f t="shared" ref="T267:T327" si="5">R267/$R$11</f>
        <v>7.8848114032679256E-4</v>
      </c>
      <c r="U267" s="78">
        <f>R267/'סכום נכסי הקרן'!$C$42</f>
        <v>2.1205412321473479E-4</v>
      </c>
    </row>
    <row r="268" spans="2:21">
      <c r="B268" t="s">
        <v>933</v>
      </c>
      <c r="C268" t="s">
        <v>934</v>
      </c>
      <c r="D268" t="s">
        <v>123</v>
      </c>
      <c r="E268" t="s">
        <v>830</v>
      </c>
      <c r="F268"/>
      <c r="G268" t="s">
        <v>928</v>
      </c>
      <c r="H268" t="s">
        <v>842</v>
      </c>
      <c r="I268" t="s">
        <v>211</v>
      </c>
      <c r="J268"/>
      <c r="K268" s="77">
        <v>4.3600000000000003</v>
      </c>
      <c r="L268" t="s">
        <v>110</v>
      </c>
      <c r="M268" s="78">
        <v>4.8800000000000003E-2</v>
      </c>
      <c r="N268" s="78">
        <v>5.5500000000000001E-2</v>
      </c>
      <c r="O268" s="77">
        <v>9026.6</v>
      </c>
      <c r="P268" s="77">
        <v>96.776150798750365</v>
      </c>
      <c r="Q268" s="77">
        <v>0</v>
      </c>
      <c r="R268" s="77">
        <v>35.444680883609998</v>
      </c>
      <c r="S268" s="78">
        <v>0</v>
      </c>
      <c r="T268" s="78">
        <f t="shared" si="5"/>
        <v>2.6684351286869411E-3</v>
      </c>
      <c r="U268" s="78">
        <f>R268/'סכום נכסי הקרן'!$C$42</f>
        <v>7.1764896156499688E-4</v>
      </c>
    </row>
    <row r="269" spans="2:21">
      <c r="B269" t="s">
        <v>935</v>
      </c>
      <c r="C269" t="s">
        <v>936</v>
      </c>
      <c r="D269" t="s">
        <v>123</v>
      </c>
      <c r="E269" t="s">
        <v>830</v>
      </c>
      <c r="F269"/>
      <c r="G269" t="s">
        <v>937</v>
      </c>
      <c r="H269" t="s">
        <v>842</v>
      </c>
      <c r="I269" t="s">
        <v>211</v>
      </c>
      <c r="J269"/>
      <c r="K269" s="77">
        <v>7.31</v>
      </c>
      <c r="L269" t="s">
        <v>106</v>
      </c>
      <c r="M269" s="78">
        <v>5.8999999999999997E-2</v>
      </c>
      <c r="N269" s="78">
        <v>6.6400000000000001E-2</v>
      </c>
      <c r="O269" s="77">
        <v>9224.26</v>
      </c>
      <c r="P269" s="77">
        <v>94.92350053662841</v>
      </c>
      <c r="Q269" s="77">
        <v>0</v>
      </c>
      <c r="R269" s="77">
        <v>33.701807398319403</v>
      </c>
      <c r="S269" s="78">
        <v>0</v>
      </c>
      <c r="T269" s="78">
        <f t="shared" si="5"/>
        <v>2.5372237672903423E-3</v>
      </c>
      <c r="U269" s="78">
        <f>R269/'סכום נכסי הקרן'!$C$42</f>
        <v>6.8236097714315569E-4</v>
      </c>
    </row>
    <row r="270" spans="2:21">
      <c r="B270" t="s">
        <v>938</v>
      </c>
      <c r="C270" t="s">
        <v>939</v>
      </c>
      <c r="D270" t="s">
        <v>123</v>
      </c>
      <c r="E270" t="s">
        <v>830</v>
      </c>
      <c r="F270"/>
      <c r="G270" t="s">
        <v>940</v>
      </c>
      <c r="H270" t="s">
        <v>842</v>
      </c>
      <c r="I270" t="s">
        <v>211</v>
      </c>
      <c r="J270"/>
      <c r="K270" s="77">
        <v>6.86</v>
      </c>
      <c r="L270" t="s">
        <v>106</v>
      </c>
      <c r="M270" s="78">
        <v>3.15E-2</v>
      </c>
      <c r="N270" s="78">
        <v>7.1900000000000006E-2</v>
      </c>
      <c r="O270" s="77">
        <v>6588.76</v>
      </c>
      <c r="P270" s="77">
        <v>76.969250159362304</v>
      </c>
      <c r="Q270" s="77">
        <v>0</v>
      </c>
      <c r="R270" s="77">
        <v>19.519507473013199</v>
      </c>
      <c r="S270" s="78">
        <v>0</v>
      </c>
      <c r="T270" s="78">
        <f t="shared" si="5"/>
        <v>1.4695163882753718E-3</v>
      </c>
      <c r="U270" s="78">
        <f>R270/'סכום נכסי הקרן'!$C$42</f>
        <v>3.9521174740624174E-4</v>
      </c>
    </row>
    <row r="271" spans="2:21">
      <c r="B271" t="s">
        <v>941</v>
      </c>
      <c r="C271" t="s">
        <v>942</v>
      </c>
      <c r="D271" t="s">
        <v>123</v>
      </c>
      <c r="E271" t="s">
        <v>830</v>
      </c>
      <c r="F271"/>
      <c r="G271" t="s">
        <v>943</v>
      </c>
      <c r="H271" t="s">
        <v>842</v>
      </c>
      <c r="I271" t="s">
        <v>2033</v>
      </c>
      <c r="J271"/>
      <c r="K271" s="77">
        <v>7.21</v>
      </c>
      <c r="L271" t="s">
        <v>106</v>
      </c>
      <c r="M271" s="78">
        <v>6.25E-2</v>
      </c>
      <c r="N271" s="78">
        <v>6.7400000000000002E-2</v>
      </c>
      <c r="O271" s="77">
        <v>8235.9500000000007</v>
      </c>
      <c r="P271" s="77">
        <v>98.218777760914037</v>
      </c>
      <c r="Q271" s="77">
        <v>0</v>
      </c>
      <c r="R271" s="77">
        <v>31.135521044522999</v>
      </c>
      <c r="S271" s="78">
        <v>0</v>
      </c>
      <c r="T271" s="78">
        <f t="shared" si="5"/>
        <v>2.3440221786167983E-3</v>
      </c>
      <c r="U271" s="78">
        <f>R271/'סכום נכסי הקרן'!$C$42</f>
        <v>6.3040134057799674E-4</v>
      </c>
    </row>
    <row r="272" spans="2:21">
      <c r="B272" t="s">
        <v>944</v>
      </c>
      <c r="C272" t="s">
        <v>945</v>
      </c>
      <c r="D272" t="s">
        <v>123</v>
      </c>
      <c r="E272" t="s">
        <v>830</v>
      </c>
      <c r="F272"/>
      <c r="G272" t="s">
        <v>894</v>
      </c>
      <c r="H272" t="s">
        <v>842</v>
      </c>
      <c r="I272" t="s">
        <v>2033</v>
      </c>
      <c r="J272"/>
      <c r="K272" s="77">
        <v>4.37</v>
      </c>
      <c r="L272" t="s">
        <v>106</v>
      </c>
      <c r="M272" s="78">
        <v>4.4999999999999998E-2</v>
      </c>
      <c r="N272" s="78">
        <v>6.9800000000000001E-2</v>
      </c>
      <c r="O272" s="77">
        <v>9934.86</v>
      </c>
      <c r="P272" s="77">
        <v>90.378500276803095</v>
      </c>
      <c r="Q272" s="77">
        <v>0</v>
      </c>
      <c r="R272" s="77">
        <v>34.560084292037402</v>
      </c>
      <c r="S272" s="78">
        <v>0</v>
      </c>
      <c r="T272" s="78">
        <f t="shared" si="5"/>
        <v>2.601838715323249E-3</v>
      </c>
      <c r="U272" s="78">
        <f>R272/'סכום נכסי הקרן'!$C$42</f>
        <v>6.9973852170434172E-4</v>
      </c>
    </row>
    <row r="273" spans="2:21">
      <c r="B273" t="s">
        <v>946</v>
      </c>
      <c r="C273" t="s">
        <v>947</v>
      </c>
      <c r="D273" t="s">
        <v>123</v>
      </c>
      <c r="E273" t="s">
        <v>830</v>
      </c>
      <c r="F273"/>
      <c r="G273" t="s">
        <v>849</v>
      </c>
      <c r="H273" t="s">
        <v>842</v>
      </c>
      <c r="I273" t="s">
        <v>2033</v>
      </c>
      <c r="J273"/>
      <c r="K273" s="77">
        <v>6.93</v>
      </c>
      <c r="L273" t="s">
        <v>106</v>
      </c>
      <c r="M273" s="78">
        <v>0.04</v>
      </c>
      <c r="N273" s="78">
        <v>6.5500000000000003E-2</v>
      </c>
      <c r="O273" s="77">
        <v>4941.57</v>
      </c>
      <c r="P273" s="77">
        <v>84.4851106389265</v>
      </c>
      <c r="Q273" s="77">
        <v>0</v>
      </c>
      <c r="R273" s="77">
        <v>16.069155004048199</v>
      </c>
      <c r="S273" s="78">
        <v>0</v>
      </c>
      <c r="T273" s="78">
        <f t="shared" si="5"/>
        <v>1.2097583228897315E-3</v>
      </c>
      <c r="U273" s="78">
        <f>R273/'סכום נכסי הקרן'!$C$42</f>
        <v>3.2535241154377806E-4</v>
      </c>
    </row>
    <row r="274" spans="2:21">
      <c r="B274" t="s">
        <v>948</v>
      </c>
      <c r="C274" t="s">
        <v>949</v>
      </c>
      <c r="D274" t="s">
        <v>123</v>
      </c>
      <c r="E274" t="s">
        <v>830</v>
      </c>
      <c r="F274"/>
      <c r="G274" t="s">
        <v>849</v>
      </c>
      <c r="H274" t="s">
        <v>842</v>
      </c>
      <c r="I274" t="s">
        <v>2033</v>
      </c>
      <c r="J274"/>
      <c r="K274" s="77">
        <v>2.95</v>
      </c>
      <c r="L274" t="s">
        <v>106</v>
      </c>
      <c r="M274" s="78">
        <v>6.88E-2</v>
      </c>
      <c r="N274" s="78">
        <v>6.8400000000000002E-2</v>
      </c>
      <c r="O274" s="77">
        <v>8235.9500000000007</v>
      </c>
      <c r="P274" s="77">
        <v>101.33809782720876</v>
      </c>
      <c r="Q274" s="77">
        <v>0</v>
      </c>
      <c r="R274" s="77">
        <v>32.124350856732001</v>
      </c>
      <c r="S274" s="78">
        <v>0</v>
      </c>
      <c r="T274" s="78">
        <f t="shared" si="5"/>
        <v>2.4184657380286012E-3</v>
      </c>
      <c r="U274" s="78">
        <f>R274/'סכום נכסי הקרן'!$C$42</f>
        <v>6.5042219194992839E-4</v>
      </c>
    </row>
    <row r="275" spans="2:21">
      <c r="B275" t="s">
        <v>950</v>
      </c>
      <c r="C275" t="s">
        <v>951</v>
      </c>
      <c r="D275" t="s">
        <v>123</v>
      </c>
      <c r="E275" t="s">
        <v>830</v>
      </c>
      <c r="F275"/>
      <c r="G275" t="s">
        <v>902</v>
      </c>
      <c r="H275" t="s">
        <v>842</v>
      </c>
      <c r="I275" t="s">
        <v>2033</v>
      </c>
      <c r="J275"/>
      <c r="K275" s="77">
        <v>4.25</v>
      </c>
      <c r="L275" t="s">
        <v>106</v>
      </c>
      <c r="M275" s="78">
        <v>7.0499999999999993E-2</v>
      </c>
      <c r="N275" s="78">
        <v>7.0599999999999996E-2</v>
      </c>
      <c r="O275" s="77">
        <v>988.31</v>
      </c>
      <c r="P275" s="77">
        <v>100.07035851099351</v>
      </c>
      <c r="Q275" s="77">
        <v>0</v>
      </c>
      <c r="R275" s="77">
        <v>3.8066816314098002</v>
      </c>
      <c r="S275" s="78">
        <v>0</v>
      </c>
      <c r="T275" s="78">
        <f t="shared" si="5"/>
        <v>2.8658412872545677E-4</v>
      </c>
      <c r="U275" s="78">
        <f>R275/'סכום נכסי הקרן'!$C$42</f>
        <v>7.7073937518592055E-5</v>
      </c>
    </row>
    <row r="276" spans="2:21">
      <c r="B276" t="s">
        <v>952</v>
      </c>
      <c r="C276" t="s">
        <v>953</v>
      </c>
      <c r="D276" t="s">
        <v>123</v>
      </c>
      <c r="E276" t="s">
        <v>830</v>
      </c>
      <c r="F276"/>
      <c r="G276" t="s">
        <v>882</v>
      </c>
      <c r="H276" t="s">
        <v>842</v>
      </c>
      <c r="I276" t="s">
        <v>211</v>
      </c>
      <c r="J276"/>
      <c r="K276" s="77">
        <v>3.76</v>
      </c>
      <c r="L276" t="s">
        <v>113</v>
      </c>
      <c r="M276" s="78">
        <v>7.4200000000000002E-2</v>
      </c>
      <c r="N276" s="78">
        <v>7.5800000000000006E-2</v>
      </c>
      <c r="O276" s="77">
        <v>11200.89</v>
      </c>
      <c r="P276" s="77">
        <v>101.2102302281337</v>
      </c>
      <c r="Q276" s="77">
        <v>0</v>
      </c>
      <c r="R276" s="77">
        <v>53.284699749986999</v>
      </c>
      <c r="S276" s="78">
        <v>0</v>
      </c>
      <c r="T276" s="78">
        <f t="shared" si="5"/>
        <v>4.0115120545534452E-3</v>
      </c>
      <c r="U276" s="78">
        <f>R276/'סכום נכסי הקרן'!$C$42</f>
        <v>1.0788560790954468E-3</v>
      </c>
    </row>
    <row r="277" spans="2:21">
      <c r="B277" t="s">
        <v>954</v>
      </c>
      <c r="C277" t="s">
        <v>955</v>
      </c>
      <c r="D277" t="s">
        <v>123</v>
      </c>
      <c r="E277" t="s">
        <v>830</v>
      </c>
      <c r="F277"/>
      <c r="G277" t="s">
        <v>879</v>
      </c>
      <c r="H277" t="s">
        <v>842</v>
      </c>
      <c r="I277" t="s">
        <v>211</v>
      </c>
      <c r="J277"/>
      <c r="K277" s="77">
        <v>3.1</v>
      </c>
      <c r="L277" t="s">
        <v>106</v>
      </c>
      <c r="M277" s="78">
        <v>4.7E-2</v>
      </c>
      <c r="N277" s="78">
        <v>7.7399999999999997E-2</v>
      </c>
      <c r="O277" s="77">
        <v>6259.32</v>
      </c>
      <c r="P277" s="77">
        <v>91.355778576586587</v>
      </c>
      <c r="Q277" s="77">
        <v>0</v>
      </c>
      <c r="R277" s="77">
        <v>22.009546249940399</v>
      </c>
      <c r="S277" s="78">
        <v>0</v>
      </c>
      <c r="T277" s="78">
        <f t="shared" si="5"/>
        <v>1.6569777161390316E-3</v>
      </c>
      <c r="U277" s="78">
        <f>R277/'סכום נכסי הקרן'!$C$42</f>
        <v>4.4562759819034896E-4</v>
      </c>
    </row>
    <row r="278" spans="2:21">
      <c r="B278" t="s">
        <v>956</v>
      </c>
      <c r="C278" t="s">
        <v>957</v>
      </c>
      <c r="D278" t="s">
        <v>123</v>
      </c>
      <c r="E278" t="s">
        <v>830</v>
      </c>
      <c r="F278"/>
      <c r="G278" t="s">
        <v>907</v>
      </c>
      <c r="H278" t="s">
        <v>842</v>
      </c>
      <c r="I278" t="s">
        <v>211</v>
      </c>
      <c r="J278"/>
      <c r="K278" s="77">
        <v>3.91</v>
      </c>
      <c r="L278" t="s">
        <v>106</v>
      </c>
      <c r="M278" s="78">
        <v>7.9500000000000001E-2</v>
      </c>
      <c r="N278" s="78">
        <v>8.1799999999999998E-2</v>
      </c>
      <c r="O278" s="77">
        <v>4941.57</v>
      </c>
      <c r="P278" s="77">
        <v>101.18391704863029</v>
      </c>
      <c r="Q278" s="77">
        <v>0</v>
      </c>
      <c r="R278" s="77">
        <v>19.245285171255301</v>
      </c>
      <c r="S278" s="78">
        <v>0</v>
      </c>
      <c r="T278" s="78">
        <f t="shared" si="5"/>
        <v>1.4488716990063953E-3</v>
      </c>
      <c r="U278" s="78">
        <f>R278/'סכום נכסי הקרן'!$C$42</f>
        <v>3.896595645345511E-4</v>
      </c>
    </row>
    <row r="279" spans="2:21">
      <c r="B279" t="s">
        <v>958</v>
      </c>
      <c r="C279" t="s">
        <v>959</v>
      </c>
      <c r="D279" t="s">
        <v>123</v>
      </c>
      <c r="E279" t="s">
        <v>830</v>
      </c>
      <c r="F279"/>
      <c r="G279" t="s">
        <v>882</v>
      </c>
      <c r="H279" t="s">
        <v>960</v>
      </c>
      <c r="I279" t="s">
        <v>304</v>
      </c>
      <c r="J279"/>
      <c r="K279" s="77">
        <v>3.29</v>
      </c>
      <c r="L279" t="s">
        <v>106</v>
      </c>
      <c r="M279" s="78">
        <v>6.88E-2</v>
      </c>
      <c r="N279" s="78">
        <v>8.5599999999999996E-2</v>
      </c>
      <c r="O279" s="77">
        <v>3557.93</v>
      </c>
      <c r="P279" s="77">
        <v>96.03520479604714</v>
      </c>
      <c r="Q279" s="77">
        <v>0</v>
      </c>
      <c r="R279" s="77">
        <v>13.151514778338001</v>
      </c>
      <c r="S279" s="78">
        <v>0</v>
      </c>
      <c r="T279" s="78">
        <f t="shared" si="5"/>
        <v>9.9010523314347005E-4</v>
      </c>
      <c r="U279" s="78">
        <f>R279/'סכום נכסי הקרן'!$C$42</f>
        <v>2.6627890810113877E-4</v>
      </c>
    </row>
    <row r="280" spans="2:21">
      <c r="B280" t="s">
        <v>961</v>
      </c>
      <c r="C280" t="s">
        <v>962</v>
      </c>
      <c r="D280" t="s">
        <v>123</v>
      </c>
      <c r="E280" t="s">
        <v>830</v>
      </c>
      <c r="F280"/>
      <c r="G280" t="s">
        <v>861</v>
      </c>
      <c r="H280" t="s">
        <v>842</v>
      </c>
      <c r="I280" t="s">
        <v>2033</v>
      </c>
      <c r="J280"/>
      <c r="K280" s="77">
        <v>1.81</v>
      </c>
      <c r="L280" t="s">
        <v>106</v>
      </c>
      <c r="M280" s="78">
        <v>5.7500000000000002E-2</v>
      </c>
      <c r="N280" s="78">
        <v>7.9100000000000004E-2</v>
      </c>
      <c r="O280" s="77">
        <v>2791.99</v>
      </c>
      <c r="P280" s="77">
        <v>96.631804035831067</v>
      </c>
      <c r="Q280" s="77">
        <v>0</v>
      </c>
      <c r="R280" s="77">
        <v>10.3844107258695</v>
      </c>
      <c r="S280" s="78">
        <v>0</v>
      </c>
      <c r="T280" s="78">
        <f t="shared" si="5"/>
        <v>7.8178518414697004E-4</v>
      </c>
      <c r="U280" s="78">
        <f>R280/'סכום נכסי הקרן'!$C$42</f>
        <v>2.1025331271442522E-4</v>
      </c>
    </row>
    <row r="281" spans="2:21">
      <c r="B281" t="s">
        <v>964</v>
      </c>
      <c r="C281" t="s">
        <v>965</v>
      </c>
      <c r="D281" t="s">
        <v>123</v>
      </c>
      <c r="E281" t="s">
        <v>830</v>
      </c>
      <c r="F281"/>
      <c r="G281" t="s">
        <v>928</v>
      </c>
      <c r="H281" t="s">
        <v>842</v>
      </c>
      <c r="I281" t="s">
        <v>211</v>
      </c>
      <c r="J281"/>
      <c r="K281" s="77">
        <v>3.95</v>
      </c>
      <c r="L281" t="s">
        <v>110</v>
      </c>
      <c r="M281" s="78">
        <v>0.04</v>
      </c>
      <c r="N281" s="78">
        <v>6.0100000000000001E-2</v>
      </c>
      <c r="O281" s="77">
        <v>7906.51</v>
      </c>
      <c r="P281" s="77">
        <v>93.552444767666145</v>
      </c>
      <c r="Q281" s="77">
        <v>0</v>
      </c>
      <c r="R281" s="77">
        <v>30.012245773745999</v>
      </c>
      <c r="S281" s="78">
        <v>0</v>
      </c>
      <c r="T281" s="78">
        <f t="shared" si="5"/>
        <v>2.2594569598871042E-3</v>
      </c>
      <c r="U281" s="78">
        <f>R281/'סכום נכסי הקרן'!$C$42</f>
        <v>6.0765837008062344E-4</v>
      </c>
    </row>
    <row r="282" spans="2:21">
      <c r="B282" t="s">
        <v>966</v>
      </c>
      <c r="C282" t="s">
        <v>967</v>
      </c>
      <c r="D282" t="s">
        <v>123</v>
      </c>
      <c r="E282" t="s">
        <v>830</v>
      </c>
      <c r="F282"/>
      <c r="G282" t="s">
        <v>968</v>
      </c>
      <c r="H282" t="s">
        <v>842</v>
      </c>
      <c r="I282" t="s">
        <v>211</v>
      </c>
      <c r="J282"/>
      <c r="K282" s="77">
        <v>3.74</v>
      </c>
      <c r="L282" t="s">
        <v>110</v>
      </c>
      <c r="M282" s="78">
        <v>4.6300000000000001E-2</v>
      </c>
      <c r="N282" s="78">
        <v>5.7099999999999998E-2</v>
      </c>
      <c r="O282" s="77">
        <v>6753.48</v>
      </c>
      <c r="P282" s="77">
        <v>100.28509000989119</v>
      </c>
      <c r="Q282" s="77">
        <v>0</v>
      </c>
      <c r="R282" s="77">
        <v>27.480366163266002</v>
      </c>
      <c r="S282" s="78">
        <v>0</v>
      </c>
      <c r="T282" s="78">
        <f t="shared" si="5"/>
        <v>2.0688456657299843E-3</v>
      </c>
      <c r="U282" s="78">
        <f>R282/'סכום נכסי הקרן'!$C$42</f>
        <v>5.5639536734023874E-4</v>
      </c>
    </row>
    <row r="283" spans="2:21">
      <c r="B283" t="s">
        <v>969</v>
      </c>
      <c r="C283" t="s">
        <v>970</v>
      </c>
      <c r="D283" t="s">
        <v>123</v>
      </c>
      <c r="E283" t="s">
        <v>830</v>
      </c>
      <c r="F283"/>
      <c r="G283" t="s">
        <v>902</v>
      </c>
      <c r="H283" t="s">
        <v>842</v>
      </c>
      <c r="I283" t="s">
        <v>211</v>
      </c>
      <c r="J283"/>
      <c r="K283" s="77">
        <v>4.28</v>
      </c>
      <c r="L283" t="s">
        <v>110</v>
      </c>
      <c r="M283" s="78">
        <v>4.6300000000000001E-2</v>
      </c>
      <c r="N283" s="78">
        <v>7.3700000000000002E-2</v>
      </c>
      <c r="O283" s="77">
        <v>4645.08</v>
      </c>
      <c r="P283" s="77">
        <v>89.980945197929856</v>
      </c>
      <c r="Q283" s="77">
        <v>0</v>
      </c>
      <c r="R283" s="77">
        <v>16.959079552929001</v>
      </c>
      <c r="S283" s="78">
        <v>0</v>
      </c>
      <c r="T283" s="78">
        <f t="shared" si="5"/>
        <v>1.2767558488630151E-3</v>
      </c>
      <c r="U283" s="78">
        <f>R283/'סכום נכסי הקרן'!$C$42</f>
        <v>3.4337072663237082E-4</v>
      </c>
    </row>
    <row r="284" spans="2:21">
      <c r="B284" t="s">
        <v>971</v>
      </c>
      <c r="C284" t="s">
        <v>972</v>
      </c>
      <c r="D284" t="s">
        <v>123</v>
      </c>
      <c r="E284" t="s">
        <v>830</v>
      </c>
      <c r="F284"/>
      <c r="G284" t="s">
        <v>928</v>
      </c>
      <c r="H284" t="s">
        <v>842</v>
      </c>
      <c r="I284" t="s">
        <v>211</v>
      </c>
      <c r="J284"/>
      <c r="K284" s="77">
        <v>6.72</v>
      </c>
      <c r="L284" t="s">
        <v>110</v>
      </c>
      <c r="M284" s="78">
        <v>7.8799999999999995E-2</v>
      </c>
      <c r="N284" s="78">
        <v>7.6200000000000004E-2</v>
      </c>
      <c r="O284" s="77">
        <v>8894.83</v>
      </c>
      <c r="P284" s="77">
        <v>101.24165775062606</v>
      </c>
      <c r="Q284" s="77">
        <v>0</v>
      </c>
      <c r="R284" s="77">
        <v>36.538896601800801</v>
      </c>
      <c r="S284" s="78">
        <v>0</v>
      </c>
      <c r="T284" s="78">
        <f t="shared" si="5"/>
        <v>2.7508126134883886E-3</v>
      </c>
      <c r="U284" s="78">
        <f>R284/'סכום נכסי הקרן'!$C$42</f>
        <v>7.3980356288490441E-4</v>
      </c>
    </row>
    <row r="285" spans="2:21">
      <c r="B285" s="87" t="s">
        <v>2115</v>
      </c>
      <c r="C285" t="s">
        <v>973</v>
      </c>
      <c r="D285" t="s">
        <v>123</v>
      </c>
      <c r="E285" t="s">
        <v>830</v>
      </c>
      <c r="F285"/>
      <c r="G285" t="s">
        <v>974</v>
      </c>
      <c r="H285" t="s">
        <v>842</v>
      </c>
      <c r="I285" t="s">
        <v>2033</v>
      </c>
      <c r="J285"/>
      <c r="K285" s="77">
        <v>7.03</v>
      </c>
      <c r="L285" t="s">
        <v>106</v>
      </c>
      <c r="M285" s="78">
        <v>4.2799999999999998E-2</v>
      </c>
      <c r="N285" s="78">
        <v>6.6600000000000006E-2</v>
      </c>
      <c r="O285" s="77">
        <v>13177.52</v>
      </c>
      <c r="P285" s="77">
        <v>84.876519211505652</v>
      </c>
      <c r="Q285" s="77">
        <v>0</v>
      </c>
      <c r="R285" s="77">
        <v>43.049603513145598</v>
      </c>
      <c r="S285" s="78">
        <v>0</v>
      </c>
      <c r="T285" s="78">
        <f t="shared" si="5"/>
        <v>3.2409679372693108E-3</v>
      </c>
      <c r="U285" s="78">
        <f>R285/'סכום נכסי הקרן'!$C$42</f>
        <v>8.7162593897917502E-4</v>
      </c>
    </row>
    <row r="286" spans="2:21">
      <c r="B286" t="s">
        <v>975</v>
      </c>
      <c r="C286" t="s">
        <v>976</v>
      </c>
      <c r="D286" t="s">
        <v>123</v>
      </c>
      <c r="E286" t="s">
        <v>830</v>
      </c>
      <c r="F286"/>
      <c r="G286" t="s">
        <v>894</v>
      </c>
      <c r="H286" t="s">
        <v>977</v>
      </c>
      <c r="I286" t="s">
        <v>2033</v>
      </c>
      <c r="J286"/>
      <c r="K286" s="77">
        <v>1.61</v>
      </c>
      <c r="L286" t="s">
        <v>106</v>
      </c>
      <c r="M286" s="78">
        <v>6.5000000000000002E-2</v>
      </c>
      <c r="N286" s="78">
        <v>7.85E-2</v>
      </c>
      <c r="O286" s="77">
        <v>3294.38</v>
      </c>
      <c r="P286" s="77">
        <v>99.320721707878263</v>
      </c>
      <c r="Q286" s="77">
        <v>0</v>
      </c>
      <c r="R286" s="77">
        <v>12.593935666438201</v>
      </c>
      <c r="S286" s="78">
        <v>0</v>
      </c>
      <c r="T286" s="78">
        <f t="shared" si="5"/>
        <v>9.4812816769601388E-4</v>
      </c>
      <c r="U286" s="78">
        <f>R286/'סכום נכסי הקרן'!$C$42</f>
        <v>2.5498959583566266E-4</v>
      </c>
    </row>
    <row r="287" spans="2:21">
      <c r="B287" t="s">
        <v>978</v>
      </c>
      <c r="C287" t="s">
        <v>979</v>
      </c>
      <c r="D287" t="s">
        <v>123</v>
      </c>
      <c r="E287" t="s">
        <v>830</v>
      </c>
      <c r="F287"/>
      <c r="G287" t="s">
        <v>928</v>
      </c>
      <c r="H287" t="s">
        <v>977</v>
      </c>
      <c r="I287" t="s">
        <v>2033</v>
      </c>
      <c r="J287"/>
      <c r="K287" s="77">
        <v>4.2300000000000004</v>
      </c>
      <c r="L287" t="s">
        <v>106</v>
      </c>
      <c r="M287" s="78">
        <v>4.1300000000000003E-2</v>
      </c>
      <c r="N287" s="78">
        <v>7.5300000000000006E-2</v>
      </c>
      <c r="O287" s="77">
        <v>11793.88</v>
      </c>
      <c r="P287" s="77">
        <v>86.911208718420056</v>
      </c>
      <c r="Q287" s="77">
        <v>0</v>
      </c>
      <c r="R287" s="77">
        <v>39.453033898117198</v>
      </c>
      <c r="S287" s="78">
        <v>0</v>
      </c>
      <c r="T287" s="78">
        <f t="shared" si="5"/>
        <v>2.9702019869416916E-3</v>
      </c>
      <c r="U287" s="78">
        <f>R287/'סכום נכסי הקרן'!$C$42</f>
        <v>7.9880614246593097E-4</v>
      </c>
    </row>
    <row r="288" spans="2:21">
      <c r="B288" t="s">
        <v>980</v>
      </c>
      <c r="C288" t="s">
        <v>981</v>
      </c>
      <c r="D288" t="s">
        <v>123</v>
      </c>
      <c r="E288" t="s">
        <v>830</v>
      </c>
      <c r="F288"/>
      <c r="G288" t="s">
        <v>982</v>
      </c>
      <c r="H288" t="s">
        <v>977</v>
      </c>
      <c r="I288" t="s">
        <v>211</v>
      </c>
      <c r="J288"/>
      <c r="K288" s="77">
        <v>3.79</v>
      </c>
      <c r="L288" t="s">
        <v>110</v>
      </c>
      <c r="M288" s="78">
        <v>3.1300000000000001E-2</v>
      </c>
      <c r="N288" s="78">
        <v>6.6600000000000006E-2</v>
      </c>
      <c r="O288" s="77">
        <v>4941.57</v>
      </c>
      <c r="P288" s="77">
        <v>89.363726443215413</v>
      </c>
      <c r="Q288" s="77">
        <v>0</v>
      </c>
      <c r="R288" s="77">
        <v>17.917802725266</v>
      </c>
      <c r="S288" s="78">
        <v>0</v>
      </c>
      <c r="T288" s="78">
        <f t="shared" si="5"/>
        <v>1.3489328449023056E-3</v>
      </c>
      <c r="U288" s="78">
        <f>R288/'סכום נכסי הקרן'!$C$42</f>
        <v>3.6278200843556228E-4</v>
      </c>
    </row>
    <row r="289" spans="2:21">
      <c r="B289" t="s">
        <v>983</v>
      </c>
      <c r="C289" t="s">
        <v>984</v>
      </c>
      <c r="D289" t="s">
        <v>123</v>
      </c>
      <c r="E289" t="s">
        <v>830</v>
      </c>
      <c r="F289"/>
      <c r="G289" t="s">
        <v>985</v>
      </c>
      <c r="H289" t="s">
        <v>977</v>
      </c>
      <c r="I289" t="s">
        <v>211</v>
      </c>
      <c r="J289"/>
      <c r="K289" s="77">
        <v>4.57</v>
      </c>
      <c r="L289" t="s">
        <v>110</v>
      </c>
      <c r="M289" s="78">
        <v>6.6299999999999998E-2</v>
      </c>
      <c r="N289" s="78">
        <v>6.8400000000000002E-2</v>
      </c>
      <c r="O289" s="77">
        <v>5600.45</v>
      </c>
      <c r="P289" s="77">
        <v>98.622356515994028</v>
      </c>
      <c r="Q289" s="77">
        <v>0</v>
      </c>
      <c r="R289" s="77">
        <v>22.410772568516201</v>
      </c>
      <c r="S289" s="78">
        <v>0</v>
      </c>
      <c r="T289" s="78">
        <f t="shared" si="5"/>
        <v>1.6871838394938194E-3</v>
      </c>
      <c r="U289" s="78">
        <f>R289/'סכום נכסי הקרן'!$C$42</f>
        <v>4.5375123320977486E-4</v>
      </c>
    </row>
    <row r="290" spans="2:21">
      <c r="B290" t="s">
        <v>986</v>
      </c>
      <c r="C290" t="s">
        <v>987</v>
      </c>
      <c r="D290" t="s">
        <v>123</v>
      </c>
      <c r="E290" t="s">
        <v>830</v>
      </c>
      <c r="F290"/>
      <c r="G290" t="s">
        <v>882</v>
      </c>
      <c r="H290" t="s">
        <v>988</v>
      </c>
      <c r="I290" t="s">
        <v>304</v>
      </c>
      <c r="J290"/>
      <c r="K290" s="77">
        <v>4.8099999999999996</v>
      </c>
      <c r="L290" t="s">
        <v>106</v>
      </c>
      <c r="M290" s="78">
        <v>7.7499999999999999E-2</v>
      </c>
      <c r="N290" s="78">
        <v>8.77E-2</v>
      </c>
      <c r="O290" s="77">
        <v>6801.91</v>
      </c>
      <c r="P290" s="77">
        <v>95.50416662378656</v>
      </c>
      <c r="Q290" s="77">
        <v>0</v>
      </c>
      <c r="R290" s="77">
        <v>25.003517613540001</v>
      </c>
      <c r="S290" s="78">
        <v>0</v>
      </c>
      <c r="T290" s="78">
        <f t="shared" si="5"/>
        <v>1.8823773575449222E-3</v>
      </c>
      <c r="U290" s="78">
        <f>R290/'סכום נכסי הקרן'!$C$42</f>
        <v>5.0624657927521288E-4</v>
      </c>
    </row>
    <row r="291" spans="2:21">
      <c r="B291" t="s">
        <v>989</v>
      </c>
      <c r="C291" t="s">
        <v>990</v>
      </c>
      <c r="D291" t="s">
        <v>123</v>
      </c>
      <c r="E291" t="s">
        <v>830</v>
      </c>
      <c r="F291"/>
      <c r="G291" t="s">
        <v>968</v>
      </c>
      <c r="H291" t="s">
        <v>977</v>
      </c>
      <c r="I291" t="s">
        <v>2033</v>
      </c>
      <c r="J291"/>
      <c r="K291" s="77">
        <v>4.33</v>
      </c>
      <c r="L291" t="s">
        <v>113</v>
      </c>
      <c r="M291" s="78">
        <v>8.3799999999999999E-2</v>
      </c>
      <c r="N291" s="78">
        <v>8.3599999999999994E-2</v>
      </c>
      <c r="O291" s="77">
        <v>9883.14</v>
      </c>
      <c r="P291" s="77">
        <v>101.91552076971485</v>
      </c>
      <c r="Q291" s="77">
        <v>0</v>
      </c>
      <c r="R291" s="77">
        <v>47.343553653259796</v>
      </c>
      <c r="S291" s="78">
        <v>0</v>
      </c>
      <c r="T291" s="78">
        <f t="shared" si="5"/>
        <v>3.5642358327353774E-3</v>
      </c>
      <c r="U291" s="78">
        <f>R291/'סכום נכסי הקרן'!$C$42</f>
        <v>9.5856560897320702E-4</v>
      </c>
    </row>
    <row r="292" spans="2:21">
      <c r="B292" t="s">
        <v>991</v>
      </c>
      <c r="C292" t="s">
        <v>992</v>
      </c>
      <c r="D292" t="s">
        <v>123</v>
      </c>
      <c r="E292" t="s">
        <v>830</v>
      </c>
      <c r="F292"/>
      <c r="G292" t="s">
        <v>902</v>
      </c>
      <c r="H292" t="s">
        <v>977</v>
      </c>
      <c r="I292" t="s">
        <v>211</v>
      </c>
      <c r="J292"/>
      <c r="K292" s="77">
        <v>6.93</v>
      </c>
      <c r="L292" t="s">
        <v>106</v>
      </c>
      <c r="M292" s="78">
        <v>6.0999999999999999E-2</v>
      </c>
      <c r="N292" s="78">
        <v>7.0000000000000007E-2</v>
      </c>
      <c r="O292" s="77">
        <v>1647.19</v>
      </c>
      <c r="P292" s="77">
        <v>94.239834512108501</v>
      </c>
      <c r="Q292" s="77">
        <v>0</v>
      </c>
      <c r="R292" s="77">
        <v>5.9748378417549004</v>
      </c>
      <c r="S292" s="78">
        <v>0</v>
      </c>
      <c r="T292" s="78">
        <f t="shared" si="5"/>
        <v>4.4981268804480262E-4</v>
      </c>
      <c r="U292" s="78">
        <f>R292/'סכום נכסי הקרן'!$C$42</f>
        <v>1.2097262736642081E-4</v>
      </c>
    </row>
    <row r="293" spans="2:21">
      <c r="B293" t="s">
        <v>993</v>
      </c>
      <c r="C293" t="s">
        <v>994</v>
      </c>
      <c r="D293" t="s">
        <v>123</v>
      </c>
      <c r="E293" t="s">
        <v>830</v>
      </c>
      <c r="F293"/>
      <c r="G293" t="s">
        <v>902</v>
      </c>
      <c r="H293" t="s">
        <v>977</v>
      </c>
      <c r="I293" t="s">
        <v>211</v>
      </c>
      <c r="J293"/>
      <c r="K293" s="77">
        <v>4.08</v>
      </c>
      <c r="L293" t="s">
        <v>110</v>
      </c>
      <c r="M293" s="78">
        <v>6.13E-2</v>
      </c>
      <c r="N293" s="78">
        <v>5.4600000000000003E-2</v>
      </c>
      <c r="O293" s="77">
        <v>6588.76</v>
      </c>
      <c r="P293" s="77">
        <v>104.69084763749173</v>
      </c>
      <c r="Q293" s="77">
        <v>0</v>
      </c>
      <c r="R293" s="77">
        <v>27.987939921035998</v>
      </c>
      <c r="S293" s="78">
        <v>0</v>
      </c>
      <c r="T293" s="78">
        <f t="shared" si="5"/>
        <v>2.1070581030229207E-3</v>
      </c>
      <c r="U293" s="78">
        <f>R293/'סכום נכסי הקרן'!$C$42</f>
        <v>5.6667222048436508E-4</v>
      </c>
    </row>
    <row r="294" spans="2:21">
      <c r="B294" t="s">
        <v>995</v>
      </c>
      <c r="C294" t="s">
        <v>996</v>
      </c>
      <c r="D294" t="s">
        <v>123</v>
      </c>
      <c r="E294" t="s">
        <v>830</v>
      </c>
      <c r="F294"/>
      <c r="G294" t="s">
        <v>902</v>
      </c>
      <c r="H294" t="s">
        <v>977</v>
      </c>
      <c r="I294" t="s">
        <v>211</v>
      </c>
      <c r="J294"/>
      <c r="K294" s="77">
        <v>3.44</v>
      </c>
      <c r="L294" t="s">
        <v>106</v>
      </c>
      <c r="M294" s="78">
        <v>7.3499999999999996E-2</v>
      </c>
      <c r="N294" s="78">
        <v>6.7299999999999999E-2</v>
      </c>
      <c r="O294" s="77">
        <v>5271.01</v>
      </c>
      <c r="P294" s="77">
        <v>104.10700011383018</v>
      </c>
      <c r="Q294" s="77">
        <v>0</v>
      </c>
      <c r="R294" s="77">
        <v>21.121350498408301</v>
      </c>
      <c r="S294" s="78">
        <v>0</v>
      </c>
      <c r="T294" s="78">
        <f t="shared" si="5"/>
        <v>1.5901103418122196E-3</v>
      </c>
      <c r="U294" s="78">
        <f>R294/'סכום נכסי הקרן'!$C$42</f>
        <v>4.2764428608643891E-4</v>
      </c>
    </row>
    <row r="295" spans="2:21">
      <c r="B295" t="s">
        <v>997</v>
      </c>
      <c r="C295" t="s">
        <v>998</v>
      </c>
      <c r="D295" t="s">
        <v>123</v>
      </c>
      <c r="E295" t="s">
        <v>830</v>
      </c>
      <c r="F295"/>
      <c r="G295" t="s">
        <v>882</v>
      </c>
      <c r="H295" t="s">
        <v>988</v>
      </c>
      <c r="I295" t="s">
        <v>304</v>
      </c>
      <c r="J295"/>
      <c r="K295" s="77">
        <v>4.18</v>
      </c>
      <c r="L295" t="s">
        <v>106</v>
      </c>
      <c r="M295" s="78">
        <v>7.4999999999999997E-2</v>
      </c>
      <c r="N295" s="78">
        <v>9.4100000000000003E-2</v>
      </c>
      <c r="O295" s="77">
        <v>7906.51</v>
      </c>
      <c r="P295" s="77">
        <v>93.90799968380486</v>
      </c>
      <c r="Q295" s="77">
        <v>0</v>
      </c>
      <c r="R295" s="77">
        <v>28.5782298899442</v>
      </c>
      <c r="S295" s="78">
        <v>0</v>
      </c>
      <c r="T295" s="78">
        <f t="shared" si="5"/>
        <v>2.15149778903162E-3</v>
      </c>
      <c r="U295" s="78">
        <f>R295/'סכום נכסי הקרן'!$C$42</f>
        <v>5.7862382994024522E-4</v>
      </c>
    </row>
    <row r="296" spans="2:21">
      <c r="B296" t="s">
        <v>999</v>
      </c>
      <c r="C296" t="s">
        <v>1000</v>
      </c>
      <c r="D296" t="s">
        <v>123</v>
      </c>
      <c r="E296" t="s">
        <v>830</v>
      </c>
      <c r="F296"/>
      <c r="G296" t="s">
        <v>943</v>
      </c>
      <c r="H296" t="s">
        <v>977</v>
      </c>
      <c r="I296" t="s">
        <v>2033</v>
      </c>
      <c r="J296"/>
      <c r="K296" s="77">
        <v>4.97</v>
      </c>
      <c r="L296" t="s">
        <v>106</v>
      </c>
      <c r="M296" s="78">
        <v>3.7499999999999999E-2</v>
      </c>
      <c r="N296" s="78">
        <v>6.59E-2</v>
      </c>
      <c r="O296" s="77">
        <v>3294.38</v>
      </c>
      <c r="P296" s="77">
        <v>88.756749051414829</v>
      </c>
      <c r="Q296" s="77">
        <v>0</v>
      </c>
      <c r="R296" s="77">
        <v>11.254416684600599</v>
      </c>
      <c r="S296" s="78">
        <v>0</v>
      </c>
      <c r="T296" s="78">
        <f t="shared" si="5"/>
        <v>8.4728314899163413E-4</v>
      </c>
      <c r="U296" s="78">
        <f>R296/'סכום נכסי הקרן'!$C$42</f>
        <v>2.2786833582294031E-4</v>
      </c>
    </row>
    <row r="297" spans="2:21">
      <c r="B297" t="s">
        <v>1001</v>
      </c>
      <c r="C297" t="s">
        <v>1002</v>
      </c>
      <c r="D297" t="s">
        <v>123</v>
      </c>
      <c r="E297" t="s">
        <v>830</v>
      </c>
      <c r="F297"/>
      <c r="G297" t="s">
        <v>974</v>
      </c>
      <c r="H297" t="s">
        <v>977</v>
      </c>
      <c r="I297" t="s">
        <v>211</v>
      </c>
      <c r="J297"/>
      <c r="K297" s="77">
        <v>6.84</v>
      </c>
      <c r="L297" t="s">
        <v>106</v>
      </c>
      <c r="M297" s="78">
        <v>5.1299999999999998E-2</v>
      </c>
      <c r="N297" s="78">
        <v>7.1099999999999997E-2</v>
      </c>
      <c r="O297" s="77">
        <v>7082.92</v>
      </c>
      <c r="P297" s="77">
        <v>87.877152897392605</v>
      </c>
      <c r="Q297" s="77">
        <v>0</v>
      </c>
      <c r="R297" s="77">
        <v>23.957209217862001</v>
      </c>
      <c r="S297" s="78">
        <v>0</v>
      </c>
      <c r="T297" s="78">
        <f t="shared" si="5"/>
        <v>1.8036065516337226E-3</v>
      </c>
      <c r="U297" s="78">
        <f>R297/'סכום נכסי הקרן'!$C$42</f>
        <v>4.8506195820045324E-4</v>
      </c>
    </row>
    <row r="298" spans="2:21">
      <c r="B298" t="s">
        <v>1003</v>
      </c>
      <c r="C298" t="s">
        <v>1004</v>
      </c>
      <c r="D298" t="s">
        <v>123</v>
      </c>
      <c r="E298" t="s">
        <v>830</v>
      </c>
      <c r="F298"/>
      <c r="G298" t="s">
        <v>894</v>
      </c>
      <c r="H298" t="s">
        <v>977</v>
      </c>
      <c r="I298" t="s">
        <v>211</v>
      </c>
      <c r="J298"/>
      <c r="K298" s="77">
        <v>7.01</v>
      </c>
      <c r="L298" t="s">
        <v>106</v>
      </c>
      <c r="M298" s="78">
        <v>6.4000000000000001E-2</v>
      </c>
      <c r="N298" s="78">
        <v>6.9400000000000003E-2</v>
      </c>
      <c r="O298" s="77">
        <v>8235.9500000000007</v>
      </c>
      <c r="P298" s="77">
        <v>98.792777427012069</v>
      </c>
      <c r="Q298" s="77">
        <v>0</v>
      </c>
      <c r="R298" s="77">
        <v>31.317479923372499</v>
      </c>
      <c r="S298" s="78">
        <v>0</v>
      </c>
      <c r="T298" s="78">
        <f t="shared" si="5"/>
        <v>2.3577208620918417E-3</v>
      </c>
      <c r="U298" s="78">
        <f>R298/'סכום נכסי הקרן'!$C$42</f>
        <v>6.3408546460446693E-4</v>
      </c>
    </row>
    <row r="299" spans="2:21">
      <c r="B299" t="s">
        <v>1005</v>
      </c>
      <c r="C299" t="s">
        <v>1006</v>
      </c>
      <c r="D299" t="s">
        <v>123</v>
      </c>
      <c r="E299" t="s">
        <v>830</v>
      </c>
      <c r="F299"/>
      <c r="G299" t="s">
        <v>882</v>
      </c>
      <c r="H299" t="s">
        <v>988</v>
      </c>
      <c r="I299" t="s">
        <v>304</v>
      </c>
      <c r="J299"/>
      <c r="K299" s="77">
        <v>4.2300000000000004</v>
      </c>
      <c r="L299" t="s">
        <v>106</v>
      </c>
      <c r="M299" s="78">
        <v>7.6300000000000007E-2</v>
      </c>
      <c r="N299" s="78">
        <v>9.5500000000000002E-2</v>
      </c>
      <c r="O299" s="77">
        <v>9883.14</v>
      </c>
      <c r="P299" s="77">
        <v>92.700985670546004</v>
      </c>
      <c r="Q299" s="77">
        <v>0</v>
      </c>
      <c r="R299" s="77">
        <v>35.263645783324797</v>
      </c>
      <c r="S299" s="78">
        <v>0</v>
      </c>
      <c r="T299" s="78">
        <f t="shared" si="5"/>
        <v>2.654805991420543E-3</v>
      </c>
      <c r="U299" s="78">
        <f>R299/'סכום נכסי הקרן'!$C$42</f>
        <v>7.1398354129635047E-4</v>
      </c>
    </row>
    <row r="300" spans="2:21">
      <c r="B300" t="s">
        <v>1007</v>
      </c>
      <c r="C300" t="s">
        <v>1008</v>
      </c>
      <c r="D300" t="s">
        <v>123</v>
      </c>
      <c r="E300" t="s">
        <v>830</v>
      </c>
      <c r="F300"/>
      <c r="G300" t="s">
        <v>849</v>
      </c>
      <c r="H300" t="s">
        <v>988</v>
      </c>
      <c r="I300" t="s">
        <v>304</v>
      </c>
      <c r="J300"/>
      <c r="K300" s="77">
        <v>3.17</v>
      </c>
      <c r="L300" t="s">
        <v>106</v>
      </c>
      <c r="M300" s="78">
        <v>5.2999999999999999E-2</v>
      </c>
      <c r="N300" s="78">
        <v>0.10100000000000001</v>
      </c>
      <c r="O300" s="77">
        <v>10196.11</v>
      </c>
      <c r="P300" s="77">
        <v>86.103388676661979</v>
      </c>
      <c r="Q300" s="77">
        <v>0</v>
      </c>
      <c r="R300" s="77">
        <v>33.7911262630968</v>
      </c>
      <c r="S300" s="78">
        <v>0</v>
      </c>
      <c r="T300" s="78">
        <f t="shared" si="5"/>
        <v>2.5439480934934498E-3</v>
      </c>
      <c r="U300" s="78">
        <f>R300/'סכום נכסי הקרן'!$C$42</f>
        <v>6.8416941747771948E-4</v>
      </c>
    </row>
    <row r="301" spans="2:21">
      <c r="B301" t="s">
        <v>1009</v>
      </c>
      <c r="C301" t="s">
        <v>1010</v>
      </c>
      <c r="D301" t="s">
        <v>123</v>
      </c>
      <c r="E301" t="s">
        <v>830</v>
      </c>
      <c r="F301"/>
      <c r="G301" t="s">
        <v>968</v>
      </c>
      <c r="H301" t="s">
        <v>977</v>
      </c>
      <c r="I301" t="s">
        <v>2033</v>
      </c>
      <c r="J301"/>
      <c r="K301" s="77">
        <v>6.19</v>
      </c>
      <c r="L301" t="s">
        <v>106</v>
      </c>
      <c r="M301" s="78">
        <v>4.1300000000000003E-2</v>
      </c>
      <c r="N301" s="78">
        <v>8.4199999999999997E-2</v>
      </c>
      <c r="O301" s="77">
        <v>3459.1</v>
      </c>
      <c r="P301" s="77">
        <v>77.034250180682832</v>
      </c>
      <c r="Q301" s="77">
        <v>0</v>
      </c>
      <c r="R301" s="77">
        <v>10.256398538052</v>
      </c>
      <c r="S301" s="78">
        <v>0</v>
      </c>
      <c r="T301" s="78">
        <f t="shared" si="5"/>
        <v>7.7214785041009775E-4</v>
      </c>
      <c r="U301" s="78">
        <f>R301/'סכום נכסי הקרן'!$C$42</f>
        <v>2.0766144811401989E-4</v>
      </c>
    </row>
    <row r="302" spans="2:21">
      <c r="B302" t="s">
        <v>1011</v>
      </c>
      <c r="C302" t="s">
        <v>1012</v>
      </c>
      <c r="D302" t="s">
        <v>123</v>
      </c>
      <c r="E302" t="s">
        <v>830</v>
      </c>
      <c r="F302"/>
      <c r="G302" t="s">
        <v>968</v>
      </c>
      <c r="H302" t="s">
        <v>977</v>
      </c>
      <c r="I302" t="s">
        <v>2033</v>
      </c>
      <c r="J302"/>
      <c r="K302" s="77">
        <v>4.88</v>
      </c>
      <c r="L302" t="s">
        <v>110</v>
      </c>
      <c r="M302" s="78">
        <v>6.5000000000000002E-2</v>
      </c>
      <c r="N302" s="78">
        <v>6.3700000000000007E-2</v>
      </c>
      <c r="O302" s="77">
        <v>3953.26</v>
      </c>
      <c r="P302" s="77">
        <v>100.90243959668729</v>
      </c>
      <c r="Q302" s="77">
        <v>0</v>
      </c>
      <c r="R302" s="77">
        <v>16.185106941956999</v>
      </c>
      <c r="S302" s="78">
        <v>0</v>
      </c>
      <c r="T302" s="78">
        <f t="shared" si="5"/>
        <v>1.2184877067250998E-3</v>
      </c>
      <c r="U302" s="78">
        <f>R302/'סכום נכסי הקרן'!$C$42</f>
        <v>3.2770009209152922E-4</v>
      </c>
    </row>
    <row r="303" spans="2:21">
      <c r="B303" t="s">
        <v>1013</v>
      </c>
      <c r="C303" t="s">
        <v>1014</v>
      </c>
      <c r="D303" t="s">
        <v>123</v>
      </c>
      <c r="E303" t="s">
        <v>830</v>
      </c>
      <c r="F303"/>
      <c r="G303" t="s">
        <v>968</v>
      </c>
      <c r="H303" t="s">
        <v>977</v>
      </c>
      <c r="I303" t="s">
        <v>2033</v>
      </c>
      <c r="J303"/>
      <c r="K303" s="77">
        <v>0.75</v>
      </c>
      <c r="L303" t="s">
        <v>106</v>
      </c>
      <c r="M303" s="78">
        <v>6.25E-2</v>
      </c>
      <c r="N303" s="78">
        <v>8.2100000000000006E-2</v>
      </c>
      <c r="O303" s="77">
        <v>8794.02</v>
      </c>
      <c r="P303" s="77">
        <v>104.2351949893223</v>
      </c>
      <c r="Q303" s="77">
        <v>0</v>
      </c>
      <c r="R303" s="77">
        <v>35.281719529545597</v>
      </c>
      <c r="S303" s="78">
        <v>0</v>
      </c>
      <c r="T303" s="78">
        <f t="shared" si="5"/>
        <v>2.6561666643937581E-3</v>
      </c>
      <c r="U303" s="78">
        <f>R303/'סכום נכסי הקרן'!$C$42</f>
        <v>7.1434948069497382E-4</v>
      </c>
    </row>
    <row r="304" spans="2:21">
      <c r="B304" t="s">
        <v>1015</v>
      </c>
      <c r="C304" t="s">
        <v>1016</v>
      </c>
      <c r="D304" t="s">
        <v>123</v>
      </c>
      <c r="E304" t="s">
        <v>830</v>
      </c>
      <c r="F304"/>
      <c r="G304" t="s">
        <v>894</v>
      </c>
      <c r="H304" t="s">
        <v>977</v>
      </c>
      <c r="I304" t="s">
        <v>211</v>
      </c>
      <c r="J304"/>
      <c r="K304" s="77">
        <v>2.77</v>
      </c>
      <c r="L304" t="s">
        <v>110</v>
      </c>
      <c r="M304" s="78">
        <v>5.7500000000000002E-2</v>
      </c>
      <c r="N304" s="78">
        <v>5.57E-2</v>
      </c>
      <c r="O304" s="77">
        <v>2997.89</v>
      </c>
      <c r="P304" s="77">
        <v>100.33043939570831</v>
      </c>
      <c r="Q304" s="77">
        <v>0</v>
      </c>
      <c r="R304" s="77">
        <v>12.204133120451999</v>
      </c>
      <c r="S304" s="78">
        <v>0</v>
      </c>
      <c r="T304" s="78">
        <f t="shared" si="5"/>
        <v>9.1878207736509007E-4</v>
      </c>
      <c r="U304" s="78">
        <f>R304/'סכום נכסי הקרן'!$C$42</f>
        <v>2.4709725810349409E-4</v>
      </c>
    </row>
    <row r="305" spans="2:21">
      <c r="B305" t="s">
        <v>1017</v>
      </c>
      <c r="C305" t="s">
        <v>1018</v>
      </c>
      <c r="D305" t="s">
        <v>123</v>
      </c>
      <c r="E305" t="s">
        <v>830</v>
      </c>
      <c r="F305"/>
      <c r="G305" t="s">
        <v>894</v>
      </c>
      <c r="H305" t="s">
        <v>977</v>
      </c>
      <c r="I305" t="s">
        <v>211</v>
      </c>
      <c r="J305"/>
      <c r="K305" s="77">
        <v>4.7699999999999996</v>
      </c>
      <c r="L305" t="s">
        <v>110</v>
      </c>
      <c r="M305" s="78">
        <v>6.13E-2</v>
      </c>
      <c r="N305" s="78">
        <v>6.0900000000000003E-2</v>
      </c>
      <c r="O305" s="77">
        <v>6588.76</v>
      </c>
      <c r="P305" s="77">
        <v>99.869958814708681</v>
      </c>
      <c r="Q305" s="77">
        <v>0</v>
      </c>
      <c r="R305" s="77">
        <v>26.699128627758</v>
      </c>
      <c r="S305" s="78">
        <v>0</v>
      </c>
      <c r="T305" s="78">
        <f t="shared" si="5"/>
        <v>2.0100305873704456E-3</v>
      </c>
      <c r="U305" s="78">
        <f>R305/'סכום נכסי הקרן'!$C$42</f>
        <v>5.4057763976825301E-4</v>
      </c>
    </row>
    <row r="306" spans="2:21">
      <c r="B306" t="s">
        <v>1019</v>
      </c>
      <c r="C306" t="s">
        <v>1020</v>
      </c>
      <c r="D306" t="s">
        <v>123</v>
      </c>
      <c r="E306" t="s">
        <v>830</v>
      </c>
      <c r="F306"/>
      <c r="G306" t="s">
        <v>894</v>
      </c>
      <c r="H306" t="s">
        <v>1021</v>
      </c>
      <c r="I306" t="s">
        <v>304</v>
      </c>
      <c r="J306"/>
      <c r="K306" s="77">
        <v>6.31</v>
      </c>
      <c r="L306" t="s">
        <v>106</v>
      </c>
      <c r="M306" s="78">
        <v>3.7499999999999999E-2</v>
      </c>
      <c r="N306" s="78">
        <v>7.1099999999999997E-2</v>
      </c>
      <c r="O306" s="77">
        <v>10542.02</v>
      </c>
      <c r="P306" s="77">
        <v>80.64716694333724</v>
      </c>
      <c r="Q306" s="77">
        <v>0</v>
      </c>
      <c r="R306" s="77">
        <v>32.723583963641403</v>
      </c>
      <c r="S306" s="78">
        <v>0</v>
      </c>
      <c r="T306" s="78">
        <f t="shared" si="5"/>
        <v>2.4635787037229451E-3</v>
      </c>
      <c r="U306" s="78">
        <f>R306/'סכום נכסי הקרן'!$C$42</f>
        <v>6.6255487324902147E-4</v>
      </c>
    </row>
    <row r="307" spans="2:21">
      <c r="B307" t="s">
        <v>1022</v>
      </c>
      <c r="C307" t="s">
        <v>1023</v>
      </c>
      <c r="D307" t="s">
        <v>123</v>
      </c>
      <c r="E307" t="s">
        <v>830</v>
      </c>
      <c r="F307"/>
      <c r="G307" t="s">
        <v>894</v>
      </c>
      <c r="H307" t="s">
        <v>1021</v>
      </c>
      <c r="I307" t="s">
        <v>304</v>
      </c>
      <c r="J307"/>
      <c r="K307" s="77">
        <v>4.7699999999999996</v>
      </c>
      <c r="L307" t="s">
        <v>106</v>
      </c>
      <c r="M307" s="78">
        <v>5.8799999999999998E-2</v>
      </c>
      <c r="N307" s="78">
        <v>7.0999999999999994E-2</v>
      </c>
      <c r="O307" s="77">
        <v>988.31</v>
      </c>
      <c r="P307" s="77">
        <v>95.825370541631671</v>
      </c>
      <c r="Q307" s="77">
        <v>0</v>
      </c>
      <c r="R307" s="77">
        <v>3.6452020687403999</v>
      </c>
      <c r="S307" s="78">
        <v>0</v>
      </c>
      <c r="T307" s="78">
        <f t="shared" si="5"/>
        <v>2.7442722035867038E-4</v>
      </c>
      <c r="U307" s="78">
        <f>R307/'סכום נכסי הקרן'!$C$42</f>
        <v>7.3804458500168971E-5</v>
      </c>
    </row>
    <row r="308" spans="2:21">
      <c r="B308" t="s">
        <v>1024</v>
      </c>
      <c r="C308" t="s">
        <v>1025</v>
      </c>
      <c r="D308" t="s">
        <v>123</v>
      </c>
      <c r="E308" t="s">
        <v>830</v>
      </c>
      <c r="F308"/>
      <c r="G308" t="s">
        <v>982</v>
      </c>
      <c r="H308" t="s">
        <v>1026</v>
      </c>
      <c r="I308" t="s">
        <v>211</v>
      </c>
      <c r="J308"/>
      <c r="K308" s="77">
        <v>6.4</v>
      </c>
      <c r="L308" t="s">
        <v>106</v>
      </c>
      <c r="M308" s="78">
        <v>0.04</v>
      </c>
      <c r="N308" s="78">
        <v>6.6799999999999998E-2</v>
      </c>
      <c r="O308" s="77">
        <v>9883.14</v>
      </c>
      <c r="P308" s="77">
        <v>83.905443972259832</v>
      </c>
      <c r="Q308" s="77">
        <v>0</v>
      </c>
      <c r="R308" s="77">
        <v>31.9178036147946</v>
      </c>
      <c r="S308" s="78">
        <v>0</v>
      </c>
      <c r="T308" s="78">
        <f t="shared" si="5"/>
        <v>2.4029159318974922E-3</v>
      </c>
      <c r="U308" s="78">
        <f>R308/'סכום נכסי הקרן'!$C$42</f>
        <v>6.4624022698381029E-4</v>
      </c>
    </row>
    <row r="309" spans="2:21">
      <c r="B309" t="s">
        <v>1027</v>
      </c>
      <c r="C309" t="s">
        <v>1028</v>
      </c>
      <c r="D309" t="s">
        <v>123</v>
      </c>
      <c r="E309" t="s">
        <v>830</v>
      </c>
      <c r="F309"/>
      <c r="G309" t="s">
        <v>902</v>
      </c>
      <c r="H309" t="s">
        <v>1026</v>
      </c>
      <c r="I309" t="s">
        <v>211</v>
      </c>
      <c r="J309"/>
      <c r="K309" s="77">
        <v>5.58</v>
      </c>
      <c r="L309" t="s">
        <v>106</v>
      </c>
      <c r="M309" s="78">
        <v>3.7499999999999999E-2</v>
      </c>
      <c r="N309" s="78">
        <v>7.0499999999999993E-2</v>
      </c>
      <c r="O309" s="77">
        <v>6259.32</v>
      </c>
      <c r="P309" s="77">
        <v>83.404749800297793</v>
      </c>
      <c r="Q309" s="77">
        <v>0</v>
      </c>
      <c r="R309" s="77">
        <v>20.093974642834802</v>
      </c>
      <c r="S309" s="78">
        <v>0</v>
      </c>
      <c r="T309" s="78">
        <f t="shared" si="5"/>
        <v>1.5127648627436009E-3</v>
      </c>
      <c r="U309" s="78">
        <f>R309/'סכום נכסי הקרן'!$C$42</f>
        <v>4.0684299242236746E-4</v>
      </c>
    </row>
    <row r="310" spans="2:21">
      <c r="B310" t="s">
        <v>1029</v>
      </c>
      <c r="C310" t="s">
        <v>1030</v>
      </c>
      <c r="D310" t="s">
        <v>123</v>
      </c>
      <c r="E310" t="s">
        <v>830</v>
      </c>
      <c r="F310"/>
      <c r="G310" t="s">
        <v>849</v>
      </c>
      <c r="H310" t="s">
        <v>1021</v>
      </c>
      <c r="I310" t="s">
        <v>304</v>
      </c>
      <c r="J310"/>
      <c r="K310" s="77">
        <v>4.1500000000000004</v>
      </c>
      <c r="L310" t="s">
        <v>106</v>
      </c>
      <c r="M310" s="78">
        <v>5.1299999999999998E-2</v>
      </c>
      <c r="N310" s="78">
        <v>7.0999999999999994E-2</v>
      </c>
      <c r="O310" s="77">
        <v>9444</v>
      </c>
      <c r="P310" s="77">
        <v>93.348319356204996</v>
      </c>
      <c r="Q310" s="77">
        <v>0</v>
      </c>
      <c r="R310" s="77">
        <v>33.932073012719997</v>
      </c>
      <c r="S310" s="78">
        <v>0</v>
      </c>
      <c r="T310" s="78">
        <f t="shared" si="5"/>
        <v>2.5545591992670864E-3</v>
      </c>
      <c r="U310" s="78">
        <f>R310/'סכום נכסי הקרן'!$C$42</f>
        <v>6.8702316833628126E-4</v>
      </c>
    </row>
    <row r="311" spans="2:21">
      <c r="B311" t="s">
        <v>1031</v>
      </c>
      <c r="C311" t="s">
        <v>1032</v>
      </c>
      <c r="D311" t="s">
        <v>123</v>
      </c>
      <c r="E311" t="s">
        <v>830</v>
      </c>
      <c r="F311"/>
      <c r="G311" t="s">
        <v>1033</v>
      </c>
      <c r="H311" t="s">
        <v>1021</v>
      </c>
      <c r="I311" t="s">
        <v>304</v>
      </c>
      <c r="J311"/>
      <c r="K311" s="77">
        <v>6.38</v>
      </c>
      <c r="L311" t="s">
        <v>106</v>
      </c>
      <c r="M311" s="78">
        <v>0.04</v>
      </c>
      <c r="N311" s="78">
        <v>6.7199999999999996E-2</v>
      </c>
      <c r="O311" s="77">
        <v>3788.54</v>
      </c>
      <c r="P311" s="77">
        <v>85.364333685271902</v>
      </c>
      <c r="Q311" s="77">
        <v>0</v>
      </c>
      <c r="R311" s="77">
        <v>12.447904358562599</v>
      </c>
      <c r="S311" s="78">
        <v>0</v>
      </c>
      <c r="T311" s="78">
        <f t="shared" si="5"/>
        <v>9.3713427348935047E-4</v>
      </c>
      <c r="U311" s="78">
        <f>R311/'סכום נכסי הקרן'!$C$42</f>
        <v>2.5203289785333255E-4</v>
      </c>
    </row>
    <row r="312" spans="2:21">
      <c r="B312" t="s">
        <v>1034</v>
      </c>
      <c r="C312" t="s">
        <v>1035</v>
      </c>
      <c r="D312" t="s">
        <v>123</v>
      </c>
      <c r="E312" t="s">
        <v>830</v>
      </c>
      <c r="F312"/>
      <c r="G312" t="s">
        <v>882</v>
      </c>
      <c r="H312" t="s">
        <v>1026</v>
      </c>
      <c r="I312" t="s">
        <v>211</v>
      </c>
      <c r="J312"/>
      <c r="K312" s="77">
        <v>4.72</v>
      </c>
      <c r="L312" t="s">
        <v>110</v>
      </c>
      <c r="M312" s="78">
        <v>7.8799999999999995E-2</v>
      </c>
      <c r="N312" s="78">
        <v>8.7400000000000005E-2</v>
      </c>
      <c r="O312" s="77">
        <v>9817.25</v>
      </c>
      <c r="P312" s="77">
        <v>96.713424838931473</v>
      </c>
      <c r="Q312" s="77">
        <v>0</v>
      </c>
      <c r="R312" s="77">
        <v>38.524334225250001</v>
      </c>
      <c r="S312" s="78">
        <v>0</v>
      </c>
      <c r="T312" s="78">
        <f t="shared" si="5"/>
        <v>2.9002852950911853E-3</v>
      </c>
      <c r="U312" s="78">
        <f>R312/'סכום נכסי הקרן'!$C$42</f>
        <v>7.8000274688656542E-4</v>
      </c>
    </row>
    <row r="313" spans="2:21">
      <c r="B313" t="s">
        <v>1036</v>
      </c>
      <c r="C313" t="s">
        <v>1037</v>
      </c>
      <c r="D313" t="s">
        <v>123</v>
      </c>
      <c r="E313" t="s">
        <v>830</v>
      </c>
      <c r="F313"/>
      <c r="G313" t="s">
        <v>968</v>
      </c>
      <c r="H313" t="s">
        <v>1026</v>
      </c>
      <c r="I313" t="s">
        <v>211</v>
      </c>
      <c r="J313"/>
      <c r="K313" s="77">
        <v>5.72</v>
      </c>
      <c r="L313" t="s">
        <v>110</v>
      </c>
      <c r="M313" s="78">
        <v>6.1400000000000003E-2</v>
      </c>
      <c r="N313" s="78">
        <v>6.6100000000000006E-2</v>
      </c>
      <c r="O313" s="77">
        <v>3294.38</v>
      </c>
      <c r="P313" s="77">
        <v>99.717740327466771</v>
      </c>
      <c r="Q313" s="77">
        <v>0</v>
      </c>
      <c r="R313" s="77">
        <v>13.329217349593501</v>
      </c>
      <c r="S313" s="78">
        <v>0</v>
      </c>
      <c r="T313" s="78">
        <f t="shared" si="5"/>
        <v>1.0034834826233641E-3</v>
      </c>
      <c r="U313" s="78">
        <f>R313/'סכום נכסי הקרן'!$C$42</f>
        <v>2.6987685460678524E-4</v>
      </c>
    </row>
    <row r="314" spans="2:21">
      <c r="B314" t="s">
        <v>1038</v>
      </c>
      <c r="C314" t="s">
        <v>1039</v>
      </c>
      <c r="D314" t="s">
        <v>123</v>
      </c>
      <c r="E314" t="s">
        <v>830</v>
      </c>
      <c r="F314"/>
      <c r="G314" t="s">
        <v>968</v>
      </c>
      <c r="H314" t="s">
        <v>1026</v>
      </c>
      <c r="I314" t="s">
        <v>211</v>
      </c>
      <c r="J314"/>
      <c r="K314" s="77">
        <v>4.0599999999999996</v>
      </c>
      <c r="L314" t="s">
        <v>110</v>
      </c>
      <c r="M314" s="78">
        <v>7.1300000000000002E-2</v>
      </c>
      <c r="N314" s="78">
        <v>6.5699999999999995E-2</v>
      </c>
      <c r="O314" s="77">
        <v>9883.14</v>
      </c>
      <c r="P314" s="77">
        <v>108.25284918963001</v>
      </c>
      <c r="Q314" s="77">
        <v>0</v>
      </c>
      <c r="R314" s="77">
        <v>43.410302444365499</v>
      </c>
      <c r="S314" s="78">
        <v>0</v>
      </c>
      <c r="T314" s="78">
        <f t="shared" si="5"/>
        <v>3.2681229764727269E-3</v>
      </c>
      <c r="U314" s="78">
        <f>R314/'סכום נכסי הקרן'!$C$42</f>
        <v>8.7892901540628614E-4</v>
      </c>
    </row>
    <row r="315" spans="2:21">
      <c r="B315" t="s">
        <v>1040</v>
      </c>
      <c r="C315" t="s">
        <v>1041</v>
      </c>
      <c r="D315" t="s">
        <v>123</v>
      </c>
      <c r="E315" t="s">
        <v>830</v>
      </c>
      <c r="F315"/>
      <c r="G315" t="s">
        <v>937</v>
      </c>
      <c r="H315" t="s">
        <v>850</v>
      </c>
      <c r="I315" t="s">
        <v>211</v>
      </c>
      <c r="J315"/>
      <c r="K315" s="77">
        <v>4.0999999999999996</v>
      </c>
      <c r="L315" t="s">
        <v>106</v>
      </c>
      <c r="M315" s="78">
        <v>4.6300000000000001E-2</v>
      </c>
      <c r="N315" s="78">
        <v>7.3200000000000001E-2</v>
      </c>
      <c r="O315" s="77">
        <v>8236.94</v>
      </c>
      <c r="P315" s="77">
        <v>90.797680650824219</v>
      </c>
      <c r="Q315" s="77">
        <v>0</v>
      </c>
      <c r="R315" s="77">
        <v>28.7864803844334</v>
      </c>
      <c r="S315" s="78">
        <v>0</v>
      </c>
      <c r="T315" s="78">
        <f t="shared" si="5"/>
        <v>2.1671758236819012E-3</v>
      </c>
      <c r="U315" s="78">
        <f>R315/'סכום נכסי הקרן'!$C$42</f>
        <v>5.8284028068517708E-4</v>
      </c>
    </row>
    <row r="316" spans="2:21">
      <c r="B316" t="s">
        <v>1042</v>
      </c>
      <c r="C316" t="s">
        <v>1043</v>
      </c>
      <c r="D316" t="s">
        <v>123</v>
      </c>
      <c r="E316" t="s">
        <v>830</v>
      </c>
      <c r="F316"/>
      <c r="G316" t="s">
        <v>882</v>
      </c>
      <c r="H316" t="s">
        <v>850</v>
      </c>
      <c r="I316" t="s">
        <v>211</v>
      </c>
      <c r="J316"/>
      <c r="K316" s="77">
        <v>3.67</v>
      </c>
      <c r="L316" t="s">
        <v>113</v>
      </c>
      <c r="M316" s="78">
        <v>8.8800000000000004E-2</v>
      </c>
      <c r="N316" s="78">
        <v>0.1099</v>
      </c>
      <c r="O316" s="77">
        <v>6687.59</v>
      </c>
      <c r="P316" s="77">
        <v>92.527095932914648</v>
      </c>
      <c r="Q316" s="77">
        <v>0</v>
      </c>
      <c r="R316" s="77">
        <v>29.084670579874501</v>
      </c>
      <c r="S316" s="78">
        <v>0</v>
      </c>
      <c r="T316" s="78">
        <f t="shared" si="5"/>
        <v>2.1896249238771582E-3</v>
      </c>
      <c r="U316" s="78">
        <f>R316/'סכום נכסי הקרן'!$C$42</f>
        <v>5.8887774184359092E-4</v>
      </c>
    </row>
    <row r="317" spans="2:21">
      <c r="B317" t="s">
        <v>1044</v>
      </c>
      <c r="C317" t="s">
        <v>1045</v>
      </c>
      <c r="D317" t="s">
        <v>123</v>
      </c>
      <c r="E317" t="s">
        <v>830</v>
      </c>
      <c r="F317"/>
      <c r="G317" t="s">
        <v>982</v>
      </c>
      <c r="H317" t="s">
        <v>1046</v>
      </c>
      <c r="I317" t="s">
        <v>304</v>
      </c>
      <c r="J317"/>
      <c r="K317" s="77">
        <v>5.88</v>
      </c>
      <c r="L317" t="s">
        <v>106</v>
      </c>
      <c r="M317" s="78">
        <v>6.3799999999999996E-2</v>
      </c>
      <c r="N317" s="78">
        <v>6.8699999999999997E-2</v>
      </c>
      <c r="O317" s="77">
        <v>9224.26</v>
      </c>
      <c r="P317" s="77">
        <v>97.72937527780006</v>
      </c>
      <c r="Q317" s="77">
        <v>0</v>
      </c>
      <c r="R317" s="77">
        <v>34.698010125528</v>
      </c>
      <c r="S317" s="78">
        <v>0</v>
      </c>
      <c r="T317" s="78">
        <f t="shared" si="5"/>
        <v>2.6122223929319795E-3</v>
      </c>
      <c r="U317" s="78">
        <f>R317/'סכום נכסי הקרן'!$C$42</f>
        <v>7.025311080306948E-4</v>
      </c>
    </row>
    <row r="318" spans="2:21">
      <c r="B318" t="s">
        <v>1047</v>
      </c>
      <c r="C318" t="s">
        <v>1048</v>
      </c>
      <c r="D318" t="s">
        <v>123</v>
      </c>
      <c r="E318" t="s">
        <v>830</v>
      </c>
      <c r="F318"/>
      <c r="G318" t="s">
        <v>882</v>
      </c>
      <c r="H318" t="s">
        <v>850</v>
      </c>
      <c r="I318" t="s">
        <v>211</v>
      </c>
      <c r="J318"/>
      <c r="K318" s="77">
        <v>4.07</v>
      </c>
      <c r="L318" t="s">
        <v>113</v>
      </c>
      <c r="M318" s="78">
        <v>8.5000000000000006E-2</v>
      </c>
      <c r="N318" s="78">
        <v>0.1046</v>
      </c>
      <c r="O318" s="77">
        <v>3294.38</v>
      </c>
      <c r="P318" s="77">
        <v>91.996288145265439</v>
      </c>
      <c r="Q318" s="77">
        <v>0</v>
      </c>
      <c r="R318" s="77">
        <v>14.245233603975199</v>
      </c>
      <c r="S318" s="78">
        <v>0</v>
      </c>
      <c r="T318" s="78">
        <f t="shared" si="5"/>
        <v>1.072445309636755E-3</v>
      </c>
      <c r="U318" s="78">
        <f>R318/'סכום נכסי הקרן'!$C$42</f>
        <v>2.8842344883039592E-4</v>
      </c>
    </row>
    <row r="319" spans="2:21">
      <c r="B319" t="s">
        <v>1049</v>
      </c>
      <c r="C319" t="s">
        <v>1050</v>
      </c>
      <c r="D319" t="s">
        <v>123</v>
      </c>
      <c r="E319" t="s">
        <v>830</v>
      </c>
      <c r="F319"/>
      <c r="G319" t="s">
        <v>882</v>
      </c>
      <c r="H319" t="s">
        <v>850</v>
      </c>
      <c r="I319" t="s">
        <v>211</v>
      </c>
      <c r="J319"/>
      <c r="K319" s="77">
        <v>3.74</v>
      </c>
      <c r="L319" t="s">
        <v>113</v>
      </c>
      <c r="M319" s="78">
        <v>8.5000000000000006E-2</v>
      </c>
      <c r="N319" s="78">
        <v>0.1007</v>
      </c>
      <c r="O319" s="77">
        <v>3294.38</v>
      </c>
      <c r="P319" s="77">
        <v>93.167288145265829</v>
      </c>
      <c r="Q319" s="77">
        <v>0</v>
      </c>
      <c r="R319" s="77">
        <v>14.426557969192199</v>
      </c>
      <c r="S319" s="78">
        <v>0</v>
      </c>
      <c r="T319" s="78">
        <f t="shared" si="5"/>
        <v>1.0860962240693249E-3</v>
      </c>
      <c r="U319" s="78">
        <f>R319/'סכום נכסי הקרן'!$C$42</f>
        <v>2.9209472585025996E-4</v>
      </c>
    </row>
    <row r="320" spans="2:21">
      <c r="B320" t="s">
        <v>1051</v>
      </c>
      <c r="C320" t="s">
        <v>1052</v>
      </c>
      <c r="D320" t="s">
        <v>123</v>
      </c>
      <c r="E320" t="s">
        <v>830</v>
      </c>
      <c r="F320"/>
      <c r="G320" t="s">
        <v>974</v>
      </c>
      <c r="H320" t="s">
        <v>1046</v>
      </c>
      <c r="I320" t="s">
        <v>304</v>
      </c>
      <c r="J320"/>
      <c r="K320" s="77">
        <v>5.87</v>
      </c>
      <c r="L320" t="s">
        <v>106</v>
      </c>
      <c r="M320" s="78">
        <v>4.1300000000000003E-2</v>
      </c>
      <c r="N320" s="78">
        <v>7.3499999999999996E-2</v>
      </c>
      <c r="O320" s="77">
        <v>5444.29</v>
      </c>
      <c r="P320" s="77">
        <v>82.855124649862518</v>
      </c>
      <c r="Q320" s="77">
        <v>0</v>
      </c>
      <c r="R320" s="77">
        <v>17.3623512000642</v>
      </c>
      <c r="S320" s="78">
        <v>0</v>
      </c>
      <c r="T320" s="78">
        <f t="shared" si="5"/>
        <v>1.3071159537586586E-3</v>
      </c>
      <c r="U320" s="78">
        <f>R320/'סכום נכסי הקרן'!$C$42</f>
        <v>3.5153577344843647E-4</v>
      </c>
    </row>
    <row r="321" spans="2:21">
      <c r="B321" t="s">
        <v>1053</v>
      </c>
      <c r="C321" t="s">
        <v>1054</v>
      </c>
      <c r="D321" t="s">
        <v>123</v>
      </c>
      <c r="E321" t="s">
        <v>830</v>
      </c>
      <c r="F321"/>
      <c r="G321" t="s">
        <v>889</v>
      </c>
      <c r="H321" t="s">
        <v>1055</v>
      </c>
      <c r="I321" t="s">
        <v>304</v>
      </c>
      <c r="J321"/>
      <c r="K321" s="77">
        <v>3.75</v>
      </c>
      <c r="L321" t="s">
        <v>110</v>
      </c>
      <c r="M321" s="78">
        <v>2.63E-2</v>
      </c>
      <c r="N321" s="78">
        <v>0.1071</v>
      </c>
      <c r="O321" s="77">
        <v>5946.36</v>
      </c>
      <c r="P321" s="77">
        <v>74.621410435964179</v>
      </c>
      <c r="Q321" s="77">
        <v>0</v>
      </c>
      <c r="R321" s="77">
        <v>18.004173124242001</v>
      </c>
      <c r="S321" s="78">
        <v>0</v>
      </c>
      <c r="T321" s="78">
        <f t="shared" si="5"/>
        <v>1.3554351973275702E-3</v>
      </c>
      <c r="U321" s="78">
        <f>R321/'סכום נכסי הקרן'!$C$42</f>
        <v>3.6453075114081102E-4</v>
      </c>
    </row>
    <row r="322" spans="2:21">
      <c r="B322" t="s">
        <v>1056</v>
      </c>
      <c r="C322" t="s">
        <v>1057</v>
      </c>
      <c r="D322" t="s">
        <v>123</v>
      </c>
      <c r="E322" t="s">
        <v>830</v>
      </c>
      <c r="F322"/>
      <c r="G322" t="s">
        <v>974</v>
      </c>
      <c r="H322" t="s">
        <v>1055</v>
      </c>
      <c r="I322" t="s">
        <v>304</v>
      </c>
      <c r="J322"/>
      <c r="K322" s="77">
        <v>5.59</v>
      </c>
      <c r="L322" t="s">
        <v>106</v>
      </c>
      <c r="M322" s="78">
        <v>4.7500000000000001E-2</v>
      </c>
      <c r="N322" s="78">
        <v>7.9799999999999996E-2</v>
      </c>
      <c r="O322" s="77">
        <v>658.88</v>
      </c>
      <c r="P322" s="77">
        <v>83.687368989800873</v>
      </c>
      <c r="Q322" s="77">
        <v>0</v>
      </c>
      <c r="R322" s="77">
        <v>2.1223360473431998</v>
      </c>
      <c r="S322" s="78">
        <v>0</v>
      </c>
      <c r="T322" s="78">
        <f t="shared" si="5"/>
        <v>1.5977901119228199E-4</v>
      </c>
      <c r="U322" s="78">
        <f>R322/'סכום נכסי הקרן'!$C$42</f>
        <v>4.2970968351194881E-5</v>
      </c>
    </row>
    <row r="323" spans="2:21">
      <c r="B323" t="s">
        <v>1058</v>
      </c>
      <c r="C323" t="s">
        <v>1059</v>
      </c>
      <c r="D323" t="s">
        <v>123</v>
      </c>
      <c r="E323" t="s">
        <v>830</v>
      </c>
      <c r="F323"/>
      <c r="G323" t="s">
        <v>974</v>
      </c>
      <c r="H323" t="s">
        <v>1055</v>
      </c>
      <c r="I323" t="s">
        <v>304</v>
      </c>
      <c r="J323"/>
      <c r="K323" s="77">
        <v>5.79</v>
      </c>
      <c r="L323" t="s">
        <v>106</v>
      </c>
      <c r="M323" s="78">
        <v>7.3800000000000004E-2</v>
      </c>
      <c r="N323" s="78">
        <v>7.8100000000000003E-2</v>
      </c>
      <c r="O323" s="77">
        <v>9883.14</v>
      </c>
      <c r="P323" s="77">
        <v>96.649124816606871</v>
      </c>
      <c r="Q323" s="77">
        <v>0</v>
      </c>
      <c r="R323" s="77">
        <v>36.7655260421256</v>
      </c>
      <c r="S323" s="78">
        <v>0</v>
      </c>
      <c r="T323" s="78">
        <f t="shared" si="5"/>
        <v>2.7678742979127223E-3</v>
      </c>
      <c r="U323" s="78">
        <f>R323/'סכום נכסי הקרן'!$C$42</f>
        <v>7.4439213240943224E-4</v>
      </c>
    </row>
    <row r="324" spans="2:21">
      <c r="B324" t="s">
        <v>1060</v>
      </c>
      <c r="C324" t="s">
        <v>1061</v>
      </c>
      <c r="D324" t="s">
        <v>123</v>
      </c>
      <c r="E324" t="s">
        <v>830</v>
      </c>
      <c r="F324"/>
      <c r="G324" t="s">
        <v>928</v>
      </c>
      <c r="H324" t="s">
        <v>1062</v>
      </c>
      <c r="I324" t="s">
        <v>211</v>
      </c>
      <c r="J324"/>
      <c r="K324" s="77">
        <v>2.16</v>
      </c>
      <c r="L324" t="s">
        <v>110</v>
      </c>
      <c r="M324" s="78">
        <v>0.05</v>
      </c>
      <c r="N324" s="78">
        <v>7.0099999999999996E-2</v>
      </c>
      <c r="O324" s="77">
        <v>3294.38</v>
      </c>
      <c r="P324" s="77">
        <v>98.594957448746044</v>
      </c>
      <c r="Q324" s="77">
        <v>0</v>
      </c>
      <c r="R324" s="77">
        <v>13.179135558954</v>
      </c>
      <c r="S324" s="78">
        <v>0</v>
      </c>
      <c r="T324" s="78">
        <f t="shared" si="5"/>
        <v>9.9218464984126751E-4</v>
      </c>
      <c r="U324" s="78">
        <f>R324/'סכום נכסי הקרן'!$C$42</f>
        <v>2.6683814644191478E-4</v>
      </c>
    </row>
    <row r="325" spans="2:21">
      <c r="B325" t="s">
        <v>1063</v>
      </c>
      <c r="C325" t="s">
        <v>1064</v>
      </c>
      <c r="D325" t="s">
        <v>123</v>
      </c>
      <c r="E325" t="s">
        <v>830</v>
      </c>
      <c r="F325"/>
      <c r="G325" t="s">
        <v>928</v>
      </c>
      <c r="H325" t="s">
        <v>1062</v>
      </c>
      <c r="I325" t="s">
        <v>211</v>
      </c>
      <c r="J325"/>
      <c r="K325" s="77">
        <v>2.17</v>
      </c>
      <c r="L325" t="s">
        <v>113</v>
      </c>
      <c r="M325" s="78">
        <v>0.06</v>
      </c>
      <c r="N325" s="78">
        <v>9.5200000000000007E-2</v>
      </c>
      <c r="O325" s="77">
        <v>7807.68</v>
      </c>
      <c r="P325" s="77">
        <v>93.010739610229876</v>
      </c>
      <c r="Q325" s="77">
        <v>0</v>
      </c>
      <c r="R325" s="77">
        <v>34.1334888919543</v>
      </c>
      <c r="S325" s="78">
        <v>0</v>
      </c>
      <c r="T325" s="78">
        <f t="shared" si="5"/>
        <v>2.5697226933154337E-3</v>
      </c>
      <c r="U325" s="78">
        <f>R325/'סכום נכסי הקרן'!$C$42</f>
        <v>6.9110123852824724E-4</v>
      </c>
    </row>
    <row r="326" spans="2:21">
      <c r="B326" t="s">
        <v>1065</v>
      </c>
      <c r="C326" t="s">
        <v>1066</v>
      </c>
      <c r="D326" t="s">
        <v>123</v>
      </c>
      <c r="E326" t="s">
        <v>830</v>
      </c>
      <c r="F326"/>
      <c r="G326" t="s">
        <v>982</v>
      </c>
      <c r="H326" t="s">
        <v>1055</v>
      </c>
      <c r="I326" t="s">
        <v>304</v>
      </c>
      <c r="J326"/>
      <c r="K326" s="77">
        <v>6.04</v>
      </c>
      <c r="L326" t="s">
        <v>106</v>
      </c>
      <c r="M326" s="78">
        <v>5.1299999999999998E-2</v>
      </c>
      <c r="N326" s="78">
        <v>8.7999999999999995E-2</v>
      </c>
      <c r="O326" s="77">
        <v>9883.14</v>
      </c>
      <c r="P326" s="77">
        <v>81.102944756423568</v>
      </c>
      <c r="Q326" s="77">
        <v>0</v>
      </c>
      <c r="R326" s="77">
        <v>30.851727143865599</v>
      </c>
      <c r="S326" s="78">
        <v>0</v>
      </c>
      <c r="T326" s="78">
        <f t="shared" si="5"/>
        <v>2.3226568962967796E-3</v>
      </c>
      <c r="U326" s="78">
        <f>R326/'סכום נכסי הקרן'!$C$42</f>
        <v>6.2465536140628305E-4</v>
      </c>
    </row>
    <row r="327" spans="2:21">
      <c r="B327" t="s">
        <v>1067</v>
      </c>
      <c r="C327" t="s">
        <v>1068</v>
      </c>
      <c r="D327" t="s">
        <v>123</v>
      </c>
      <c r="E327" t="s">
        <v>830</v>
      </c>
      <c r="F327"/>
      <c r="G327" t="s">
        <v>889</v>
      </c>
      <c r="H327" t="s">
        <v>1069</v>
      </c>
      <c r="I327" t="s">
        <v>304</v>
      </c>
      <c r="J327"/>
      <c r="K327" s="77">
        <v>2.66</v>
      </c>
      <c r="L327" t="s">
        <v>110</v>
      </c>
      <c r="M327" s="78">
        <v>3.6299999999999999E-2</v>
      </c>
      <c r="N327" s="78">
        <v>0.46460000000000001</v>
      </c>
      <c r="O327" s="77">
        <v>10212.58</v>
      </c>
      <c r="P327" s="77">
        <v>38.052534335104355</v>
      </c>
      <c r="Q327" s="77">
        <v>0</v>
      </c>
      <c r="R327" s="77">
        <v>15.768035410882501</v>
      </c>
      <c r="S327" s="78">
        <v>0</v>
      </c>
      <c r="T327" s="78">
        <f t="shared" si="5"/>
        <v>1.1870886844472868E-3</v>
      </c>
      <c r="U327" s="78">
        <f>R327/'סכום נכסי הקרן'!$C$42</f>
        <v>3.1925563882767317E-4</v>
      </c>
    </row>
    <row r="328" spans="2:21">
      <c r="B328" t="s">
        <v>220</v>
      </c>
      <c r="C328" s="16"/>
      <c r="D328" s="16"/>
      <c r="E328" s="16"/>
      <c r="F328" s="16"/>
    </row>
    <row r="329" spans="2:21">
      <c r="B329" t="s">
        <v>306</v>
      </c>
      <c r="C329" s="16"/>
      <c r="D329" s="16"/>
      <c r="E329" s="16"/>
      <c r="F329" s="16"/>
    </row>
    <row r="330" spans="2:21">
      <c r="B330" t="s">
        <v>307</v>
      </c>
      <c r="C330" s="16"/>
      <c r="D330" s="16"/>
      <c r="E330" s="16"/>
      <c r="F330" s="16"/>
    </row>
    <row r="331" spans="2:21">
      <c r="B331" t="s">
        <v>308</v>
      </c>
      <c r="C331" s="16"/>
      <c r="D331" s="16"/>
      <c r="E331" s="16"/>
      <c r="F331" s="16"/>
    </row>
    <row r="332" spans="2:21">
      <c r="B332" t="s">
        <v>309</v>
      </c>
      <c r="C332" s="16"/>
      <c r="D332" s="16"/>
      <c r="E332" s="16"/>
      <c r="F332" s="16"/>
    </row>
    <row r="333" spans="2:21">
      <c r="C333" s="16"/>
      <c r="D333" s="16"/>
      <c r="E333" s="16"/>
      <c r="F333" s="16"/>
    </row>
    <row r="334" spans="2:21"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2072</v>
      </c>
    </row>
    <row r="3" spans="2:62" s="1" customFormat="1">
      <c r="B3" s="2" t="s">
        <v>2</v>
      </c>
      <c r="C3" s="26" t="s">
        <v>2073</v>
      </c>
    </row>
    <row r="4" spans="2:62" s="1" customFormat="1">
      <c r="B4" s="2" t="s">
        <v>3</v>
      </c>
      <c r="C4" s="83">
        <v>1161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349149.25</v>
      </c>
      <c r="J11" s="7"/>
      <c r="K11" s="75">
        <v>3.7378100000000001</v>
      </c>
      <c r="L11" s="75">
        <v>7345.2204764625321</v>
      </c>
      <c r="M11" s="7"/>
      <c r="N11" s="76">
        <v>1</v>
      </c>
      <c r="O11" s="76">
        <v>0.1487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328262.7</v>
      </c>
      <c r="K12" s="81">
        <v>2.46231</v>
      </c>
      <c r="L12" s="81">
        <v>5223.8748794657422</v>
      </c>
      <c r="N12" s="80">
        <v>0.71120000000000005</v>
      </c>
      <c r="O12" s="80">
        <v>0.10580000000000001</v>
      </c>
    </row>
    <row r="13" spans="2:62">
      <c r="B13" s="79" t="s">
        <v>1070</v>
      </c>
      <c r="E13" s="16"/>
      <c r="F13" s="16"/>
      <c r="G13" s="16"/>
      <c r="I13" s="81">
        <v>107389.24</v>
      </c>
      <c r="K13" s="81">
        <v>2.0772400000000002</v>
      </c>
      <c r="L13" s="81">
        <v>3204.3146034400002</v>
      </c>
      <c r="N13" s="80">
        <v>0.43619999999999998</v>
      </c>
      <c r="O13" s="80">
        <v>6.4899999999999999E-2</v>
      </c>
    </row>
    <row r="14" spans="2:62">
      <c r="B14" t="s">
        <v>1071</v>
      </c>
      <c r="C14" t="s">
        <v>1072</v>
      </c>
      <c r="D14" t="s">
        <v>100</v>
      </c>
      <c r="E14" t="s">
        <v>123</v>
      </c>
      <c r="F14" t="s">
        <v>640</v>
      </c>
      <c r="G14" t="s">
        <v>327</v>
      </c>
      <c r="H14" t="s">
        <v>102</v>
      </c>
      <c r="I14" s="77">
        <v>2812.92</v>
      </c>
      <c r="J14" s="77">
        <v>2464</v>
      </c>
      <c r="K14" s="77">
        <v>0</v>
      </c>
      <c r="L14" s="77">
        <v>69.3103488</v>
      </c>
      <c r="M14" s="78">
        <v>0</v>
      </c>
      <c r="N14" s="78">
        <v>9.4000000000000004E-3</v>
      </c>
      <c r="O14" s="78">
        <v>1.4E-3</v>
      </c>
    </row>
    <row r="15" spans="2:62">
      <c r="B15" t="s">
        <v>1073</v>
      </c>
      <c r="C15" t="s">
        <v>1074</v>
      </c>
      <c r="D15" t="s">
        <v>100</v>
      </c>
      <c r="E15" t="s">
        <v>123</v>
      </c>
      <c r="F15" t="s">
        <v>1075</v>
      </c>
      <c r="G15" t="s">
        <v>669</v>
      </c>
      <c r="H15" t="s">
        <v>102</v>
      </c>
      <c r="I15" s="77">
        <v>339.17</v>
      </c>
      <c r="J15" s="77">
        <v>26940</v>
      </c>
      <c r="K15" s="77">
        <v>0</v>
      </c>
      <c r="L15" s="77">
        <v>91.372398000000004</v>
      </c>
      <c r="M15" s="78">
        <v>0</v>
      </c>
      <c r="N15" s="78">
        <v>1.24E-2</v>
      </c>
      <c r="O15" s="78">
        <v>1.9E-3</v>
      </c>
    </row>
    <row r="16" spans="2:62">
      <c r="B16" t="s">
        <v>1076</v>
      </c>
      <c r="C16" t="s">
        <v>1077</v>
      </c>
      <c r="D16" t="s">
        <v>100</v>
      </c>
      <c r="E16" t="s">
        <v>123</v>
      </c>
      <c r="F16" t="s">
        <v>772</v>
      </c>
      <c r="G16" t="s">
        <v>669</v>
      </c>
      <c r="H16" t="s">
        <v>102</v>
      </c>
      <c r="I16" s="77">
        <v>1063.6199999999999</v>
      </c>
      <c r="J16" s="77">
        <v>6008</v>
      </c>
      <c r="K16" s="77">
        <v>0</v>
      </c>
      <c r="L16" s="77">
        <v>63.902289600000003</v>
      </c>
      <c r="M16" s="78">
        <v>0</v>
      </c>
      <c r="N16" s="78">
        <v>8.6999999999999994E-3</v>
      </c>
      <c r="O16" s="78">
        <v>1.2999999999999999E-3</v>
      </c>
    </row>
    <row r="17" spans="2:15">
      <c r="B17" t="s">
        <v>1078</v>
      </c>
      <c r="C17" t="s">
        <v>1079</v>
      </c>
      <c r="D17" t="s">
        <v>100</v>
      </c>
      <c r="E17" t="s">
        <v>123</v>
      </c>
      <c r="F17" t="s">
        <v>775</v>
      </c>
      <c r="G17" t="s">
        <v>669</v>
      </c>
      <c r="H17" t="s">
        <v>102</v>
      </c>
      <c r="I17" s="77">
        <v>5849.58</v>
      </c>
      <c r="J17" s="77">
        <v>1124</v>
      </c>
      <c r="K17" s="77">
        <v>0</v>
      </c>
      <c r="L17" s="77">
        <v>65.749279200000004</v>
      </c>
      <c r="M17" s="78">
        <v>0</v>
      </c>
      <c r="N17" s="78">
        <v>8.9999999999999993E-3</v>
      </c>
      <c r="O17" s="78">
        <v>1.2999999999999999E-3</v>
      </c>
    </row>
    <row r="18" spans="2:15">
      <c r="B18" t="s">
        <v>1080</v>
      </c>
      <c r="C18" t="s">
        <v>1081</v>
      </c>
      <c r="D18" t="s">
        <v>100</v>
      </c>
      <c r="E18" t="s">
        <v>123</v>
      </c>
      <c r="F18" t="s">
        <v>432</v>
      </c>
      <c r="G18" t="s">
        <v>433</v>
      </c>
      <c r="H18" t="s">
        <v>102</v>
      </c>
      <c r="I18" s="77">
        <v>1666.66</v>
      </c>
      <c r="J18" s="77">
        <v>3962</v>
      </c>
      <c r="K18" s="77">
        <v>0</v>
      </c>
      <c r="L18" s="77">
        <v>66.0330692</v>
      </c>
      <c r="M18" s="78">
        <v>0</v>
      </c>
      <c r="N18" s="78">
        <v>8.9999999999999993E-3</v>
      </c>
      <c r="O18" s="78">
        <v>1.2999999999999999E-3</v>
      </c>
    </row>
    <row r="19" spans="2:15">
      <c r="B19" t="s">
        <v>1082</v>
      </c>
      <c r="C19" t="s">
        <v>1083</v>
      </c>
      <c r="D19" t="s">
        <v>100</v>
      </c>
      <c r="E19" t="s">
        <v>123</v>
      </c>
      <c r="F19" t="s">
        <v>684</v>
      </c>
      <c r="G19" t="s">
        <v>433</v>
      </c>
      <c r="H19" t="s">
        <v>102</v>
      </c>
      <c r="I19" s="77">
        <v>1378.11</v>
      </c>
      <c r="J19" s="77">
        <v>3012</v>
      </c>
      <c r="K19" s="77">
        <v>0</v>
      </c>
      <c r="L19" s="77">
        <v>41.508673199999997</v>
      </c>
      <c r="M19" s="78">
        <v>0</v>
      </c>
      <c r="N19" s="78">
        <v>5.7000000000000002E-3</v>
      </c>
      <c r="O19" s="78">
        <v>8.0000000000000004E-4</v>
      </c>
    </row>
    <row r="20" spans="2:15">
      <c r="B20" t="s">
        <v>1084</v>
      </c>
      <c r="C20" t="s">
        <v>1085</v>
      </c>
      <c r="D20" t="s">
        <v>100</v>
      </c>
      <c r="E20" t="s">
        <v>123</v>
      </c>
      <c r="F20" t="s">
        <v>823</v>
      </c>
      <c r="G20" t="s">
        <v>824</v>
      </c>
      <c r="H20" t="s">
        <v>102</v>
      </c>
      <c r="I20" s="77">
        <v>264.39999999999998</v>
      </c>
      <c r="J20" s="77">
        <v>75810</v>
      </c>
      <c r="K20" s="77">
        <v>0</v>
      </c>
      <c r="L20" s="77">
        <v>200.44164000000001</v>
      </c>
      <c r="M20" s="78">
        <v>0</v>
      </c>
      <c r="N20" s="78">
        <v>2.7300000000000001E-2</v>
      </c>
      <c r="O20" s="78">
        <v>4.1000000000000003E-3</v>
      </c>
    </row>
    <row r="21" spans="2:15">
      <c r="B21" t="s">
        <v>1086</v>
      </c>
      <c r="C21" t="s">
        <v>1087</v>
      </c>
      <c r="D21" t="s">
        <v>100</v>
      </c>
      <c r="E21" t="s">
        <v>123</v>
      </c>
      <c r="F21" t="s">
        <v>625</v>
      </c>
      <c r="G21" t="s">
        <v>551</v>
      </c>
      <c r="H21" t="s">
        <v>102</v>
      </c>
      <c r="I21" s="77">
        <v>171.19</v>
      </c>
      <c r="J21" s="77">
        <v>5193</v>
      </c>
      <c r="K21" s="77">
        <v>0</v>
      </c>
      <c r="L21" s="77">
        <v>8.8898966999999995</v>
      </c>
      <c r="M21" s="78">
        <v>0</v>
      </c>
      <c r="N21" s="78">
        <v>1.1999999999999999E-3</v>
      </c>
      <c r="O21" s="78">
        <v>2.0000000000000001E-4</v>
      </c>
    </row>
    <row r="22" spans="2:15">
      <c r="B22" t="s">
        <v>1088</v>
      </c>
      <c r="C22" t="s">
        <v>1089</v>
      </c>
      <c r="D22" t="s">
        <v>100</v>
      </c>
      <c r="E22" t="s">
        <v>123</v>
      </c>
      <c r="F22" t="s">
        <v>1090</v>
      </c>
      <c r="G22" t="s">
        <v>551</v>
      </c>
      <c r="H22" t="s">
        <v>102</v>
      </c>
      <c r="I22" s="77">
        <v>5487.44</v>
      </c>
      <c r="J22" s="77">
        <v>1022</v>
      </c>
      <c r="K22" s="77">
        <v>0</v>
      </c>
      <c r="L22" s="77">
        <v>56.081636799999998</v>
      </c>
      <c r="M22" s="78">
        <v>0</v>
      </c>
      <c r="N22" s="78">
        <v>7.6E-3</v>
      </c>
      <c r="O22" s="78">
        <v>1.1000000000000001E-3</v>
      </c>
    </row>
    <row r="23" spans="2:15">
      <c r="B23" t="s">
        <v>1091</v>
      </c>
      <c r="C23" t="s">
        <v>1092</v>
      </c>
      <c r="D23" t="s">
        <v>100</v>
      </c>
      <c r="E23" t="s">
        <v>123</v>
      </c>
      <c r="F23" t="s">
        <v>1093</v>
      </c>
      <c r="G23" t="s">
        <v>317</v>
      </c>
      <c r="H23" t="s">
        <v>102</v>
      </c>
      <c r="I23" s="77">
        <v>7716.62</v>
      </c>
      <c r="J23" s="77">
        <v>2059</v>
      </c>
      <c r="K23" s="77">
        <v>0</v>
      </c>
      <c r="L23" s="77">
        <v>158.88520579999999</v>
      </c>
      <c r="M23" s="78">
        <v>0</v>
      </c>
      <c r="N23" s="78">
        <v>2.1600000000000001E-2</v>
      </c>
      <c r="O23" s="78">
        <v>3.2000000000000002E-3</v>
      </c>
    </row>
    <row r="24" spans="2:15">
      <c r="B24" t="s">
        <v>1094</v>
      </c>
      <c r="C24" t="s">
        <v>1095</v>
      </c>
      <c r="D24" t="s">
        <v>100</v>
      </c>
      <c r="E24" t="s">
        <v>123</v>
      </c>
      <c r="F24" t="s">
        <v>450</v>
      </c>
      <c r="G24" t="s">
        <v>317</v>
      </c>
      <c r="H24" t="s">
        <v>102</v>
      </c>
      <c r="I24" s="77">
        <v>9200.5300000000007</v>
      </c>
      <c r="J24" s="77">
        <v>3389</v>
      </c>
      <c r="K24" s="77">
        <v>0</v>
      </c>
      <c r="L24" s="77">
        <v>311.80596170000001</v>
      </c>
      <c r="M24" s="78">
        <v>0</v>
      </c>
      <c r="N24" s="78">
        <v>4.2500000000000003E-2</v>
      </c>
      <c r="O24" s="78">
        <v>6.3E-3</v>
      </c>
    </row>
    <row r="25" spans="2:15">
      <c r="B25" t="s">
        <v>1096</v>
      </c>
      <c r="C25" t="s">
        <v>1097</v>
      </c>
      <c r="D25" t="s">
        <v>100</v>
      </c>
      <c r="E25" t="s">
        <v>123</v>
      </c>
      <c r="F25" t="s">
        <v>441</v>
      </c>
      <c r="G25" t="s">
        <v>317</v>
      </c>
      <c r="H25" t="s">
        <v>102</v>
      </c>
      <c r="I25" s="77">
        <v>10763.11</v>
      </c>
      <c r="J25" s="77">
        <v>3151</v>
      </c>
      <c r="K25" s="77">
        <v>0</v>
      </c>
      <c r="L25" s="77">
        <v>339.14559609999998</v>
      </c>
      <c r="M25" s="78">
        <v>0</v>
      </c>
      <c r="N25" s="78">
        <v>4.6199999999999998E-2</v>
      </c>
      <c r="O25" s="78">
        <v>6.8999999999999999E-3</v>
      </c>
    </row>
    <row r="26" spans="2:15">
      <c r="B26" t="s">
        <v>1098</v>
      </c>
      <c r="C26" t="s">
        <v>1099</v>
      </c>
      <c r="D26" t="s">
        <v>100</v>
      </c>
      <c r="E26" t="s">
        <v>123</v>
      </c>
      <c r="F26" t="s">
        <v>845</v>
      </c>
      <c r="G26" t="s">
        <v>317</v>
      </c>
      <c r="H26" t="s">
        <v>102</v>
      </c>
      <c r="I26" s="77">
        <v>1775.35</v>
      </c>
      <c r="J26" s="77">
        <v>13810</v>
      </c>
      <c r="K26" s="77">
        <v>0</v>
      </c>
      <c r="L26" s="77">
        <v>245.17583500000001</v>
      </c>
      <c r="M26" s="78">
        <v>0</v>
      </c>
      <c r="N26" s="78">
        <v>3.3399999999999999E-2</v>
      </c>
      <c r="O26" s="78">
        <v>5.0000000000000001E-3</v>
      </c>
    </row>
    <row r="27" spans="2:15">
      <c r="B27" t="s">
        <v>1100</v>
      </c>
      <c r="C27" t="s">
        <v>1101</v>
      </c>
      <c r="D27" t="s">
        <v>100</v>
      </c>
      <c r="E27" t="s">
        <v>123</v>
      </c>
      <c r="F27" t="s">
        <v>1102</v>
      </c>
      <c r="G27" t="s">
        <v>317</v>
      </c>
      <c r="H27" t="s">
        <v>102</v>
      </c>
      <c r="I27" s="77">
        <v>286.39</v>
      </c>
      <c r="J27" s="77">
        <v>16360</v>
      </c>
      <c r="K27" s="77">
        <v>0</v>
      </c>
      <c r="L27" s="77">
        <v>46.853403999999998</v>
      </c>
      <c r="M27" s="78">
        <v>0</v>
      </c>
      <c r="N27" s="78">
        <v>6.4000000000000003E-3</v>
      </c>
      <c r="O27" s="78">
        <v>8.9999999999999998E-4</v>
      </c>
    </row>
    <row r="28" spans="2:15">
      <c r="B28" t="s">
        <v>1103</v>
      </c>
      <c r="C28" t="s">
        <v>1104</v>
      </c>
      <c r="D28" t="s">
        <v>100</v>
      </c>
      <c r="E28" t="s">
        <v>123</v>
      </c>
      <c r="F28" t="s">
        <v>1105</v>
      </c>
      <c r="G28" t="s">
        <v>112</v>
      </c>
      <c r="H28" t="s">
        <v>102</v>
      </c>
      <c r="I28" s="77">
        <v>66.31</v>
      </c>
      <c r="J28" s="77">
        <v>146100</v>
      </c>
      <c r="K28" s="77">
        <v>0.78788999999999998</v>
      </c>
      <c r="L28" s="77">
        <v>97.666799999999995</v>
      </c>
      <c r="M28" s="78">
        <v>0</v>
      </c>
      <c r="N28" s="78">
        <v>1.3299999999999999E-2</v>
      </c>
      <c r="O28" s="78">
        <v>2E-3</v>
      </c>
    </row>
    <row r="29" spans="2:15">
      <c r="B29" t="s">
        <v>1106</v>
      </c>
      <c r="C29" t="s">
        <v>1107</v>
      </c>
      <c r="D29" t="s">
        <v>100</v>
      </c>
      <c r="E29" t="s">
        <v>123</v>
      </c>
      <c r="F29" t="s">
        <v>1108</v>
      </c>
      <c r="G29" t="s">
        <v>112</v>
      </c>
      <c r="H29" t="s">
        <v>102</v>
      </c>
      <c r="I29" s="77">
        <v>31.39</v>
      </c>
      <c r="J29" s="77">
        <v>97080</v>
      </c>
      <c r="K29" s="77">
        <v>0</v>
      </c>
      <c r="L29" s="77">
        <v>30.473412</v>
      </c>
      <c r="M29" s="78">
        <v>0</v>
      </c>
      <c r="N29" s="78">
        <v>4.1000000000000003E-3</v>
      </c>
      <c r="O29" s="78">
        <v>5.9999999999999995E-4</v>
      </c>
    </row>
    <row r="30" spans="2:15">
      <c r="B30" t="s">
        <v>1109</v>
      </c>
      <c r="C30" t="s">
        <v>1110</v>
      </c>
      <c r="D30" t="s">
        <v>100</v>
      </c>
      <c r="E30" t="s">
        <v>123</v>
      </c>
      <c r="F30" t="s">
        <v>1111</v>
      </c>
      <c r="G30" t="s">
        <v>1112</v>
      </c>
      <c r="H30" t="s">
        <v>102</v>
      </c>
      <c r="I30" s="77">
        <v>554.05999999999995</v>
      </c>
      <c r="J30" s="77">
        <v>5439</v>
      </c>
      <c r="K30" s="77">
        <v>0.63561999999999996</v>
      </c>
      <c r="L30" s="77">
        <v>30.7709434</v>
      </c>
      <c r="M30" s="78">
        <v>0</v>
      </c>
      <c r="N30" s="78">
        <v>4.1999999999999997E-3</v>
      </c>
      <c r="O30" s="78">
        <v>5.9999999999999995E-4</v>
      </c>
    </row>
    <row r="31" spans="2:15">
      <c r="B31" t="s">
        <v>1113</v>
      </c>
      <c r="C31" t="s">
        <v>1114</v>
      </c>
      <c r="D31" t="s">
        <v>100</v>
      </c>
      <c r="E31" t="s">
        <v>123</v>
      </c>
      <c r="F31" t="s">
        <v>1115</v>
      </c>
      <c r="G31" t="s">
        <v>1112</v>
      </c>
      <c r="H31" t="s">
        <v>102</v>
      </c>
      <c r="I31" s="77">
        <v>5140.6099999999997</v>
      </c>
      <c r="J31" s="77">
        <v>1147</v>
      </c>
      <c r="K31" s="77">
        <v>0</v>
      </c>
      <c r="L31" s="77">
        <v>58.962796699999998</v>
      </c>
      <c r="M31" s="78">
        <v>0</v>
      </c>
      <c r="N31" s="78">
        <v>8.0000000000000002E-3</v>
      </c>
      <c r="O31" s="78">
        <v>1.1999999999999999E-3</v>
      </c>
    </row>
    <row r="32" spans="2:15">
      <c r="B32" t="s">
        <v>1116</v>
      </c>
      <c r="C32" t="s">
        <v>1117</v>
      </c>
      <c r="D32" t="s">
        <v>100</v>
      </c>
      <c r="E32" t="s">
        <v>123</v>
      </c>
      <c r="F32" t="s">
        <v>1118</v>
      </c>
      <c r="G32" t="s">
        <v>1112</v>
      </c>
      <c r="H32" t="s">
        <v>102</v>
      </c>
      <c r="I32" s="77">
        <v>29.63</v>
      </c>
      <c r="J32" s="77">
        <v>56570</v>
      </c>
      <c r="K32" s="77">
        <v>0</v>
      </c>
      <c r="L32" s="77">
        <v>16.761690999999999</v>
      </c>
      <c r="M32" s="78">
        <v>0</v>
      </c>
      <c r="N32" s="78">
        <v>2.3E-3</v>
      </c>
      <c r="O32" s="78">
        <v>2.9999999999999997E-4</v>
      </c>
    </row>
    <row r="33" spans="2:15">
      <c r="B33" t="s">
        <v>1119</v>
      </c>
      <c r="C33" t="s">
        <v>1120</v>
      </c>
      <c r="D33" t="s">
        <v>100</v>
      </c>
      <c r="E33" t="s">
        <v>123</v>
      </c>
      <c r="F33" t="s">
        <v>841</v>
      </c>
      <c r="G33" t="s">
        <v>477</v>
      </c>
      <c r="H33" t="s">
        <v>102</v>
      </c>
      <c r="I33" s="77">
        <v>10845.65</v>
      </c>
      <c r="J33" s="77">
        <v>2107</v>
      </c>
      <c r="K33" s="77">
        <v>0</v>
      </c>
      <c r="L33" s="77">
        <v>228.51784549999999</v>
      </c>
      <c r="M33" s="78">
        <v>0</v>
      </c>
      <c r="N33" s="78">
        <v>3.1099999999999999E-2</v>
      </c>
      <c r="O33" s="78">
        <v>4.5999999999999999E-3</v>
      </c>
    </row>
    <row r="34" spans="2:15">
      <c r="B34" t="s">
        <v>1121</v>
      </c>
      <c r="C34" t="s">
        <v>1122</v>
      </c>
      <c r="D34" t="s">
        <v>100</v>
      </c>
      <c r="E34" t="s">
        <v>123</v>
      </c>
      <c r="F34" t="s">
        <v>1123</v>
      </c>
      <c r="G34" t="s">
        <v>1124</v>
      </c>
      <c r="H34" t="s">
        <v>102</v>
      </c>
      <c r="I34" s="77">
        <v>386.06</v>
      </c>
      <c r="J34" s="77">
        <v>9321</v>
      </c>
      <c r="K34" s="77">
        <v>0</v>
      </c>
      <c r="L34" s="77">
        <v>35.984652599999997</v>
      </c>
      <c r="M34" s="78">
        <v>0</v>
      </c>
      <c r="N34" s="78">
        <v>4.8999999999999998E-3</v>
      </c>
      <c r="O34" s="78">
        <v>6.9999999999999999E-4</v>
      </c>
    </row>
    <row r="35" spans="2:15">
      <c r="B35" t="s">
        <v>1125</v>
      </c>
      <c r="C35" t="s">
        <v>1126</v>
      </c>
      <c r="D35" t="s">
        <v>100</v>
      </c>
      <c r="E35" t="s">
        <v>123</v>
      </c>
      <c r="F35" t="s">
        <v>1127</v>
      </c>
      <c r="G35" t="s">
        <v>1124</v>
      </c>
      <c r="H35" t="s">
        <v>102</v>
      </c>
      <c r="I35" s="77">
        <v>74.25</v>
      </c>
      <c r="J35" s="77">
        <v>42120</v>
      </c>
      <c r="K35" s="77">
        <v>0</v>
      </c>
      <c r="L35" s="77">
        <v>31.274100000000001</v>
      </c>
      <c r="M35" s="78">
        <v>0</v>
      </c>
      <c r="N35" s="78">
        <v>4.3E-3</v>
      </c>
      <c r="O35" s="78">
        <v>5.9999999999999995E-4</v>
      </c>
    </row>
    <row r="36" spans="2:15">
      <c r="B36" t="s">
        <v>1128</v>
      </c>
      <c r="C36" t="s">
        <v>1129</v>
      </c>
      <c r="D36" t="s">
        <v>100</v>
      </c>
      <c r="E36" t="s">
        <v>123</v>
      </c>
      <c r="F36" t="s">
        <v>1130</v>
      </c>
      <c r="G36" t="s">
        <v>1131</v>
      </c>
      <c r="H36" t="s">
        <v>102</v>
      </c>
      <c r="I36" s="77">
        <v>879.3</v>
      </c>
      <c r="J36" s="77">
        <v>8007</v>
      </c>
      <c r="K36" s="77">
        <v>0</v>
      </c>
      <c r="L36" s="77">
        <v>70.405551000000003</v>
      </c>
      <c r="M36" s="78">
        <v>0</v>
      </c>
      <c r="N36" s="78">
        <v>9.5999999999999992E-3</v>
      </c>
      <c r="O36" s="78">
        <v>1.4E-3</v>
      </c>
    </row>
    <row r="37" spans="2:15">
      <c r="B37" t="s">
        <v>1132</v>
      </c>
      <c r="C37" t="s">
        <v>1133</v>
      </c>
      <c r="D37" t="s">
        <v>100</v>
      </c>
      <c r="E37" t="s">
        <v>123</v>
      </c>
      <c r="F37" t="s">
        <v>763</v>
      </c>
      <c r="G37" t="s">
        <v>764</v>
      </c>
      <c r="H37" t="s">
        <v>102</v>
      </c>
      <c r="I37" s="77">
        <v>3839.92</v>
      </c>
      <c r="J37" s="77">
        <v>2562</v>
      </c>
      <c r="K37" s="77">
        <v>0</v>
      </c>
      <c r="L37" s="77">
        <v>98.378750400000001</v>
      </c>
      <c r="M37" s="78">
        <v>0</v>
      </c>
      <c r="N37" s="78">
        <v>1.34E-2</v>
      </c>
      <c r="O37" s="78">
        <v>2E-3</v>
      </c>
    </row>
    <row r="38" spans="2:15">
      <c r="B38" t="s">
        <v>1134</v>
      </c>
      <c r="C38" t="s">
        <v>1135</v>
      </c>
      <c r="D38" t="s">
        <v>100</v>
      </c>
      <c r="E38" t="s">
        <v>123</v>
      </c>
      <c r="F38" t="s">
        <v>410</v>
      </c>
      <c r="G38" t="s">
        <v>347</v>
      </c>
      <c r="H38" t="s">
        <v>102</v>
      </c>
      <c r="I38" s="77">
        <v>770.66</v>
      </c>
      <c r="J38" s="77">
        <v>5860</v>
      </c>
      <c r="K38" s="77">
        <v>0</v>
      </c>
      <c r="L38" s="77">
        <v>45.160676000000002</v>
      </c>
      <c r="M38" s="78">
        <v>0</v>
      </c>
      <c r="N38" s="78">
        <v>6.1000000000000004E-3</v>
      </c>
      <c r="O38" s="78">
        <v>8.9999999999999998E-4</v>
      </c>
    </row>
    <row r="39" spans="2:15">
      <c r="B39" t="s">
        <v>1136</v>
      </c>
      <c r="C39" t="s">
        <v>1137</v>
      </c>
      <c r="D39" t="s">
        <v>100</v>
      </c>
      <c r="E39" t="s">
        <v>123</v>
      </c>
      <c r="F39" t="s">
        <v>1138</v>
      </c>
      <c r="G39" t="s">
        <v>347</v>
      </c>
      <c r="H39" t="s">
        <v>102</v>
      </c>
      <c r="I39" s="77">
        <v>549.97</v>
      </c>
      <c r="J39" s="77">
        <v>2610</v>
      </c>
      <c r="K39" s="77">
        <v>0</v>
      </c>
      <c r="L39" s="77">
        <v>14.354217</v>
      </c>
      <c r="M39" s="78">
        <v>0</v>
      </c>
      <c r="N39" s="78">
        <v>2E-3</v>
      </c>
      <c r="O39" s="78">
        <v>2.9999999999999997E-4</v>
      </c>
    </row>
    <row r="40" spans="2:15">
      <c r="B40" t="s">
        <v>1139</v>
      </c>
      <c r="C40" t="s">
        <v>1140</v>
      </c>
      <c r="D40" t="s">
        <v>100</v>
      </c>
      <c r="E40" t="s">
        <v>123</v>
      </c>
      <c r="F40" t="s">
        <v>413</v>
      </c>
      <c r="G40" t="s">
        <v>347</v>
      </c>
      <c r="H40" t="s">
        <v>102</v>
      </c>
      <c r="I40" s="77">
        <v>2958.37</v>
      </c>
      <c r="J40" s="77">
        <v>1845</v>
      </c>
      <c r="K40" s="77">
        <v>0</v>
      </c>
      <c r="L40" s="77">
        <v>54.581926500000002</v>
      </c>
      <c r="M40" s="78">
        <v>0</v>
      </c>
      <c r="N40" s="78">
        <v>7.4000000000000003E-3</v>
      </c>
      <c r="O40" s="78">
        <v>1.1000000000000001E-3</v>
      </c>
    </row>
    <row r="41" spans="2:15">
      <c r="B41" t="s">
        <v>1141</v>
      </c>
      <c r="C41" t="s">
        <v>1142</v>
      </c>
      <c r="D41" t="s">
        <v>100</v>
      </c>
      <c r="E41" t="s">
        <v>123</v>
      </c>
      <c r="F41" t="s">
        <v>425</v>
      </c>
      <c r="G41" t="s">
        <v>347</v>
      </c>
      <c r="H41" t="s">
        <v>102</v>
      </c>
      <c r="I41" s="77">
        <v>209.19</v>
      </c>
      <c r="J41" s="77">
        <v>31500</v>
      </c>
      <c r="K41" s="77">
        <v>0</v>
      </c>
      <c r="L41" s="77">
        <v>65.894850000000005</v>
      </c>
      <c r="M41" s="78">
        <v>0</v>
      </c>
      <c r="N41" s="78">
        <v>8.9999999999999993E-3</v>
      </c>
      <c r="O41" s="78">
        <v>1.2999999999999999E-3</v>
      </c>
    </row>
    <row r="42" spans="2:15">
      <c r="B42" t="s">
        <v>1143</v>
      </c>
      <c r="C42" t="s">
        <v>1144</v>
      </c>
      <c r="D42" t="s">
        <v>100</v>
      </c>
      <c r="E42" t="s">
        <v>123</v>
      </c>
      <c r="F42" t="s">
        <v>369</v>
      </c>
      <c r="G42" t="s">
        <v>347</v>
      </c>
      <c r="H42" t="s">
        <v>102</v>
      </c>
      <c r="I42" s="77">
        <v>11806.62</v>
      </c>
      <c r="J42" s="77">
        <v>916.2</v>
      </c>
      <c r="K42" s="77">
        <v>0</v>
      </c>
      <c r="L42" s="77">
        <v>108.17225243999999</v>
      </c>
      <c r="M42" s="78">
        <v>0</v>
      </c>
      <c r="N42" s="78">
        <v>1.47E-2</v>
      </c>
      <c r="O42" s="78">
        <v>2.2000000000000001E-3</v>
      </c>
    </row>
    <row r="43" spans="2:15">
      <c r="B43" t="s">
        <v>1145</v>
      </c>
      <c r="C43" t="s">
        <v>1146</v>
      </c>
      <c r="D43" t="s">
        <v>100</v>
      </c>
      <c r="E43" t="s">
        <v>123</v>
      </c>
      <c r="F43" t="s">
        <v>381</v>
      </c>
      <c r="G43" t="s">
        <v>347</v>
      </c>
      <c r="H43" t="s">
        <v>102</v>
      </c>
      <c r="I43" s="77">
        <v>517.54</v>
      </c>
      <c r="J43" s="77">
        <v>23790</v>
      </c>
      <c r="K43" s="77">
        <v>0.65373000000000003</v>
      </c>
      <c r="L43" s="77">
        <v>123.77649599999999</v>
      </c>
      <c r="M43" s="78">
        <v>0</v>
      </c>
      <c r="N43" s="78">
        <v>1.6899999999999998E-2</v>
      </c>
      <c r="O43" s="78">
        <v>2.5000000000000001E-3</v>
      </c>
    </row>
    <row r="44" spans="2:15">
      <c r="B44" t="s">
        <v>1147</v>
      </c>
      <c r="C44" t="s">
        <v>1148</v>
      </c>
      <c r="D44" t="s">
        <v>100</v>
      </c>
      <c r="E44" t="s">
        <v>123</v>
      </c>
      <c r="F44" t="s">
        <v>346</v>
      </c>
      <c r="G44" t="s">
        <v>347</v>
      </c>
      <c r="H44" t="s">
        <v>102</v>
      </c>
      <c r="I44" s="77">
        <v>627.92999999999995</v>
      </c>
      <c r="J44" s="77">
        <v>19540</v>
      </c>
      <c r="K44" s="77">
        <v>0</v>
      </c>
      <c r="L44" s="77">
        <v>122.69752200000001</v>
      </c>
      <c r="M44" s="78">
        <v>0</v>
      </c>
      <c r="N44" s="78">
        <v>1.67E-2</v>
      </c>
      <c r="O44" s="78">
        <v>2.5000000000000001E-3</v>
      </c>
    </row>
    <row r="45" spans="2:15">
      <c r="B45" t="s">
        <v>1149</v>
      </c>
      <c r="C45" t="s">
        <v>1150</v>
      </c>
      <c r="D45" t="s">
        <v>100</v>
      </c>
      <c r="E45" t="s">
        <v>123</v>
      </c>
      <c r="F45" t="s">
        <v>853</v>
      </c>
      <c r="G45" t="s">
        <v>854</v>
      </c>
      <c r="H45" t="s">
        <v>102</v>
      </c>
      <c r="I45" s="77">
        <v>1737.89</v>
      </c>
      <c r="J45" s="77">
        <v>3863</v>
      </c>
      <c r="K45" s="77">
        <v>0</v>
      </c>
      <c r="L45" s="77">
        <v>67.134690699999993</v>
      </c>
      <c r="M45" s="78">
        <v>0</v>
      </c>
      <c r="N45" s="78">
        <v>9.1000000000000004E-3</v>
      </c>
      <c r="O45" s="78">
        <v>1.4E-3</v>
      </c>
    </row>
    <row r="46" spans="2:15">
      <c r="B46" t="s">
        <v>1151</v>
      </c>
      <c r="C46" t="s">
        <v>1152</v>
      </c>
      <c r="D46" t="s">
        <v>100</v>
      </c>
      <c r="E46" t="s">
        <v>123</v>
      </c>
      <c r="F46" t="s">
        <v>1153</v>
      </c>
      <c r="G46" t="s">
        <v>129</v>
      </c>
      <c r="H46" t="s">
        <v>102</v>
      </c>
      <c r="I46" s="77">
        <v>68.37</v>
      </c>
      <c r="J46" s="77">
        <v>64510</v>
      </c>
      <c r="K46" s="77">
        <v>0</v>
      </c>
      <c r="L46" s="77">
        <v>44.105486999999997</v>
      </c>
      <c r="M46" s="78">
        <v>0</v>
      </c>
      <c r="N46" s="78">
        <v>6.0000000000000001E-3</v>
      </c>
      <c r="O46" s="78">
        <v>8.9999999999999998E-4</v>
      </c>
    </row>
    <row r="47" spans="2:15">
      <c r="B47" t="s">
        <v>1154</v>
      </c>
      <c r="C47" t="s">
        <v>1155</v>
      </c>
      <c r="D47" t="s">
        <v>100</v>
      </c>
      <c r="E47" t="s">
        <v>123</v>
      </c>
      <c r="F47" t="s">
        <v>480</v>
      </c>
      <c r="G47" t="s">
        <v>132</v>
      </c>
      <c r="H47" t="s">
        <v>102</v>
      </c>
      <c r="I47" s="77">
        <v>17520.43</v>
      </c>
      <c r="J47" s="77">
        <v>537</v>
      </c>
      <c r="K47" s="77">
        <v>0</v>
      </c>
      <c r="L47" s="77">
        <v>94.084709099999998</v>
      </c>
      <c r="M47" s="78">
        <v>0</v>
      </c>
      <c r="N47" s="78">
        <v>1.2800000000000001E-2</v>
      </c>
      <c r="O47" s="78">
        <v>1.9E-3</v>
      </c>
    </row>
    <row r="48" spans="2:15">
      <c r="B48" s="79" t="s">
        <v>1156</v>
      </c>
      <c r="E48" s="16"/>
      <c r="F48" s="16"/>
      <c r="G48" s="16"/>
      <c r="I48" s="81">
        <v>179762.52</v>
      </c>
      <c r="K48" s="81">
        <v>0</v>
      </c>
      <c r="L48" s="81">
        <v>1701.9338793157424</v>
      </c>
      <c r="N48" s="80">
        <v>0.23169999999999999</v>
      </c>
      <c r="O48" s="80">
        <v>3.4500000000000003E-2</v>
      </c>
    </row>
    <row r="49" spans="2:15">
      <c r="B49" t="s">
        <v>1157</v>
      </c>
      <c r="C49" t="s">
        <v>1158</v>
      </c>
      <c r="D49" t="s">
        <v>100</v>
      </c>
      <c r="E49" t="s">
        <v>123</v>
      </c>
      <c r="F49" t="s">
        <v>1159</v>
      </c>
      <c r="G49" t="s">
        <v>101</v>
      </c>
      <c r="H49" t="s">
        <v>102</v>
      </c>
      <c r="I49" s="77">
        <v>146.32</v>
      </c>
      <c r="J49" s="77">
        <v>14760</v>
      </c>
      <c r="K49" s="77">
        <v>0</v>
      </c>
      <c r="L49" s="77">
        <v>21.596831999999999</v>
      </c>
      <c r="M49" s="78">
        <v>0</v>
      </c>
      <c r="N49" s="78">
        <v>2.8999999999999998E-3</v>
      </c>
      <c r="O49" s="78">
        <v>4.0000000000000002E-4</v>
      </c>
    </row>
    <row r="50" spans="2:15">
      <c r="B50" t="s">
        <v>1160</v>
      </c>
      <c r="C50" t="s">
        <v>1161</v>
      </c>
      <c r="D50" t="s">
        <v>100</v>
      </c>
      <c r="E50" t="s">
        <v>123</v>
      </c>
      <c r="F50" t="s">
        <v>757</v>
      </c>
      <c r="G50" t="s">
        <v>327</v>
      </c>
      <c r="H50" t="s">
        <v>102</v>
      </c>
      <c r="I50" s="77">
        <v>15034.32</v>
      </c>
      <c r="J50" s="77">
        <v>125.9</v>
      </c>
      <c r="K50" s="77">
        <v>0</v>
      </c>
      <c r="L50" s="77">
        <v>18.92820888</v>
      </c>
      <c r="M50" s="78">
        <v>0</v>
      </c>
      <c r="N50" s="78">
        <v>2.5999999999999999E-3</v>
      </c>
      <c r="O50" s="78">
        <v>4.0000000000000002E-4</v>
      </c>
    </row>
    <row r="51" spans="2:15">
      <c r="B51" t="s">
        <v>1162</v>
      </c>
      <c r="C51" t="s">
        <v>1163</v>
      </c>
      <c r="D51" t="s">
        <v>100</v>
      </c>
      <c r="E51" t="s">
        <v>123</v>
      </c>
      <c r="F51" t="s">
        <v>679</v>
      </c>
      <c r="G51" t="s">
        <v>327</v>
      </c>
      <c r="H51" t="s">
        <v>102</v>
      </c>
      <c r="I51" s="77">
        <v>2997.54</v>
      </c>
      <c r="J51" s="77">
        <v>363</v>
      </c>
      <c r="K51" s="77">
        <v>0</v>
      </c>
      <c r="L51" s="77">
        <v>10.8810702</v>
      </c>
      <c r="M51" s="78">
        <v>0</v>
      </c>
      <c r="N51" s="78">
        <v>1.5E-3</v>
      </c>
      <c r="O51" s="78">
        <v>2.0000000000000001E-4</v>
      </c>
    </row>
    <row r="52" spans="2:15">
      <c r="B52" t="s">
        <v>1164</v>
      </c>
      <c r="C52" t="s">
        <v>1165</v>
      </c>
      <c r="D52" t="s">
        <v>100</v>
      </c>
      <c r="E52" t="s">
        <v>123</v>
      </c>
      <c r="F52" t="s">
        <v>1166</v>
      </c>
      <c r="G52" t="s">
        <v>327</v>
      </c>
      <c r="H52" t="s">
        <v>102</v>
      </c>
      <c r="I52" s="77">
        <v>164.41</v>
      </c>
      <c r="J52" s="77">
        <v>10550</v>
      </c>
      <c r="K52" s="77">
        <v>0</v>
      </c>
      <c r="L52" s="77">
        <v>17.345255000000002</v>
      </c>
      <c r="M52" s="78">
        <v>0</v>
      </c>
      <c r="N52" s="78">
        <v>2.3999999999999998E-3</v>
      </c>
      <c r="O52" s="78">
        <v>4.0000000000000002E-4</v>
      </c>
    </row>
    <row r="53" spans="2:15">
      <c r="B53" t="s">
        <v>1167</v>
      </c>
      <c r="C53" t="s">
        <v>1168</v>
      </c>
      <c r="D53" t="s">
        <v>100</v>
      </c>
      <c r="E53" t="s">
        <v>123</v>
      </c>
      <c r="F53" t="s">
        <v>568</v>
      </c>
      <c r="G53" t="s">
        <v>327</v>
      </c>
      <c r="H53" t="s">
        <v>102</v>
      </c>
      <c r="I53" s="77">
        <v>146.96</v>
      </c>
      <c r="J53" s="77">
        <v>31450</v>
      </c>
      <c r="K53" s="77">
        <v>0</v>
      </c>
      <c r="L53" s="77">
        <v>46.218919999999997</v>
      </c>
      <c r="M53" s="78">
        <v>0</v>
      </c>
      <c r="N53" s="78">
        <v>6.3E-3</v>
      </c>
      <c r="O53" s="78">
        <v>8.9999999999999998E-4</v>
      </c>
    </row>
    <row r="54" spans="2:15">
      <c r="B54" t="s">
        <v>1169</v>
      </c>
      <c r="C54" t="s">
        <v>1170</v>
      </c>
      <c r="D54" t="s">
        <v>100</v>
      </c>
      <c r="E54" t="s">
        <v>123</v>
      </c>
      <c r="F54" t="s">
        <v>812</v>
      </c>
      <c r="G54" t="s">
        <v>327</v>
      </c>
      <c r="H54" t="s">
        <v>102</v>
      </c>
      <c r="I54" s="77">
        <v>8830.2900000000009</v>
      </c>
      <c r="J54" s="77">
        <v>297</v>
      </c>
      <c r="K54" s="77">
        <v>0</v>
      </c>
      <c r="L54" s="77">
        <v>26.225961300000002</v>
      </c>
      <c r="M54" s="78">
        <v>0</v>
      </c>
      <c r="N54" s="78">
        <v>3.5999999999999999E-3</v>
      </c>
      <c r="O54" s="78">
        <v>5.0000000000000001E-4</v>
      </c>
    </row>
    <row r="55" spans="2:15">
      <c r="B55" t="s">
        <v>1171</v>
      </c>
      <c r="C55" t="s">
        <v>1172</v>
      </c>
      <c r="D55" t="s">
        <v>100</v>
      </c>
      <c r="E55" t="s">
        <v>123</v>
      </c>
      <c r="F55" t="s">
        <v>668</v>
      </c>
      <c r="G55" t="s">
        <v>669</v>
      </c>
      <c r="H55" t="s">
        <v>102</v>
      </c>
      <c r="I55" s="77">
        <v>335.93</v>
      </c>
      <c r="J55" s="77">
        <v>8861</v>
      </c>
      <c r="K55" s="77">
        <v>0</v>
      </c>
      <c r="L55" s="77">
        <v>29.766757299999998</v>
      </c>
      <c r="M55" s="78">
        <v>0</v>
      </c>
      <c r="N55" s="78">
        <v>4.1000000000000003E-3</v>
      </c>
      <c r="O55" s="78">
        <v>5.9999999999999995E-4</v>
      </c>
    </row>
    <row r="56" spans="2:15">
      <c r="B56" t="s">
        <v>1173</v>
      </c>
      <c r="C56" t="s">
        <v>1174</v>
      </c>
      <c r="D56" t="s">
        <v>100</v>
      </c>
      <c r="E56" t="s">
        <v>123</v>
      </c>
      <c r="F56" t="s">
        <v>1175</v>
      </c>
      <c r="G56" t="s">
        <v>669</v>
      </c>
      <c r="H56" t="s">
        <v>102</v>
      </c>
      <c r="I56" s="77">
        <v>1466.84</v>
      </c>
      <c r="J56" s="77">
        <v>794.8</v>
      </c>
      <c r="K56" s="77">
        <v>0</v>
      </c>
      <c r="L56" s="77">
        <v>11.658444319999999</v>
      </c>
      <c r="M56" s="78">
        <v>0</v>
      </c>
      <c r="N56" s="78">
        <v>1.6000000000000001E-3</v>
      </c>
      <c r="O56" s="78">
        <v>2.0000000000000001E-4</v>
      </c>
    </row>
    <row r="57" spans="2:15">
      <c r="B57" t="s">
        <v>1176</v>
      </c>
      <c r="C57" t="s">
        <v>1177</v>
      </c>
      <c r="D57" t="s">
        <v>100</v>
      </c>
      <c r="E57" t="s">
        <v>123</v>
      </c>
      <c r="F57" t="s">
        <v>595</v>
      </c>
      <c r="G57" t="s">
        <v>596</v>
      </c>
      <c r="H57" t="s">
        <v>102</v>
      </c>
      <c r="I57" s="77">
        <v>28.85</v>
      </c>
      <c r="J57" s="77">
        <v>41100</v>
      </c>
      <c r="K57" s="77">
        <v>0</v>
      </c>
      <c r="L57" s="77">
        <v>11.85735</v>
      </c>
      <c r="M57" s="78">
        <v>0</v>
      </c>
      <c r="N57" s="78">
        <v>1.6000000000000001E-3</v>
      </c>
      <c r="O57" s="78">
        <v>2.0000000000000001E-4</v>
      </c>
    </row>
    <row r="58" spans="2:15">
      <c r="B58" t="s">
        <v>1178</v>
      </c>
      <c r="C58" t="s">
        <v>1179</v>
      </c>
      <c r="D58" t="s">
        <v>100</v>
      </c>
      <c r="E58" t="s">
        <v>123</v>
      </c>
      <c r="F58" t="s">
        <v>1180</v>
      </c>
      <c r="G58" t="s">
        <v>433</v>
      </c>
      <c r="H58" t="s">
        <v>102</v>
      </c>
      <c r="I58" s="77">
        <v>83.1</v>
      </c>
      <c r="J58" s="77">
        <v>8921</v>
      </c>
      <c r="K58" s="77">
        <v>0</v>
      </c>
      <c r="L58" s="77">
        <v>7.4133509999999996</v>
      </c>
      <c r="M58" s="78">
        <v>0</v>
      </c>
      <c r="N58" s="78">
        <v>1E-3</v>
      </c>
      <c r="O58" s="78">
        <v>2.0000000000000001E-4</v>
      </c>
    </row>
    <row r="59" spans="2:15">
      <c r="B59" t="s">
        <v>1181</v>
      </c>
      <c r="C59" t="s">
        <v>1182</v>
      </c>
      <c r="D59" t="s">
        <v>100</v>
      </c>
      <c r="E59" t="s">
        <v>123</v>
      </c>
      <c r="F59" t="s">
        <v>709</v>
      </c>
      <c r="G59" t="s">
        <v>433</v>
      </c>
      <c r="H59" t="s">
        <v>102</v>
      </c>
      <c r="I59" s="77">
        <v>451.02</v>
      </c>
      <c r="J59" s="77">
        <v>5901</v>
      </c>
      <c r="K59" s="77">
        <v>0</v>
      </c>
      <c r="L59" s="77">
        <v>26.614690199999998</v>
      </c>
      <c r="M59" s="78">
        <v>0</v>
      </c>
      <c r="N59" s="78">
        <v>3.5999999999999999E-3</v>
      </c>
      <c r="O59" s="78">
        <v>5.0000000000000001E-4</v>
      </c>
    </row>
    <row r="60" spans="2:15">
      <c r="B60" t="s">
        <v>1183</v>
      </c>
      <c r="C60" t="s">
        <v>1184</v>
      </c>
      <c r="D60" t="s">
        <v>100</v>
      </c>
      <c r="E60" t="s">
        <v>123</v>
      </c>
      <c r="F60" t="s">
        <v>1185</v>
      </c>
      <c r="G60" t="s">
        <v>433</v>
      </c>
      <c r="H60" t="s">
        <v>102</v>
      </c>
      <c r="I60" s="77">
        <v>413.21</v>
      </c>
      <c r="J60" s="77">
        <v>8890</v>
      </c>
      <c r="K60" s="77">
        <v>0</v>
      </c>
      <c r="L60" s="77">
        <v>36.734369000000001</v>
      </c>
      <c r="M60" s="78">
        <v>0</v>
      </c>
      <c r="N60" s="78">
        <v>5.0000000000000001E-3</v>
      </c>
      <c r="O60" s="78">
        <v>6.9999999999999999E-4</v>
      </c>
    </row>
    <row r="61" spans="2:15">
      <c r="B61" t="s">
        <v>1186</v>
      </c>
      <c r="C61" t="s">
        <v>1187</v>
      </c>
      <c r="D61" t="s">
        <v>100</v>
      </c>
      <c r="E61" t="s">
        <v>123</v>
      </c>
      <c r="F61" t="s">
        <v>1188</v>
      </c>
      <c r="G61" t="s">
        <v>551</v>
      </c>
      <c r="H61" t="s">
        <v>102</v>
      </c>
      <c r="I61" s="77">
        <v>913.14</v>
      </c>
      <c r="J61" s="77">
        <v>887.7</v>
      </c>
      <c r="K61" s="77">
        <v>0</v>
      </c>
      <c r="L61" s="77">
        <v>8.1059437800000005</v>
      </c>
      <c r="M61" s="78">
        <v>0</v>
      </c>
      <c r="N61" s="78">
        <v>1.1000000000000001E-3</v>
      </c>
      <c r="O61" s="78">
        <v>2.0000000000000001E-4</v>
      </c>
    </row>
    <row r="62" spans="2:15">
      <c r="B62" t="s">
        <v>1189</v>
      </c>
      <c r="C62" t="s">
        <v>1190</v>
      </c>
      <c r="D62" t="s">
        <v>100</v>
      </c>
      <c r="E62" t="s">
        <v>123</v>
      </c>
      <c r="F62" t="s">
        <v>767</v>
      </c>
      <c r="G62" t="s">
        <v>551</v>
      </c>
      <c r="H62" t="s">
        <v>102</v>
      </c>
      <c r="I62" s="77">
        <v>2249.52</v>
      </c>
      <c r="J62" s="77">
        <v>1369</v>
      </c>
      <c r="K62" s="77">
        <v>0</v>
      </c>
      <c r="L62" s="77">
        <v>30.795928799999999</v>
      </c>
      <c r="M62" s="78">
        <v>0</v>
      </c>
      <c r="N62" s="78">
        <v>4.1999999999999997E-3</v>
      </c>
      <c r="O62" s="78">
        <v>5.9999999999999995E-4</v>
      </c>
    </row>
    <row r="63" spans="2:15">
      <c r="B63" t="s">
        <v>1191</v>
      </c>
      <c r="C63" t="s">
        <v>1192</v>
      </c>
      <c r="D63" t="s">
        <v>100</v>
      </c>
      <c r="E63" t="s">
        <v>123</v>
      </c>
      <c r="F63" t="s">
        <v>780</v>
      </c>
      <c r="G63" t="s">
        <v>551</v>
      </c>
      <c r="H63" t="s">
        <v>102</v>
      </c>
      <c r="I63" s="77">
        <v>206.03</v>
      </c>
      <c r="J63" s="77">
        <v>19810</v>
      </c>
      <c r="K63" s="77">
        <v>0</v>
      </c>
      <c r="L63" s="77">
        <v>40.814543</v>
      </c>
      <c r="M63" s="78">
        <v>0</v>
      </c>
      <c r="N63" s="78">
        <v>5.5999999999999999E-3</v>
      </c>
      <c r="O63" s="78">
        <v>8.0000000000000004E-4</v>
      </c>
    </row>
    <row r="64" spans="2:15">
      <c r="B64" t="s">
        <v>1193</v>
      </c>
      <c r="C64" t="s">
        <v>1194</v>
      </c>
      <c r="D64" t="s">
        <v>100</v>
      </c>
      <c r="E64" t="s">
        <v>123</v>
      </c>
      <c r="F64" t="s">
        <v>1195</v>
      </c>
      <c r="G64" t="s">
        <v>551</v>
      </c>
      <c r="H64" t="s">
        <v>102</v>
      </c>
      <c r="I64" s="77">
        <v>121.39</v>
      </c>
      <c r="J64" s="77">
        <v>9978</v>
      </c>
      <c r="K64" s="77">
        <v>0</v>
      </c>
      <c r="L64" s="77">
        <v>12.112294199999999</v>
      </c>
      <c r="M64" s="78">
        <v>0</v>
      </c>
      <c r="N64" s="78">
        <v>1.6000000000000001E-3</v>
      </c>
      <c r="O64" s="78">
        <v>2.0000000000000001E-4</v>
      </c>
    </row>
    <row r="65" spans="2:15">
      <c r="B65" t="s">
        <v>1196</v>
      </c>
      <c r="C65" t="s">
        <v>1197</v>
      </c>
      <c r="D65" t="s">
        <v>100</v>
      </c>
      <c r="E65" t="s">
        <v>123</v>
      </c>
      <c r="F65" t="s">
        <v>550</v>
      </c>
      <c r="G65" t="s">
        <v>551</v>
      </c>
      <c r="H65" t="s">
        <v>102</v>
      </c>
      <c r="I65" s="77">
        <v>159.04</v>
      </c>
      <c r="J65" s="77">
        <v>24790</v>
      </c>
      <c r="K65" s="77">
        <v>0</v>
      </c>
      <c r="L65" s="77">
        <v>39.426015999999997</v>
      </c>
      <c r="M65" s="78">
        <v>0</v>
      </c>
      <c r="N65" s="78">
        <v>5.4000000000000003E-3</v>
      </c>
      <c r="O65" s="78">
        <v>8.0000000000000004E-4</v>
      </c>
    </row>
    <row r="66" spans="2:15">
      <c r="B66" t="s">
        <v>1198</v>
      </c>
      <c r="C66" t="s">
        <v>1199</v>
      </c>
      <c r="D66" t="s">
        <v>100</v>
      </c>
      <c r="E66" t="s">
        <v>123</v>
      </c>
      <c r="F66" t="s">
        <v>1200</v>
      </c>
      <c r="G66" t="s">
        <v>551</v>
      </c>
      <c r="H66" t="s">
        <v>102</v>
      </c>
      <c r="I66" s="77">
        <v>2452.0700000000002</v>
      </c>
      <c r="J66" s="77">
        <v>950.7</v>
      </c>
      <c r="K66" s="77">
        <v>0</v>
      </c>
      <c r="L66" s="77">
        <v>23.311829490000001</v>
      </c>
      <c r="M66" s="78">
        <v>0</v>
      </c>
      <c r="N66" s="78">
        <v>3.2000000000000002E-3</v>
      </c>
      <c r="O66" s="78">
        <v>5.0000000000000001E-4</v>
      </c>
    </row>
    <row r="67" spans="2:15">
      <c r="B67" t="s">
        <v>1201</v>
      </c>
      <c r="C67" t="s">
        <v>1202</v>
      </c>
      <c r="D67" t="s">
        <v>100</v>
      </c>
      <c r="E67" t="s">
        <v>123</v>
      </c>
      <c r="F67" t="s">
        <v>1203</v>
      </c>
      <c r="G67" t="s">
        <v>551</v>
      </c>
      <c r="H67" t="s">
        <v>102</v>
      </c>
      <c r="I67" s="77">
        <v>139.63999999999999</v>
      </c>
      <c r="J67" s="77">
        <v>8450</v>
      </c>
      <c r="K67" s="77">
        <v>0</v>
      </c>
      <c r="L67" s="77">
        <v>11.799580000000001</v>
      </c>
      <c r="M67" s="78">
        <v>0</v>
      </c>
      <c r="N67" s="78">
        <v>1.6000000000000001E-3</v>
      </c>
      <c r="O67" s="78">
        <v>2.0000000000000001E-4</v>
      </c>
    </row>
    <row r="68" spans="2:15">
      <c r="B68" t="s">
        <v>1204</v>
      </c>
      <c r="C68" t="s">
        <v>1205</v>
      </c>
      <c r="D68" t="s">
        <v>100</v>
      </c>
      <c r="E68" t="s">
        <v>123</v>
      </c>
      <c r="F68" t="s">
        <v>804</v>
      </c>
      <c r="G68" t="s">
        <v>551</v>
      </c>
      <c r="H68" t="s">
        <v>102</v>
      </c>
      <c r="I68" s="77">
        <v>100.62</v>
      </c>
      <c r="J68" s="77">
        <v>3816</v>
      </c>
      <c r="K68" s="77">
        <v>0</v>
      </c>
      <c r="L68" s="77">
        <v>3.8396591999999998</v>
      </c>
      <c r="M68" s="78">
        <v>0</v>
      </c>
      <c r="N68" s="78">
        <v>5.0000000000000001E-4</v>
      </c>
      <c r="O68" s="78">
        <v>1E-4</v>
      </c>
    </row>
    <row r="69" spans="2:15">
      <c r="B69" t="s">
        <v>1206</v>
      </c>
      <c r="C69" t="s">
        <v>1207</v>
      </c>
      <c r="D69" t="s">
        <v>100</v>
      </c>
      <c r="E69" t="s">
        <v>123</v>
      </c>
      <c r="F69" t="s">
        <v>795</v>
      </c>
      <c r="G69" t="s">
        <v>551</v>
      </c>
      <c r="H69" t="s">
        <v>102</v>
      </c>
      <c r="I69" s="77">
        <v>578.91999999999996</v>
      </c>
      <c r="J69" s="77">
        <v>2810.000172</v>
      </c>
      <c r="K69" s="77">
        <v>0</v>
      </c>
      <c r="L69" s="77">
        <v>16.267652995742399</v>
      </c>
      <c r="M69" s="78">
        <v>0</v>
      </c>
      <c r="N69" s="78">
        <v>2.2000000000000001E-3</v>
      </c>
      <c r="O69" s="78">
        <v>2.9999999999999997E-4</v>
      </c>
    </row>
    <row r="70" spans="2:15">
      <c r="B70" t="s">
        <v>1208</v>
      </c>
      <c r="C70" t="s">
        <v>1209</v>
      </c>
      <c r="D70" t="s">
        <v>100</v>
      </c>
      <c r="E70" t="s">
        <v>123</v>
      </c>
      <c r="F70" t="s">
        <v>1210</v>
      </c>
      <c r="G70" t="s">
        <v>317</v>
      </c>
      <c r="H70" t="s">
        <v>102</v>
      </c>
      <c r="I70" s="77">
        <v>9.8000000000000007</v>
      </c>
      <c r="J70" s="77">
        <v>17300</v>
      </c>
      <c r="K70" s="77">
        <v>0</v>
      </c>
      <c r="L70" s="77">
        <v>1.6954</v>
      </c>
      <c r="M70" s="78">
        <v>0</v>
      </c>
      <c r="N70" s="78">
        <v>2.0000000000000001E-4</v>
      </c>
      <c r="O70" s="78">
        <v>0</v>
      </c>
    </row>
    <row r="71" spans="2:15">
      <c r="B71" t="s">
        <v>1211</v>
      </c>
      <c r="C71" t="s">
        <v>1212</v>
      </c>
      <c r="D71" t="s">
        <v>100</v>
      </c>
      <c r="E71" t="s">
        <v>123</v>
      </c>
      <c r="F71" t="s">
        <v>1213</v>
      </c>
      <c r="G71" t="s">
        <v>112</v>
      </c>
      <c r="H71" t="s">
        <v>102</v>
      </c>
      <c r="I71" s="77">
        <v>155.41</v>
      </c>
      <c r="J71" s="77">
        <v>12130</v>
      </c>
      <c r="K71" s="77">
        <v>0</v>
      </c>
      <c r="L71" s="77">
        <v>18.851233000000001</v>
      </c>
      <c r="M71" s="78">
        <v>0</v>
      </c>
      <c r="N71" s="78">
        <v>2.5999999999999999E-3</v>
      </c>
      <c r="O71" s="78">
        <v>4.0000000000000002E-4</v>
      </c>
    </row>
    <row r="72" spans="2:15">
      <c r="B72" t="s">
        <v>1214</v>
      </c>
      <c r="C72" t="s">
        <v>1215</v>
      </c>
      <c r="D72" t="s">
        <v>100</v>
      </c>
      <c r="E72" t="s">
        <v>123</v>
      </c>
      <c r="F72" t="s">
        <v>544</v>
      </c>
      <c r="G72" t="s">
        <v>112</v>
      </c>
      <c r="H72" t="s">
        <v>102</v>
      </c>
      <c r="I72" s="77">
        <v>25600.37</v>
      </c>
      <c r="J72" s="77">
        <v>58.3</v>
      </c>
      <c r="K72" s="77">
        <v>0</v>
      </c>
      <c r="L72" s="77">
        <v>14.92501571</v>
      </c>
      <c r="M72" s="78">
        <v>0</v>
      </c>
      <c r="N72" s="78">
        <v>2E-3</v>
      </c>
      <c r="O72" s="78">
        <v>2.9999999999999997E-4</v>
      </c>
    </row>
    <row r="73" spans="2:15">
      <c r="B73" t="s">
        <v>1216</v>
      </c>
      <c r="C73" t="s">
        <v>1217</v>
      </c>
      <c r="D73" t="s">
        <v>100</v>
      </c>
      <c r="E73" t="s">
        <v>123</v>
      </c>
      <c r="F73" t="s">
        <v>1218</v>
      </c>
      <c r="G73" t="s">
        <v>112</v>
      </c>
      <c r="H73" t="s">
        <v>102</v>
      </c>
      <c r="I73" s="77">
        <v>110.31</v>
      </c>
      <c r="J73" s="77">
        <v>42230</v>
      </c>
      <c r="K73" s="77">
        <v>0</v>
      </c>
      <c r="L73" s="77">
        <v>46.583913000000003</v>
      </c>
      <c r="M73" s="78">
        <v>0</v>
      </c>
      <c r="N73" s="78">
        <v>6.3E-3</v>
      </c>
      <c r="O73" s="78">
        <v>8.9999999999999998E-4</v>
      </c>
    </row>
    <row r="74" spans="2:15">
      <c r="B74" t="s">
        <v>1219</v>
      </c>
      <c r="C74" t="s">
        <v>1220</v>
      </c>
      <c r="D74" t="s">
        <v>100</v>
      </c>
      <c r="E74" t="s">
        <v>123</v>
      </c>
      <c r="F74" t="s">
        <v>1221</v>
      </c>
      <c r="G74" t="s">
        <v>1112</v>
      </c>
      <c r="H74" t="s">
        <v>102</v>
      </c>
      <c r="I74" s="77">
        <v>56718.81</v>
      </c>
      <c r="J74" s="77">
        <v>165.6</v>
      </c>
      <c r="K74" s="77">
        <v>0</v>
      </c>
      <c r="L74" s="77">
        <v>93.926349360000003</v>
      </c>
      <c r="M74" s="78">
        <v>0</v>
      </c>
      <c r="N74" s="78">
        <v>1.2800000000000001E-2</v>
      </c>
      <c r="O74" s="78">
        <v>1.9E-3</v>
      </c>
    </row>
    <row r="75" spans="2:15">
      <c r="B75" t="s">
        <v>1222</v>
      </c>
      <c r="C75" t="s">
        <v>1223</v>
      </c>
      <c r="D75" t="s">
        <v>100</v>
      </c>
      <c r="E75" t="s">
        <v>123</v>
      </c>
      <c r="F75" t="s">
        <v>1224</v>
      </c>
      <c r="G75" t="s">
        <v>1112</v>
      </c>
      <c r="H75" t="s">
        <v>102</v>
      </c>
      <c r="I75" s="77">
        <v>489.34</v>
      </c>
      <c r="J75" s="77">
        <v>2923</v>
      </c>
      <c r="K75" s="77">
        <v>0</v>
      </c>
      <c r="L75" s="77">
        <v>14.3034082</v>
      </c>
      <c r="M75" s="78">
        <v>0</v>
      </c>
      <c r="N75" s="78">
        <v>1.9E-3</v>
      </c>
      <c r="O75" s="78">
        <v>2.9999999999999997E-4</v>
      </c>
    </row>
    <row r="76" spans="2:15">
      <c r="B76" t="s">
        <v>1225</v>
      </c>
      <c r="C76" t="s">
        <v>1226</v>
      </c>
      <c r="D76" t="s">
        <v>100</v>
      </c>
      <c r="E76" t="s">
        <v>123</v>
      </c>
      <c r="F76" t="s">
        <v>1227</v>
      </c>
      <c r="G76" t="s">
        <v>1112</v>
      </c>
      <c r="H76" t="s">
        <v>102</v>
      </c>
      <c r="I76" s="77">
        <v>1050.48</v>
      </c>
      <c r="J76" s="77">
        <v>2185</v>
      </c>
      <c r="K76" s="77">
        <v>0</v>
      </c>
      <c r="L76" s="77">
        <v>22.952988000000001</v>
      </c>
      <c r="M76" s="78">
        <v>0</v>
      </c>
      <c r="N76" s="78">
        <v>3.0999999999999999E-3</v>
      </c>
      <c r="O76" s="78">
        <v>5.0000000000000001E-4</v>
      </c>
    </row>
    <row r="77" spans="2:15">
      <c r="B77" t="s">
        <v>1228</v>
      </c>
      <c r="C77" t="s">
        <v>1229</v>
      </c>
      <c r="D77" t="s">
        <v>100</v>
      </c>
      <c r="E77" t="s">
        <v>123</v>
      </c>
      <c r="F77" t="s">
        <v>1230</v>
      </c>
      <c r="G77" t="s">
        <v>1112</v>
      </c>
      <c r="H77" t="s">
        <v>102</v>
      </c>
      <c r="I77" s="77">
        <v>6511.04</v>
      </c>
      <c r="J77" s="77">
        <v>317.89999999999998</v>
      </c>
      <c r="K77" s="77">
        <v>0</v>
      </c>
      <c r="L77" s="77">
        <v>20.698596160000001</v>
      </c>
      <c r="M77" s="78">
        <v>0</v>
      </c>
      <c r="N77" s="78">
        <v>2.8E-3</v>
      </c>
      <c r="O77" s="78">
        <v>4.0000000000000002E-4</v>
      </c>
    </row>
    <row r="78" spans="2:15">
      <c r="B78" t="s">
        <v>1231</v>
      </c>
      <c r="C78" t="s">
        <v>1232</v>
      </c>
      <c r="D78" t="s">
        <v>100</v>
      </c>
      <c r="E78" t="s">
        <v>123</v>
      </c>
      <c r="F78" t="s">
        <v>1233</v>
      </c>
      <c r="G78" t="s">
        <v>477</v>
      </c>
      <c r="H78" t="s">
        <v>102</v>
      </c>
      <c r="I78" s="77">
        <v>85.84</v>
      </c>
      <c r="J78" s="77">
        <v>15780</v>
      </c>
      <c r="K78" s="77">
        <v>0</v>
      </c>
      <c r="L78" s="77">
        <v>13.545552000000001</v>
      </c>
      <c r="M78" s="78">
        <v>0</v>
      </c>
      <c r="N78" s="78">
        <v>1.8E-3</v>
      </c>
      <c r="O78" s="78">
        <v>2.9999999999999997E-4</v>
      </c>
    </row>
    <row r="79" spans="2:15">
      <c r="B79" t="s">
        <v>1234</v>
      </c>
      <c r="C79" t="s">
        <v>1235</v>
      </c>
      <c r="D79" t="s">
        <v>100</v>
      </c>
      <c r="E79" t="s">
        <v>123</v>
      </c>
      <c r="F79" t="s">
        <v>1236</v>
      </c>
      <c r="G79" t="s">
        <v>1124</v>
      </c>
      <c r="H79" t="s">
        <v>102</v>
      </c>
      <c r="I79" s="77">
        <v>156.91999999999999</v>
      </c>
      <c r="J79" s="77">
        <v>23500</v>
      </c>
      <c r="K79" s="77">
        <v>0</v>
      </c>
      <c r="L79" s="77">
        <v>36.876199999999997</v>
      </c>
      <c r="M79" s="78">
        <v>0</v>
      </c>
      <c r="N79" s="78">
        <v>5.0000000000000001E-3</v>
      </c>
      <c r="O79" s="78">
        <v>6.9999999999999999E-4</v>
      </c>
    </row>
    <row r="80" spans="2:15">
      <c r="B80" t="s">
        <v>1237</v>
      </c>
      <c r="C80" t="s">
        <v>1238</v>
      </c>
      <c r="D80" t="s">
        <v>100</v>
      </c>
      <c r="E80" t="s">
        <v>123</v>
      </c>
      <c r="F80" t="s">
        <v>1239</v>
      </c>
      <c r="G80" t="s">
        <v>1131</v>
      </c>
      <c r="H80" t="s">
        <v>102</v>
      </c>
      <c r="I80" s="77">
        <v>883.65</v>
      </c>
      <c r="J80" s="77">
        <v>864</v>
      </c>
      <c r="K80" s="77">
        <v>0</v>
      </c>
      <c r="L80" s="77">
        <v>7.6347360000000002</v>
      </c>
      <c r="M80" s="78">
        <v>0</v>
      </c>
      <c r="N80" s="78">
        <v>1E-3</v>
      </c>
      <c r="O80" s="78">
        <v>2.0000000000000001E-4</v>
      </c>
    </row>
    <row r="81" spans="2:15">
      <c r="B81" t="s">
        <v>1240</v>
      </c>
      <c r="C81" t="s">
        <v>1241</v>
      </c>
      <c r="D81" t="s">
        <v>100</v>
      </c>
      <c r="E81" t="s">
        <v>123</v>
      </c>
      <c r="F81" t="s">
        <v>644</v>
      </c>
      <c r="G81" t="s">
        <v>645</v>
      </c>
      <c r="H81" t="s">
        <v>102</v>
      </c>
      <c r="I81" s="77">
        <v>256.89999999999998</v>
      </c>
      <c r="J81" s="77">
        <v>38400</v>
      </c>
      <c r="K81" s="77">
        <v>0</v>
      </c>
      <c r="L81" s="77">
        <v>98.649600000000007</v>
      </c>
      <c r="M81" s="78">
        <v>0</v>
      </c>
      <c r="N81" s="78">
        <v>1.34E-2</v>
      </c>
      <c r="O81" s="78">
        <v>2E-3</v>
      </c>
    </row>
    <row r="82" spans="2:15">
      <c r="B82" t="s">
        <v>1242</v>
      </c>
      <c r="C82" t="s">
        <v>1243</v>
      </c>
      <c r="D82" t="s">
        <v>100</v>
      </c>
      <c r="E82" t="s">
        <v>123</v>
      </c>
      <c r="F82" t="s">
        <v>1244</v>
      </c>
      <c r="G82" t="s">
        <v>726</v>
      </c>
      <c r="H82" t="s">
        <v>102</v>
      </c>
      <c r="I82" s="77">
        <v>62.73</v>
      </c>
      <c r="J82" s="77">
        <v>3186</v>
      </c>
      <c r="K82" s="77">
        <v>0</v>
      </c>
      <c r="L82" s="77">
        <v>1.9985778000000001</v>
      </c>
      <c r="M82" s="78">
        <v>0</v>
      </c>
      <c r="N82" s="78">
        <v>2.9999999999999997E-4</v>
      </c>
      <c r="O82" s="78">
        <v>0</v>
      </c>
    </row>
    <row r="83" spans="2:15">
      <c r="B83" t="s">
        <v>1245</v>
      </c>
      <c r="C83" t="s">
        <v>1246</v>
      </c>
      <c r="D83" t="s">
        <v>100</v>
      </c>
      <c r="E83" t="s">
        <v>123</v>
      </c>
      <c r="F83" t="s">
        <v>1247</v>
      </c>
      <c r="G83" t="s">
        <v>726</v>
      </c>
      <c r="H83" t="s">
        <v>102</v>
      </c>
      <c r="I83" s="77">
        <v>144.09</v>
      </c>
      <c r="J83" s="77">
        <v>11980</v>
      </c>
      <c r="K83" s="77">
        <v>0</v>
      </c>
      <c r="L83" s="77">
        <v>17.261982</v>
      </c>
      <c r="M83" s="78">
        <v>0</v>
      </c>
      <c r="N83" s="78">
        <v>2.3999999999999998E-3</v>
      </c>
      <c r="O83" s="78">
        <v>2.9999999999999997E-4</v>
      </c>
    </row>
    <row r="84" spans="2:15">
      <c r="B84" t="s">
        <v>1248</v>
      </c>
      <c r="C84" t="s">
        <v>1249</v>
      </c>
      <c r="D84" t="s">
        <v>100</v>
      </c>
      <c r="E84" t="s">
        <v>123</v>
      </c>
      <c r="F84" t="s">
        <v>1250</v>
      </c>
      <c r="G84" t="s">
        <v>726</v>
      </c>
      <c r="H84" t="s">
        <v>102</v>
      </c>
      <c r="I84" s="77">
        <v>72.650000000000006</v>
      </c>
      <c r="J84" s="77">
        <v>26950</v>
      </c>
      <c r="K84" s="77">
        <v>0</v>
      </c>
      <c r="L84" s="77">
        <v>19.579174999999999</v>
      </c>
      <c r="M84" s="78">
        <v>0</v>
      </c>
      <c r="N84" s="78">
        <v>2.7000000000000001E-3</v>
      </c>
      <c r="O84" s="78">
        <v>4.0000000000000002E-4</v>
      </c>
    </row>
    <row r="85" spans="2:15">
      <c r="B85" t="s">
        <v>1251</v>
      </c>
      <c r="C85" t="s">
        <v>1252</v>
      </c>
      <c r="D85" t="s">
        <v>100</v>
      </c>
      <c r="E85" t="s">
        <v>123</v>
      </c>
      <c r="F85" t="s">
        <v>1253</v>
      </c>
      <c r="G85" t="s">
        <v>764</v>
      </c>
      <c r="H85" t="s">
        <v>102</v>
      </c>
      <c r="I85" s="77">
        <v>2175.15</v>
      </c>
      <c r="J85" s="77">
        <v>1178</v>
      </c>
      <c r="K85" s="77">
        <v>0</v>
      </c>
      <c r="L85" s="77">
        <v>25.623266999999998</v>
      </c>
      <c r="M85" s="78">
        <v>0</v>
      </c>
      <c r="N85" s="78">
        <v>3.5000000000000001E-3</v>
      </c>
      <c r="O85" s="78">
        <v>5.0000000000000001E-4</v>
      </c>
    </row>
    <row r="86" spans="2:15">
      <c r="B86" t="s">
        <v>1254</v>
      </c>
      <c r="C86" t="s">
        <v>1255</v>
      </c>
      <c r="D86" t="s">
        <v>100</v>
      </c>
      <c r="E86" t="s">
        <v>123</v>
      </c>
      <c r="F86" t="s">
        <v>1256</v>
      </c>
      <c r="G86" t="s">
        <v>613</v>
      </c>
      <c r="H86" t="s">
        <v>102</v>
      </c>
      <c r="I86" s="77">
        <v>164.92</v>
      </c>
      <c r="J86" s="77">
        <v>3661</v>
      </c>
      <c r="K86" s="77">
        <v>0</v>
      </c>
      <c r="L86" s="77">
        <v>6.0377212</v>
      </c>
      <c r="M86" s="78">
        <v>0</v>
      </c>
      <c r="N86" s="78">
        <v>8.0000000000000004E-4</v>
      </c>
      <c r="O86" s="78">
        <v>1E-4</v>
      </c>
    </row>
    <row r="87" spans="2:15">
      <c r="B87" t="s">
        <v>1257</v>
      </c>
      <c r="C87" t="s">
        <v>1258</v>
      </c>
      <c r="D87" t="s">
        <v>100</v>
      </c>
      <c r="E87" t="s">
        <v>123</v>
      </c>
      <c r="F87" t="s">
        <v>1259</v>
      </c>
      <c r="G87" t="s">
        <v>613</v>
      </c>
      <c r="H87" t="s">
        <v>102</v>
      </c>
      <c r="I87" s="77">
        <v>29.29</v>
      </c>
      <c r="J87" s="77">
        <v>5580</v>
      </c>
      <c r="K87" s="77">
        <v>0</v>
      </c>
      <c r="L87" s="77">
        <v>1.634382</v>
      </c>
      <c r="M87" s="78">
        <v>0</v>
      </c>
      <c r="N87" s="78">
        <v>2.0000000000000001E-4</v>
      </c>
      <c r="O87" s="78">
        <v>0</v>
      </c>
    </row>
    <row r="88" spans="2:15">
      <c r="B88" t="s">
        <v>1260</v>
      </c>
      <c r="C88" t="s">
        <v>1261</v>
      </c>
      <c r="D88" t="s">
        <v>100</v>
      </c>
      <c r="E88" t="s">
        <v>123</v>
      </c>
      <c r="F88" t="s">
        <v>631</v>
      </c>
      <c r="G88" t="s">
        <v>613</v>
      </c>
      <c r="H88" t="s">
        <v>102</v>
      </c>
      <c r="I88" s="77">
        <v>2049.36</v>
      </c>
      <c r="J88" s="77">
        <v>1167</v>
      </c>
      <c r="K88" s="77">
        <v>0</v>
      </c>
      <c r="L88" s="77">
        <v>23.916031199999999</v>
      </c>
      <c r="M88" s="78">
        <v>0</v>
      </c>
      <c r="N88" s="78">
        <v>3.3E-3</v>
      </c>
      <c r="O88" s="78">
        <v>5.0000000000000001E-4</v>
      </c>
    </row>
    <row r="89" spans="2:15">
      <c r="B89" t="s">
        <v>1262</v>
      </c>
      <c r="C89" t="s">
        <v>1263</v>
      </c>
      <c r="D89" t="s">
        <v>100</v>
      </c>
      <c r="E89" t="s">
        <v>123</v>
      </c>
      <c r="F89" t="s">
        <v>1264</v>
      </c>
      <c r="G89" t="s">
        <v>613</v>
      </c>
      <c r="H89" t="s">
        <v>102</v>
      </c>
      <c r="I89" s="77">
        <v>293.64</v>
      </c>
      <c r="J89" s="77">
        <v>4892</v>
      </c>
      <c r="K89" s="77">
        <v>0</v>
      </c>
      <c r="L89" s="77">
        <v>14.3648688</v>
      </c>
      <c r="M89" s="78">
        <v>0</v>
      </c>
      <c r="N89" s="78">
        <v>2E-3</v>
      </c>
      <c r="O89" s="78">
        <v>2.9999999999999997E-4</v>
      </c>
    </row>
    <row r="90" spans="2:15">
      <c r="B90" t="s">
        <v>1265</v>
      </c>
      <c r="C90" t="s">
        <v>1266</v>
      </c>
      <c r="D90" t="s">
        <v>100</v>
      </c>
      <c r="E90" t="s">
        <v>123</v>
      </c>
      <c r="F90" t="s">
        <v>634</v>
      </c>
      <c r="G90" t="s">
        <v>347</v>
      </c>
      <c r="H90" t="s">
        <v>102</v>
      </c>
      <c r="I90" s="77">
        <v>176.53</v>
      </c>
      <c r="J90" s="77">
        <v>3380</v>
      </c>
      <c r="K90" s="77">
        <v>0</v>
      </c>
      <c r="L90" s="77">
        <v>5.9667139999999996</v>
      </c>
      <c r="M90" s="78">
        <v>0</v>
      </c>
      <c r="N90" s="78">
        <v>8.0000000000000004E-4</v>
      </c>
      <c r="O90" s="78">
        <v>1E-4</v>
      </c>
    </row>
    <row r="91" spans="2:15">
      <c r="B91" t="s">
        <v>1267</v>
      </c>
      <c r="C91" t="s">
        <v>1268</v>
      </c>
      <c r="D91" t="s">
        <v>100</v>
      </c>
      <c r="E91" t="s">
        <v>123</v>
      </c>
      <c r="F91" t="s">
        <v>436</v>
      </c>
      <c r="G91" t="s">
        <v>347</v>
      </c>
      <c r="H91" t="s">
        <v>102</v>
      </c>
      <c r="I91" s="77">
        <v>35.65</v>
      </c>
      <c r="J91" s="77">
        <v>71190</v>
      </c>
      <c r="K91" s="77">
        <v>0</v>
      </c>
      <c r="L91" s="77">
        <v>25.379235000000001</v>
      </c>
      <c r="M91" s="78">
        <v>0</v>
      </c>
      <c r="N91" s="78">
        <v>3.5000000000000001E-3</v>
      </c>
      <c r="O91" s="78">
        <v>5.0000000000000001E-4</v>
      </c>
    </row>
    <row r="92" spans="2:15">
      <c r="B92" t="s">
        <v>1269</v>
      </c>
      <c r="C92" t="s">
        <v>1270</v>
      </c>
      <c r="D92" t="s">
        <v>100</v>
      </c>
      <c r="E92" t="s">
        <v>123</v>
      </c>
      <c r="F92" t="s">
        <v>1271</v>
      </c>
      <c r="G92" t="s">
        <v>347</v>
      </c>
      <c r="H92" t="s">
        <v>102</v>
      </c>
      <c r="I92" s="77">
        <v>902.52</v>
      </c>
      <c r="J92" s="77">
        <v>858.7</v>
      </c>
      <c r="K92" s="77">
        <v>0</v>
      </c>
      <c r="L92" s="77">
        <v>7.7499392399999998</v>
      </c>
      <c r="M92" s="78">
        <v>0</v>
      </c>
      <c r="N92" s="78">
        <v>1.1000000000000001E-3</v>
      </c>
      <c r="O92" s="78">
        <v>2.0000000000000001E-4</v>
      </c>
    </row>
    <row r="93" spans="2:15">
      <c r="B93" t="s">
        <v>1272</v>
      </c>
      <c r="C93" t="s">
        <v>1273</v>
      </c>
      <c r="D93" t="s">
        <v>100</v>
      </c>
      <c r="E93" t="s">
        <v>123</v>
      </c>
      <c r="F93" t="s">
        <v>468</v>
      </c>
      <c r="G93" t="s">
        <v>347</v>
      </c>
      <c r="H93" t="s">
        <v>102</v>
      </c>
      <c r="I93" s="77">
        <v>443.64</v>
      </c>
      <c r="J93" s="77">
        <v>6819</v>
      </c>
      <c r="K93" s="77">
        <v>0</v>
      </c>
      <c r="L93" s="77">
        <v>30.2518116</v>
      </c>
      <c r="M93" s="78">
        <v>0</v>
      </c>
      <c r="N93" s="78">
        <v>4.1000000000000003E-3</v>
      </c>
      <c r="O93" s="78">
        <v>5.9999999999999995E-4</v>
      </c>
    </row>
    <row r="94" spans="2:15">
      <c r="B94" t="s">
        <v>1274</v>
      </c>
      <c r="C94" t="s">
        <v>1275</v>
      </c>
      <c r="D94" t="s">
        <v>100</v>
      </c>
      <c r="E94" t="s">
        <v>123</v>
      </c>
      <c r="F94" t="s">
        <v>605</v>
      </c>
      <c r="G94" t="s">
        <v>347</v>
      </c>
      <c r="H94" t="s">
        <v>102</v>
      </c>
      <c r="I94" s="77">
        <v>14096.46</v>
      </c>
      <c r="J94" s="77">
        <v>156.1</v>
      </c>
      <c r="K94" s="77">
        <v>0</v>
      </c>
      <c r="L94" s="77">
        <v>22.004574059999999</v>
      </c>
      <c r="M94" s="78">
        <v>0</v>
      </c>
      <c r="N94" s="78">
        <v>3.0000000000000001E-3</v>
      </c>
      <c r="O94" s="78">
        <v>4.0000000000000002E-4</v>
      </c>
    </row>
    <row r="95" spans="2:15">
      <c r="B95" t="s">
        <v>1276</v>
      </c>
      <c r="C95" t="s">
        <v>1277</v>
      </c>
      <c r="D95" t="s">
        <v>100</v>
      </c>
      <c r="E95" t="s">
        <v>123</v>
      </c>
      <c r="F95" t="s">
        <v>398</v>
      </c>
      <c r="G95" t="s">
        <v>347</v>
      </c>
      <c r="H95" t="s">
        <v>102</v>
      </c>
      <c r="I95" s="77">
        <v>178.16</v>
      </c>
      <c r="J95" s="77">
        <v>21760</v>
      </c>
      <c r="K95" s="77">
        <v>0</v>
      </c>
      <c r="L95" s="77">
        <v>38.767615999999997</v>
      </c>
      <c r="M95" s="78">
        <v>0</v>
      </c>
      <c r="N95" s="78">
        <v>5.3E-3</v>
      </c>
      <c r="O95" s="78">
        <v>8.0000000000000004E-4</v>
      </c>
    </row>
    <row r="96" spans="2:15">
      <c r="B96" t="s">
        <v>1278</v>
      </c>
      <c r="C96" t="s">
        <v>1279</v>
      </c>
      <c r="D96" t="s">
        <v>100</v>
      </c>
      <c r="E96" t="s">
        <v>123</v>
      </c>
      <c r="F96" t="s">
        <v>401</v>
      </c>
      <c r="G96" t="s">
        <v>347</v>
      </c>
      <c r="H96" t="s">
        <v>102</v>
      </c>
      <c r="I96" s="77">
        <v>2557.38</v>
      </c>
      <c r="J96" s="77">
        <v>1555</v>
      </c>
      <c r="K96" s="77">
        <v>0</v>
      </c>
      <c r="L96" s="77">
        <v>39.767259000000003</v>
      </c>
      <c r="M96" s="78">
        <v>0</v>
      </c>
      <c r="N96" s="78">
        <v>5.4000000000000003E-3</v>
      </c>
      <c r="O96" s="78">
        <v>8.0000000000000004E-4</v>
      </c>
    </row>
    <row r="97" spans="2:15">
      <c r="B97" t="s">
        <v>1280</v>
      </c>
      <c r="C97" t="s">
        <v>1281</v>
      </c>
      <c r="D97" t="s">
        <v>100</v>
      </c>
      <c r="E97" t="s">
        <v>123</v>
      </c>
      <c r="F97" t="s">
        <v>1282</v>
      </c>
      <c r="G97" t="s">
        <v>125</v>
      </c>
      <c r="H97" t="s">
        <v>102</v>
      </c>
      <c r="I97" s="77">
        <v>671.72</v>
      </c>
      <c r="J97" s="77">
        <v>2246</v>
      </c>
      <c r="K97" s="77">
        <v>0</v>
      </c>
      <c r="L97" s="77">
        <v>15.086831200000001</v>
      </c>
      <c r="M97" s="78">
        <v>0</v>
      </c>
      <c r="N97" s="78">
        <v>2.0999999999999999E-3</v>
      </c>
      <c r="O97" s="78">
        <v>2.9999999999999997E-4</v>
      </c>
    </row>
    <row r="98" spans="2:15">
      <c r="B98" t="s">
        <v>1283</v>
      </c>
      <c r="C98" t="s">
        <v>1284</v>
      </c>
      <c r="D98" t="s">
        <v>100</v>
      </c>
      <c r="E98" t="s">
        <v>123</v>
      </c>
      <c r="F98" t="s">
        <v>1285</v>
      </c>
      <c r="G98" t="s">
        <v>1286</v>
      </c>
      <c r="H98" t="s">
        <v>102</v>
      </c>
      <c r="I98" s="77">
        <v>1028.82</v>
      </c>
      <c r="J98" s="77">
        <v>4003</v>
      </c>
      <c r="K98" s="77">
        <v>0</v>
      </c>
      <c r="L98" s="77">
        <v>41.1836646</v>
      </c>
      <c r="M98" s="78">
        <v>0</v>
      </c>
      <c r="N98" s="78">
        <v>5.5999999999999999E-3</v>
      </c>
      <c r="O98" s="78">
        <v>8.0000000000000004E-4</v>
      </c>
    </row>
    <row r="99" spans="2:15">
      <c r="B99" t="s">
        <v>1287</v>
      </c>
      <c r="C99" t="s">
        <v>1288</v>
      </c>
      <c r="D99" t="s">
        <v>100</v>
      </c>
      <c r="E99" t="s">
        <v>123</v>
      </c>
      <c r="F99" t="s">
        <v>1289</v>
      </c>
      <c r="G99" t="s">
        <v>1290</v>
      </c>
      <c r="H99" t="s">
        <v>102</v>
      </c>
      <c r="I99" s="77">
        <v>199.92</v>
      </c>
      <c r="J99" s="77">
        <v>8131</v>
      </c>
      <c r="K99" s="77">
        <v>0</v>
      </c>
      <c r="L99" s="77">
        <v>16.255495199999999</v>
      </c>
      <c r="M99" s="78">
        <v>0</v>
      </c>
      <c r="N99" s="78">
        <v>2.2000000000000001E-3</v>
      </c>
      <c r="O99" s="78">
        <v>2.9999999999999997E-4</v>
      </c>
    </row>
    <row r="100" spans="2:15">
      <c r="B100" t="s">
        <v>1291</v>
      </c>
      <c r="C100" t="s">
        <v>1292</v>
      </c>
      <c r="D100" t="s">
        <v>100</v>
      </c>
      <c r="E100" t="s">
        <v>123</v>
      </c>
      <c r="F100" t="s">
        <v>1293</v>
      </c>
      <c r="G100" t="s">
        <v>1290</v>
      </c>
      <c r="H100" t="s">
        <v>102</v>
      </c>
      <c r="I100" s="77">
        <v>165.57</v>
      </c>
      <c r="J100" s="77">
        <v>15550</v>
      </c>
      <c r="K100" s="77">
        <v>0</v>
      </c>
      <c r="L100" s="77">
        <v>25.746134999999999</v>
      </c>
      <c r="M100" s="78">
        <v>0</v>
      </c>
      <c r="N100" s="78">
        <v>3.5000000000000001E-3</v>
      </c>
      <c r="O100" s="78">
        <v>5.0000000000000001E-4</v>
      </c>
    </row>
    <row r="101" spans="2:15">
      <c r="B101" t="s">
        <v>1294</v>
      </c>
      <c r="C101" t="s">
        <v>1295</v>
      </c>
      <c r="D101" t="s">
        <v>100</v>
      </c>
      <c r="E101" t="s">
        <v>123</v>
      </c>
      <c r="F101" t="s">
        <v>1296</v>
      </c>
      <c r="G101" t="s">
        <v>1290</v>
      </c>
      <c r="H101" t="s">
        <v>102</v>
      </c>
      <c r="I101" s="77">
        <v>73.16</v>
      </c>
      <c r="J101" s="77">
        <v>26410</v>
      </c>
      <c r="K101" s="77">
        <v>0</v>
      </c>
      <c r="L101" s="77">
        <v>19.321556000000001</v>
      </c>
      <c r="M101" s="78">
        <v>0</v>
      </c>
      <c r="N101" s="78">
        <v>2.5999999999999999E-3</v>
      </c>
      <c r="O101" s="78">
        <v>4.0000000000000002E-4</v>
      </c>
    </row>
    <row r="102" spans="2:15">
      <c r="B102" t="s">
        <v>1297</v>
      </c>
      <c r="C102" t="s">
        <v>1298</v>
      </c>
      <c r="D102" t="s">
        <v>100</v>
      </c>
      <c r="E102" t="s">
        <v>123</v>
      </c>
      <c r="F102" t="s">
        <v>1299</v>
      </c>
      <c r="G102" t="s">
        <v>1290</v>
      </c>
      <c r="H102" t="s">
        <v>102</v>
      </c>
      <c r="I102" s="77">
        <v>268.56</v>
      </c>
      <c r="J102" s="77">
        <v>7500</v>
      </c>
      <c r="K102" s="77">
        <v>0</v>
      </c>
      <c r="L102" s="77">
        <v>20.141999999999999</v>
      </c>
      <c r="M102" s="78">
        <v>0</v>
      </c>
      <c r="N102" s="78">
        <v>2.7000000000000001E-3</v>
      </c>
      <c r="O102" s="78">
        <v>4.0000000000000002E-4</v>
      </c>
    </row>
    <row r="103" spans="2:15">
      <c r="B103" t="s">
        <v>1300</v>
      </c>
      <c r="C103" t="s">
        <v>1301</v>
      </c>
      <c r="D103" t="s">
        <v>100</v>
      </c>
      <c r="E103" t="s">
        <v>123</v>
      </c>
      <c r="F103" t="s">
        <v>1302</v>
      </c>
      <c r="G103" t="s">
        <v>1290</v>
      </c>
      <c r="H103" t="s">
        <v>102</v>
      </c>
      <c r="I103" s="77">
        <v>65.459999999999994</v>
      </c>
      <c r="J103" s="77">
        <v>21820</v>
      </c>
      <c r="K103" s="77">
        <v>0</v>
      </c>
      <c r="L103" s="77">
        <v>14.283372</v>
      </c>
      <c r="M103" s="78">
        <v>0</v>
      </c>
      <c r="N103" s="78">
        <v>1.9E-3</v>
      </c>
      <c r="O103" s="78">
        <v>2.9999999999999997E-4</v>
      </c>
    </row>
    <row r="104" spans="2:15">
      <c r="B104" t="s">
        <v>1303</v>
      </c>
      <c r="C104" t="s">
        <v>1304</v>
      </c>
      <c r="D104" t="s">
        <v>100</v>
      </c>
      <c r="E104" t="s">
        <v>123</v>
      </c>
      <c r="F104" t="s">
        <v>1305</v>
      </c>
      <c r="G104" t="s">
        <v>1290</v>
      </c>
      <c r="H104" t="s">
        <v>102</v>
      </c>
      <c r="I104" s="77">
        <v>4711.17</v>
      </c>
      <c r="J104" s="77">
        <v>1769</v>
      </c>
      <c r="K104" s="77">
        <v>0</v>
      </c>
      <c r="L104" s="77">
        <v>83.340597299999999</v>
      </c>
      <c r="M104" s="78">
        <v>0</v>
      </c>
      <c r="N104" s="78">
        <v>1.1299999999999999E-2</v>
      </c>
      <c r="O104" s="78">
        <v>1.6999999999999999E-3</v>
      </c>
    </row>
    <row r="105" spans="2:15">
      <c r="B105" t="s">
        <v>1306</v>
      </c>
      <c r="C105" t="s">
        <v>1307</v>
      </c>
      <c r="D105" t="s">
        <v>100</v>
      </c>
      <c r="E105" t="s">
        <v>123</v>
      </c>
      <c r="F105" t="s">
        <v>1308</v>
      </c>
      <c r="G105" t="s">
        <v>1309</v>
      </c>
      <c r="H105" t="s">
        <v>102</v>
      </c>
      <c r="I105" s="77">
        <v>1389.56</v>
      </c>
      <c r="J105" s="77">
        <v>4801</v>
      </c>
      <c r="K105" s="77">
        <v>0</v>
      </c>
      <c r="L105" s="77">
        <v>66.712775600000001</v>
      </c>
      <c r="M105" s="78">
        <v>0</v>
      </c>
      <c r="N105" s="78">
        <v>9.1000000000000004E-3</v>
      </c>
      <c r="O105" s="78">
        <v>1.4E-3</v>
      </c>
    </row>
    <row r="106" spans="2:15">
      <c r="B106" t="s">
        <v>1310</v>
      </c>
      <c r="C106" t="s">
        <v>1311</v>
      </c>
      <c r="D106" t="s">
        <v>100</v>
      </c>
      <c r="E106" t="s">
        <v>123</v>
      </c>
      <c r="F106" t="s">
        <v>1312</v>
      </c>
      <c r="G106" t="s">
        <v>1309</v>
      </c>
      <c r="H106" t="s">
        <v>102</v>
      </c>
      <c r="I106" s="77">
        <v>338.62</v>
      </c>
      <c r="J106" s="77">
        <v>19750</v>
      </c>
      <c r="K106" s="77">
        <v>0</v>
      </c>
      <c r="L106" s="77">
        <v>66.877449999999996</v>
      </c>
      <c r="M106" s="78">
        <v>0</v>
      </c>
      <c r="N106" s="78">
        <v>9.1000000000000004E-3</v>
      </c>
      <c r="O106" s="78">
        <v>1.4E-3</v>
      </c>
    </row>
    <row r="107" spans="2:15">
      <c r="B107" t="s">
        <v>1313</v>
      </c>
      <c r="C107" t="s">
        <v>1314</v>
      </c>
      <c r="D107" t="s">
        <v>100</v>
      </c>
      <c r="E107" t="s">
        <v>123</v>
      </c>
      <c r="F107" t="s">
        <v>1315</v>
      </c>
      <c r="G107" t="s">
        <v>1309</v>
      </c>
      <c r="H107" t="s">
        <v>102</v>
      </c>
      <c r="I107" s="77">
        <v>940.14</v>
      </c>
      <c r="J107" s="77">
        <v>7800</v>
      </c>
      <c r="K107" s="77">
        <v>0</v>
      </c>
      <c r="L107" s="77">
        <v>73.330920000000006</v>
      </c>
      <c r="M107" s="78">
        <v>0</v>
      </c>
      <c r="N107" s="78">
        <v>0.01</v>
      </c>
      <c r="O107" s="78">
        <v>1.5E-3</v>
      </c>
    </row>
    <row r="108" spans="2:15">
      <c r="B108" t="s">
        <v>1316</v>
      </c>
      <c r="C108" t="s">
        <v>1317</v>
      </c>
      <c r="D108" t="s">
        <v>100</v>
      </c>
      <c r="E108" t="s">
        <v>123</v>
      </c>
      <c r="F108" t="s">
        <v>1318</v>
      </c>
      <c r="G108" t="s">
        <v>127</v>
      </c>
      <c r="H108" t="s">
        <v>102</v>
      </c>
      <c r="I108" s="77">
        <v>90.59</v>
      </c>
      <c r="J108" s="77">
        <v>31220</v>
      </c>
      <c r="K108" s="77">
        <v>0</v>
      </c>
      <c r="L108" s="77">
        <v>28.282198000000001</v>
      </c>
      <c r="M108" s="78">
        <v>0</v>
      </c>
      <c r="N108" s="78">
        <v>3.8999999999999998E-3</v>
      </c>
      <c r="O108" s="78">
        <v>5.9999999999999995E-4</v>
      </c>
    </row>
    <row r="109" spans="2:15">
      <c r="B109" t="s">
        <v>1319</v>
      </c>
      <c r="C109" t="s">
        <v>1320</v>
      </c>
      <c r="D109" t="s">
        <v>100</v>
      </c>
      <c r="E109" t="s">
        <v>123</v>
      </c>
      <c r="F109" t="s">
        <v>1321</v>
      </c>
      <c r="G109" t="s">
        <v>127</v>
      </c>
      <c r="H109" t="s">
        <v>102</v>
      </c>
      <c r="I109" s="77">
        <v>11479.86</v>
      </c>
      <c r="J109" s="77">
        <v>178.2</v>
      </c>
      <c r="K109" s="77">
        <v>0</v>
      </c>
      <c r="L109" s="77">
        <v>20.457110520000001</v>
      </c>
      <c r="M109" s="78">
        <v>0</v>
      </c>
      <c r="N109" s="78">
        <v>2.8E-3</v>
      </c>
      <c r="O109" s="78">
        <v>4.0000000000000002E-4</v>
      </c>
    </row>
    <row r="110" spans="2:15">
      <c r="B110" t="s">
        <v>1322</v>
      </c>
      <c r="C110" t="s">
        <v>1323</v>
      </c>
      <c r="D110" t="s">
        <v>100</v>
      </c>
      <c r="E110" t="s">
        <v>123</v>
      </c>
      <c r="F110" t="s">
        <v>1324</v>
      </c>
      <c r="G110" t="s">
        <v>128</v>
      </c>
      <c r="H110" t="s">
        <v>102</v>
      </c>
      <c r="I110" s="77">
        <v>326.8</v>
      </c>
      <c r="J110" s="77">
        <v>566.6</v>
      </c>
      <c r="K110" s="77">
        <v>0</v>
      </c>
      <c r="L110" s="77">
        <v>1.8516488</v>
      </c>
      <c r="M110" s="78">
        <v>0</v>
      </c>
      <c r="N110" s="78">
        <v>2.9999999999999997E-4</v>
      </c>
      <c r="O110" s="78">
        <v>0</v>
      </c>
    </row>
    <row r="111" spans="2:15">
      <c r="B111" t="s">
        <v>1325</v>
      </c>
      <c r="C111" t="s">
        <v>1326</v>
      </c>
      <c r="D111" t="s">
        <v>100</v>
      </c>
      <c r="E111" t="s">
        <v>123</v>
      </c>
      <c r="F111" t="s">
        <v>1327</v>
      </c>
      <c r="G111" t="s">
        <v>128</v>
      </c>
      <c r="H111" t="s">
        <v>102</v>
      </c>
      <c r="I111" s="77">
        <v>914.39</v>
      </c>
      <c r="J111" s="77">
        <v>1575</v>
      </c>
      <c r="K111" s="77">
        <v>0</v>
      </c>
      <c r="L111" s="77">
        <v>14.401642499999999</v>
      </c>
      <c r="M111" s="78">
        <v>0</v>
      </c>
      <c r="N111" s="78">
        <v>2E-3</v>
      </c>
      <c r="O111" s="78">
        <v>2.9999999999999997E-4</v>
      </c>
    </row>
    <row r="112" spans="2:15">
      <c r="B112" t="s">
        <v>1328</v>
      </c>
      <c r="C112" t="s">
        <v>1329</v>
      </c>
      <c r="D112" t="s">
        <v>100</v>
      </c>
      <c r="E112" t="s">
        <v>123</v>
      </c>
      <c r="F112" t="s">
        <v>1330</v>
      </c>
      <c r="G112" t="s">
        <v>129</v>
      </c>
      <c r="H112" t="s">
        <v>102</v>
      </c>
      <c r="I112" s="77">
        <v>101.57</v>
      </c>
      <c r="J112" s="77">
        <v>8834</v>
      </c>
      <c r="K112" s="77">
        <v>0</v>
      </c>
      <c r="L112" s="77">
        <v>8.9726938000000001</v>
      </c>
      <c r="M112" s="78">
        <v>0</v>
      </c>
      <c r="N112" s="78">
        <v>1.1999999999999999E-3</v>
      </c>
      <c r="O112" s="78">
        <v>2.0000000000000001E-4</v>
      </c>
    </row>
    <row r="113" spans="2:15">
      <c r="B113" t="s">
        <v>1331</v>
      </c>
      <c r="C113" t="s">
        <v>1332</v>
      </c>
      <c r="D113" t="s">
        <v>100</v>
      </c>
      <c r="E113" t="s">
        <v>123</v>
      </c>
      <c r="F113" t="s">
        <v>1333</v>
      </c>
      <c r="G113" t="s">
        <v>129</v>
      </c>
      <c r="H113" t="s">
        <v>102</v>
      </c>
      <c r="I113" s="77">
        <v>4.08</v>
      </c>
      <c r="J113" s="77">
        <v>11690</v>
      </c>
      <c r="K113" s="77">
        <v>0</v>
      </c>
      <c r="L113" s="77">
        <v>0.47695199999999999</v>
      </c>
      <c r="M113" s="78">
        <v>0</v>
      </c>
      <c r="N113" s="78">
        <v>1E-4</v>
      </c>
      <c r="O113" s="78">
        <v>0</v>
      </c>
    </row>
    <row r="114" spans="2:15">
      <c r="B114" t="s">
        <v>1334</v>
      </c>
      <c r="C114" t="s">
        <v>1335</v>
      </c>
      <c r="D114" t="s">
        <v>100</v>
      </c>
      <c r="E114" t="s">
        <v>123</v>
      </c>
      <c r="F114" t="s">
        <v>1336</v>
      </c>
      <c r="G114" t="s">
        <v>132</v>
      </c>
      <c r="H114" t="s">
        <v>102</v>
      </c>
      <c r="I114" s="77">
        <v>2420.66</v>
      </c>
      <c r="J114" s="77">
        <v>1494</v>
      </c>
      <c r="K114" s="77">
        <v>0</v>
      </c>
      <c r="L114" s="77">
        <v>36.164660400000002</v>
      </c>
      <c r="M114" s="78">
        <v>0</v>
      </c>
      <c r="N114" s="78">
        <v>4.8999999999999998E-3</v>
      </c>
      <c r="O114" s="78">
        <v>6.9999999999999999E-4</v>
      </c>
    </row>
    <row r="115" spans="2:15">
      <c r="B115" t="s">
        <v>1337</v>
      </c>
      <c r="C115" t="s">
        <v>1338</v>
      </c>
      <c r="D115" t="s">
        <v>100</v>
      </c>
      <c r="E115" t="s">
        <v>123</v>
      </c>
      <c r="F115" t="s">
        <v>565</v>
      </c>
      <c r="G115" t="s">
        <v>132</v>
      </c>
      <c r="H115" t="s">
        <v>102</v>
      </c>
      <c r="I115" s="77">
        <v>2141.67</v>
      </c>
      <c r="J115" s="77">
        <v>1232</v>
      </c>
      <c r="K115" s="77">
        <v>0</v>
      </c>
      <c r="L115" s="77">
        <v>26.3853744</v>
      </c>
      <c r="M115" s="78">
        <v>0</v>
      </c>
      <c r="N115" s="78">
        <v>3.5999999999999999E-3</v>
      </c>
      <c r="O115" s="78">
        <v>5.0000000000000001E-4</v>
      </c>
    </row>
    <row r="116" spans="2:15">
      <c r="B116" s="79" t="s">
        <v>1339</v>
      </c>
      <c r="E116" s="16"/>
      <c r="F116" s="16"/>
      <c r="G116" s="16"/>
      <c r="I116" s="81">
        <v>41110.94</v>
      </c>
      <c r="K116" s="81">
        <v>0.38507000000000002</v>
      </c>
      <c r="L116" s="81">
        <v>317.62639670999999</v>
      </c>
      <c r="N116" s="80">
        <v>4.3200000000000002E-2</v>
      </c>
      <c r="O116" s="80">
        <v>6.4000000000000003E-3</v>
      </c>
    </row>
    <row r="117" spans="2:15">
      <c r="B117" t="s">
        <v>1340</v>
      </c>
      <c r="C117" t="s">
        <v>1341</v>
      </c>
      <c r="D117" t="s">
        <v>100</v>
      </c>
      <c r="E117" t="s">
        <v>123</v>
      </c>
      <c r="F117" t="s">
        <v>1342</v>
      </c>
      <c r="G117" t="s">
        <v>1343</v>
      </c>
      <c r="H117" t="s">
        <v>102</v>
      </c>
      <c r="I117" s="77">
        <v>160.83000000000001</v>
      </c>
      <c r="J117" s="77">
        <v>129.5</v>
      </c>
      <c r="K117" s="77">
        <v>0</v>
      </c>
      <c r="L117" s="77">
        <v>0.20827485000000001</v>
      </c>
      <c r="M117" s="78">
        <v>0</v>
      </c>
      <c r="N117" s="78">
        <v>0</v>
      </c>
      <c r="O117" s="78">
        <v>0</v>
      </c>
    </row>
    <row r="118" spans="2:15">
      <c r="B118" t="s">
        <v>1344</v>
      </c>
      <c r="C118" t="s">
        <v>1345</v>
      </c>
      <c r="D118" t="s">
        <v>100</v>
      </c>
      <c r="E118" t="s">
        <v>123</v>
      </c>
      <c r="F118" t="s">
        <v>1346</v>
      </c>
      <c r="G118" t="s">
        <v>1343</v>
      </c>
      <c r="H118" t="s">
        <v>102</v>
      </c>
      <c r="I118" s="77">
        <v>358.82</v>
      </c>
      <c r="J118" s="77">
        <v>5999</v>
      </c>
      <c r="K118" s="77">
        <v>0</v>
      </c>
      <c r="L118" s="77">
        <v>21.5256118</v>
      </c>
      <c r="M118" s="78">
        <v>0</v>
      </c>
      <c r="N118" s="78">
        <v>2.8999999999999998E-3</v>
      </c>
      <c r="O118" s="78">
        <v>4.0000000000000002E-4</v>
      </c>
    </row>
    <row r="119" spans="2:15">
      <c r="B119" t="s">
        <v>1347</v>
      </c>
      <c r="C119" t="s">
        <v>1348</v>
      </c>
      <c r="D119" t="s">
        <v>100</v>
      </c>
      <c r="E119" t="s">
        <v>123</v>
      </c>
      <c r="F119" t="s">
        <v>1349</v>
      </c>
      <c r="G119" t="s">
        <v>327</v>
      </c>
      <c r="H119" t="s">
        <v>102</v>
      </c>
      <c r="I119" s="77">
        <v>203.77</v>
      </c>
      <c r="J119" s="77">
        <v>3094</v>
      </c>
      <c r="K119" s="77">
        <v>0</v>
      </c>
      <c r="L119" s="77">
        <v>6.3046438</v>
      </c>
      <c r="M119" s="78">
        <v>0</v>
      </c>
      <c r="N119" s="78">
        <v>8.9999999999999998E-4</v>
      </c>
      <c r="O119" s="78">
        <v>1E-4</v>
      </c>
    </row>
    <row r="120" spans="2:15">
      <c r="B120" t="s">
        <v>1350</v>
      </c>
      <c r="C120" t="s">
        <v>1351</v>
      </c>
      <c r="D120" t="s">
        <v>100</v>
      </c>
      <c r="E120" t="s">
        <v>123</v>
      </c>
      <c r="F120" t="s">
        <v>815</v>
      </c>
      <c r="G120" t="s">
        <v>669</v>
      </c>
      <c r="H120" t="s">
        <v>102</v>
      </c>
      <c r="I120" s="77">
        <v>31.6</v>
      </c>
      <c r="J120" s="77">
        <v>5877</v>
      </c>
      <c r="K120" s="77">
        <v>0</v>
      </c>
      <c r="L120" s="77">
        <v>1.857132</v>
      </c>
      <c r="M120" s="78">
        <v>0</v>
      </c>
      <c r="N120" s="78">
        <v>2.9999999999999997E-4</v>
      </c>
      <c r="O120" s="78">
        <v>0</v>
      </c>
    </row>
    <row r="121" spans="2:15">
      <c r="B121" t="s">
        <v>1352</v>
      </c>
      <c r="C121" t="s">
        <v>1353</v>
      </c>
      <c r="D121" t="s">
        <v>100</v>
      </c>
      <c r="E121" t="s">
        <v>123</v>
      </c>
      <c r="F121" t="s">
        <v>1354</v>
      </c>
      <c r="G121" t="s">
        <v>669</v>
      </c>
      <c r="H121" t="s">
        <v>102</v>
      </c>
      <c r="I121" s="77">
        <v>326.12</v>
      </c>
      <c r="J121" s="77">
        <v>1258</v>
      </c>
      <c r="K121" s="77">
        <v>0</v>
      </c>
      <c r="L121" s="77">
        <v>4.1025895999999999</v>
      </c>
      <c r="M121" s="78">
        <v>0</v>
      </c>
      <c r="N121" s="78">
        <v>5.9999999999999995E-4</v>
      </c>
      <c r="O121" s="78">
        <v>1E-4</v>
      </c>
    </row>
    <row r="122" spans="2:15">
      <c r="B122" t="s">
        <v>1355</v>
      </c>
      <c r="C122" t="s">
        <v>1356</v>
      </c>
      <c r="D122" t="s">
        <v>100</v>
      </c>
      <c r="E122" t="s">
        <v>123</v>
      </c>
      <c r="F122" t="s">
        <v>1357</v>
      </c>
      <c r="G122" t="s">
        <v>669</v>
      </c>
      <c r="H122" t="s">
        <v>102</v>
      </c>
      <c r="I122" s="77">
        <v>373.28</v>
      </c>
      <c r="J122" s="77">
        <v>670.4</v>
      </c>
      <c r="K122" s="77">
        <v>0</v>
      </c>
      <c r="L122" s="77">
        <v>2.5024691200000002</v>
      </c>
      <c r="M122" s="78">
        <v>0</v>
      </c>
      <c r="N122" s="78">
        <v>2.9999999999999997E-4</v>
      </c>
      <c r="O122" s="78">
        <v>1E-4</v>
      </c>
    </row>
    <row r="123" spans="2:15">
      <c r="B123" t="s">
        <v>1358</v>
      </c>
      <c r="C123" t="s">
        <v>1359</v>
      </c>
      <c r="D123" t="s">
        <v>100</v>
      </c>
      <c r="E123" t="s">
        <v>123</v>
      </c>
      <c r="F123" t="s">
        <v>1360</v>
      </c>
      <c r="G123" t="s">
        <v>669</v>
      </c>
      <c r="H123" t="s">
        <v>102</v>
      </c>
      <c r="I123" s="77">
        <v>352.51</v>
      </c>
      <c r="J123" s="77">
        <v>571.70000000000005</v>
      </c>
      <c r="K123" s="77">
        <v>0</v>
      </c>
      <c r="L123" s="77">
        <v>2.0152996700000001</v>
      </c>
      <c r="M123" s="78">
        <v>0</v>
      </c>
      <c r="N123" s="78">
        <v>2.9999999999999997E-4</v>
      </c>
      <c r="O123" s="78">
        <v>0</v>
      </c>
    </row>
    <row r="124" spans="2:15">
      <c r="B124" t="s">
        <v>1361</v>
      </c>
      <c r="C124" t="s">
        <v>1362</v>
      </c>
      <c r="D124" t="s">
        <v>100</v>
      </c>
      <c r="E124" t="s">
        <v>123</v>
      </c>
      <c r="F124" t="s">
        <v>1363</v>
      </c>
      <c r="G124" t="s">
        <v>596</v>
      </c>
      <c r="H124" t="s">
        <v>102</v>
      </c>
      <c r="I124" s="77">
        <v>3664.43</v>
      </c>
      <c r="J124" s="77">
        <v>161.5</v>
      </c>
      <c r="K124" s="77">
        <v>0</v>
      </c>
      <c r="L124" s="77">
        <v>5.9180544499999996</v>
      </c>
      <c r="M124" s="78">
        <v>0</v>
      </c>
      <c r="N124" s="78">
        <v>8.0000000000000004E-4</v>
      </c>
      <c r="O124" s="78">
        <v>1E-4</v>
      </c>
    </row>
    <row r="125" spans="2:15">
      <c r="B125" t="s">
        <v>1364</v>
      </c>
      <c r="C125" t="s">
        <v>1365</v>
      </c>
      <c r="D125" t="s">
        <v>100</v>
      </c>
      <c r="E125" t="s">
        <v>123</v>
      </c>
      <c r="F125" t="s">
        <v>1366</v>
      </c>
      <c r="G125" t="s">
        <v>1367</v>
      </c>
      <c r="H125" t="s">
        <v>102</v>
      </c>
      <c r="I125" s="77">
        <v>108.22</v>
      </c>
      <c r="J125" s="77">
        <v>2052</v>
      </c>
      <c r="K125" s="77">
        <v>0</v>
      </c>
      <c r="L125" s="77">
        <v>2.2206744</v>
      </c>
      <c r="M125" s="78">
        <v>0</v>
      </c>
      <c r="N125" s="78">
        <v>2.9999999999999997E-4</v>
      </c>
      <c r="O125" s="78">
        <v>0</v>
      </c>
    </row>
    <row r="126" spans="2:15">
      <c r="B126" t="s">
        <v>1368</v>
      </c>
      <c r="C126" t="s">
        <v>1369</v>
      </c>
      <c r="D126" t="s">
        <v>100</v>
      </c>
      <c r="E126" t="s">
        <v>123</v>
      </c>
      <c r="F126" t="s">
        <v>1370</v>
      </c>
      <c r="G126" t="s">
        <v>551</v>
      </c>
      <c r="H126" t="s">
        <v>102</v>
      </c>
      <c r="I126" s="77">
        <v>80.25</v>
      </c>
      <c r="J126" s="77">
        <v>27970</v>
      </c>
      <c r="K126" s="77">
        <v>0</v>
      </c>
      <c r="L126" s="77">
        <v>22.445924999999999</v>
      </c>
      <c r="M126" s="78">
        <v>0</v>
      </c>
      <c r="N126" s="78">
        <v>3.0999999999999999E-3</v>
      </c>
      <c r="O126" s="78">
        <v>5.0000000000000001E-4</v>
      </c>
    </row>
    <row r="127" spans="2:15">
      <c r="B127" t="s">
        <v>1371</v>
      </c>
      <c r="C127" t="s">
        <v>1372</v>
      </c>
      <c r="D127" t="s">
        <v>100</v>
      </c>
      <c r="E127" t="s">
        <v>123</v>
      </c>
      <c r="F127" t="s">
        <v>1373</v>
      </c>
      <c r="G127" t="s">
        <v>551</v>
      </c>
      <c r="H127" t="s">
        <v>102</v>
      </c>
      <c r="I127" s="77">
        <v>2.4900000000000002</v>
      </c>
      <c r="J127" s="77">
        <v>136.9</v>
      </c>
      <c r="K127" s="77">
        <v>0</v>
      </c>
      <c r="L127" s="77">
        <v>3.40881E-3</v>
      </c>
      <c r="M127" s="78">
        <v>0</v>
      </c>
      <c r="N127" s="78">
        <v>0</v>
      </c>
      <c r="O127" s="78">
        <v>0</v>
      </c>
    </row>
    <row r="128" spans="2:15">
      <c r="B128" t="s">
        <v>1374</v>
      </c>
      <c r="C128" t="s">
        <v>1375</v>
      </c>
      <c r="D128" t="s">
        <v>100</v>
      </c>
      <c r="E128" t="s">
        <v>123</v>
      </c>
      <c r="F128" t="s">
        <v>809</v>
      </c>
      <c r="G128" t="s">
        <v>551</v>
      </c>
      <c r="H128" t="s">
        <v>102</v>
      </c>
      <c r="I128" s="77">
        <v>326.12</v>
      </c>
      <c r="J128" s="77">
        <v>429</v>
      </c>
      <c r="K128" s="77">
        <v>0</v>
      </c>
      <c r="L128" s="77">
        <v>1.3990548</v>
      </c>
      <c r="M128" s="78">
        <v>0</v>
      </c>
      <c r="N128" s="78">
        <v>2.0000000000000001E-4</v>
      </c>
      <c r="O128" s="78">
        <v>0</v>
      </c>
    </row>
    <row r="129" spans="2:15">
      <c r="B129" t="s">
        <v>1376</v>
      </c>
      <c r="C129" t="s">
        <v>1377</v>
      </c>
      <c r="D129" t="s">
        <v>100</v>
      </c>
      <c r="E129" t="s">
        <v>123</v>
      </c>
      <c r="F129" t="s">
        <v>1378</v>
      </c>
      <c r="G129" t="s">
        <v>551</v>
      </c>
      <c r="H129" t="s">
        <v>102</v>
      </c>
      <c r="I129" s="77">
        <v>374.09</v>
      </c>
      <c r="J129" s="77">
        <v>3146</v>
      </c>
      <c r="K129" s="77">
        <v>0</v>
      </c>
      <c r="L129" s="77">
        <v>11.7688714</v>
      </c>
      <c r="M129" s="78">
        <v>0</v>
      </c>
      <c r="N129" s="78">
        <v>1.6000000000000001E-3</v>
      </c>
      <c r="O129" s="78">
        <v>2.0000000000000001E-4</v>
      </c>
    </row>
    <row r="130" spans="2:15">
      <c r="B130" t="s">
        <v>1379</v>
      </c>
      <c r="C130" t="s">
        <v>1380</v>
      </c>
      <c r="D130" t="s">
        <v>100</v>
      </c>
      <c r="E130" t="s">
        <v>123</v>
      </c>
      <c r="F130" t="s">
        <v>1381</v>
      </c>
      <c r="G130" t="s">
        <v>1382</v>
      </c>
      <c r="H130" t="s">
        <v>102</v>
      </c>
      <c r="I130" s="77">
        <v>54.45</v>
      </c>
      <c r="J130" s="77">
        <v>1868</v>
      </c>
      <c r="K130" s="77">
        <v>0</v>
      </c>
      <c r="L130" s="77">
        <v>1.017126</v>
      </c>
      <c r="M130" s="78">
        <v>0</v>
      </c>
      <c r="N130" s="78">
        <v>1E-4</v>
      </c>
      <c r="O130" s="78">
        <v>0</v>
      </c>
    </row>
    <row r="131" spans="2:15">
      <c r="B131" t="s">
        <v>1383</v>
      </c>
      <c r="C131" t="s">
        <v>1384</v>
      </c>
      <c r="D131" t="s">
        <v>100</v>
      </c>
      <c r="E131" t="s">
        <v>123</v>
      </c>
      <c r="F131" t="s">
        <v>1385</v>
      </c>
      <c r="G131" t="s">
        <v>1386</v>
      </c>
      <c r="H131" t="s">
        <v>102</v>
      </c>
      <c r="I131" s="77">
        <v>214.04</v>
      </c>
      <c r="J131" s="77">
        <v>472.1</v>
      </c>
      <c r="K131" s="77">
        <v>0</v>
      </c>
      <c r="L131" s="77">
        <v>1.0104828400000001</v>
      </c>
      <c r="M131" s="78">
        <v>0</v>
      </c>
      <c r="N131" s="78">
        <v>1E-4</v>
      </c>
      <c r="O131" s="78">
        <v>0</v>
      </c>
    </row>
    <row r="132" spans="2:15">
      <c r="B132" t="s">
        <v>1387</v>
      </c>
      <c r="C132" t="s">
        <v>1388</v>
      </c>
      <c r="D132" t="s">
        <v>100</v>
      </c>
      <c r="E132" t="s">
        <v>123</v>
      </c>
      <c r="F132" t="s">
        <v>1389</v>
      </c>
      <c r="G132" t="s">
        <v>112</v>
      </c>
      <c r="H132" t="s">
        <v>102</v>
      </c>
      <c r="I132" s="77">
        <v>224.38</v>
      </c>
      <c r="J132" s="77">
        <v>2414</v>
      </c>
      <c r="K132" s="77">
        <v>0</v>
      </c>
      <c r="L132" s="77">
        <v>5.4165331999999999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1390</v>
      </c>
      <c r="C133" t="s">
        <v>1391</v>
      </c>
      <c r="D133" t="s">
        <v>100</v>
      </c>
      <c r="E133" t="s">
        <v>123</v>
      </c>
      <c r="F133" t="s">
        <v>1392</v>
      </c>
      <c r="G133" t="s">
        <v>112</v>
      </c>
      <c r="H133" t="s">
        <v>102</v>
      </c>
      <c r="I133" s="77">
        <v>52.22</v>
      </c>
      <c r="J133" s="77">
        <v>11370</v>
      </c>
      <c r="K133" s="77">
        <v>0</v>
      </c>
      <c r="L133" s="77">
        <v>5.9374140000000004</v>
      </c>
      <c r="M133" s="78">
        <v>0</v>
      </c>
      <c r="N133" s="78">
        <v>8.0000000000000004E-4</v>
      </c>
      <c r="O133" s="78">
        <v>1E-4</v>
      </c>
    </row>
    <row r="134" spans="2:15">
      <c r="B134" t="s">
        <v>1393</v>
      </c>
      <c r="C134" t="s">
        <v>1394</v>
      </c>
      <c r="D134" t="s">
        <v>100</v>
      </c>
      <c r="E134" t="s">
        <v>123</v>
      </c>
      <c r="F134" t="s">
        <v>1395</v>
      </c>
      <c r="G134" t="s">
        <v>112</v>
      </c>
      <c r="H134" t="s">
        <v>102</v>
      </c>
      <c r="I134" s="77">
        <v>1233.06</v>
      </c>
      <c r="J134" s="77">
        <v>570</v>
      </c>
      <c r="K134" s="77">
        <v>0.12129</v>
      </c>
      <c r="L134" s="77">
        <v>7.1497320000000002</v>
      </c>
      <c r="M134" s="78">
        <v>0</v>
      </c>
      <c r="N134" s="78">
        <v>1E-3</v>
      </c>
      <c r="O134" s="78">
        <v>1E-4</v>
      </c>
    </row>
    <row r="135" spans="2:15">
      <c r="B135" t="s">
        <v>1396</v>
      </c>
      <c r="C135" t="s">
        <v>1397</v>
      </c>
      <c r="D135" t="s">
        <v>100</v>
      </c>
      <c r="E135" t="s">
        <v>123</v>
      </c>
      <c r="F135" t="s">
        <v>672</v>
      </c>
      <c r="G135" t="s">
        <v>112</v>
      </c>
      <c r="H135" t="s">
        <v>102</v>
      </c>
      <c r="I135" s="77">
        <v>174.78</v>
      </c>
      <c r="J135" s="77">
        <v>7</v>
      </c>
      <c r="K135" s="77">
        <v>0</v>
      </c>
      <c r="L135" s="77">
        <v>1.22346E-2</v>
      </c>
      <c r="M135" s="78">
        <v>0</v>
      </c>
      <c r="N135" s="78">
        <v>0</v>
      </c>
      <c r="O135" s="78">
        <v>0</v>
      </c>
    </row>
    <row r="136" spans="2:15">
      <c r="B136" t="s">
        <v>1398</v>
      </c>
      <c r="C136" t="s">
        <v>1399</v>
      </c>
      <c r="D136" t="s">
        <v>100</v>
      </c>
      <c r="E136" t="s">
        <v>123</v>
      </c>
      <c r="F136" t="s">
        <v>1400</v>
      </c>
      <c r="G136" t="s">
        <v>112</v>
      </c>
      <c r="H136" t="s">
        <v>102</v>
      </c>
      <c r="I136" s="77">
        <v>257.74</v>
      </c>
      <c r="J136" s="77">
        <v>9315</v>
      </c>
      <c r="K136" s="77">
        <v>0</v>
      </c>
      <c r="L136" s="77">
        <v>24.008481</v>
      </c>
      <c r="M136" s="78">
        <v>0</v>
      </c>
      <c r="N136" s="78">
        <v>3.3E-3</v>
      </c>
      <c r="O136" s="78">
        <v>5.0000000000000001E-4</v>
      </c>
    </row>
    <row r="137" spans="2:15">
      <c r="B137" t="s">
        <v>1401</v>
      </c>
      <c r="C137" t="s">
        <v>1402</v>
      </c>
      <c r="D137" t="s">
        <v>100</v>
      </c>
      <c r="E137" t="s">
        <v>123</v>
      </c>
      <c r="F137" t="s">
        <v>1403</v>
      </c>
      <c r="G137" t="s">
        <v>1112</v>
      </c>
      <c r="H137" t="s">
        <v>102</v>
      </c>
      <c r="I137" s="77">
        <v>259.35000000000002</v>
      </c>
      <c r="J137" s="77">
        <v>1233</v>
      </c>
      <c r="K137" s="77">
        <v>0</v>
      </c>
      <c r="L137" s="77">
        <v>3.1977855000000002</v>
      </c>
      <c r="M137" s="78">
        <v>0</v>
      </c>
      <c r="N137" s="78">
        <v>4.0000000000000002E-4</v>
      </c>
      <c r="O137" s="78">
        <v>1E-4</v>
      </c>
    </row>
    <row r="138" spans="2:15">
      <c r="B138" t="s">
        <v>1404</v>
      </c>
      <c r="C138" t="s">
        <v>1405</v>
      </c>
      <c r="D138" t="s">
        <v>100</v>
      </c>
      <c r="E138" t="s">
        <v>123</v>
      </c>
      <c r="F138" t="s">
        <v>1406</v>
      </c>
      <c r="G138" t="s">
        <v>1407</v>
      </c>
      <c r="H138" t="s">
        <v>102</v>
      </c>
      <c r="I138" s="77">
        <v>356.62</v>
      </c>
      <c r="J138" s="77">
        <v>514.70000000000005</v>
      </c>
      <c r="K138" s="77">
        <v>0</v>
      </c>
      <c r="L138" s="77">
        <v>1.8355231400000001</v>
      </c>
      <c r="M138" s="78">
        <v>0</v>
      </c>
      <c r="N138" s="78">
        <v>2.0000000000000001E-4</v>
      </c>
      <c r="O138" s="78">
        <v>0</v>
      </c>
    </row>
    <row r="139" spans="2:15">
      <c r="B139" t="s">
        <v>1408</v>
      </c>
      <c r="C139" t="s">
        <v>1409</v>
      </c>
      <c r="D139" t="s">
        <v>100</v>
      </c>
      <c r="E139" t="s">
        <v>123</v>
      </c>
      <c r="F139" t="s">
        <v>1410</v>
      </c>
      <c r="G139" t="s">
        <v>477</v>
      </c>
      <c r="H139" t="s">
        <v>102</v>
      </c>
      <c r="I139" s="77">
        <v>441.35</v>
      </c>
      <c r="J139" s="77">
        <v>1146</v>
      </c>
      <c r="K139" s="77">
        <v>0</v>
      </c>
      <c r="L139" s="77">
        <v>5.0578709999999996</v>
      </c>
      <c r="M139" s="78">
        <v>0</v>
      </c>
      <c r="N139" s="78">
        <v>6.9999999999999999E-4</v>
      </c>
      <c r="O139" s="78">
        <v>1E-4</v>
      </c>
    </row>
    <row r="140" spans="2:15">
      <c r="B140" t="s">
        <v>1411</v>
      </c>
      <c r="C140" t="s">
        <v>1412</v>
      </c>
      <c r="D140" t="s">
        <v>100</v>
      </c>
      <c r="E140" t="s">
        <v>123</v>
      </c>
      <c r="F140" t="s">
        <v>1413</v>
      </c>
      <c r="G140" t="s">
        <v>477</v>
      </c>
      <c r="H140" t="s">
        <v>102</v>
      </c>
      <c r="I140" s="77">
        <v>275.55</v>
      </c>
      <c r="J140" s="77">
        <v>702.3</v>
      </c>
      <c r="K140" s="77">
        <v>0</v>
      </c>
      <c r="L140" s="77">
        <v>1.93518765</v>
      </c>
      <c r="M140" s="78">
        <v>0</v>
      </c>
      <c r="N140" s="78">
        <v>2.9999999999999997E-4</v>
      </c>
      <c r="O140" s="78">
        <v>0</v>
      </c>
    </row>
    <row r="141" spans="2:15">
      <c r="B141" t="s">
        <v>1414</v>
      </c>
      <c r="C141" t="s">
        <v>1415</v>
      </c>
      <c r="D141" t="s">
        <v>100</v>
      </c>
      <c r="E141" t="s">
        <v>123</v>
      </c>
      <c r="F141" t="s">
        <v>1416</v>
      </c>
      <c r="G141" t="s">
        <v>477</v>
      </c>
      <c r="H141" t="s">
        <v>102</v>
      </c>
      <c r="I141" s="77">
        <v>120.39</v>
      </c>
      <c r="J141" s="77">
        <v>535.29999999999995</v>
      </c>
      <c r="K141" s="77">
        <v>0</v>
      </c>
      <c r="L141" s="77">
        <v>0.64444767000000003</v>
      </c>
      <c r="M141" s="78">
        <v>0</v>
      </c>
      <c r="N141" s="78">
        <v>1E-4</v>
      </c>
      <c r="O141" s="78">
        <v>0</v>
      </c>
    </row>
    <row r="142" spans="2:15">
      <c r="B142" t="s">
        <v>1417</v>
      </c>
      <c r="C142" t="s">
        <v>1418</v>
      </c>
      <c r="D142" t="s">
        <v>100</v>
      </c>
      <c r="E142" t="s">
        <v>123</v>
      </c>
      <c r="F142" t="s">
        <v>1419</v>
      </c>
      <c r="G142" t="s">
        <v>477</v>
      </c>
      <c r="H142" t="s">
        <v>102</v>
      </c>
      <c r="I142" s="77">
        <v>2101.91</v>
      </c>
      <c r="J142" s="77">
        <v>1040</v>
      </c>
      <c r="K142" s="77">
        <v>0</v>
      </c>
      <c r="L142" s="77">
        <v>21.859864000000002</v>
      </c>
      <c r="M142" s="78">
        <v>0</v>
      </c>
      <c r="N142" s="78">
        <v>3.0000000000000001E-3</v>
      </c>
      <c r="O142" s="78">
        <v>4.0000000000000002E-4</v>
      </c>
    </row>
    <row r="143" spans="2:15">
      <c r="B143" t="s">
        <v>1420</v>
      </c>
      <c r="C143" t="s">
        <v>1421</v>
      </c>
      <c r="D143" t="s">
        <v>100</v>
      </c>
      <c r="E143" t="s">
        <v>123</v>
      </c>
      <c r="F143" t="s">
        <v>1422</v>
      </c>
      <c r="G143" t="s">
        <v>477</v>
      </c>
      <c r="H143" t="s">
        <v>102</v>
      </c>
      <c r="I143" s="77">
        <v>264.13</v>
      </c>
      <c r="J143" s="77">
        <v>3273</v>
      </c>
      <c r="K143" s="77">
        <v>0</v>
      </c>
      <c r="L143" s="77">
        <v>8.6449748999999994</v>
      </c>
      <c r="M143" s="78">
        <v>0</v>
      </c>
      <c r="N143" s="78">
        <v>1.1999999999999999E-3</v>
      </c>
      <c r="O143" s="78">
        <v>2.0000000000000001E-4</v>
      </c>
    </row>
    <row r="144" spans="2:15">
      <c r="B144" t="s">
        <v>1423</v>
      </c>
      <c r="C144" t="s">
        <v>1424</v>
      </c>
      <c r="D144" t="s">
        <v>100</v>
      </c>
      <c r="E144" t="s">
        <v>123</v>
      </c>
      <c r="F144" t="s">
        <v>1425</v>
      </c>
      <c r="G144" t="s">
        <v>477</v>
      </c>
      <c r="H144" t="s">
        <v>102</v>
      </c>
      <c r="I144" s="77">
        <v>1350.09</v>
      </c>
      <c r="J144" s="77">
        <v>279.10000000000002</v>
      </c>
      <c r="K144" s="77">
        <v>0</v>
      </c>
      <c r="L144" s="77">
        <v>3.7681011899999999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1426</v>
      </c>
      <c r="C145" t="s">
        <v>1427</v>
      </c>
      <c r="D145" t="s">
        <v>100</v>
      </c>
      <c r="E145" t="s">
        <v>123</v>
      </c>
      <c r="F145" t="s">
        <v>1428</v>
      </c>
      <c r="G145" t="s">
        <v>477</v>
      </c>
      <c r="H145" t="s">
        <v>102</v>
      </c>
      <c r="I145" s="77">
        <v>81.53</v>
      </c>
      <c r="J145" s="77">
        <v>5515</v>
      </c>
      <c r="K145" s="77">
        <v>4.8919999999999998E-2</v>
      </c>
      <c r="L145" s="77">
        <v>4.5452994999999996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1429</v>
      </c>
      <c r="C146" t="s">
        <v>1430</v>
      </c>
      <c r="D146" t="s">
        <v>100</v>
      </c>
      <c r="E146" t="s">
        <v>123</v>
      </c>
      <c r="F146" t="s">
        <v>1431</v>
      </c>
      <c r="G146" t="s">
        <v>477</v>
      </c>
      <c r="H146" t="s">
        <v>102</v>
      </c>
      <c r="I146" s="77">
        <v>319.69</v>
      </c>
      <c r="J146" s="77">
        <v>1053</v>
      </c>
      <c r="K146" s="77">
        <v>0</v>
      </c>
      <c r="L146" s="77">
        <v>3.3663357</v>
      </c>
      <c r="M146" s="78">
        <v>0</v>
      </c>
      <c r="N146" s="78">
        <v>5.0000000000000001E-4</v>
      </c>
      <c r="O146" s="78">
        <v>1E-4</v>
      </c>
    </row>
    <row r="147" spans="2:15">
      <c r="B147" t="s">
        <v>1432</v>
      </c>
      <c r="C147" t="s">
        <v>1433</v>
      </c>
      <c r="D147" t="s">
        <v>100</v>
      </c>
      <c r="E147" t="s">
        <v>123</v>
      </c>
      <c r="F147" t="s">
        <v>1434</v>
      </c>
      <c r="G147" t="s">
        <v>1131</v>
      </c>
      <c r="H147" t="s">
        <v>102</v>
      </c>
      <c r="I147" s="77">
        <v>191.15</v>
      </c>
      <c r="J147" s="77">
        <v>1966</v>
      </c>
      <c r="K147" s="77">
        <v>0.21486</v>
      </c>
      <c r="L147" s="77">
        <v>3.9728690000000002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1435</v>
      </c>
      <c r="C148" t="s">
        <v>1436</v>
      </c>
      <c r="D148" t="s">
        <v>100</v>
      </c>
      <c r="E148" t="s">
        <v>123</v>
      </c>
      <c r="F148" t="s">
        <v>1437</v>
      </c>
      <c r="G148" t="s">
        <v>1131</v>
      </c>
      <c r="H148" t="s">
        <v>102</v>
      </c>
      <c r="I148" s="77">
        <v>8.06</v>
      </c>
      <c r="J148" s="77">
        <v>14700</v>
      </c>
      <c r="K148" s="77">
        <v>0</v>
      </c>
      <c r="L148" s="77">
        <v>1.18482</v>
      </c>
      <c r="M148" s="78">
        <v>0</v>
      </c>
      <c r="N148" s="78">
        <v>2.0000000000000001E-4</v>
      </c>
      <c r="O148" s="78">
        <v>0</v>
      </c>
    </row>
    <row r="149" spans="2:15">
      <c r="B149" t="s">
        <v>1438</v>
      </c>
      <c r="C149" t="s">
        <v>1439</v>
      </c>
      <c r="D149" t="s">
        <v>100</v>
      </c>
      <c r="E149" t="s">
        <v>123</v>
      </c>
      <c r="F149" t="s">
        <v>1440</v>
      </c>
      <c r="G149" t="s">
        <v>1131</v>
      </c>
      <c r="H149" t="s">
        <v>102</v>
      </c>
      <c r="I149" s="77">
        <v>139.16</v>
      </c>
      <c r="J149" s="77">
        <v>8299</v>
      </c>
      <c r="K149" s="77">
        <v>0</v>
      </c>
      <c r="L149" s="77">
        <v>11.548888399999999</v>
      </c>
      <c r="M149" s="78">
        <v>0</v>
      </c>
      <c r="N149" s="78">
        <v>1.6000000000000001E-3</v>
      </c>
      <c r="O149" s="78">
        <v>2.0000000000000001E-4</v>
      </c>
    </row>
    <row r="150" spans="2:15">
      <c r="B150" t="s">
        <v>1441</v>
      </c>
      <c r="C150" t="s">
        <v>1442</v>
      </c>
      <c r="D150" t="s">
        <v>100</v>
      </c>
      <c r="E150" t="s">
        <v>123</v>
      </c>
      <c r="F150" t="s">
        <v>1443</v>
      </c>
      <c r="G150" t="s">
        <v>1444</v>
      </c>
      <c r="H150" t="s">
        <v>102</v>
      </c>
      <c r="I150" s="77">
        <v>264.97000000000003</v>
      </c>
      <c r="J150" s="77">
        <v>738.2</v>
      </c>
      <c r="K150" s="77">
        <v>0</v>
      </c>
      <c r="L150" s="77">
        <v>1.95600854</v>
      </c>
      <c r="M150" s="78">
        <v>0</v>
      </c>
      <c r="N150" s="78">
        <v>2.9999999999999997E-4</v>
      </c>
      <c r="O150" s="78">
        <v>0</v>
      </c>
    </row>
    <row r="151" spans="2:15">
      <c r="B151" t="s">
        <v>1445</v>
      </c>
      <c r="C151" t="s">
        <v>1446</v>
      </c>
      <c r="D151" t="s">
        <v>100</v>
      </c>
      <c r="E151" t="s">
        <v>123</v>
      </c>
      <c r="F151" t="s">
        <v>1447</v>
      </c>
      <c r="G151" t="s">
        <v>645</v>
      </c>
      <c r="H151" t="s">
        <v>102</v>
      </c>
      <c r="I151" s="77">
        <v>131.5</v>
      </c>
      <c r="J151" s="77">
        <v>6895</v>
      </c>
      <c r="K151" s="77">
        <v>0</v>
      </c>
      <c r="L151" s="77">
        <v>9.0669249999999995</v>
      </c>
      <c r="M151" s="78">
        <v>0</v>
      </c>
      <c r="N151" s="78">
        <v>1.1999999999999999E-3</v>
      </c>
      <c r="O151" s="78">
        <v>2.0000000000000001E-4</v>
      </c>
    </row>
    <row r="152" spans="2:15">
      <c r="B152" t="s">
        <v>1448</v>
      </c>
      <c r="C152" t="s">
        <v>1449</v>
      </c>
      <c r="D152" t="s">
        <v>100</v>
      </c>
      <c r="E152" t="s">
        <v>123</v>
      </c>
      <c r="F152" t="s">
        <v>1450</v>
      </c>
      <c r="G152" t="s">
        <v>726</v>
      </c>
      <c r="H152" t="s">
        <v>102</v>
      </c>
      <c r="I152" s="77">
        <v>391.34</v>
      </c>
      <c r="J152" s="77">
        <v>542.5</v>
      </c>
      <c r="K152" s="77">
        <v>0</v>
      </c>
      <c r="L152" s="77">
        <v>2.1230194999999998</v>
      </c>
      <c r="M152" s="78">
        <v>0</v>
      </c>
      <c r="N152" s="78">
        <v>2.9999999999999997E-4</v>
      </c>
      <c r="O152" s="78">
        <v>0</v>
      </c>
    </row>
    <row r="153" spans="2:15">
      <c r="B153" t="s">
        <v>1451</v>
      </c>
      <c r="C153" t="s">
        <v>1452</v>
      </c>
      <c r="D153" t="s">
        <v>100</v>
      </c>
      <c r="E153" t="s">
        <v>123</v>
      </c>
      <c r="F153" t="s">
        <v>1453</v>
      </c>
      <c r="G153" t="s">
        <v>726</v>
      </c>
      <c r="H153" t="s">
        <v>102</v>
      </c>
      <c r="I153" s="77">
        <v>1350.14</v>
      </c>
      <c r="J153" s="77">
        <v>192.8</v>
      </c>
      <c r="K153" s="77">
        <v>0</v>
      </c>
      <c r="L153" s="77">
        <v>2.6030699199999998</v>
      </c>
      <c r="M153" s="78">
        <v>0</v>
      </c>
      <c r="N153" s="78">
        <v>4.0000000000000002E-4</v>
      </c>
      <c r="O153" s="78">
        <v>1E-4</v>
      </c>
    </row>
    <row r="154" spans="2:15">
      <c r="B154" t="s">
        <v>1454</v>
      </c>
      <c r="C154" t="s">
        <v>1455</v>
      </c>
      <c r="D154" t="s">
        <v>100</v>
      </c>
      <c r="E154" t="s">
        <v>123</v>
      </c>
      <c r="F154" t="s">
        <v>1456</v>
      </c>
      <c r="G154" t="s">
        <v>726</v>
      </c>
      <c r="H154" t="s">
        <v>102</v>
      </c>
      <c r="I154" s="77">
        <v>518.41</v>
      </c>
      <c r="J154" s="77">
        <v>759.4</v>
      </c>
      <c r="K154" s="77">
        <v>0</v>
      </c>
      <c r="L154" s="77">
        <v>3.9368055399999999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1457</v>
      </c>
      <c r="C155" t="s">
        <v>1458</v>
      </c>
      <c r="D155" t="s">
        <v>100</v>
      </c>
      <c r="E155" t="s">
        <v>123</v>
      </c>
      <c r="F155" t="s">
        <v>1459</v>
      </c>
      <c r="G155" t="s">
        <v>764</v>
      </c>
      <c r="H155" t="s">
        <v>102</v>
      </c>
      <c r="I155" s="77">
        <v>108.78</v>
      </c>
      <c r="J155" s="77">
        <v>9300</v>
      </c>
      <c r="K155" s="77">
        <v>0</v>
      </c>
      <c r="L155" s="77">
        <v>10.116540000000001</v>
      </c>
      <c r="M155" s="78">
        <v>0</v>
      </c>
      <c r="N155" s="78">
        <v>1.4E-3</v>
      </c>
      <c r="O155" s="78">
        <v>2.0000000000000001E-4</v>
      </c>
    </row>
    <row r="156" spans="2:15">
      <c r="B156" t="s">
        <v>1460</v>
      </c>
      <c r="C156" t="s">
        <v>1461</v>
      </c>
      <c r="D156" t="s">
        <v>100</v>
      </c>
      <c r="E156" t="s">
        <v>123</v>
      </c>
      <c r="F156" t="s">
        <v>1462</v>
      </c>
      <c r="G156" t="s">
        <v>764</v>
      </c>
      <c r="H156" t="s">
        <v>102</v>
      </c>
      <c r="I156" s="77">
        <v>1467.54</v>
      </c>
      <c r="J156" s="77">
        <v>424.7</v>
      </c>
      <c r="K156" s="77">
        <v>0</v>
      </c>
      <c r="L156" s="77">
        <v>6.2326423799999997</v>
      </c>
      <c r="M156" s="78">
        <v>0</v>
      </c>
      <c r="N156" s="78">
        <v>8.0000000000000004E-4</v>
      </c>
      <c r="O156" s="78">
        <v>1E-4</v>
      </c>
    </row>
    <row r="157" spans="2:15">
      <c r="B157" t="s">
        <v>1463</v>
      </c>
      <c r="C157" t="s">
        <v>1464</v>
      </c>
      <c r="D157" t="s">
        <v>100</v>
      </c>
      <c r="E157" t="s">
        <v>123</v>
      </c>
      <c r="F157" t="s">
        <v>1465</v>
      </c>
      <c r="G157" t="s">
        <v>764</v>
      </c>
      <c r="H157" t="s">
        <v>102</v>
      </c>
      <c r="I157" s="77">
        <v>22.89</v>
      </c>
      <c r="J157" s="77">
        <v>18850</v>
      </c>
      <c r="K157" s="77">
        <v>0</v>
      </c>
      <c r="L157" s="77">
        <v>4.3147650000000004</v>
      </c>
      <c r="M157" s="78">
        <v>0</v>
      </c>
      <c r="N157" s="78">
        <v>5.9999999999999995E-4</v>
      </c>
      <c r="O157" s="78">
        <v>1E-4</v>
      </c>
    </row>
    <row r="158" spans="2:15">
      <c r="B158" t="s">
        <v>1466</v>
      </c>
      <c r="C158" t="s">
        <v>1467</v>
      </c>
      <c r="D158" t="s">
        <v>100</v>
      </c>
      <c r="E158" t="s">
        <v>123</v>
      </c>
      <c r="F158" t="s">
        <v>1468</v>
      </c>
      <c r="G158" t="s">
        <v>764</v>
      </c>
      <c r="H158" t="s">
        <v>102</v>
      </c>
      <c r="I158" s="77">
        <v>165.24</v>
      </c>
      <c r="J158" s="77">
        <v>226</v>
      </c>
      <c r="K158" s="77">
        <v>0</v>
      </c>
      <c r="L158" s="77">
        <v>0.37344240000000001</v>
      </c>
      <c r="M158" s="78">
        <v>0</v>
      </c>
      <c r="N158" s="78">
        <v>1E-4</v>
      </c>
      <c r="O158" s="78">
        <v>0</v>
      </c>
    </row>
    <row r="159" spans="2:15">
      <c r="B159" t="s">
        <v>1469</v>
      </c>
      <c r="C159" t="s">
        <v>1470</v>
      </c>
      <c r="D159" t="s">
        <v>100</v>
      </c>
      <c r="E159" t="s">
        <v>123</v>
      </c>
      <c r="F159" t="s">
        <v>1471</v>
      </c>
      <c r="G159" t="s">
        <v>613</v>
      </c>
      <c r="H159" t="s">
        <v>102</v>
      </c>
      <c r="I159" s="77">
        <v>1597.83</v>
      </c>
      <c r="J159" s="77">
        <v>435.2</v>
      </c>
      <c r="K159" s="77">
        <v>0</v>
      </c>
      <c r="L159" s="77">
        <v>6.9537561600000002</v>
      </c>
      <c r="M159" s="78">
        <v>0</v>
      </c>
      <c r="N159" s="78">
        <v>8.9999999999999998E-4</v>
      </c>
      <c r="O159" s="78">
        <v>1E-4</v>
      </c>
    </row>
    <row r="160" spans="2:15">
      <c r="B160" t="s">
        <v>1472</v>
      </c>
      <c r="C160" t="s">
        <v>1473</v>
      </c>
      <c r="D160" t="s">
        <v>100</v>
      </c>
      <c r="E160" t="s">
        <v>123</v>
      </c>
      <c r="F160" t="s">
        <v>820</v>
      </c>
      <c r="G160" t="s">
        <v>347</v>
      </c>
      <c r="H160" t="s">
        <v>102</v>
      </c>
      <c r="I160" s="77">
        <v>1809.97</v>
      </c>
      <c r="J160" s="77">
        <v>470.9</v>
      </c>
      <c r="K160" s="77">
        <v>0</v>
      </c>
      <c r="L160" s="77">
        <v>8.5231487300000008</v>
      </c>
      <c r="M160" s="78">
        <v>0</v>
      </c>
      <c r="N160" s="78">
        <v>1.1999999999999999E-3</v>
      </c>
      <c r="O160" s="78">
        <v>2.0000000000000001E-4</v>
      </c>
    </row>
    <row r="161" spans="2:15">
      <c r="B161" t="s">
        <v>1474</v>
      </c>
      <c r="C161" t="s">
        <v>1475</v>
      </c>
      <c r="D161" t="s">
        <v>100</v>
      </c>
      <c r="E161" t="s">
        <v>123</v>
      </c>
      <c r="F161" t="s">
        <v>1476</v>
      </c>
      <c r="G161" t="s">
        <v>1477</v>
      </c>
      <c r="H161" t="s">
        <v>102</v>
      </c>
      <c r="I161" s="77">
        <v>3944.29</v>
      </c>
      <c r="J161" s="77">
        <v>165.9</v>
      </c>
      <c r="K161" s="77">
        <v>0</v>
      </c>
      <c r="L161" s="77">
        <v>6.5435771100000002</v>
      </c>
      <c r="M161" s="78">
        <v>0</v>
      </c>
      <c r="N161" s="78">
        <v>8.9999999999999998E-4</v>
      </c>
      <c r="O161" s="78">
        <v>1E-4</v>
      </c>
    </row>
    <row r="162" spans="2:15">
      <c r="B162" t="s">
        <v>1478</v>
      </c>
      <c r="C162" t="s">
        <v>1479</v>
      </c>
      <c r="D162" t="s">
        <v>100</v>
      </c>
      <c r="E162" t="s">
        <v>123</v>
      </c>
      <c r="F162" t="s">
        <v>1480</v>
      </c>
      <c r="G162" t="s">
        <v>1481</v>
      </c>
      <c r="H162" t="s">
        <v>102</v>
      </c>
      <c r="I162" s="77">
        <v>1170.82</v>
      </c>
      <c r="J162" s="77">
        <v>669.3</v>
      </c>
      <c r="K162" s="77">
        <v>0</v>
      </c>
      <c r="L162" s="77">
        <v>7.8362982600000004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1482</v>
      </c>
      <c r="C163" t="s">
        <v>1483</v>
      </c>
      <c r="D163" t="s">
        <v>100</v>
      </c>
      <c r="E163" t="s">
        <v>123</v>
      </c>
      <c r="F163" t="s">
        <v>1484</v>
      </c>
      <c r="G163" t="s">
        <v>125</v>
      </c>
      <c r="H163" t="s">
        <v>102</v>
      </c>
      <c r="I163" s="77">
        <v>7.62</v>
      </c>
      <c r="J163" s="77">
        <v>7518</v>
      </c>
      <c r="K163" s="77">
        <v>0</v>
      </c>
      <c r="L163" s="77">
        <v>0.57287160000000004</v>
      </c>
      <c r="M163" s="78">
        <v>0</v>
      </c>
      <c r="N163" s="78">
        <v>1E-4</v>
      </c>
      <c r="O163" s="78">
        <v>0</v>
      </c>
    </row>
    <row r="164" spans="2:15">
      <c r="B164" t="s">
        <v>1485</v>
      </c>
      <c r="C164" t="s">
        <v>1486</v>
      </c>
      <c r="D164" t="s">
        <v>100</v>
      </c>
      <c r="E164" t="s">
        <v>123</v>
      </c>
      <c r="F164" t="s">
        <v>1487</v>
      </c>
      <c r="G164" t="s">
        <v>125</v>
      </c>
      <c r="H164" t="s">
        <v>102</v>
      </c>
      <c r="I164" s="77">
        <v>1316</v>
      </c>
      <c r="J164" s="77">
        <v>129.69999999999999</v>
      </c>
      <c r="K164" s="77">
        <v>0</v>
      </c>
      <c r="L164" s="77">
        <v>1.706852</v>
      </c>
      <c r="M164" s="78">
        <v>0</v>
      </c>
      <c r="N164" s="78">
        <v>2.0000000000000001E-4</v>
      </c>
      <c r="O164" s="78">
        <v>0</v>
      </c>
    </row>
    <row r="165" spans="2:15">
      <c r="B165" t="s">
        <v>1488</v>
      </c>
      <c r="C165" t="s">
        <v>1489</v>
      </c>
      <c r="D165" t="s">
        <v>100</v>
      </c>
      <c r="E165" t="s">
        <v>123</v>
      </c>
      <c r="F165" t="s">
        <v>1490</v>
      </c>
      <c r="G165" t="s">
        <v>125</v>
      </c>
      <c r="H165" t="s">
        <v>102</v>
      </c>
      <c r="I165" s="77">
        <v>331.44</v>
      </c>
      <c r="J165" s="77">
        <v>372.1</v>
      </c>
      <c r="K165" s="77">
        <v>0</v>
      </c>
      <c r="L165" s="77">
        <v>1.23328824</v>
      </c>
      <c r="M165" s="78">
        <v>0</v>
      </c>
      <c r="N165" s="78">
        <v>2.0000000000000001E-4</v>
      </c>
      <c r="O165" s="78">
        <v>0</v>
      </c>
    </row>
    <row r="166" spans="2:15">
      <c r="B166" t="s">
        <v>1491</v>
      </c>
      <c r="C166" t="s">
        <v>1492</v>
      </c>
      <c r="D166" t="s">
        <v>100</v>
      </c>
      <c r="E166" t="s">
        <v>123</v>
      </c>
      <c r="F166" t="s">
        <v>1493</v>
      </c>
      <c r="G166" t="s">
        <v>125</v>
      </c>
      <c r="H166" t="s">
        <v>102</v>
      </c>
      <c r="I166" s="77">
        <v>107.62</v>
      </c>
      <c r="J166" s="77">
        <v>540</v>
      </c>
      <c r="K166" s="77">
        <v>0</v>
      </c>
      <c r="L166" s="77">
        <v>0.581148</v>
      </c>
      <c r="M166" s="78">
        <v>0</v>
      </c>
      <c r="N166" s="78">
        <v>1E-4</v>
      </c>
      <c r="O166" s="78">
        <v>0</v>
      </c>
    </row>
    <row r="167" spans="2:15">
      <c r="B167" t="s">
        <v>1494</v>
      </c>
      <c r="C167" t="s">
        <v>1495</v>
      </c>
      <c r="D167" t="s">
        <v>100</v>
      </c>
      <c r="E167" t="s">
        <v>123</v>
      </c>
      <c r="F167" t="s">
        <v>1496</v>
      </c>
      <c r="G167" t="s">
        <v>125</v>
      </c>
      <c r="H167" t="s">
        <v>102</v>
      </c>
      <c r="I167" s="77">
        <v>877.28</v>
      </c>
      <c r="J167" s="77">
        <v>241</v>
      </c>
      <c r="K167" s="77">
        <v>0</v>
      </c>
      <c r="L167" s="77">
        <v>2.1142447999999998</v>
      </c>
      <c r="M167" s="78">
        <v>0</v>
      </c>
      <c r="N167" s="78">
        <v>2.9999999999999997E-4</v>
      </c>
      <c r="O167" s="78">
        <v>0</v>
      </c>
    </row>
    <row r="168" spans="2:15">
      <c r="B168" t="s">
        <v>1497</v>
      </c>
      <c r="C168" t="s">
        <v>1498</v>
      </c>
      <c r="D168" t="s">
        <v>100</v>
      </c>
      <c r="E168" t="s">
        <v>123</v>
      </c>
      <c r="F168" t="s">
        <v>1499</v>
      </c>
      <c r="G168" t="s">
        <v>1286</v>
      </c>
      <c r="H168" t="s">
        <v>102</v>
      </c>
      <c r="I168" s="77">
        <v>330.44</v>
      </c>
      <c r="J168" s="77">
        <v>171.5</v>
      </c>
      <c r="K168" s="77">
        <v>0</v>
      </c>
      <c r="L168" s="77">
        <v>0.5667046</v>
      </c>
      <c r="M168" s="78">
        <v>0</v>
      </c>
      <c r="N168" s="78">
        <v>1E-4</v>
      </c>
      <c r="O168" s="78">
        <v>0</v>
      </c>
    </row>
    <row r="169" spans="2:15">
      <c r="B169" t="s">
        <v>1500</v>
      </c>
      <c r="C169" t="s">
        <v>1501</v>
      </c>
      <c r="D169" t="s">
        <v>100</v>
      </c>
      <c r="E169" t="s">
        <v>123</v>
      </c>
      <c r="F169" t="s">
        <v>1502</v>
      </c>
      <c r="G169" t="s">
        <v>1286</v>
      </c>
      <c r="H169" t="s">
        <v>102</v>
      </c>
      <c r="I169" s="77">
        <v>1372.03</v>
      </c>
      <c r="J169" s="77">
        <v>17.600000000000001</v>
      </c>
      <c r="K169" s="77">
        <v>0</v>
      </c>
      <c r="L169" s="77">
        <v>0.24147727999999999</v>
      </c>
      <c r="M169" s="78">
        <v>0</v>
      </c>
      <c r="N169" s="78">
        <v>0</v>
      </c>
      <c r="O169" s="78">
        <v>0</v>
      </c>
    </row>
    <row r="170" spans="2:15">
      <c r="B170" t="s">
        <v>1503</v>
      </c>
      <c r="C170" t="s">
        <v>1504</v>
      </c>
      <c r="D170" t="s">
        <v>100</v>
      </c>
      <c r="E170" t="s">
        <v>123</v>
      </c>
      <c r="F170" t="s">
        <v>1505</v>
      </c>
      <c r="G170" t="s">
        <v>1286</v>
      </c>
      <c r="H170" t="s">
        <v>102</v>
      </c>
      <c r="I170" s="77">
        <v>219.89</v>
      </c>
      <c r="J170" s="77">
        <v>591.1</v>
      </c>
      <c r="K170" s="77">
        <v>0</v>
      </c>
      <c r="L170" s="77">
        <v>1.29976979</v>
      </c>
      <c r="M170" s="78">
        <v>0</v>
      </c>
      <c r="N170" s="78">
        <v>2.0000000000000001E-4</v>
      </c>
      <c r="O170" s="78">
        <v>0</v>
      </c>
    </row>
    <row r="171" spans="2:15">
      <c r="B171" t="s">
        <v>1506</v>
      </c>
      <c r="C171" t="s">
        <v>1507</v>
      </c>
      <c r="D171" t="s">
        <v>100</v>
      </c>
      <c r="E171" t="s">
        <v>123</v>
      </c>
      <c r="F171" t="s">
        <v>1508</v>
      </c>
      <c r="G171" t="s">
        <v>1290</v>
      </c>
      <c r="H171" t="s">
        <v>102</v>
      </c>
      <c r="I171" s="77">
        <v>824.3</v>
      </c>
      <c r="J171" s="77">
        <v>93.6</v>
      </c>
      <c r="K171" s="77">
        <v>0</v>
      </c>
      <c r="L171" s="77">
        <v>0.77154480000000003</v>
      </c>
      <c r="M171" s="78">
        <v>0</v>
      </c>
      <c r="N171" s="78">
        <v>1E-4</v>
      </c>
      <c r="O171" s="78">
        <v>0</v>
      </c>
    </row>
    <row r="172" spans="2:15">
      <c r="B172" t="s">
        <v>1509</v>
      </c>
      <c r="C172" t="s">
        <v>1510</v>
      </c>
      <c r="D172" t="s">
        <v>100</v>
      </c>
      <c r="E172" t="s">
        <v>123</v>
      </c>
      <c r="F172" t="s">
        <v>1511</v>
      </c>
      <c r="G172" t="s">
        <v>1290</v>
      </c>
      <c r="H172" t="s">
        <v>102</v>
      </c>
      <c r="I172" s="77">
        <v>548.15</v>
      </c>
      <c r="J172" s="77">
        <v>268</v>
      </c>
      <c r="K172" s="77">
        <v>0</v>
      </c>
      <c r="L172" s="77">
        <v>1.469042</v>
      </c>
      <c r="M172" s="78">
        <v>0</v>
      </c>
      <c r="N172" s="78">
        <v>2.0000000000000001E-4</v>
      </c>
      <c r="O172" s="78">
        <v>0</v>
      </c>
    </row>
    <row r="173" spans="2:15">
      <c r="B173" t="s">
        <v>1512</v>
      </c>
      <c r="C173" t="s">
        <v>1513</v>
      </c>
      <c r="D173" t="s">
        <v>100</v>
      </c>
      <c r="E173" t="s">
        <v>123</v>
      </c>
      <c r="F173" t="s">
        <v>1514</v>
      </c>
      <c r="G173" t="s">
        <v>1290</v>
      </c>
      <c r="H173" t="s">
        <v>102</v>
      </c>
      <c r="I173" s="77">
        <v>729.14</v>
      </c>
      <c r="J173" s="77">
        <v>716.9</v>
      </c>
      <c r="K173" s="77">
        <v>0</v>
      </c>
      <c r="L173" s="77">
        <v>5.2272046599999999</v>
      </c>
      <c r="M173" s="78">
        <v>0</v>
      </c>
      <c r="N173" s="78">
        <v>6.9999999999999999E-4</v>
      </c>
      <c r="O173" s="78">
        <v>1E-4</v>
      </c>
    </row>
    <row r="174" spans="2:15">
      <c r="B174" t="s">
        <v>1515</v>
      </c>
      <c r="C174" t="s">
        <v>1516</v>
      </c>
      <c r="D174" t="s">
        <v>100</v>
      </c>
      <c r="E174" t="s">
        <v>123</v>
      </c>
      <c r="F174" t="s">
        <v>1517</v>
      </c>
      <c r="G174" t="s">
        <v>127</v>
      </c>
      <c r="H174" t="s">
        <v>102</v>
      </c>
      <c r="I174" s="77">
        <v>711.77</v>
      </c>
      <c r="J174" s="77">
        <v>426.8</v>
      </c>
      <c r="K174" s="77">
        <v>0</v>
      </c>
      <c r="L174" s="77">
        <v>3.0378343600000002</v>
      </c>
      <c r="M174" s="78">
        <v>0</v>
      </c>
      <c r="N174" s="78">
        <v>4.0000000000000002E-4</v>
      </c>
      <c r="O174" s="78">
        <v>1E-4</v>
      </c>
    </row>
    <row r="175" spans="2:15">
      <c r="B175" t="s">
        <v>1518</v>
      </c>
      <c r="C175" t="s">
        <v>1519</v>
      </c>
      <c r="D175" t="s">
        <v>100</v>
      </c>
      <c r="E175" t="s">
        <v>123</v>
      </c>
      <c r="F175" t="s">
        <v>1520</v>
      </c>
      <c r="G175" t="s">
        <v>127</v>
      </c>
      <c r="H175" t="s">
        <v>102</v>
      </c>
      <c r="I175" s="77">
        <v>312.99</v>
      </c>
      <c r="J175" s="77">
        <v>2113</v>
      </c>
      <c r="K175" s="77">
        <v>0</v>
      </c>
      <c r="L175" s="77">
        <v>6.6134786999999999</v>
      </c>
      <c r="M175" s="78">
        <v>0</v>
      </c>
      <c r="N175" s="78">
        <v>8.9999999999999998E-4</v>
      </c>
      <c r="O175" s="78">
        <v>1E-4</v>
      </c>
    </row>
    <row r="176" spans="2:15">
      <c r="B176" t="s">
        <v>1521</v>
      </c>
      <c r="C176" t="s">
        <v>1522</v>
      </c>
      <c r="D176" t="s">
        <v>100</v>
      </c>
      <c r="E176" t="s">
        <v>123</v>
      </c>
      <c r="F176" t="s">
        <v>1523</v>
      </c>
      <c r="G176" t="s">
        <v>127</v>
      </c>
      <c r="H176" t="s">
        <v>102</v>
      </c>
      <c r="I176" s="77">
        <v>119.78</v>
      </c>
      <c r="J176" s="77">
        <v>1870</v>
      </c>
      <c r="K176" s="77">
        <v>0</v>
      </c>
      <c r="L176" s="77">
        <v>2.2398859999999998</v>
      </c>
      <c r="M176" s="78">
        <v>0</v>
      </c>
      <c r="N176" s="78">
        <v>2.9999999999999997E-4</v>
      </c>
      <c r="O176" s="78">
        <v>0</v>
      </c>
    </row>
    <row r="177" spans="2:15">
      <c r="B177" t="s">
        <v>1524</v>
      </c>
      <c r="C177" t="s">
        <v>1525</v>
      </c>
      <c r="D177" t="s">
        <v>100</v>
      </c>
      <c r="E177" t="s">
        <v>123</v>
      </c>
      <c r="F177" t="s">
        <v>1526</v>
      </c>
      <c r="G177" t="s">
        <v>127</v>
      </c>
      <c r="H177" t="s">
        <v>102</v>
      </c>
      <c r="I177" s="77">
        <v>1271.8699999999999</v>
      </c>
      <c r="J177" s="77">
        <v>405.3</v>
      </c>
      <c r="K177" s="77">
        <v>0</v>
      </c>
      <c r="L177" s="77">
        <v>5.1548891100000001</v>
      </c>
      <c r="M177" s="78">
        <v>0</v>
      </c>
      <c r="N177" s="78">
        <v>6.9999999999999999E-4</v>
      </c>
      <c r="O177" s="78">
        <v>1E-4</v>
      </c>
    </row>
    <row r="178" spans="2:15">
      <c r="B178" t="s">
        <v>1527</v>
      </c>
      <c r="C178" t="s">
        <v>1528</v>
      </c>
      <c r="D178" t="s">
        <v>100</v>
      </c>
      <c r="E178" t="s">
        <v>123</v>
      </c>
      <c r="F178" t="s">
        <v>1529</v>
      </c>
      <c r="G178" t="s">
        <v>127</v>
      </c>
      <c r="H178" t="s">
        <v>102</v>
      </c>
      <c r="I178" s="77">
        <v>1845.96</v>
      </c>
      <c r="J178" s="77">
        <v>500.1</v>
      </c>
      <c r="K178" s="77">
        <v>0</v>
      </c>
      <c r="L178" s="77">
        <v>9.2316459599999998</v>
      </c>
      <c r="M178" s="78">
        <v>0</v>
      </c>
      <c r="N178" s="78">
        <v>1.2999999999999999E-3</v>
      </c>
      <c r="O178" s="78">
        <v>2.0000000000000001E-4</v>
      </c>
    </row>
    <row r="179" spans="2:15">
      <c r="B179" t="s">
        <v>1530</v>
      </c>
      <c r="C179" t="s">
        <v>1531</v>
      </c>
      <c r="D179" t="s">
        <v>100</v>
      </c>
      <c r="E179" t="s">
        <v>123</v>
      </c>
      <c r="F179" t="s">
        <v>1532</v>
      </c>
      <c r="G179" t="s">
        <v>127</v>
      </c>
      <c r="H179" t="s">
        <v>102</v>
      </c>
      <c r="I179" s="77">
        <v>191.3</v>
      </c>
      <c r="J179" s="77">
        <v>1493</v>
      </c>
      <c r="K179" s="77">
        <v>0</v>
      </c>
      <c r="L179" s="77">
        <v>2.856109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1533</v>
      </c>
      <c r="C180" t="s">
        <v>1534</v>
      </c>
      <c r="D180" t="s">
        <v>100</v>
      </c>
      <c r="E180" t="s">
        <v>123</v>
      </c>
      <c r="F180" t="s">
        <v>1535</v>
      </c>
      <c r="G180" t="s">
        <v>129</v>
      </c>
      <c r="H180" t="s">
        <v>102</v>
      </c>
      <c r="I180" s="77">
        <v>109.49</v>
      </c>
      <c r="J180" s="77">
        <v>2240</v>
      </c>
      <c r="K180" s="77">
        <v>0</v>
      </c>
      <c r="L180" s="77">
        <v>2.4525760000000001</v>
      </c>
      <c r="M180" s="78">
        <v>0</v>
      </c>
      <c r="N180" s="78">
        <v>2.9999999999999997E-4</v>
      </c>
      <c r="O180" s="78">
        <v>0</v>
      </c>
    </row>
    <row r="181" spans="2:15">
      <c r="B181" t="s">
        <v>1536</v>
      </c>
      <c r="C181" t="s">
        <v>1537</v>
      </c>
      <c r="D181" t="s">
        <v>100</v>
      </c>
      <c r="E181" t="s">
        <v>123</v>
      </c>
      <c r="F181" t="s">
        <v>1538</v>
      </c>
      <c r="G181" t="s">
        <v>129</v>
      </c>
      <c r="H181" t="s">
        <v>102</v>
      </c>
      <c r="I181" s="77">
        <v>2151.25</v>
      </c>
      <c r="J181" s="77">
        <v>53.2</v>
      </c>
      <c r="K181" s="77">
        <v>0</v>
      </c>
      <c r="L181" s="77">
        <v>1.1444650000000001</v>
      </c>
      <c r="M181" s="78">
        <v>0</v>
      </c>
      <c r="N181" s="78">
        <v>2.0000000000000001E-4</v>
      </c>
      <c r="O181" s="78">
        <v>0</v>
      </c>
    </row>
    <row r="182" spans="2:15">
      <c r="B182" t="s">
        <v>1539</v>
      </c>
      <c r="C182" t="s">
        <v>1540</v>
      </c>
      <c r="D182" t="s">
        <v>100</v>
      </c>
      <c r="E182" t="s">
        <v>123</v>
      </c>
      <c r="F182" t="s">
        <v>1541</v>
      </c>
      <c r="G182" t="s">
        <v>129</v>
      </c>
      <c r="H182" t="s">
        <v>102</v>
      </c>
      <c r="I182" s="77">
        <v>306.72000000000003</v>
      </c>
      <c r="J182" s="77">
        <v>47.4</v>
      </c>
      <c r="K182" s="77">
        <v>0</v>
      </c>
      <c r="L182" s="77">
        <v>0.14538528000000001</v>
      </c>
      <c r="M182" s="78">
        <v>0</v>
      </c>
      <c r="N182" s="78">
        <v>0</v>
      </c>
      <c r="O182" s="78">
        <v>0</v>
      </c>
    </row>
    <row r="183" spans="2:15">
      <c r="B183" s="79" t="s">
        <v>1542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209</v>
      </c>
      <c r="C184" t="s">
        <v>209</v>
      </c>
      <c r="E184" s="16"/>
      <c r="F184" s="16"/>
      <c r="G184" t="s">
        <v>209</v>
      </c>
      <c r="H184" t="s">
        <v>209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218</v>
      </c>
      <c r="E185" s="16"/>
      <c r="F185" s="16"/>
      <c r="G185" s="16"/>
      <c r="I185" s="81">
        <v>20886.55</v>
      </c>
      <c r="K185" s="81">
        <v>1.2755000000000001</v>
      </c>
      <c r="L185" s="81">
        <v>2121.3455969967899</v>
      </c>
      <c r="N185" s="80">
        <v>0.2888</v>
      </c>
      <c r="O185" s="80">
        <v>4.2999999999999997E-2</v>
      </c>
    </row>
    <row r="186" spans="2:15">
      <c r="B186" s="79" t="s">
        <v>312</v>
      </c>
      <c r="E186" s="16"/>
      <c r="F186" s="16"/>
      <c r="G186" s="16"/>
      <c r="I186" s="81">
        <v>10988.77</v>
      </c>
      <c r="K186" s="81">
        <v>0</v>
      </c>
      <c r="L186" s="81">
        <v>698.18093999185123</v>
      </c>
      <c r="N186" s="80">
        <v>9.5100000000000004E-2</v>
      </c>
      <c r="O186" s="80">
        <v>1.41E-2</v>
      </c>
    </row>
    <row r="187" spans="2:15">
      <c r="B187" t="s">
        <v>1543</v>
      </c>
      <c r="C187" t="s">
        <v>1544</v>
      </c>
      <c r="D187" t="s">
        <v>1545</v>
      </c>
      <c r="E187" t="s">
        <v>830</v>
      </c>
      <c r="F187" t="s">
        <v>1546</v>
      </c>
      <c r="G187" t="s">
        <v>902</v>
      </c>
      <c r="H187" t="s">
        <v>106</v>
      </c>
      <c r="I187" s="77">
        <v>43.57</v>
      </c>
      <c r="J187" s="77">
        <v>4109</v>
      </c>
      <c r="K187" s="77">
        <v>0</v>
      </c>
      <c r="L187" s="77">
        <v>6.8908312137000003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1547</v>
      </c>
      <c r="C188" t="s">
        <v>1548</v>
      </c>
      <c r="D188" t="s">
        <v>1549</v>
      </c>
      <c r="E188" t="s">
        <v>830</v>
      </c>
      <c r="F188" t="s">
        <v>1550</v>
      </c>
      <c r="G188" t="s">
        <v>894</v>
      </c>
      <c r="H188" t="s">
        <v>106</v>
      </c>
      <c r="I188" s="77">
        <v>76.42</v>
      </c>
      <c r="J188" s="77">
        <v>1832</v>
      </c>
      <c r="K188" s="77">
        <v>0</v>
      </c>
      <c r="L188" s="77">
        <v>5.3886554255999997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1551</v>
      </c>
      <c r="C189" t="s">
        <v>1552</v>
      </c>
      <c r="D189" t="s">
        <v>1545</v>
      </c>
      <c r="E189" t="s">
        <v>830</v>
      </c>
      <c r="F189" t="s">
        <v>1553</v>
      </c>
      <c r="G189" t="s">
        <v>937</v>
      </c>
      <c r="H189" t="s">
        <v>106</v>
      </c>
      <c r="I189" s="77">
        <v>57.55</v>
      </c>
      <c r="J189" s="77">
        <v>2381</v>
      </c>
      <c r="K189" s="77">
        <v>0</v>
      </c>
      <c r="L189" s="77">
        <v>5.2741519094999996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1554</v>
      </c>
      <c r="C190" t="s">
        <v>1555</v>
      </c>
      <c r="D190" t="s">
        <v>1545</v>
      </c>
      <c r="E190" t="s">
        <v>830</v>
      </c>
      <c r="F190" t="s">
        <v>1075</v>
      </c>
      <c r="G190" t="s">
        <v>849</v>
      </c>
      <c r="H190" t="s">
        <v>106</v>
      </c>
      <c r="I190" s="77">
        <v>172.6</v>
      </c>
      <c r="J190" s="77">
        <v>6955</v>
      </c>
      <c r="K190" s="77">
        <v>0</v>
      </c>
      <c r="L190" s="77">
        <v>46.204666170000003</v>
      </c>
      <c r="M190" s="78">
        <v>0</v>
      </c>
      <c r="N190" s="78">
        <v>6.3E-3</v>
      </c>
      <c r="O190" s="78">
        <v>8.9999999999999998E-4</v>
      </c>
    </row>
    <row r="191" spans="2:15">
      <c r="B191" t="s">
        <v>1556</v>
      </c>
      <c r="C191" t="s">
        <v>1557</v>
      </c>
      <c r="D191" t="s">
        <v>1549</v>
      </c>
      <c r="E191" t="s">
        <v>830</v>
      </c>
      <c r="F191" t="s">
        <v>1558</v>
      </c>
      <c r="G191" t="s">
        <v>985</v>
      </c>
      <c r="H191" t="s">
        <v>106</v>
      </c>
      <c r="I191" s="77">
        <v>120.53</v>
      </c>
      <c r="J191" s="77">
        <v>3095</v>
      </c>
      <c r="K191" s="77">
        <v>0</v>
      </c>
      <c r="L191" s="77">
        <v>14.358323071499999</v>
      </c>
      <c r="M191" s="78">
        <v>0</v>
      </c>
      <c r="N191" s="78">
        <v>2E-3</v>
      </c>
      <c r="O191" s="78">
        <v>2.9999999999999997E-4</v>
      </c>
    </row>
    <row r="192" spans="2:15">
      <c r="B192" t="s">
        <v>1559</v>
      </c>
      <c r="C192" t="s">
        <v>1560</v>
      </c>
      <c r="D192" t="s">
        <v>1549</v>
      </c>
      <c r="E192" t="s">
        <v>830</v>
      </c>
      <c r="F192" t="s">
        <v>1561</v>
      </c>
      <c r="G192" t="s">
        <v>982</v>
      </c>
      <c r="H192" t="s">
        <v>106</v>
      </c>
      <c r="I192" s="77">
        <v>200.67</v>
      </c>
      <c r="J192" s="77">
        <v>169</v>
      </c>
      <c r="K192" s="77">
        <v>0</v>
      </c>
      <c r="L192" s="77">
        <v>1.3053202227</v>
      </c>
      <c r="M192" s="78">
        <v>0</v>
      </c>
      <c r="N192" s="78">
        <v>2.0000000000000001E-4</v>
      </c>
      <c r="O192" s="78">
        <v>0</v>
      </c>
    </row>
    <row r="193" spans="2:15">
      <c r="B193" t="s">
        <v>1562</v>
      </c>
      <c r="C193" t="s">
        <v>1563</v>
      </c>
      <c r="D193" t="s">
        <v>1549</v>
      </c>
      <c r="E193" t="s">
        <v>830</v>
      </c>
      <c r="F193" t="s">
        <v>1564</v>
      </c>
      <c r="G193" t="s">
        <v>982</v>
      </c>
      <c r="H193" t="s">
        <v>106</v>
      </c>
      <c r="I193" s="77">
        <v>105.71</v>
      </c>
      <c r="J193" s="77">
        <v>1428.9996000000001</v>
      </c>
      <c r="K193" s="77">
        <v>0</v>
      </c>
      <c r="L193" s="77">
        <v>5.8142819915888397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1565</v>
      </c>
      <c r="C194" t="s">
        <v>1566</v>
      </c>
      <c r="D194" t="s">
        <v>1545</v>
      </c>
      <c r="E194" t="s">
        <v>830</v>
      </c>
      <c r="F194" t="s">
        <v>1567</v>
      </c>
      <c r="G194" t="s">
        <v>1568</v>
      </c>
      <c r="H194" t="s">
        <v>106</v>
      </c>
      <c r="I194" s="77">
        <v>78.59</v>
      </c>
      <c r="J194" s="77">
        <v>3884</v>
      </c>
      <c r="K194" s="77">
        <v>0</v>
      </c>
      <c r="L194" s="77">
        <v>11.748824624399999</v>
      </c>
      <c r="M194" s="78">
        <v>0</v>
      </c>
      <c r="N194" s="78">
        <v>1.6000000000000001E-3</v>
      </c>
      <c r="O194" s="78">
        <v>2.0000000000000001E-4</v>
      </c>
    </row>
    <row r="195" spans="2:15">
      <c r="B195" t="s">
        <v>1569</v>
      </c>
      <c r="C195" t="s">
        <v>1570</v>
      </c>
      <c r="D195" t="s">
        <v>1549</v>
      </c>
      <c r="E195" t="s">
        <v>830</v>
      </c>
      <c r="F195" t="s">
        <v>1571</v>
      </c>
      <c r="G195" t="s">
        <v>1572</v>
      </c>
      <c r="H195" t="s">
        <v>106</v>
      </c>
      <c r="I195" s="77">
        <v>74.66</v>
      </c>
      <c r="J195" s="77">
        <v>13074</v>
      </c>
      <c r="K195" s="77">
        <v>0</v>
      </c>
      <c r="L195" s="77">
        <v>37.570275291599998</v>
      </c>
      <c r="M195" s="78">
        <v>0</v>
      </c>
      <c r="N195" s="78">
        <v>5.1000000000000004E-3</v>
      </c>
      <c r="O195" s="78">
        <v>8.0000000000000004E-4</v>
      </c>
    </row>
    <row r="196" spans="2:15">
      <c r="B196" t="s">
        <v>1573</v>
      </c>
      <c r="C196" t="s">
        <v>1574</v>
      </c>
      <c r="D196" t="s">
        <v>1549</v>
      </c>
      <c r="E196" t="s">
        <v>830</v>
      </c>
      <c r="F196" t="s">
        <v>1236</v>
      </c>
      <c r="G196" t="s">
        <v>1572</v>
      </c>
      <c r="H196" t="s">
        <v>106</v>
      </c>
      <c r="I196" s="77">
        <v>183.93</v>
      </c>
      <c r="J196" s="77">
        <v>6371</v>
      </c>
      <c r="K196" s="77">
        <v>0</v>
      </c>
      <c r="L196" s="77">
        <v>45.103275974699997</v>
      </c>
      <c r="M196" s="78">
        <v>0</v>
      </c>
      <c r="N196" s="78">
        <v>6.1000000000000004E-3</v>
      </c>
      <c r="O196" s="78">
        <v>8.9999999999999998E-4</v>
      </c>
    </row>
    <row r="197" spans="2:15">
      <c r="B197" t="s">
        <v>1575</v>
      </c>
      <c r="C197" t="s">
        <v>1576</v>
      </c>
      <c r="D197" t="s">
        <v>1549</v>
      </c>
      <c r="E197" t="s">
        <v>830</v>
      </c>
      <c r="F197" t="s">
        <v>1577</v>
      </c>
      <c r="G197" t="s">
        <v>940</v>
      </c>
      <c r="H197" t="s">
        <v>106</v>
      </c>
      <c r="I197" s="77">
        <v>62.62</v>
      </c>
      <c r="J197" s="77">
        <v>2533</v>
      </c>
      <c r="K197" s="77">
        <v>0</v>
      </c>
      <c r="L197" s="77">
        <v>6.1051475454000004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1578</v>
      </c>
      <c r="C198" t="s">
        <v>1579</v>
      </c>
      <c r="D198" t="s">
        <v>1549</v>
      </c>
      <c r="E198" t="s">
        <v>830</v>
      </c>
      <c r="F198" t="s">
        <v>1580</v>
      </c>
      <c r="G198" t="s">
        <v>940</v>
      </c>
      <c r="H198" t="s">
        <v>106</v>
      </c>
      <c r="I198" s="77">
        <v>16.09</v>
      </c>
      <c r="J198" s="77">
        <v>15887</v>
      </c>
      <c r="K198" s="77">
        <v>0</v>
      </c>
      <c r="L198" s="77">
        <v>9.8388842367000002</v>
      </c>
      <c r="M198" s="78">
        <v>0</v>
      </c>
      <c r="N198" s="78">
        <v>1.2999999999999999E-3</v>
      </c>
      <c r="O198" s="78">
        <v>2.0000000000000001E-4</v>
      </c>
    </row>
    <row r="199" spans="2:15">
      <c r="B199" t="s">
        <v>1581</v>
      </c>
      <c r="C199" t="s">
        <v>1582</v>
      </c>
      <c r="D199" t="s">
        <v>1545</v>
      </c>
      <c r="E199" t="s">
        <v>830</v>
      </c>
      <c r="F199" t="s">
        <v>1583</v>
      </c>
      <c r="G199" t="s">
        <v>940</v>
      </c>
      <c r="H199" t="s">
        <v>106</v>
      </c>
      <c r="I199" s="77">
        <v>120.43</v>
      </c>
      <c r="J199" s="77">
        <v>451</v>
      </c>
      <c r="K199" s="77">
        <v>0</v>
      </c>
      <c r="L199" s="77">
        <v>2.0905431657000002</v>
      </c>
      <c r="M199" s="78">
        <v>0</v>
      </c>
      <c r="N199" s="78">
        <v>2.9999999999999997E-4</v>
      </c>
      <c r="O199" s="78">
        <v>0</v>
      </c>
    </row>
    <row r="200" spans="2:15">
      <c r="B200" t="s">
        <v>1584</v>
      </c>
      <c r="C200" t="s">
        <v>1585</v>
      </c>
      <c r="D200" t="s">
        <v>1545</v>
      </c>
      <c r="E200" t="s">
        <v>830</v>
      </c>
      <c r="F200" t="s">
        <v>1586</v>
      </c>
      <c r="G200" t="s">
        <v>940</v>
      </c>
      <c r="H200" t="s">
        <v>106</v>
      </c>
      <c r="I200" s="77">
        <v>258.77</v>
      </c>
      <c r="J200" s="77">
        <v>578</v>
      </c>
      <c r="K200" s="77">
        <v>0</v>
      </c>
      <c r="L200" s="77">
        <v>5.7569131194000001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1587</v>
      </c>
      <c r="C201" t="s">
        <v>1588</v>
      </c>
      <c r="D201" t="s">
        <v>1549</v>
      </c>
      <c r="E201" t="s">
        <v>830</v>
      </c>
      <c r="F201" t="s">
        <v>1589</v>
      </c>
      <c r="G201" t="s">
        <v>940</v>
      </c>
      <c r="H201" t="s">
        <v>120</v>
      </c>
      <c r="I201" s="77">
        <v>2168.6999999999998</v>
      </c>
      <c r="J201" s="77">
        <v>3.7</v>
      </c>
      <c r="K201" s="77">
        <v>0</v>
      </c>
      <c r="L201" s="77">
        <v>0.19753950942000001</v>
      </c>
      <c r="M201" s="78">
        <v>0</v>
      </c>
      <c r="N201" s="78">
        <v>0</v>
      </c>
      <c r="O201" s="78">
        <v>0</v>
      </c>
    </row>
    <row r="202" spans="2:15">
      <c r="B202" t="s">
        <v>1590</v>
      </c>
      <c r="C202" t="s">
        <v>1591</v>
      </c>
      <c r="D202" t="s">
        <v>1549</v>
      </c>
      <c r="E202" t="s">
        <v>830</v>
      </c>
      <c r="F202" t="s">
        <v>1592</v>
      </c>
      <c r="G202" t="s">
        <v>940</v>
      </c>
      <c r="H202" t="s">
        <v>106</v>
      </c>
      <c r="I202" s="77">
        <v>35.380000000000003</v>
      </c>
      <c r="J202" s="77">
        <v>2314.9998999999998</v>
      </c>
      <c r="K202" s="77">
        <v>0</v>
      </c>
      <c r="L202" s="77">
        <v>3.1525117668223799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1593</v>
      </c>
      <c r="C203" t="s">
        <v>1594</v>
      </c>
      <c r="D203" t="s">
        <v>1549</v>
      </c>
      <c r="E203" t="s">
        <v>830</v>
      </c>
      <c r="F203" t="s">
        <v>1595</v>
      </c>
      <c r="G203" t="s">
        <v>940</v>
      </c>
      <c r="H203" t="s">
        <v>106</v>
      </c>
      <c r="I203" s="77">
        <v>41.1</v>
      </c>
      <c r="J203" s="77">
        <v>9109</v>
      </c>
      <c r="K203" s="77">
        <v>0</v>
      </c>
      <c r="L203" s="77">
        <v>14.409882351</v>
      </c>
      <c r="M203" s="78">
        <v>0</v>
      </c>
      <c r="N203" s="78">
        <v>2E-3</v>
      </c>
      <c r="O203" s="78">
        <v>2.9999999999999997E-4</v>
      </c>
    </row>
    <row r="204" spans="2:15">
      <c r="B204" t="s">
        <v>1596</v>
      </c>
      <c r="C204" t="s">
        <v>1597</v>
      </c>
      <c r="D204" t="s">
        <v>1549</v>
      </c>
      <c r="E204" t="s">
        <v>830</v>
      </c>
      <c r="F204" t="s">
        <v>1598</v>
      </c>
      <c r="G204" t="s">
        <v>940</v>
      </c>
      <c r="H204" t="s">
        <v>106</v>
      </c>
      <c r="I204" s="77">
        <v>15.33</v>
      </c>
      <c r="J204" s="77">
        <v>16354</v>
      </c>
      <c r="K204" s="77">
        <v>0</v>
      </c>
      <c r="L204" s="77">
        <v>9.6497055017999998</v>
      </c>
      <c r="M204" s="78">
        <v>0</v>
      </c>
      <c r="N204" s="78">
        <v>1.2999999999999999E-3</v>
      </c>
      <c r="O204" s="78">
        <v>2.0000000000000001E-4</v>
      </c>
    </row>
    <row r="205" spans="2:15">
      <c r="B205" t="s">
        <v>1599</v>
      </c>
      <c r="C205" t="s">
        <v>1600</v>
      </c>
      <c r="D205" t="s">
        <v>1549</v>
      </c>
      <c r="E205" t="s">
        <v>830</v>
      </c>
      <c r="F205" t="s">
        <v>1601</v>
      </c>
      <c r="G205" t="s">
        <v>940</v>
      </c>
      <c r="H205" t="s">
        <v>106</v>
      </c>
      <c r="I205" s="77">
        <v>14.68</v>
      </c>
      <c r="J205" s="77">
        <v>13399</v>
      </c>
      <c r="K205" s="77">
        <v>0</v>
      </c>
      <c r="L205" s="77">
        <v>7.5708798467999996</v>
      </c>
      <c r="M205" s="78">
        <v>0</v>
      </c>
      <c r="N205" s="78">
        <v>1E-3</v>
      </c>
      <c r="O205" s="78">
        <v>2.0000000000000001E-4</v>
      </c>
    </row>
    <row r="206" spans="2:15">
      <c r="B206" t="s">
        <v>1602</v>
      </c>
      <c r="C206" t="s">
        <v>1603</v>
      </c>
      <c r="D206" t="s">
        <v>1549</v>
      </c>
      <c r="E206" t="s">
        <v>830</v>
      </c>
      <c r="F206" t="s">
        <v>1604</v>
      </c>
      <c r="G206" t="s">
        <v>1605</v>
      </c>
      <c r="H206" t="s">
        <v>106</v>
      </c>
      <c r="I206" s="77">
        <v>228.28</v>
      </c>
      <c r="J206" s="77">
        <v>210</v>
      </c>
      <c r="K206" s="77">
        <v>0</v>
      </c>
      <c r="L206" s="77">
        <v>1.8451644119999999</v>
      </c>
      <c r="M206" s="78">
        <v>0</v>
      </c>
      <c r="N206" s="78">
        <v>2.9999999999999997E-4</v>
      </c>
      <c r="O206" s="78">
        <v>0</v>
      </c>
    </row>
    <row r="207" spans="2:15">
      <c r="B207" t="s">
        <v>1606</v>
      </c>
      <c r="C207" t="s">
        <v>1607</v>
      </c>
      <c r="D207" t="s">
        <v>1549</v>
      </c>
      <c r="E207" t="s">
        <v>830</v>
      </c>
      <c r="F207" t="s">
        <v>1608</v>
      </c>
      <c r="G207" t="s">
        <v>1605</v>
      </c>
      <c r="H207" t="s">
        <v>106</v>
      </c>
      <c r="I207" s="77">
        <v>684.04</v>
      </c>
      <c r="J207" s="77">
        <v>191</v>
      </c>
      <c r="K207" s="77">
        <v>0</v>
      </c>
      <c r="L207" s="77">
        <v>5.0287816235999996</v>
      </c>
      <c r="M207" s="78">
        <v>0</v>
      </c>
      <c r="N207" s="78">
        <v>6.9999999999999999E-4</v>
      </c>
      <c r="O207" s="78">
        <v>1E-4</v>
      </c>
    </row>
    <row r="208" spans="2:15">
      <c r="B208" t="s">
        <v>1609</v>
      </c>
      <c r="C208" t="s">
        <v>1610</v>
      </c>
      <c r="D208" t="s">
        <v>1549</v>
      </c>
      <c r="E208" t="s">
        <v>830</v>
      </c>
      <c r="F208" t="s">
        <v>1611</v>
      </c>
      <c r="G208" t="s">
        <v>1605</v>
      </c>
      <c r="H208" t="s">
        <v>106</v>
      </c>
      <c r="I208" s="77">
        <v>151.41</v>
      </c>
      <c r="J208" s="77">
        <v>1321</v>
      </c>
      <c r="K208" s="77">
        <v>0</v>
      </c>
      <c r="L208" s="77">
        <v>7.6984853589000002</v>
      </c>
      <c r="M208" s="78">
        <v>0</v>
      </c>
      <c r="N208" s="78">
        <v>1E-3</v>
      </c>
      <c r="O208" s="78">
        <v>2.0000000000000001E-4</v>
      </c>
    </row>
    <row r="209" spans="2:15">
      <c r="B209" t="s">
        <v>1612</v>
      </c>
      <c r="C209" t="s">
        <v>1613</v>
      </c>
      <c r="D209" t="s">
        <v>1545</v>
      </c>
      <c r="E209" t="s">
        <v>830</v>
      </c>
      <c r="F209" t="s">
        <v>1614</v>
      </c>
      <c r="G209" t="s">
        <v>1615</v>
      </c>
      <c r="H209" t="s">
        <v>106</v>
      </c>
      <c r="I209" s="77">
        <v>181</v>
      </c>
      <c r="J209" s="77">
        <v>1033</v>
      </c>
      <c r="K209" s="77">
        <v>0</v>
      </c>
      <c r="L209" s="77">
        <v>7.1965907700000002</v>
      </c>
      <c r="M209" s="78">
        <v>0</v>
      </c>
      <c r="N209" s="78">
        <v>1E-3</v>
      </c>
      <c r="O209" s="78">
        <v>1E-4</v>
      </c>
    </row>
    <row r="210" spans="2:15">
      <c r="B210" t="s">
        <v>1616</v>
      </c>
      <c r="C210" t="s">
        <v>1617</v>
      </c>
      <c r="D210" t="s">
        <v>1549</v>
      </c>
      <c r="E210" t="s">
        <v>830</v>
      </c>
      <c r="F210" t="s">
        <v>823</v>
      </c>
      <c r="G210" t="s">
        <v>824</v>
      </c>
      <c r="H210" t="s">
        <v>106</v>
      </c>
      <c r="I210" s="77">
        <v>1.1399999999999999</v>
      </c>
      <c r="J210" s="77">
        <v>19792</v>
      </c>
      <c r="K210" s="77">
        <v>0</v>
      </c>
      <c r="L210" s="77">
        <v>0.86844525120000005</v>
      </c>
      <c r="M210" s="78">
        <v>0</v>
      </c>
      <c r="N210" s="78">
        <v>1E-4</v>
      </c>
      <c r="O210" s="78">
        <v>0</v>
      </c>
    </row>
    <row r="211" spans="2:15">
      <c r="B211" t="s">
        <v>1618</v>
      </c>
      <c r="C211" t="s">
        <v>1619</v>
      </c>
      <c r="D211" t="s">
        <v>1549</v>
      </c>
      <c r="E211" t="s">
        <v>830</v>
      </c>
      <c r="F211" t="s">
        <v>1123</v>
      </c>
      <c r="G211" t="s">
        <v>1124</v>
      </c>
      <c r="H211" t="s">
        <v>106</v>
      </c>
      <c r="I211" s="77">
        <v>210.97</v>
      </c>
      <c r="J211" s="77">
        <v>2471</v>
      </c>
      <c r="K211" s="77">
        <v>0</v>
      </c>
      <c r="L211" s="77">
        <v>20.0651014263</v>
      </c>
      <c r="M211" s="78">
        <v>0</v>
      </c>
      <c r="N211" s="78">
        <v>2.7000000000000001E-3</v>
      </c>
      <c r="O211" s="78">
        <v>4.0000000000000002E-4</v>
      </c>
    </row>
    <row r="212" spans="2:15">
      <c r="B212" t="s">
        <v>1620</v>
      </c>
      <c r="C212" t="s">
        <v>1621</v>
      </c>
      <c r="D212" t="s">
        <v>1549</v>
      </c>
      <c r="E212" t="s">
        <v>830</v>
      </c>
      <c r="F212" t="s">
        <v>1127</v>
      </c>
      <c r="G212" t="s">
        <v>1124</v>
      </c>
      <c r="H212" t="s">
        <v>106</v>
      </c>
      <c r="I212" s="77">
        <v>169.04</v>
      </c>
      <c r="J212" s="77">
        <v>11077</v>
      </c>
      <c r="K212" s="77">
        <v>0</v>
      </c>
      <c r="L212" s="77">
        <v>72.070834519200005</v>
      </c>
      <c r="M212" s="78">
        <v>0</v>
      </c>
      <c r="N212" s="78">
        <v>9.7999999999999997E-3</v>
      </c>
      <c r="O212" s="78">
        <v>1.5E-3</v>
      </c>
    </row>
    <row r="213" spans="2:15">
      <c r="B213" t="s">
        <v>1622</v>
      </c>
      <c r="C213" t="s">
        <v>1623</v>
      </c>
      <c r="D213" t="s">
        <v>1549</v>
      </c>
      <c r="E213" t="s">
        <v>830</v>
      </c>
      <c r="F213" t="s">
        <v>1624</v>
      </c>
      <c r="G213" t="s">
        <v>726</v>
      </c>
      <c r="H213" t="s">
        <v>106</v>
      </c>
      <c r="I213" s="77">
        <v>430.48</v>
      </c>
      <c r="J213" s="77">
        <v>613</v>
      </c>
      <c r="K213" s="77">
        <v>0</v>
      </c>
      <c r="L213" s="77">
        <v>10.1569043976</v>
      </c>
      <c r="M213" s="78">
        <v>0</v>
      </c>
      <c r="N213" s="78">
        <v>1.4E-3</v>
      </c>
      <c r="O213" s="78">
        <v>2.0000000000000001E-4</v>
      </c>
    </row>
    <row r="214" spans="2:15">
      <c r="B214" t="s">
        <v>1625</v>
      </c>
      <c r="C214" t="s">
        <v>1626</v>
      </c>
      <c r="D214" t="s">
        <v>1545</v>
      </c>
      <c r="E214" t="s">
        <v>830</v>
      </c>
      <c r="F214" t="s">
        <v>853</v>
      </c>
      <c r="G214" t="s">
        <v>854</v>
      </c>
      <c r="H214" t="s">
        <v>106</v>
      </c>
      <c r="I214" s="77">
        <v>4406.34</v>
      </c>
      <c r="J214" s="77">
        <v>1022</v>
      </c>
      <c r="K214" s="77">
        <v>0</v>
      </c>
      <c r="L214" s="77">
        <v>173.33122718519999</v>
      </c>
      <c r="M214" s="78">
        <v>0</v>
      </c>
      <c r="N214" s="78">
        <v>2.3599999999999999E-2</v>
      </c>
      <c r="O214" s="78">
        <v>3.5000000000000001E-3</v>
      </c>
    </row>
    <row r="215" spans="2:15">
      <c r="B215" t="s">
        <v>1627</v>
      </c>
      <c r="C215" t="s">
        <v>1628</v>
      </c>
      <c r="D215" t="s">
        <v>1549</v>
      </c>
      <c r="E215" t="s">
        <v>830</v>
      </c>
      <c r="F215" t="s">
        <v>1629</v>
      </c>
      <c r="G215" t="s">
        <v>125</v>
      </c>
      <c r="H215" t="s">
        <v>106</v>
      </c>
      <c r="I215" s="77">
        <v>157.63</v>
      </c>
      <c r="J215" s="77">
        <v>68.599999999999994</v>
      </c>
      <c r="K215" s="77">
        <v>0</v>
      </c>
      <c r="L215" s="77">
        <v>0.41620845882000002</v>
      </c>
      <c r="M215" s="78">
        <v>0</v>
      </c>
      <c r="N215" s="78">
        <v>1E-4</v>
      </c>
      <c r="O215" s="78">
        <v>0</v>
      </c>
    </row>
    <row r="216" spans="2:15">
      <c r="B216" t="s">
        <v>1630</v>
      </c>
      <c r="C216" t="s">
        <v>1631</v>
      </c>
      <c r="D216" t="s">
        <v>1549</v>
      </c>
      <c r="E216" t="s">
        <v>830</v>
      </c>
      <c r="F216" t="s">
        <v>1153</v>
      </c>
      <c r="G216" t="s">
        <v>129</v>
      </c>
      <c r="H216" t="s">
        <v>106</v>
      </c>
      <c r="I216" s="77">
        <v>188.62</v>
      </c>
      <c r="J216" s="77">
        <v>16780</v>
      </c>
      <c r="K216" s="77">
        <v>0</v>
      </c>
      <c r="L216" s="77">
        <v>121.822528164</v>
      </c>
      <c r="M216" s="78">
        <v>0</v>
      </c>
      <c r="N216" s="78">
        <v>1.66E-2</v>
      </c>
      <c r="O216" s="78">
        <v>2.5000000000000001E-3</v>
      </c>
    </row>
    <row r="217" spans="2:15">
      <c r="B217" t="s">
        <v>1632</v>
      </c>
      <c r="C217" t="s">
        <v>1633</v>
      </c>
      <c r="D217" t="s">
        <v>1549</v>
      </c>
      <c r="E217" t="s">
        <v>830</v>
      </c>
      <c r="F217" t="s">
        <v>1333</v>
      </c>
      <c r="G217" t="s">
        <v>129</v>
      </c>
      <c r="H217" t="s">
        <v>106</v>
      </c>
      <c r="I217" s="77">
        <v>332.49</v>
      </c>
      <c r="J217" s="77">
        <v>3067</v>
      </c>
      <c r="K217" s="77">
        <v>0</v>
      </c>
      <c r="L217" s="77">
        <v>39.250055486699999</v>
      </c>
      <c r="M217" s="78">
        <v>0</v>
      </c>
      <c r="N217" s="78">
        <v>5.3E-3</v>
      </c>
      <c r="O217" s="78">
        <v>8.0000000000000004E-4</v>
      </c>
    </row>
    <row r="218" spans="2:15">
      <c r="B218" s="79" t="s">
        <v>313</v>
      </c>
      <c r="E218" s="16"/>
      <c r="F218" s="16"/>
      <c r="G218" s="16"/>
      <c r="I218" s="81">
        <v>9897.7800000000007</v>
      </c>
      <c r="K218" s="81">
        <v>1.2755000000000001</v>
      </c>
      <c r="L218" s="81">
        <v>1423.1646570049388</v>
      </c>
      <c r="N218" s="80">
        <v>0.1938</v>
      </c>
      <c r="O218" s="80">
        <v>2.8799999999999999E-2</v>
      </c>
    </row>
    <row r="219" spans="2:15">
      <c r="B219" t="s">
        <v>1634</v>
      </c>
      <c r="C219" t="s">
        <v>1635</v>
      </c>
      <c r="D219" t="s">
        <v>1549</v>
      </c>
      <c r="E219" t="s">
        <v>830</v>
      </c>
      <c r="F219"/>
      <c r="G219" t="s">
        <v>902</v>
      </c>
      <c r="H219" t="s">
        <v>106</v>
      </c>
      <c r="I219" s="77">
        <v>17.14</v>
      </c>
      <c r="J219" s="77">
        <v>24638</v>
      </c>
      <c r="K219" s="77">
        <v>0</v>
      </c>
      <c r="L219" s="77">
        <v>16.254146866799999</v>
      </c>
      <c r="M219" s="78">
        <v>0</v>
      </c>
      <c r="N219" s="78">
        <v>2.2000000000000001E-3</v>
      </c>
      <c r="O219" s="78">
        <v>2.9999999999999997E-4</v>
      </c>
    </row>
    <row r="220" spans="2:15">
      <c r="B220" t="s">
        <v>1636</v>
      </c>
      <c r="C220" t="s">
        <v>1637</v>
      </c>
      <c r="D220" t="s">
        <v>1545</v>
      </c>
      <c r="E220" t="s">
        <v>830</v>
      </c>
      <c r="F220"/>
      <c r="G220" t="s">
        <v>882</v>
      </c>
      <c r="H220" t="s">
        <v>106</v>
      </c>
      <c r="I220" s="77">
        <v>288.02999999999997</v>
      </c>
      <c r="J220" s="77">
        <v>2756</v>
      </c>
      <c r="K220" s="77">
        <v>0.26434000000000002</v>
      </c>
      <c r="L220" s="77">
        <v>30.818113073199999</v>
      </c>
      <c r="M220" s="78">
        <v>0</v>
      </c>
      <c r="N220" s="78">
        <v>4.1999999999999997E-3</v>
      </c>
      <c r="O220" s="78">
        <v>5.9999999999999995E-4</v>
      </c>
    </row>
    <row r="221" spans="2:15">
      <c r="B221" t="s">
        <v>1638</v>
      </c>
      <c r="C221" t="s">
        <v>1639</v>
      </c>
      <c r="D221" t="s">
        <v>1545</v>
      </c>
      <c r="E221" t="s">
        <v>830</v>
      </c>
      <c r="F221"/>
      <c r="G221" t="s">
        <v>882</v>
      </c>
      <c r="H221" t="s">
        <v>106</v>
      </c>
      <c r="I221" s="77">
        <v>58.59</v>
      </c>
      <c r="J221" s="77">
        <v>14759</v>
      </c>
      <c r="K221" s="77">
        <v>0</v>
      </c>
      <c r="L221" s="77">
        <v>33.2834503869</v>
      </c>
      <c r="M221" s="78">
        <v>0</v>
      </c>
      <c r="N221" s="78">
        <v>4.4999999999999997E-3</v>
      </c>
      <c r="O221" s="78">
        <v>6.9999999999999999E-4</v>
      </c>
    </row>
    <row r="222" spans="2:15">
      <c r="B222" t="s">
        <v>1640</v>
      </c>
      <c r="C222" t="s">
        <v>1641</v>
      </c>
      <c r="D222" t="s">
        <v>1545</v>
      </c>
      <c r="E222" t="s">
        <v>830</v>
      </c>
      <c r="F222"/>
      <c r="G222" t="s">
        <v>894</v>
      </c>
      <c r="H222" t="s">
        <v>106</v>
      </c>
      <c r="I222" s="77">
        <v>62.31</v>
      </c>
      <c r="J222" s="77">
        <v>12082</v>
      </c>
      <c r="K222" s="77">
        <v>0</v>
      </c>
      <c r="L222" s="77">
        <v>28.976404375800001</v>
      </c>
      <c r="M222" s="78">
        <v>0</v>
      </c>
      <c r="N222" s="78">
        <v>3.8999999999999998E-3</v>
      </c>
      <c r="O222" s="78">
        <v>5.9999999999999995E-4</v>
      </c>
    </row>
    <row r="223" spans="2:15">
      <c r="B223" t="s">
        <v>1642</v>
      </c>
      <c r="C223" t="s">
        <v>1643</v>
      </c>
      <c r="D223" t="s">
        <v>123</v>
      </c>
      <c r="E223" t="s">
        <v>830</v>
      </c>
      <c r="F223"/>
      <c r="G223" t="s">
        <v>894</v>
      </c>
      <c r="H223" t="s">
        <v>110</v>
      </c>
      <c r="I223" s="77">
        <v>55.14</v>
      </c>
      <c r="J223" s="77">
        <v>12674</v>
      </c>
      <c r="K223" s="77">
        <v>0</v>
      </c>
      <c r="L223" s="77">
        <v>28.355609907000002</v>
      </c>
      <c r="M223" s="78">
        <v>0</v>
      </c>
      <c r="N223" s="78">
        <v>3.8999999999999998E-3</v>
      </c>
      <c r="O223" s="78">
        <v>5.9999999999999995E-4</v>
      </c>
    </row>
    <row r="224" spans="2:15">
      <c r="B224" t="s">
        <v>1644</v>
      </c>
      <c r="C224" t="s">
        <v>1645</v>
      </c>
      <c r="D224" t="s">
        <v>1545</v>
      </c>
      <c r="E224" t="s">
        <v>830</v>
      </c>
      <c r="F224"/>
      <c r="G224" t="s">
        <v>894</v>
      </c>
      <c r="H224" t="s">
        <v>106</v>
      </c>
      <c r="I224" s="77">
        <v>58.19</v>
      </c>
      <c r="J224" s="77">
        <v>19043</v>
      </c>
      <c r="K224" s="77">
        <v>0</v>
      </c>
      <c r="L224" s="77">
        <v>42.651237423300003</v>
      </c>
      <c r="M224" s="78">
        <v>0</v>
      </c>
      <c r="N224" s="78">
        <v>5.7999999999999996E-3</v>
      </c>
      <c r="O224" s="78">
        <v>8.9999999999999998E-4</v>
      </c>
    </row>
    <row r="225" spans="2:15">
      <c r="B225" t="s">
        <v>1646</v>
      </c>
      <c r="C225" t="s">
        <v>1647</v>
      </c>
      <c r="D225" t="s">
        <v>123</v>
      </c>
      <c r="E225" t="s">
        <v>830</v>
      </c>
      <c r="F225"/>
      <c r="G225" t="s">
        <v>894</v>
      </c>
      <c r="H225" t="s">
        <v>110</v>
      </c>
      <c r="I225" s="77">
        <v>59.76</v>
      </c>
      <c r="J225" s="77">
        <v>9100</v>
      </c>
      <c r="K225" s="77">
        <v>0</v>
      </c>
      <c r="L225" s="77">
        <v>22.065334199999999</v>
      </c>
      <c r="M225" s="78">
        <v>0</v>
      </c>
      <c r="N225" s="78">
        <v>3.0000000000000001E-3</v>
      </c>
      <c r="O225" s="78">
        <v>4.0000000000000002E-4</v>
      </c>
    </row>
    <row r="226" spans="2:15">
      <c r="B226" t="s">
        <v>1648</v>
      </c>
      <c r="C226" t="s">
        <v>1649</v>
      </c>
      <c r="D226" t="s">
        <v>123</v>
      </c>
      <c r="E226" t="s">
        <v>830</v>
      </c>
      <c r="F226"/>
      <c r="G226" t="s">
        <v>894</v>
      </c>
      <c r="H226" t="s">
        <v>110</v>
      </c>
      <c r="I226" s="77">
        <v>116.58</v>
      </c>
      <c r="J226" s="77">
        <v>10522</v>
      </c>
      <c r="K226" s="77">
        <v>0</v>
      </c>
      <c r="L226" s="77">
        <v>49.771516886999997</v>
      </c>
      <c r="M226" s="78">
        <v>0</v>
      </c>
      <c r="N226" s="78">
        <v>6.7999999999999996E-3</v>
      </c>
      <c r="O226" s="78">
        <v>1E-3</v>
      </c>
    </row>
    <row r="227" spans="2:15">
      <c r="B227" t="s">
        <v>1650</v>
      </c>
      <c r="C227" t="s">
        <v>1651</v>
      </c>
      <c r="D227" t="s">
        <v>123</v>
      </c>
      <c r="E227" t="s">
        <v>830</v>
      </c>
      <c r="F227"/>
      <c r="G227" t="s">
        <v>943</v>
      </c>
      <c r="H227" t="s">
        <v>197</v>
      </c>
      <c r="I227" s="77">
        <v>24.1</v>
      </c>
      <c r="J227" s="77">
        <v>10990</v>
      </c>
      <c r="K227" s="77">
        <v>0</v>
      </c>
      <c r="L227" s="77">
        <v>11.098651536</v>
      </c>
      <c r="M227" s="78">
        <v>0</v>
      </c>
      <c r="N227" s="78">
        <v>1.5E-3</v>
      </c>
      <c r="O227" s="78">
        <v>2.0000000000000001E-4</v>
      </c>
    </row>
    <row r="228" spans="2:15">
      <c r="B228" t="s">
        <v>1652</v>
      </c>
      <c r="C228" t="s">
        <v>1653</v>
      </c>
      <c r="D228" t="s">
        <v>1545</v>
      </c>
      <c r="E228" t="s">
        <v>830</v>
      </c>
      <c r="F228"/>
      <c r="G228" t="s">
        <v>943</v>
      </c>
      <c r="H228" t="s">
        <v>106</v>
      </c>
      <c r="I228" s="77">
        <v>30.37</v>
      </c>
      <c r="J228" s="77">
        <v>10892</v>
      </c>
      <c r="K228" s="77">
        <v>0</v>
      </c>
      <c r="L228" s="77">
        <v>12.7321086396</v>
      </c>
      <c r="M228" s="78">
        <v>0</v>
      </c>
      <c r="N228" s="78">
        <v>1.6999999999999999E-3</v>
      </c>
      <c r="O228" s="78">
        <v>2.9999999999999997E-4</v>
      </c>
    </row>
    <row r="229" spans="2:15">
      <c r="B229" t="s">
        <v>1654</v>
      </c>
      <c r="C229" t="s">
        <v>1655</v>
      </c>
      <c r="D229" t="s">
        <v>1549</v>
      </c>
      <c r="E229" t="s">
        <v>830</v>
      </c>
      <c r="F229"/>
      <c r="G229" t="s">
        <v>943</v>
      </c>
      <c r="H229" t="s">
        <v>106</v>
      </c>
      <c r="I229" s="77">
        <v>29.39</v>
      </c>
      <c r="J229" s="77">
        <v>11420</v>
      </c>
      <c r="K229" s="77">
        <v>0</v>
      </c>
      <c r="L229" s="77">
        <v>12.918544962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1656</v>
      </c>
      <c r="C230" t="s">
        <v>1657</v>
      </c>
      <c r="D230" t="s">
        <v>123</v>
      </c>
      <c r="E230" t="s">
        <v>830</v>
      </c>
      <c r="F230"/>
      <c r="G230" t="s">
        <v>943</v>
      </c>
      <c r="H230" t="s">
        <v>110</v>
      </c>
      <c r="I230" s="77">
        <v>8.0299999999999994</v>
      </c>
      <c r="J230" s="77">
        <v>70600</v>
      </c>
      <c r="K230" s="77">
        <v>0</v>
      </c>
      <c r="L230" s="77">
        <v>23.002697850000001</v>
      </c>
      <c r="M230" s="78">
        <v>0</v>
      </c>
      <c r="N230" s="78">
        <v>3.0999999999999999E-3</v>
      </c>
      <c r="O230" s="78">
        <v>5.0000000000000001E-4</v>
      </c>
    </row>
    <row r="231" spans="2:15">
      <c r="B231" t="s">
        <v>1658</v>
      </c>
      <c r="C231" t="s">
        <v>1659</v>
      </c>
      <c r="D231" t="s">
        <v>1549</v>
      </c>
      <c r="E231" t="s">
        <v>830</v>
      </c>
      <c r="F231"/>
      <c r="G231" t="s">
        <v>907</v>
      </c>
      <c r="H231" t="s">
        <v>106</v>
      </c>
      <c r="I231" s="77">
        <v>0.01</v>
      </c>
      <c r="J231" s="77">
        <v>54242574.75</v>
      </c>
      <c r="K231" s="77">
        <v>0</v>
      </c>
      <c r="L231" s="77">
        <v>20.877967021275001</v>
      </c>
      <c r="M231" s="78">
        <v>0</v>
      </c>
      <c r="N231" s="78">
        <v>2.8E-3</v>
      </c>
      <c r="O231" s="78">
        <v>4.0000000000000002E-4</v>
      </c>
    </row>
    <row r="232" spans="2:15">
      <c r="B232" t="s">
        <v>1660</v>
      </c>
      <c r="C232" t="s">
        <v>1661</v>
      </c>
      <c r="D232" t="s">
        <v>1545</v>
      </c>
      <c r="E232" t="s">
        <v>830</v>
      </c>
      <c r="F232"/>
      <c r="G232" t="s">
        <v>907</v>
      </c>
      <c r="H232" t="s">
        <v>106</v>
      </c>
      <c r="I232" s="77">
        <v>7.05</v>
      </c>
      <c r="J232" s="77">
        <v>64524</v>
      </c>
      <c r="K232" s="77">
        <v>0</v>
      </c>
      <c r="L232" s="77">
        <v>17.508877758000001</v>
      </c>
      <c r="M232" s="78">
        <v>0</v>
      </c>
      <c r="N232" s="78">
        <v>2.3999999999999998E-3</v>
      </c>
      <c r="O232" s="78">
        <v>4.0000000000000002E-4</v>
      </c>
    </row>
    <row r="233" spans="2:15">
      <c r="B233" t="s">
        <v>1662</v>
      </c>
      <c r="C233" t="s">
        <v>1663</v>
      </c>
      <c r="D233" t="s">
        <v>1549</v>
      </c>
      <c r="E233" t="s">
        <v>830</v>
      </c>
      <c r="F233"/>
      <c r="G233" t="s">
        <v>907</v>
      </c>
      <c r="H233" t="s">
        <v>106</v>
      </c>
      <c r="I233" s="77">
        <v>163.06</v>
      </c>
      <c r="J233" s="77">
        <v>1066.6199999999999</v>
      </c>
      <c r="K233" s="77">
        <v>0</v>
      </c>
      <c r="L233" s="77">
        <v>6.6942984716279996</v>
      </c>
      <c r="M233" s="78">
        <v>0</v>
      </c>
      <c r="N233" s="78">
        <v>8.9999999999999998E-4</v>
      </c>
      <c r="O233" s="78">
        <v>1E-4</v>
      </c>
    </row>
    <row r="234" spans="2:15">
      <c r="B234" t="s">
        <v>1664</v>
      </c>
      <c r="C234" t="s">
        <v>1665</v>
      </c>
      <c r="D234" t="s">
        <v>1545</v>
      </c>
      <c r="E234" t="s">
        <v>830</v>
      </c>
      <c r="F234"/>
      <c r="G234" t="s">
        <v>907</v>
      </c>
      <c r="H234" t="s">
        <v>106</v>
      </c>
      <c r="I234" s="77">
        <v>28.61</v>
      </c>
      <c r="J234" s="77">
        <v>32520</v>
      </c>
      <c r="K234" s="77">
        <v>0</v>
      </c>
      <c r="L234" s="77">
        <v>35.810988227999999</v>
      </c>
      <c r="M234" s="78">
        <v>0</v>
      </c>
      <c r="N234" s="78">
        <v>4.8999999999999998E-3</v>
      </c>
      <c r="O234" s="78">
        <v>6.9999999999999999E-4</v>
      </c>
    </row>
    <row r="235" spans="2:15">
      <c r="B235" t="s">
        <v>1666</v>
      </c>
      <c r="C235" t="s">
        <v>1667</v>
      </c>
      <c r="D235" t="s">
        <v>1545</v>
      </c>
      <c r="E235" t="s">
        <v>830</v>
      </c>
      <c r="F235"/>
      <c r="G235" t="s">
        <v>907</v>
      </c>
      <c r="H235" t="s">
        <v>106</v>
      </c>
      <c r="I235" s="77">
        <v>89.38</v>
      </c>
      <c r="J235" s="77">
        <v>8219</v>
      </c>
      <c r="K235" s="77">
        <v>0</v>
      </c>
      <c r="L235" s="77">
        <v>28.275301327800001</v>
      </c>
      <c r="M235" s="78">
        <v>0</v>
      </c>
      <c r="N235" s="78">
        <v>3.8E-3</v>
      </c>
      <c r="O235" s="78">
        <v>5.9999999999999995E-4</v>
      </c>
    </row>
    <row r="236" spans="2:15">
      <c r="B236" t="s">
        <v>1668</v>
      </c>
      <c r="C236" t="s">
        <v>1669</v>
      </c>
      <c r="D236" t="s">
        <v>1670</v>
      </c>
      <c r="E236" t="s">
        <v>830</v>
      </c>
      <c r="F236"/>
      <c r="G236" t="s">
        <v>849</v>
      </c>
      <c r="H236" t="s">
        <v>113</v>
      </c>
      <c r="I236" s="77">
        <v>647.07000000000005</v>
      </c>
      <c r="J236" s="77">
        <v>1158</v>
      </c>
      <c r="K236" s="77">
        <v>0.74231999999999998</v>
      </c>
      <c r="L236" s="77">
        <v>35.961999741180001</v>
      </c>
      <c r="M236" s="78">
        <v>0</v>
      </c>
      <c r="N236" s="78">
        <v>4.8999999999999998E-3</v>
      </c>
      <c r="O236" s="78">
        <v>6.9999999999999999E-4</v>
      </c>
    </row>
    <row r="237" spans="2:15">
      <c r="B237" t="s">
        <v>1671</v>
      </c>
      <c r="C237" t="s">
        <v>1672</v>
      </c>
      <c r="D237" t="s">
        <v>1549</v>
      </c>
      <c r="E237" t="s">
        <v>830</v>
      </c>
      <c r="F237"/>
      <c r="G237" t="s">
        <v>849</v>
      </c>
      <c r="H237" t="s">
        <v>106</v>
      </c>
      <c r="I237" s="77">
        <v>265.91000000000003</v>
      </c>
      <c r="J237" s="77">
        <v>1552</v>
      </c>
      <c r="K237" s="77">
        <v>0</v>
      </c>
      <c r="L237" s="77">
        <v>15.884527396799999</v>
      </c>
      <c r="M237" s="78">
        <v>0</v>
      </c>
      <c r="N237" s="78">
        <v>2.2000000000000001E-3</v>
      </c>
      <c r="O237" s="78">
        <v>2.9999999999999997E-4</v>
      </c>
    </row>
    <row r="238" spans="2:15">
      <c r="B238" t="s">
        <v>1673</v>
      </c>
      <c r="C238" t="s">
        <v>1674</v>
      </c>
      <c r="D238" t="s">
        <v>1549</v>
      </c>
      <c r="E238" t="s">
        <v>830</v>
      </c>
      <c r="F238"/>
      <c r="G238" t="s">
        <v>1675</v>
      </c>
      <c r="H238" t="s">
        <v>106</v>
      </c>
      <c r="I238" s="77">
        <v>13.32</v>
      </c>
      <c r="J238" s="77">
        <v>56863</v>
      </c>
      <c r="K238" s="77">
        <v>0</v>
      </c>
      <c r="L238" s="77">
        <v>29.152909508400001</v>
      </c>
      <c r="M238" s="78">
        <v>0</v>
      </c>
      <c r="N238" s="78">
        <v>4.0000000000000001E-3</v>
      </c>
      <c r="O238" s="78">
        <v>5.9999999999999995E-4</v>
      </c>
    </row>
    <row r="239" spans="2:15">
      <c r="B239" t="s">
        <v>1676</v>
      </c>
      <c r="C239" t="s">
        <v>1677</v>
      </c>
      <c r="D239" t="s">
        <v>1549</v>
      </c>
      <c r="E239" t="s">
        <v>830</v>
      </c>
      <c r="F239"/>
      <c r="G239" t="s">
        <v>985</v>
      </c>
      <c r="H239" t="s">
        <v>106</v>
      </c>
      <c r="I239" s="77">
        <v>326.12</v>
      </c>
      <c r="J239" s="77">
        <v>191</v>
      </c>
      <c r="K239" s="77">
        <v>0</v>
      </c>
      <c r="L239" s="77">
        <v>2.3975005307999999</v>
      </c>
      <c r="M239" s="78">
        <v>0</v>
      </c>
      <c r="N239" s="78">
        <v>2.9999999999999997E-4</v>
      </c>
      <c r="O239" s="78">
        <v>0</v>
      </c>
    </row>
    <row r="240" spans="2:15">
      <c r="B240" t="s">
        <v>1678</v>
      </c>
      <c r="C240" t="s">
        <v>1679</v>
      </c>
      <c r="D240" t="s">
        <v>1549</v>
      </c>
      <c r="E240" t="s">
        <v>830</v>
      </c>
      <c r="F240"/>
      <c r="G240" t="s">
        <v>974</v>
      </c>
      <c r="H240" t="s">
        <v>106</v>
      </c>
      <c r="I240" s="77">
        <v>139.09</v>
      </c>
      <c r="J240" s="77">
        <v>13313</v>
      </c>
      <c r="K240" s="77">
        <v>0</v>
      </c>
      <c r="L240" s="77">
        <v>71.272131993299993</v>
      </c>
      <c r="M240" s="78">
        <v>0</v>
      </c>
      <c r="N240" s="78">
        <v>9.7000000000000003E-3</v>
      </c>
      <c r="O240" s="78">
        <v>1.4E-3</v>
      </c>
    </row>
    <row r="241" spans="2:15">
      <c r="B241" t="s">
        <v>1680</v>
      </c>
      <c r="C241" t="s">
        <v>1681</v>
      </c>
      <c r="D241" t="s">
        <v>1545</v>
      </c>
      <c r="E241" t="s">
        <v>830</v>
      </c>
      <c r="F241"/>
      <c r="G241" t="s">
        <v>974</v>
      </c>
      <c r="H241" t="s">
        <v>106</v>
      </c>
      <c r="I241" s="77">
        <v>545.15</v>
      </c>
      <c r="J241" s="77">
        <v>380</v>
      </c>
      <c r="K241" s="77">
        <v>0</v>
      </c>
      <c r="L241" s="77">
        <v>7.9734729299999998</v>
      </c>
      <c r="M241" s="78">
        <v>0</v>
      </c>
      <c r="N241" s="78">
        <v>1.1000000000000001E-3</v>
      </c>
      <c r="O241" s="78">
        <v>2.0000000000000001E-4</v>
      </c>
    </row>
    <row r="242" spans="2:15">
      <c r="B242" t="s">
        <v>1682</v>
      </c>
      <c r="C242" t="s">
        <v>1683</v>
      </c>
      <c r="D242" t="s">
        <v>1549</v>
      </c>
      <c r="E242" t="s">
        <v>830</v>
      </c>
      <c r="F242"/>
      <c r="G242" t="s">
        <v>974</v>
      </c>
      <c r="H242" t="s">
        <v>106</v>
      </c>
      <c r="I242" s="77">
        <v>55.45</v>
      </c>
      <c r="J242" s="77">
        <v>30396</v>
      </c>
      <c r="K242" s="77">
        <v>0</v>
      </c>
      <c r="L242" s="77">
        <v>64.873286117999996</v>
      </c>
      <c r="M242" s="78">
        <v>0</v>
      </c>
      <c r="N242" s="78">
        <v>8.8000000000000005E-3</v>
      </c>
      <c r="O242" s="78">
        <v>1.2999999999999999E-3</v>
      </c>
    </row>
    <row r="243" spans="2:15">
      <c r="B243" t="s">
        <v>1684</v>
      </c>
      <c r="C243" t="s">
        <v>1685</v>
      </c>
      <c r="D243" t="s">
        <v>1549</v>
      </c>
      <c r="E243" t="s">
        <v>830</v>
      </c>
      <c r="F243"/>
      <c r="G243" t="s">
        <v>974</v>
      </c>
      <c r="H243" t="s">
        <v>106</v>
      </c>
      <c r="I243" s="77">
        <v>11.36</v>
      </c>
      <c r="J243" s="77">
        <v>37636</v>
      </c>
      <c r="K243" s="77">
        <v>0</v>
      </c>
      <c r="L243" s="77">
        <v>16.4562055104</v>
      </c>
      <c r="M243" s="78">
        <v>0</v>
      </c>
      <c r="N243" s="78">
        <v>2.2000000000000001E-3</v>
      </c>
      <c r="O243" s="78">
        <v>2.9999999999999997E-4</v>
      </c>
    </row>
    <row r="244" spans="2:15">
      <c r="B244" t="s">
        <v>1686</v>
      </c>
      <c r="C244" t="s">
        <v>1687</v>
      </c>
      <c r="D244" t="s">
        <v>1545</v>
      </c>
      <c r="E244" t="s">
        <v>830</v>
      </c>
      <c r="F244"/>
      <c r="G244" t="s">
        <v>982</v>
      </c>
      <c r="H244" t="s">
        <v>106</v>
      </c>
      <c r="I244" s="77">
        <v>350.14</v>
      </c>
      <c r="J244" s="77">
        <v>3209</v>
      </c>
      <c r="K244" s="77">
        <v>0</v>
      </c>
      <c r="L244" s="77">
        <v>43.247335517400003</v>
      </c>
      <c r="M244" s="78">
        <v>0</v>
      </c>
      <c r="N244" s="78">
        <v>5.8999999999999999E-3</v>
      </c>
      <c r="O244" s="78">
        <v>8.9999999999999998E-4</v>
      </c>
    </row>
    <row r="245" spans="2:15">
      <c r="B245" t="s">
        <v>1688</v>
      </c>
      <c r="C245" t="s">
        <v>1689</v>
      </c>
      <c r="D245" t="s">
        <v>1690</v>
      </c>
      <c r="E245" t="s">
        <v>830</v>
      </c>
      <c r="F245"/>
      <c r="G245" t="s">
        <v>889</v>
      </c>
      <c r="H245" t="s">
        <v>110</v>
      </c>
      <c r="I245" s="77">
        <v>5348.37</v>
      </c>
      <c r="J245" s="77">
        <v>181.1</v>
      </c>
      <c r="K245" s="77">
        <v>0</v>
      </c>
      <c r="L245" s="77">
        <v>39.300531419024999</v>
      </c>
      <c r="M245" s="78">
        <v>0</v>
      </c>
      <c r="N245" s="78">
        <v>5.4000000000000003E-3</v>
      </c>
      <c r="O245" s="78">
        <v>8.0000000000000004E-4</v>
      </c>
    </row>
    <row r="246" spans="2:15">
      <c r="B246" t="s">
        <v>1691</v>
      </c>
      <c r="C246" t="s">
        <v>1692</v>
      </c>
      <c r="D246" t="s">
        <v>1549</v>
      </c>
      <c r="E246" t="s">
        <v>830</v>
      </c>
      <c r="F246"/>
      <c r="G246" t="s">
        <v>1568</v>
      </c>
      <c r="H246" t="s">
        <v>106</v>
      </c>
      <c r="I246" s="77">
        <v>231.6</v>
      </c>
      <c r="J246" s="77">
        <v>12598</v>
      </c>
      <c r="K246" s="77">
        <v>0</v>
      </c>
      <c r="L246" s="77">
        <v>112.302149832</v>
      </c>
      <c r="M246" s="78">
        <v>0</v>
      </c>
      <c r="N246" s="78">
        <v>1.5299999999999999E-2</v>
      </c>
      <c r="O246" s="78">
        <v>2.3E-3</v>
      </c>
    </row>
    <row r="247" spans="2:15">
      <c r="B247" t="s">
        <v>1693</v>
      </c>
      <c r="C247" t="s">
        <v>1694</v>
      </c>
      <c r="D247" t="s">
        <v>1549</v>
      </c>
      <c r="E247" t="s">
        <v>830</v>
      </c>
      <c r="F247"/>
      <c r="G247" t="s">
        <v>1572</v>
      </c>
      <c r="H247" t="s">
        <v>106</v>
      </c>
      <c r="I247" s="77">
        <v>102.87</v>
      </c>
      <c r="J247" s="77">
        <v>13822</v>
      </c>
      <c r="K247" s="77">
        <v>0</v>
      </c>
      <c r="L247" s="77">
        <v>54.727743198600002</v>
      </c>
      <c r="M247" s="78">
        <v>0</v>
      </c>
      <c r="N247" s="78">
        <v>7.4999999999999997E-3</v>
      </c>
      <c r="O247" s="78">
        <v>1.1000000000000001E-3</v>
      </c>
    </row>
    <row r="248" spans="2:15">
      <c r="B248" t="s">
        <v>1695</v>
      </c>
      <c r="C248" t="s">
        <v>1696</v>
      </c>
      <c r="D248" t="s">
        <v>1697</v>
      </c>
      <c r="E248" t="s">
        <v>830</v>
      </c>
      <c r="F248"/>
      <c r="G248" t="s">
        <v>1572</v>
      </c>
      <c r="H248" t="s">
        <v>110</v>
      </c>
      <c r="I248" s="77">
        <v>21.95</v>
      </c>
      <c r="J248" s="77">
        <v>55080</v>
      </c>
      <c r="K248" s="77">
        <v>0</v>
      </c>
      <c r="L248" s="77">
        <v>49.055418449999998</v>
      </c>
      <c r="M248" s="78">
        <v>0</v>
      </c>
      <c r="N248" s="78">
        <v>6.7000000000000002E-3</v>
      </c>
      <c r="O248" s="78">
        <v>1E-3</v>
      </c>
    </row>
    <row r="249" spans="2:15">
      <c r="B249" t="s">
        <v>1698</v>
      </c>
      <c r="C249" t="s">
        <v>1699</v>
      </c>
      <c r="D249" t="s">
        <v>1549</v>
      </c>
      <c r="E249" t="s">
        <v>830</v>
      </c>
      <c r="F249"/>
      <c r="G249" t="s">
        <v>1572</v>
      </c>
      <c r="H249" t="s">
        <v>106</v>
      </c>
      <c r="I249" s="77">
        <v>15.28</v>
      </c>
      <c r="J249" s="77">
        <v>83200</v>
      </c>
      <c r="K249" s="77">
        <v>0.26884000000000002</v>
      </c>
      <c r="L249" s="77">
        <v>49.201023040000003</v>
      </c>
      <c r="M249" s="78">
        <v>0</v>
      </c>
      <c r="N249" s="78">
        <v>6.7000000000000002E-3</v>
      </c>
      <c r="O249" s="78">
        <v>1E-3</v>
      </c>
    </row>
    <row r="250" spans="2:15">
      <c r="B250" t="s">
        <v>1700</v>
      </c>
      <c r="C250" t="s">
        <v>1701</v>
      </c>
      <c r="D250" t="s">
        <v>1549</v>
      </c>
      <c r="E250" t="s">
        <v>830</v>
      </c>
      <c r="F250"/>
      <c r="G250" t="s">
        <v>1572</v>
      </c>
      <c r="H250" t="s">
        <v>106</v>
      </c>
      <c r="I250" s="77">
        <v>52.32</v>
      </c>
      <c r="J250" s="77">
        <v>43089</v>
      </c>
      <c r="K250" s="77">
        <v>0</v>
      </c>
      <c r="L250" s="77">
        <v>86.772490315200002</v>
      </c>
      <c r="M250" s="78">
        <v>0</v>
      </c>
      <c r="N250" s="78">
        <v>1.18E-2</v>
      </c>
      <c r="O250" s="78">
        <v>1.8E-3</v>
      </c>
    </row>
    <row r="251" spans="2:15">
      <c r="B251" t="s">
        <v>1702</v>
      </c>
      <c r="C251" t="s">
        <v>1703</v>
      </c>
      <c r="D251" t="s">
        <v>1545</v>
      </c>
      <c r="E251" t="s">
        <v>830</v>
      </c>
      <c r="F251"/>
      <c r="G251" t="s">
        <v>1572</v>
      </c>
      <c r="H251" t="s">
        <v>106</v>
      </c>
      <c r="I251" s="77">
        <v>140.1</v>
      </c>
      <c r="J251" s="77">
        <v>8688.1092000000008</v>
      </c>
      <c r="K251" s="77">
        <v>0</v>
      </c>
      <c r="L251" s="77">
        <v>46.850185767430801</v>
      </c>
      <c r="M251" s="78">
        <v>0</v>
      </c>
      <c r="N251" s="78">
        <v>6.4000000000000003E-3</v>
      </c>
      <c r="O251" s="78">
        <v>8.9999999999999998E-4</v>
      </c>
    </row>
    <row r="252" spans="2:15">
      <c r="B252" t="s">
        <v>1704</v>
      </c>
      <c r="C252" t="s">
        <v>1705</v>
      </c>
      <c r="D252" t="s">
        <v>1549</v>
      </c>
      <c r="E252" t="s">
        <v>830</v>
      </c>
      <c r="F252"/>
      <c r="G252" t="s">
        <v>940</v>
      </c>
      <c r="H252" t="s">
        <v>106</v>
      </c>
      <c r="I252" s="77">
        <v>12.93</v>
      </c>
      <c r="J252" s="77">
        <v>50467</v>
      </c>
      <c r="K252" s="77">
        <v>0</v>
      </c>
      <c r="L252" s="77">
        <v>25.116199551899999</v>
      </c>
      <c r="M252" s="78">
        <v>0</v>
      </c>
      <c r="N252" s="78">
        <v>3.3999999999999998E-3</v>
      </c>
      <c r="O252" s="78">
        <v>5.0000000000000001E-4</v>
      </c>
    </row>
    <row r="253" spans="2:15">
      <c r="B253" t="s">
        <v>1706</v>
      </c>
      <c r="C253" t="s">
        <v>1707</v>
      </c>
      <c r="D253" t="s">
        <v>1549</v>
      </c>
      <c r="E253" t="s">
        <v>830</v>
      </c>
      <c r="F253"/>
      <c r="G253" t="s">
        <v>940</v>
      </c>
      <c r="H253" t="s">
        <v>106</v>
      </c>
      <c r="I253" s="77">
        <v>11.2</v>
      </c>
      <c r="J253" s="77">
        <v>16525</v>
      </c>
      <c r="K253" s="77">
        <v>0</v>
      </c>
      <c r="L253" s="77">
        <v>7.1237291999999997</v>
      </c>
      <c r="M253" s="78">
        <v>0</v>
      </c>
      <c r="N253" s="78">
        <v>1E-3</v>
      </c>
      <c r="O253" s="78">
        <v>1E-4</v>
      </c>
    </row>
    <row r="254" spans="2:15">
      <c r="B254" t="s">
        <v>1708</v>
      </c>
      <c r="C254" t="s">
        <v>1709</v>
      </c>
      <c r="D254" t="s">
        <v>1545</v>
      </c>
      <c r="E254" t="s">
        <v>830</v>
      </c>
      <c r="F254"/>
      <c r="G254" t="s">
        <v>940</v>
      </c>
      <c r="H254" t="s">
        <v>106</v>
      </c>
      <c r="I254" s="77">
        <v>65.64</v>
      </c>
      <c r="J254" s="77">
        <v>4668</v>
      </c>
      <c r="K254" s="77">
        <v>0</v>
      </c>
      <c r="L254" s="77">
        <v>11.7936254448</v>
      </c>
      <c r="M254" s="78">
        <v>0</v>
      </c>
      <c r="N254" s="78">
        <v>1.6000000000000001E-3</v>
      </c>
      <c r="O254" s="78">
        <v>2.0000000000000001E-4</v>
      </c>
    </row>
    <row r="255" spans="2:15">
      <c r="B255" t="s">
        <v>1710</v>
      </c>
      <c r="C255" t="s">
        <v>1711</v>
      </c>
      <c r="D255" t="s">
        <v>1549</v>
      </c>
      <c r="E255" t="s">
        <v>830</v>
      </c>
      <c r="F255"/>
      <c r="G255" t="s">
        <v>940</v>
      </c>
      <c r="H255" t="s">
        <v>106</v>
      </c>
      <c r="I255" s="77">
        <v>35.1</v>
      </c>
      <c r="J255" s="77">
        <v>5860</v>
      </c>
      <c r="K255" s="77">
        <v>0</v>
      </c>
      <c r="L255" s="77">
        <v>7.9168541399999999</v>
      </c>
      <c r="M255" s="78">
        <v>0</v>
      </c>
      <c r="N255" s="78">
        <v>1.1000000000000001E-3</v>
      </c>
      <c r="O255" s="78">
        <v>2.0000000000000001E-4</v>
      </c>
    </row>
    <row r="256" spans="2:15">
      <c r="B256" t="s">
        <v>1712</v>
      </c>
      <c r="C256" t="s">
        <v>1713</v>
      </c>
      <c r="D256" t="s">
        <v>1545</v>
      </c>
      <c r="E256" t="s">
        <v>830</v>
      </c>
      <c r="F256"/>
      <c r="G256" t="s">
        <v>940</v>
      </c>
      <c r="H256" t="s">
        <v>106</v>
      </c>
      <c r="I256" s="77">
        <v>18.61</v>
      </c>
      <c r="J256" s="77">
        <v>39944</v>
      </c>
      <c r="K256" s="77">
        <v>0</v>
      </c>
      <c r="L256" s="77">
        <v>28.611843261600001</v>
      </c>
      <c r="M256" s="78">
        <v>0</v>
      </c>
      <c r="N256" s="78">
        <v>3.8999999999999998E-3</v>
      </c>
      <c r="O256" s="78">
        <v>5.9999999999999995E-4</v>
      </c>
    </row>
    <row r="257" spans="2:15">
      <c r="B257" t="s">
        <v>1714</v>
      </c>
      <c r="C257" t="s">
        <v>1715</v>
      </c>
      <c r="D257" t="s">
        <v>1549</v>
      </c>
      <c r="E257" t="s">
        <v>830</v>
      </c>
      <c r="F257"/>
      <c r="G257" t="s">
        <v>940</v>
      </c>
      <c r="H257" t="s">
        <v>106</v>
      </c>
      <c r="I257" s="77">
        <v>43.5</v>
      </c>
      <c r="J257" s="77">
        <v>31364</v>
      </c>
      <c r="K257" s="77">
        <v>0</v>
      </c>
      <c r="L257" s="77">
        <v>52.51321566</v>
      </c>
      <c r="M257" s="78">
        <v>0</v>
      </c>
      <c r="N257" s="78">
        <v>7.1000000000000004E-3</v>
      </c>
      <c r="O257" s="78">
        <v>1.1000000000000001E-3</v>
      </c>
    </row>
    <row r="258" spans="2:15">
      <c r="B258" t="s">
        <v>1716</v>
      </c>
      <c r="C258" t="s">
        <v>1717</v>
      </c>
      <c r="D258" t="s">
        <v>1549</v>
      </c>
      <c r="E258" t="s">
        <v>830</v>
      </c>
      <c r="F258"/>
      <c r="G258" t="s">
        <v>940</v>
      </c>
      <c r="H258" t="s">
        <v>106</v>
      </c>
      <c r="I258" s="77">
        <v>48.18</v>
      </c>
      <c r="J258" s="77">
        <v>23518</v>
      </c>
      <c r="K258" s="77">
        <v>0</v>
      </c>
      <c r="L258" s="77">
        <v>43.612912767600001</v>
      </c>
      <c r="M258" s="78">
        <v>0</v>
      </c>
      <c r="N258" s="78">
        <v>5.8999999999999999E-3</v>
      </c>
      <c r="O258" s="78">
        <v>8.9999999999999998E-4</v>
      </c>
    </row>
    <row r="259" spans="2:15">
      <c r="B259" t="s">
        <v>1718</v>
      </c>
      <c r="C259" t="s">
        <v>1719</v>
      </c>
      <c r="D259" t="s">
        <v>1549</v>
      </c>
      <c r="E259" t="s">
        <v>830</v>
      </c>
      <c r="F259"/>
      <c r="G259" t="s">
        <v>940</v>
      </c>
      <c r="H259" t="s">
        <v>106</v>
      </c>
      <c r="I259" s="77">
        <v>114.14</v>
      </c>
      <c r="J259" s="77">
        <v>1634</v>
      </c>
      <c r="K259" s="77">
        <v>0</v>
      </c>
      <c r="L259" s="77">
        <v>7.1785682124000001</v>
      </c>
      <c r="M259" s="78">
        <v>0</v>
      </c>
      <c r="N259" s="78">
        <v>1E-3</v>
      </c>
      <c r="O259" s="78">
        <v>1E-4</v>
      </c>
    </row>
    <row r="260" spans="2:15">
      <c r="B260" t="s">
        <v>1720</v>
      </c>
      <c r="C260" t="s">
        <v>1721</v>
      </c>
      <c r="D260" t="s">
        <v>1545</v>
      </c>
      <c r="E260" t="s">
        <v>830</v>
      </c>
      <c r="F260"/>
      <c r="G260" t="s">
        <v>940</v>
      </c>
      <c r="H260" t="s">
        <v>106</v>
      </c>
      <c r="I260" s="77">
        <v>30.37</v>
      </c>
      <c r="J260" s="77">
        <v>23166</v>
      </c>
      <c r="K260" s="77">
        <v>0</v>
      </c>
      <c r="L260" s="77">
        <v>27.079694155799999</v>
      </c>
      <c r="M260" s="78">
        <v>0</v>
      </c>
      <c r="N260" s="78">
        <v>3.7000000000000002E-3</v>
      </c>
      <c r="O260" s="78">
        <v>5.0000000000000001E-4</v>
      </c>
    </row>
    <row r="261" spans="2:15">
      <c r="B261" t="s">
        <v>1722</v>
      </c>
      <c r="C261" t="s">
        <v>1723</v>
      </c>
      <c r="D261" t="s">
        <v>1545</v>
      </c>
      <c r="E261" t="s">
        <v>830</v>
      </c>
      <c r="F261"/>
      <c r="G261" t="s">
        <v>1605</v>
      </c>
      <c r="H261" t="s">
        <v>106</v>
      </c>
      <c r="I261" s="77">
        <v>21.55</v>
      </c>
      <c r="J261" s="77">
        <v>7625</v>
      </c>
      <c r="K261" s="77">
        <v>0</v>
      </c>
      <c r="L261" s="77">
        <v>6.3246286874999997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1724</v>
      </c>
      <c r="C262" t="s">
        <v>1725</v>
      </c>
      <c r="D262" t="s">
        <v>1545</v>
      </c>
      <c r="E262" t="s">
        <v>830</v>
      </c>
      <c r="F262"/>
      <c r="G262" t="s">
        <v>1605</v>
      </c>
      <c r="H262" t="s">
        <v>106</v>
      </c>
      <c r="I262" s="77">
        <v>91.11</v>
      </c>
      <c r="J262" s="77">
        <v>3511</v>
      </c>
      <c r="K262" s="77">
        <v>0</v>
      </c>
      <c r="L262" s="77">
        <v>12.3124587129</v>
      </c>
      <c r="M262" s="78">
        <v>0</v>
      </c>
      <c r="N262" s="78">
        <v>1.6999999999999999E-3</v>
      </c>
      <c r="O262" s="78">
        <v>2.0000000000000001E-4</v>
      </c>
    </row>
    <row r="263" spans="2:15">
      <c r="B263" t="s">
        <v>1726</v>
      </c>
      <c r="C263" t="s">
        <v>1727</v>
      </c>
      <c r="D263" t="s">
        <v>123</v>
      </c>
      <c r="E263" t="s">
        <v>830</v>
      </c>
      <c r="F263"/>
      <c r="G263" t="s">
        <v>1605</v>
      </c>
      <c r="H263" t="s">
        <v>106</v>
      </c>
      <c r="I263" s="77">
        <v>7.17</v>
      </c>
      <c r="J263" s="77">
        <v>125300</v>
      </c>
      <c r="K263" s="77">
        <v>0</v>
      </c>
      <c r="L263" s="77">
        <v>34.579454490000003</v>
      </c>
      <c r="M263" s="78">
        <v>0</v>
      </c>
      <c r="N263" s="78">
        <v>4.7000000000000002E-3</v>
      </c>
      <c r="O263" s="78">
        <v>6.9999999999999999E-4</v>
      </c>
    </row>
    <row r="264" spans="2:15">
      <c r="B264" t="s">
        <v>1728</v>
      </c>
      <c r="C264" t="s">
        <v>1729</v>
      </c>
      <c r="D264" t="s">
        <v>1549</v>
      </c>
      <c r="E264" t="s">
        <v>830</v>
      </c>
      <c r="F264"/>
      <c r="G264" t="s">
        <v>123</v>
      </c>
      <c r="H264" t="s">
        <v>106</v>
      </c>
      <c r="I264" s="77">
        <v>36.44</v>
      </c>
      <c r="J264" s="77">
        <v>8896</v>
      </c>
      <c r="K264" s="77">
        <v>0</v>
      </c>
      <c r="L264" s="77">
        <v>12.4773125376</v>
      </c>
      <c r="M264" s="78">
        <v>0</v>
      </c>
      <c r="N264" s="78">
        <v>1.6999999999999999E-3</v>
      </c>
      <c r="O264" s="78">
        <v>2.9999999999999997E-4</v>
      </c>
    </row>
    <row r="265" spans="2:15">
      <c r="B265" t="s">
        <v>220</v>
      </c>
      <c r="E265" s="16"/>
      <c r="F265" s="16"/>
      <c r="G265" s="16"/>
    </row>
    <row r="266" spans="2:15">
      <c r="B266" t="s">
        <v>306</v>
      </c>
      <c r="E266" s="16"/>
      <c r="F266" s="16"/>
      <c r="G266" s="16"/>
    </row>
    <row r="267" spans="2:15">
      <c r="B267" t="s">
        <v>307</v>
      </c>
      <c r="E267" s="16"/>
      <c r="F267" s="16"/>
      <c r="G267" s="16"/>
    </row>
    <row r="268" spans="2:15">
      <c r="B268" t="s">
        <v>308</v>
      </c>
      <c r="E268" s="16"/>
      <c r="F268" s="16"/>
      <c r="G268" s="16"/>
    </row>
    <row r="269" spans="2:15">
      <c r="B269" t="s">
        <v>309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9" workbookViewId="0">
      <selection activeCell="E44" sqref="E44:E9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2072</v>
      </c>
    </row>
    <row r="3" spans="2:63" s="1" customFormat="1">
      <c r="B3" s="2" t="s">
        <v>2</v>
      </c>
      <c r="C3" s="26" t="s">
        <v>2073</v>
      </c>
    </row>
    <row r="4" spans="2:63" s="1" customFormat="1">
      <c r="B4" s="2" t="s">
        <v>3</v>
      </c>
      <c r="C4" s="83">
        <v>1161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193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1043608.19</v>
      </c>
      <c r="I11" s="7"/>
      <c r="J11" s="75">
        <v>0</v>
      </c>
      <c r="K11" s="75">
        <v>10564.695826707659</v>
      </c>
      <c r="L11" s="7"/>
      <c r="M11" s="76">
        <v>1</v>
      </c>
      <c r="N11" s="76">
        <v>0.21390000000000001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990226.03</v>
      </c>
      <c r="J12" s="81">
        <v>0</v>
      </c>
      <c r="K12" s="81">
        <v>5434.4632889479999</v>
      </c>
      <c r="M12" s="80">
        <v>0.51439999999999997</v>
      </c>
      <c r="N12" s="80">
        <v>0.11</v>
      </c>
    </row>
    <row r="13" spans="2:63">
      <c r="B13" s="79" t="s">
        <v>1730</v>
      </c>
      <c r="D13" s="16"/>
      <c r="E13" s="16"/>
      <c r="F13" s="16"/>
      <c r="G13" s="16"/>
      <c r="H13" s="81">
        <v>45131.41</v>
      </c>
      <c r="J13" s="81">
        <v>0</v>
      </c>
      <c r="K13" s="81">
        <v>1551.7444513999999</v>
      </c>
      <c r="M13" s="80">
        <v>0.1469</v>
      </c>
      <c r="N13" s="80">
        <v>3.1399999999999997E-2</v>
      </c>
    </row>
    <row r="14" spans="2:63">
      <c r="B14" t="s">
        <v>1731</v>
      </c>
      <c r="C14" t="s">
        <v>1732</v>
      </c>
      <c r="D14" t="s">
        <v>100</v>
      </c>
      <c r="E14" t="s">
        <v>1733</v>
      </c>
      <c r="F14" t="s">
        <v>1734</v>
      </c>
      <c r="G14" t="s">
        <v>102</v>
      </c>
      <c r="H14" s="77">
        <v>13053</v>
      </c>
      <c r="I14" s="77">
        <v>1874</v>
      </c>
      <c r="J14" s="77">
        <v>0</v>
      </c>
      <c r="K14" s="77">
        <v>244.61322000000001</v>
      </c>
      <c r="L14" s="78">
        <v>2.9999999999999997E-4</v>
      </c>
      <c r="M14" s="78">
        <v>2.3199999999999998E-2</v>
      </c>
      <c r="N14" s="78">
        <v>5.0000000000000001E-3</v>
      </c>
    </row>
    <row r="15" spans="2:63">
      <c r="B15" t="s">
        <v>1735</v>
      </c>
      <c r="C15" t="s">
        <v>1736</v>
      </c>
      <c r="D15" t="s">
        <v>100</v>
      </c>
      <c r="E15" t="s">
        <v>1733</v>
      </c>
      <c r="F15" t="s">
        <v>1734</v>
      </c>
      <c r="G15" t="s">
        <v>102</v>
      </c>
      <c r="H15" s="77">
        <v>2884.33</v>
      </c>
      <c r="I15" s="77">
        <v>3597</v>
      </c>
      <c r="J15" s="77">
        <v>0</v>
      </c>
      <c r="K15" s="77">
        <v>103.7493501</v>
      </c>
      <c r="L15" s="78">
        <v>0</v>
      </c>
      <c r="M15" s="78">
        <v>9.7999999999999997E-3</v>
      </c>
      <c r="N15" s="78">
        <v>2.0999999999999999E-3</v>
      </c>
    </row>
    <row r="16" spans="2:63">
      <c r="B16" t="s">
        <v>1737</v>
      </c>
      <c r="C16" t="s">
        <v>1738</v>
      </c>
      <c r="D16" t="s">
        <v>100</v>
      </c>
      <c r="E16" t="s">
        <v>1733</v>
      </c>
      <c r="F16" t="s">
        <v>1734</v>
      </c>
      <c r="G16" t="s">
        <v>102</v>
      </c>
      <c r="H16" s="77">
        <v>4661.5600000000004</v>
      </c>
      <c r="I16" s="77">
        <v>1854</v>
      </c>
      <c r="J16" s="77">
        <v>0</v>
      </c>
      <c r="K16" s="77">
        <v>86.425322399999999</v>
      </c>
      <c r="L16" s="78">
        <v>1E-4</v>
      </c>
      <c r="M16" s="78">
        <v>8.2000000000000007E-3</v>
      </c>
      <c r="N16" s="78">
        <v>1.6999999999999999E-3</v>
      </c>
    </row>
    <row r="17" spans="2:14">
      <c r="B17" t="s">
        <v>1739</v>
      </c>
      <c r="C17" t="s">
        <v>1740</v>
      </c>
      <c r="D17" t="s">
        <v>100</v>
      </c>
      <c r="E17" t="s">
        <v>1741</v>
      </c>
      <c r="F17" t="s">
        <v>1734</v>
      </c>
      <c r="G17" t="s">
        <v>102</v>
      </c>
      <c r="H17" s="77">
        <v>336.72</v>
      </c>
      <c r="I17" s="77">
        <v>2858</v>
      </c>
      <c r="J17" s="77">
        <v>0</v>
      </c>
      <c r="K17" s="77">
        <v>9.6234576000000001</v>
      </c>
      <c r="L17" s="78">
        <v>1E-4</v>
      </c>
      <c r="M17" s="78">
        <v>8.9999999999999998E-4</v>
      </c>
      <c r="N17" s="78">
        <v>2.0000000000000001E-4</v>
      </c>
    </row>
    <row r="18" spans="2:14">
      <c r="B18" t="s">
        <v>1742</v>
      </c>
      <c r="C18" t="s">
        <v>1743</v>
      </c>
      <c r="D18" t="s">
        <v>100</v>
      </c>
      <c r="E18" t="s">
        <v>1741</v>
      </c>
      <c r="F18" t="s">
        <v>1734</v>
      </c>
      <c r="G18" t="s">
        <v>102</v>
      </c>
      <c r="H18" s="77">
        <v>7817</v>
      </c>
      <c r="I18" s="77">
        <v>1849</v>
      </c>
      <c r="J18" s="77">
        <v>0</v>
      </c>
      <c r="K18" s="77">
        <v>144.53632999999999</v>
      </c>
      <c r="L18" s="78">
        <v>1E-4</v>
      </c>
      <c r="M18" s="78">
        <v>1.37E-2</v>
      </c>
      <c r="N18" s="78">
        <v>2.8999999999999998E-3</v>
      </c>
    </row>
    <row r="19" spans="2:14">
      <c r="B19" t="s">
        <v>1744</v>
      </c>
      <c r="C19" t="s">
        <v>1745</v>
      </c>
      <c r="D19" t="s">
        <v>100</v>
      </c>
      <c r="E19" t="s">
        <v>1741</v>
      </c>
      <c r="F19" t="s">
        <v>1734</v>
      </c>
      <c r="G19" t="s">
        <v>102</v>
      </c>
      <c r="H19" s="77">
        <v>5382.45</v>
      </c>
      <c r="I19" s="77">
        <v>3539</v>
      </c>
      <c r="J19" s="77">
        <v>0</v>
      </c>
      <c r="K19" s="77">
        <v>190.4849055</v>
      </c>
      <c r="L19" s="78">
        <v>0</v>
      </c>
      <c r="M19" s="78">
        <v>1.7999999999999999E-2</v>
      </c>
      <c r="N19" s="78">
        <v>3.8999999999999998E-3</v>
      </c>
    </row>
    <row r="20" spans="2:14">
      <c r="B20" t="s">
        <v>1746</v>
      </c>
      <c r="C20" t="s">
        <v>1747</v>
      </c>
      <c r="D20" t="s">
        <v>100</v>
      </c>
      <c r="E20" t="s">
        <v>1741</v>
      </c>
      <c r="F20" t="s">
        <v>1734</v>
      </c>
      <c r="G20" t="s">
        <v>102</v>
      </c>
      <c r="H20" s="77">
        <v>5030.24</v>
      </c>
      <c r="I20" s="77">
        <v>1852</v>
      </c>
      <c r="J20" s="77">
        <v>0</v>
      </c>
      <c r="K20" s="77">
        <v>93.160044799999994</v>
      </c>
      <c r="L20" s="78">
        <v>0</v>
      </c>
      <c r="M20" s="78">
        <v>8.8000000000000005E-3</v>
      </c>
      <c r="N20" s="78">
        <v>1.9E-3</v>
      </c>
    </row>
    <row r="21" spans="2:14">
      <c r="B21" t="s">
        <v>1748</v>
      </c>
      <c r="C21" t="s">
        <v>1749</v>
      </c>
      <c r="D21" t="s">
        <v>100</v>
      </c>
      <c r="E21" t="s">
        <v>1741</v>
      </c>
      <c r="F21" t="s">
        <v>1734</v>
      </c>
      <c r="G21" t="s">
        <v>102</v>
      </c>
      <c r="H21" s="77">
        <v>1348.1</v>
      </c>
      <c r="I21" s="77">
        <v>1827</v>
      </c>
      <c r="J21" s="77">
        <v>0</v>
      </c>
      <c r="K21" s="77">
        <v>24.629787</v>
      </c>
      <c r="L21" s="78">
        <v>0</v>
      </c>
      <c r="M21" s="78">
        <v>2.3E-3</v>
      </c>
      <c r="N21" s="78">
        <v>5.0000000000000001E-4</v>
      </c>
    </row>
    <row r="22" spans="2:14">
      <c r="B22" t="s">
        <v>1750</v>
      </c>
      <c r="C22" t="s">
        <v>1751</v>
      </c>
      <c r="D22" t="s">
        <v>100</v>
      </c>
      <c r="E22" t="s">
        <v>1752</v>
      </c>
      <c r="F22" t="s">
        <v>1734</v>
      </c>
      <c r="G22" t="s">
        <v>102</v>
      </c>
      <c r="H22" s="77">
        <v>1466.67</v>
      </c>
      <c r="I22" s="77">
        <v>3560</v>
      </c>
      <c r="J22" s="77">
        <v>0</v>
      </c>
      <c r="K22" s="77">
        <v>52.213451999999997</v>
      </c>
      <c r="L22" s="78">
        <v>0</v>
      </c>
      <c r="M22" s="78">
        <v>4.8999999999999998E-3</v>
      </c>
      <c r="N22" s="78">
        <v>1.1000000000000001E-3</v>
      </c>
    </row>
    <row r="23" spans="2:14">
      <c r="B23" t="s">
        <v>1753</v>
      </c>
      <c r="C23" t="s">
        <v>1754</v>
      </c>
      <c r="D23" t="s">
        <v>100</v>
      </c>
      <c r="E23" t="s">
        <v>1755</v>
      </c>
      <c r="F23" t="s">
        <v>1734</v>
      </c>
      <c r="G23" t="s">
        <v>102</v>
      </c>
      <c r="H23" s="77">
        <v>207.22</v>
      </c>
      <c r="I23" s="77">
        <v>34690</v>
      </c>
      <c r="J23" s="77">
        <v>0</v>
      </c>
      <c r="K23" s="77">
        <v>71.884618000000003</v>
      </c>
      <c r="L23" s="78">
        <v>0</v>
      </c>
      <c r="M23" s="78">
        <v>6.7999999999999996E-3</v>
      </c>
      <c r="N23" s="78">
        <v>1.5E-3</v>
      </c>
    </row>
    <row r="24" spans="2:14">
      <c r="B24" t="s">
        <v>1756</v>
      </c>
      <c r="C24" t="s">
        <v>1757</v>
      </c>
      <c r="D24" t="s">
        <v>100</v>
      </c>
      <c r="E24" t="s">
        <v>1755</v>
      </c>
      <c r="F24" t="s">
        <v>1734</v>
      </c>
      <c r="G24" t="s">
        <v>102</v>
      </c>
      <c r="H24" s="77">
        <v>496.44</v>
      </c>
      <c r="I24" s="77">
        <v>18410</v>
      </c>
      <c r="J24" s="77">
        <v>0</v>
      </c>
      <c r="K24" s="77">
        <v>91.394604000000001</v>
      </c>
      <c r="L24" s="78">
        <v>0</v>
      </c>
      <c r="M24" s="78">
        <v>8.6999999999999994E-3</v>
      </c>
      <c r="N24" s="78">
        <v>1.9E-3</v>
      </c>
    </row>
    <row r="25" spans="2:14">
      <c r="B25" t="s">
        <v>1758</v>
      </c>
      <c r="C25" t="s">
        <v>1759</v>
      </c>
      <c r="D25" t="s">
        <v>100</v>
      </c>
      <c r="E25" t="s">
        <v>1755</v>
      </c>
      <c r="F25" t="s">
        <v>1734</v>
      </c>
      <c r="G25" t="s">
        <v>102</v>
      </c>
      <c r="H25" s="77">
        <v>144.68</v>
      </c>
      <c r="I25" s="77">
        <v>18200</v>
      </c>
      <c r="J25" s="77">
        <v>0</v>
      </c>
      <c r="K25" s="77">
        <v>26.331759999999999</v>
      </c>
      <c r="L25" s="78">
        <v>0</v>
      </c>
      <c r="M25" s="78">
        <v>2.5000000000000001E-3</v>
      </c>
      <c r="N25" s="78">
        <v>5.0000000000000001E-4</v>
      </c>
    </row>
    <row r="26" spans="2:14">
      <c r="B26" t="s">
        <v>1760</v>
      </c>
      <c r="C26" t="s">
        <v>1761</v>
      </c>
      <c r="D26" t="s">
        <v>100</v>
      </c>
      <c r="E26" t="s">
        <v>1755</v>
      </c>
      <c r="F26" t="s">
        <v>1734</v>
      </c>
      <c r="G26" t="s">
        <v>102</v>
      </c>
      <c r="H26" s="77">
        <v>2303</v>
      </c>
      <c r="I26" s="77">
        <v>17920</v>
      </c>
      <c r="J26" s="77">
        <v>0</v>
      </c>
      <c r="K26" s="77">
        <v>412.69760000000002</v>
      </c>
      <c r="L26" s="78">
        <v>2.0000000000000001E-4</v>
      </c>
      <c r="M26" s="78">
        <v>3.9100000000000003E-2</v>
      </c>
      <c r="N26" s="78">
        <v>8.3999999999999995E-3</v>
      </c>
    </row>
    <row r="27" spans="2:14">
      <c r="B27" s="79" t="s">
        <v>1762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1763</v>
      </c>
      <c r="D29" s="16"/>
      <c r="E29" s="16"/>
      <c r="F29" s="16"/>
      <c r="G29" s="16"/>
      <c r="H29" s="81">
        <v>945094.62</v>
      </c>
      <c r="J29" s="81">
        <v>0</v>
      </c>
      <c r="K29" s="81">
        <v>3882.718837548</v>
      </c>
      <c r="M29" s="80">
        <v>0.36749999999999999</v>
      </c>
      <c r="N29" s="80">
        <v>7.8600000000000003E-2</v>
      </c>
    </row>
    <row r="30" spans="2:14">
      <c r="B30" t="s">
        <v>1764</v>
      </c>
      <c r="C30" t="s">
        <v>1765</v>
      </c>
      <c r="D30" t="s">
        <v>100</v>
      </c>
      <c r="E30" t="s">
        <v>1733</v>
      </c>
      <c r="F30" t="s">
        <v>1766</v>
      </c>
      <c r="G30" t="s">
        <v>102</v>
      </c>
      <c r="H30" s="77">
        <v>5292.72</v>
      </c>
      <c r="I30" s="77">
        <v>368.92</v>
      </c>
      <c r="J30" s="77">
        <v>0</v>
      </c>
      <c r="K30" s="77">
        <v>19.525902624</v>
      </c>
      <c r="L30" s="78">
        <v>1E-4</v>
      </c>
      <c r="M30" s="78">
        <v>1.8E-3</v>
      </c>
      <c r="N30" s="78">
        <v>4.0000000000000002E-4</v>
      </c>
    </row>
    <row r="31" spans="2:14">
      <c r="B31" t="s">
        <v>1767</v>
      </c>
      <c r="C31" t="s">
        <v>1768</v>
      </c>
      <c r="D31" t="s">
        <v>100</v>
      </c>
      <c r="E31" t="s">
        <v>1733</v>
      </c>
      <c r="F31" t="s">
        <v>1766</v>
      </c>
      <c r="G31" t="s">
        <v>102</v>
      </c>
      <c r="H31" s="77">
        <v>604757.52</v>
      </c>
      <c r="I31" s="77">
        <v>344.75</v>
      </c>
      <c r="J31" s="77">
        <v>0</v>
      </c>
      <c r="K31" s="77">
        <v>2084.9015502000002</v>
      </c>
      <c r="L31" s="78">
        <v>2E-3</v>
      </c>
      <c r="M31" s="78">
        <v>0.1973</v>
      </c>
      <c r="N31" s="78">
        <v>4.2200000000000001E-2</v>
      </c>
    </row>
    <row r="32" spans="2:14">
      <c r="B32" t="s">
        <v>1769</v>
      </c>
      <c r="C32" t="s">
        <v>1770</v>
      </c>
      <c r="D32" t="s">
        <v>100</v>
      </c>
      <c r="E32" t="s">
        <v>1741</v>
      </c>
      <c r="F32" t="s">
        <v>1766</v>
      </c>
      <c r="G32" t="s">
        <v>102</v>
      </c>
      <c r="H32" s="77">
        <v>13702.74</v>
      </c>
      <c r="I32" s="77">
        <v>3704.64</v>
      </c>
      <c r="J32" s="77">
        <v>0</v>
      </c>
      <c r="K32" s="77">
        <v>507.63718713600002</v>
      </c>
      <c r="L32" s="78">
        <v>1.1000000000000001E-3</v>
      </c>
      <c r="M32" s="78">
        <v>4.8099999999999997E-2</v>
      </c>
      <c r="N32" s="78">
        <v>1.03E-2</v>
      </c>
    </row>
    <row r="33" spans="2:14">
      <c r="B33" t="s">
        <v>1771</v>
      </c>
      <c r="C33" t="s">
        <v>1772</v>
      </c>
      <c r="D33" t="s">
        <v>100</v>
      </c>
      <c r="E33" t="s">
        <v>1741</v>
      </c>
      <c r="F33" t="s">
        <v>1766</v>
      </c>
      <c r="G33" t="s">
        <v>102</v>
      </c>
      <c r="H33" s="77">
        <v>78084</v>
      </c>
      <c r="I33" s="77">
        <v>369.15</v>
      </c>
      <c r="J33" s="77">
        <v>0</v>
      </c>
      <c r="K33" s="77">
        <v>288.24708600000002</v>
      </c>
      <c r="L33" s="78">
        <v>2.9999999999999997E-4</v>
      </c>
      <c r="M33" s="78">
        <v>2.7300000000000001E-2</v>
      </c>
      <c r="N33" s="78">
        <v>5.7999999999999996E-3</v>
      </c>
    </row>
    <row r="34" spans="2:14">
      <c r="B34" t="s">
        <v>1773</v>
      </c>
      <c r="C34" t="s">
        <v>1774</v>
      </c>
      <c r="D34" t="s">
        <v>100</v>
      </c>
      <c r="E34" t="s">
        <v>1752</v>
      </c>
      <c r="F34" t="s">
        <v>1766</v>
      </c>
      <c r="G34" t="s">
        <v>102</v>
      </c>
      <c r="H34" s="77">
        <v>239040</v>
      </c>
      <c r="I34" s="77">
        <v>345.8</v>
      </c>
      <c r="J34" s="77">
        <v>0</v>
      </c>
      <c r="K34" s="77">
        <v>826.60032000000001</v>
      </c>
      <c r="L34" s="78">
        <v>8.0000000000000004E-4</v>
      </c>
      <c r="M34" s="78">
        <v>7.8200000000000006E-2</v>
      </c>
      <c r="N34" s="78">
        <v>1.67E-2</v>
      </c>
    </row>
    <row r="35" spans="2:14">
      <c r="B35" t="s">
        <v>1775</v>
      </c>
      <c r="C35" t="s">
        <v>1776</v>
      </c>
      <c r="D35" t="s">
        <v>100</v>
      </c>
      <c r="E35" t="s">
        <v>1755</v>
      </c>
      <c r="F35" t="s">
        <v>1766</v>
      </c>
      <c r="G35" t="s">
        <v>102</v>
      </c>
      <c r="H35" s="77">
        <v>4217.6400000000003</v>
      </c>
      <c r="I35" s="77">
        <v>3694.17</v>
      </c>
      <c r="J35" s="77">
        <v>0</v>
      </c>
      <c r="K35" s="77">
        <v>155.80679158800001</v>
      </c>
      <c r="L35" s="78">
        <v>6.9999999999999999E-4</v>
      </c>
      <c r="M35" s="78">
        <v>1.47E-2</v>
      </c>
      <c r="N35" s="78">
        <v>3.2000000000000002E-3</v>
      </c>
    </row>
    <row r="36" spans="2:14">
      <c r="B36" s="79" t="s">
        <v>1777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827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1778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209</v>
      </c>
      <c r="C41" t="s">
        <v>209</v>
      </c>
      <c r="D41" s="16"/>
      <c r="E41" s="16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218</v>
      </c>
      <c r="D42" s="16"/>
      <c r="E42" s="16"/>
      <c r="F42" s="16"/>
      <c r="G42" s="16"/>
      <c r="H42" s="81">
        <v>53382.16</v>
      </c>
      <c r="J42" s="81">
        <v>0</v>
      </c>
      <c r="K42" s="81">
        <v>5130.232537759658</v>
      </c>
      <c r="M42" s="80">
        <v>0.48559999999999998</v>
      </c>
      <c r="N42" s="80">
        <v>0.10390000000000001</v>
      </c>
    </row>
    <row r="43" spans="2:14">
      <c r="B43" s="79" t="s">
        <v>1779</v>
      </c>
      <c r="D43" s="16"/>
      <c r="E43" s="16"/>
      <c r="F43" s="16"/>
      <c r="G43" s="16"/>
      <c r="H43" s="81">
        <v>53151.37</v>
      </c>
      <c r="J43" s="81">
        <v>0</v>
      </c>
      <c r="K43" s="81">
        <v>5050.5688332868585</v>
      </c>
      <c r="M43" s="80">
        <v>0.47810000000000002</v>
      </c>
      <c r="N43" s="80">
        <v>0.1023</v>
      </c>
    </row>
    <row r="44" spans="2:14">
      <c r="B44" t="s">
        <v>1780</v>
      </c>
      <c r="C44" t="s">
        <v>1781</v>
      </c>
      <c r="D44" t="s">
        <v>123</v>
      </c>
      <c r="E44"/>
      <c r="F44" t="s">
        <v>1734</v>
      </c>
      <c r="G44" t="s">
        <v>106</v>
      </c>
      <c r="H44" s="77">
        <v>1557.39</v>
      </c>
      <c r="I44" s="77">
        <v>6073</v>
      </c>
      <c r="J44" s="77">
        <v>0</v>
      </c>
      <c r="K44" s="77">
        <v>364.03955430029998</v>
      </c>
      <c r="L44" s="78">
        <v>0</v>
      </c>
      <c r="M44" s="78">
        <v>3.4500000000000003E-2</v>
      </c>
      <c r="N44" s="78">
        <v>7.4000000000000003E-3</v>
      </c>
    </row>
    <row r="45" spans="2:14">
      <c r="B45" t="s">
        <v>1782</v>
      </c>
      <c r="C45" t="s">
        <v>1783</v>
      </c>
      <c r="D45" t="s">
        <v>123</v>
      </c>
      <c r="E45"/>
      <c r="F45" t="s">
        <v>1734</v>
      </c>
      <c r="G45" t="s">
        <v>106</v>
      </c>
      <c r="H45" s="77">
        <v>168.51</v>
      </c>
      <c r="I45" s="77">
        <v>4463</v>
      </c>
      <c r="J45" s="77">
        <v>0</v>
      </c>
      <c r="K45" s="77">
        <v>28.9467944037</v>
      </c>
      <c r="L45" s="78">
        <v>0</v>
      </c>
      <c r="M45" s="78">
        <v>2.7000000000000001E-3</v>
      </c>
      <c r="N45" s="78">
        <v>5.9999999999999995E-4</v>
      </c>
    </row>
    <row r="46" spans="2:14">
      <c r="B46" t="s">
        <v>1784</v>
      </c>
      <c r="C46" t="s">
        <v>1785</v>
      </c>
      <c r="D46" t="s">
        <v>1545</v>
      </c>
      <c r="E46"/>
      <c r="F46" t="s">
        <v>1734</v>
      </c>
      <c r="G46" t="s">
        <v>106</v>
      </c>
      <c r="H46" s="77">
        <v>131.34</v>
      </c>
      <c r="I46" s="77">
        <v>33993</v>
      </c>
      <c r="J46" s="77">
        <v>0</v>
      </c>
      <c r="K46" s="77">
        <v>171.84401746379999</v>
      </c>
      <c r="L46" s="78">
        <v>0</v>
      </c>
      <c r="M46" s="78">
        <v>1.6299999999999999E-2</v>
      </c>
      <c r="N46" s="78">
        <v>3.5000000000000001E-3</v>
      </c>
    </row>
    <row r="47" spans="2:14">
      <c r="B47" t="s">
        <v>1786</v>
      </c>
      <c r="C47" t="s">
        <v>1787</v>
      </c>
      <c r="D47" t="s">
        <v>1670</v>
      </c>
      <c r="E47"/>
      <c r="F47" t="s">
        <v>1734</v>
      </c>
      <c r="G47" t="s">
        <v>106</v>
      </c>
      <c r="H47" s="77">
        <v>10039.15</v>
      </c>
      <c r="I47" s="77">
        <v>765.35</v>
      </c>
      <c r="J47" s="77">
        <v>0</v>
      </c>
      <c r="K47" s="77">
        <v>295.73650828672498</v>
      </c>
      <c r="L47" s="78">
        <v>0</v>
      </c>
      <c r="M47" s="78">
        <v>2.8000000000000001E-2</v>
      </c>
      <c r="N47" s="78">
        <v>6.0000000000000001E-3</v>
      </c>
    </row>
    <row r="48" spans="2:14">
      <c r="B48" t="s">
        <v>1788</v>
      </c>
      <c r="C48" t="s">
        <v>1789</v>
      </c>
      <c r="D48" t="s">
        <v>1670</v>
      </c>
      <c r="E48"/>
      <c r="F48" t="s">
        <v>1734</v>
      </c>
      <c r="G48" t="s">
        <v>106</v>
      </c>
      <c r="H48" s="77">
        <v>3543.58</v>
      </c>
      <c r="I48" s="77">
        <v>1007.75</v>
      </c>
      <c r="J48" s="77">
        <v>0</v>
      </c>
      <c r="K48" s="77">
        <v>137.44943525504999</v>
      </c>
      <c r="L48" s="78">
        <v>0</v>
      </c>
      <c r="M48" s="78">
        <v>1.2999999999999999E-2</v>
      </c>
      <c r="N48" s="78">
        <v>2.8E-3</v>
      </c>
    </row>
    <row r="49" spans="2:14">
      <c r="B49" t="s">
        <v>1790</v>
      </c>
      <c r="C49" t="s">
        <v>1791</v>
      </c>
      <c r="D49" t="s">
        <v>1792</v>
      </c>
      <c r="E49"/>
      <c r="F49" t="s">
        <v>1734</v>
      </c>
      <c r="G49" t="s">
        <v>200</v>
      </c>
      <c r="H49" s="77">
        <v>6155.31</v>
      </c>
      <c r="I49" s="77">
        <v>1844.8141999999993</v>
      </c>
      <c r="J49" s="77">
        <v>0</v>
      </c>
      <c r="K49" s="77">
        <v>55.743674767310402</v>
      </c>
      <c r="L49" s="78">
        <v>0</v>
      </c>
      <c r="M49" s="78">
        <v>5.3E-3</v>
      </c>
      <c r="N49" s="78">
        <v>1.1000000000000001E-3</v>
      </c>
    </row>
    <row r="50" spans="2:14">
      <c r="B50" t="s">
        <v>1793</v>
      </c>
      <c r="C50" t="s">
        <v>1794</v>
      </c>
      <c r="D50" t="s">
        <v>123</v>
      </c>
      <c r="E50"/>
      <c r="F50" t="s">
        <v>1734</v>
      </c>
      <c r="G50" t="s">
        <v>106</v>
      </c>
      <c r="H50" s="77">
        <v>512.14</v>
      </c>
      <c r="I50" s="77">
        <v>3588</v>
      </c>
      <c r="J50" s="77">
        <v>0</v>
      </c>
      <c r="K50" s="77">
        <v>70.727619736799994</v>
      </c>
      <c r="L50" s="78">
        <v>0</v>
      </c>
      <c r="M50" s="78">
        <v>6.7000000000000002E-3</v>
      </c>
      <c r="N50" s="78">
        <v>1.4E-3</v>
      </c>
    </row>
    <row r="51" spans="2:14">
      <c r="B51" t="s">
        <v>1795</v>
      </c>
      <c r="C51" t="s">
        <v>1796</v>
      </c>
      <c r="D51" t="s">
        <v>1670</v>
      </c>
      <c r="E51"/>
      <c r="F51" t="s">
        <v>1734</v>
      </c>
      <c r="G51" t="s">
        <v>106</v>
      </c>
      <c r="H51" s="77">
        <v>3196.82</v>
      </c>
      <c r="I51" s="77">
        <v>459.55</v>
      </c>
      <c r="J51" s="77">
        <v>0</v>
      </c>
      <c r="K51" s="77">
        <v>56.545606307189999</v>
      </c>
      <c r="L51" s="78">
        <v>0</v>
      </c>
      <c r="M51" s="78">
        <v>5.4000000000000003E-3</v>
      </c>
      <c r="N51" s="78">
        <v>1.1000000000000001E-3</v>
      </c>
    </row>
    <row r="52" spans="2:14">
      <c r="B52" t="s">
        <v>1797</v>
      </c>
      <c r="C52" t="s">
        <v>1798</v>
      </c>
      <c r="D52" t="s">
        <v>1670</v>
      </c>
      <c r="E52"/>
      <c r="F52" t="s">
        <v>1734</v>
      </c>
      <c r="G52" t="s">
        <v>106</v>
      </c>
      <c r="H52" s="77">
        <v>373.46</v>
      </c>
      <c r="I52" s="77">
        <v>3668.75</v>
      </c>
      <c r="J52" s="77">
        <v>0</v>
      </c>
      <c r="K52" s="77">
        <v>52.736356623749998</v>
      </c>
      <c r="L52" s="78">
        <v>0</v>
      </c>
      <c r="M52" s="78">
        <v>5.0000000000000001E-3</v>
      </c>
      <c r="N52" s="78">
        <v>1.1000000000000001E-3</v>
      </c>
    </row>
    <row r="53" spans="2:14">
      <c r="B53" t="s">
        <v>1799</v>
      </c>
      <c r="C53" t="s">
        <v>1800</v>
      </c>
      <c r="D53" t="s">
        <v>123</v>
      </c>
      <c r="E53"/>
      <c r="F53" t="s">
        <v>1734</v>
      </c>
      <c r="G53" t="s">
        <v>110</v>
      </c>
      <c r="H53" s="77">
        <v>2841.13</v>
      </c>
      <c r="I53" s="77">
        <v>639.70000000000005</v>
      </c>
      <c r="J53" s="77">
        <v>0</v>
      </c>
      <c r="K53" s="77">
        <v>73.743880185075</v>
      </c>
      <c r="L53" s="78">
        <v>0</v>
      </c>
      <c r="M53" s="78">
        <v>7.0000000000000001E-3</v>
      </c>
      <c r="N53" s="78">
        <v>1.5E-3</v>
      </c>
    </row>
    <row r="54" spans="2:14">
      <c r="B54" t="s">
        <v>1801</v>
      </c>
      <c r="C54" t="s">
        <v>1802</v>
      </c>
      <c r="D54" t="s">
        <v>123</v>
      </c>
      <c r="E54"/>
      <c r="F54" t="s">
        <v>1734</v>
      </c>
      <c r="G54" t="s">
        <v>106</v>
      </c>
      <c r="H54" s="77">
        <v>2998.43</v>
      </c>
      <c r="I54" s="77">
        <v>696.05</v>
      </c>
      <c r="J54" s="77">
        <v>0</v>
      </c>
      <c r="K54" s="77">
        <v>80.330831685735006</v>
      </c>
      <c r="L54" s="78">
        <v>0</v>
      </c>
      <c r="M54" s="78">
        <v>7.6E-3</v>
      </c>
      <c r="N54" s="78">
        <v>1.6000000000000001E-3</v>
      </c>
    </row>
    <row r="55" spans="2:14">
      <c r="B55" t="s">
        <v>1803</v>
      </c>
      <c r="C55" t="s">
        <v>1804</v>
      </c>
      <c r="D55" t="s">
        <v>123</v>
      </c>
      <c r="E55"/>
      <c r="F55" t="s">
        <v>1734</v>
      </c>
      <c r="G55" t="s">
        <v>106</v>
      </c>
      <c r="H55" s="77">
        <v>1900.62</v>
      </c>
      <c r="I55" s="77">
        <v>515.05999999999995</v>
      </c>
      <c r="J55" s="77">
        <v>0</v>
      </c>
      <c r="K55" s="77">
        <v>37.679144148828001</v>
      </c>
      <c r="L55" s="78">
        <v>1E-4</v>
      </c>
      <c r="M55" s="78">
        <v>3.5999999999999999E-3</v>
      </c>
      <c r="N55" s="78">
        <v>8.0000000000000004E-4</v>
      </c>
    </row>
    <row r="56" spans="2:14">
      <c r="B56" t="s">
        <v>1805</v>
      </c>
      <c r="C56" t="s">
        <v>1806</v>
      </c>
      <c r="D56" t="s">
        <v>123</v>
      </c>
      <c r="E56"/>
      <c r="F56" t="s">
        <v>1734</v>
      </c>
      <c r="G56" t="s">
        <v>110</v>
      </c>
      <c r="H56" s="77">
        <v>34.49</v>
      </c>
      <c r="I56" s="77">
        <v>6857</v>
      </c>
      <c r="J56" s="77">
        <v>0</v>
      </c>
      <c r="K56" s="77">
        <v>9.5959035097500003</v>
      </c>
      <c r="L56" s="78">
        <v>0</v>
      </c>
      <c r="M56" s="78">
        <v>8.9999999999999998E-4</v>
      </c>
      <c r="N56" s="78">
        <v>2.0000000000000001E-4</v>
      </c>
    </row>
    <row r="57" spans="2:14">
      <c r="B57" t="s">
        <v>1807</v>
      </c>
      <c r="C57" t="s">
        <v>1808</v>
      </c>
      <c r="D57" t="s">
        <v>123</v>
      </c>
      <c r="E57"/>
      <c r="F57" t="s">
        <v>1734</v>
      </c>
      <c r="G57" t="s">
        <v>110</v>
      </c>
      <c r="H57" s="77">
        <v>3693.36</v>
      </c>
      <c r="I57" s="77">
        <v>2802</v>
      </c>
      <c r="J57" s="77">
        <v>0</v>
      </c>
      <c r="K57" s="77">
        <v>419.90234576400002</v>
      </c>
      <c r="L57" s="78">
        <v>0</v>
      </c>
      <c r="M57" s="78">
        <v>3.9699999999999999E-2</v>
      </c>
      <c r="N57" s="78">
        <v>8.5000000000000006E-3</v>
      </c>
    </row>
    <row r="58" spans="2:14">
      <c r="B58" t="s">
        <v>1809</v>
      </c>
      <c r="C58" t="s">
        <v>1810</v>
      </c>
      <c r="D58" t="s">
        <v>1545</v>
      </c>
      <c r="E58"/>
      <c r="F58" t="s">
        <v>1734</v>
      </c>
      <c r="G58" t="s">
        <v>106</v>
      </c>
      <c r="H58" s="77">
        <v>418.74</v>
      </c>
      <c r="I58" s="77">
        <v>6594</v>
      </c>
      <c r="J58" s="77">
        <v>0</v>
      </c>
      <c r="K58" s="77">
        <v>106.2774933444</v>
      </c>
      <c r="L58" s="78">
        <v>0</v>
      </c>
      <c r="M58" s="78">
        <v>1.01E-2</v>
      </c>
      <c r="N58" s="78">
        <v>2.2000000000000001E-3</v>
      </c>
    </row>
    <row r="59" spans="2:14">
      <c r="B59" t="s">
        <v>1811</v>
      </c>
      <c r="C59" t="s">
        <v>1812</v>
      </c>
      <c r="D59" t="s">
        <v>1545</v>
      </c>
      <c r="E59"/>
      <c r="F59" t="s">
        <v>1734</v>
      </c>
      <c r="G59" t="s">
        <v>106</v>
      </c>
      <c r="H59" s="77">
        <v>240.53</v>
      </c>
      <c r="I59" s="77">
        <v>6901</v>
      </c>
      <c r="J59" s="77">
        <v>0</v>
      </c>
      <c r="K59" s="77">
        <v>63.889455929699999</v>
      </c>
      <c r="L59" s="78">
        <v>0</v>
      </c>
      <c r="M59" s="78">
        <v>6.0000000000000001E-3</v>
      </c>
      <c r="N59" s="78">
        <v>1.2999999999999999E-3</v>
      </c>
    </row>
    <row r="60" spans="2:14">
      <c r="B60" t="s">
        <v>1813</v>
      </c>
      <c r="C60" t="s">
        <v>1814</v>
      </c>
      <c r="D60" t="s">
        <v>123</v>
      </c>
      <c r="E60"/>
      <c r="F60" t="s">
        <v>1734</v>
      </c>
      <c r="G60" t="s">
        <v>116</v>
      </c>
      <c r="H60" s="77">
        <v>757.01</v>
      </c>
      <c r="I60" s="77">
        <v>4919</v>
      </c>
      <c r="J60" s="77">
        <v>0</v>
      </c>
      <c r="K60" s="77">
        <v>106.33117268545</v>
      </c>
      <c r="L60" s="78">
        <v>0</v>
      </c>
      <c r="M60" s="78">
        <v>1.01E-2</v>
      </c>
      <c r="N60" s="78">
        <v>2.2000000000000001E-3</v>
      </c>
    </row>
    <row r="61" spans="2:14">
      <c r="B61" t="s">
        <v>1815</v>
      </c>
      <c r="C61" t="s">
        <v>1816</v>
      </c>
      <c r="D61" t="s">
        <v>1670</v>
      </c>
      <c r="E61"/>
      <c r="F61" t="s">
        <v>1734</v>
      </c>
      <c r="G61" t="s">
        <v>106</v>
      </c>
      <c r="H61" s="77">
        <v>1832.04</v>
      </c>
      <c r="I61" s="77">
        <v>954.5</v>
      </c>
      <c r="J61" s="77">
        <v>0</v>
      </c>
      <c r="K61" s="77">
        <v>67.306777108199995</v>
      </c>
      <c r="L61" s="78">
        <v>0</v>
      </c>
      <c r="M61" s="78">
        <v>6.4000000000000003E-3</v>
      </c>
      <c r="N61" s="78">
        <v>1.4E-3</v>
      </c>
    </row>
    <row r="62" spans="2:14">
      <c r="B62" t="s">
        <v>1817</v>
      </c>
      <c r="C62" t="s">
        <v>1818</v>
      </c>
      <c r="D62" t="s">
        <v>123</v>
      </c>
      <c r="E62"/>
      <c r="F62" t="s">
        <v>1734</v>
      </c>
      <c r="G62" t="s">
        <v>106</v>
      </c>
      <c r="H62" s="77">
        <v>259.62</v>
      </c>
      <c r="I62" s="77">
        <v>4445.5</v>
      </c>
      <c r="J62" s="77">
        <v>0</v>
      </c>
      <c r="K62" s="77">
        <v>44.422875927900002</v>
      </c>
      <c r="L62" s="78">
        <v>0</v>
      </c>
      <c r="M62" s="78">
        <v>4.1999999999999997E-3</v>
      </c>
      <c r="N62" s="78">
        <v>8.9999999999999998E-4</v>
      </c>
    </row>
    <row r="63" spans="2:14">
      <c r="B63" t="s">
        <v>1819</v>
      </c>
      <c r="C63" t="s">
        <v>1820</v>
      </c>
      <c r="D63" t="s">
        <v>1545</v>
      </c>
      <c r="E63"/>
      <c r="F63" t="s">
        <v>1734</v>
      </c>
      <c r="G63" t="s">
        <v>106</v>
      </c>
      <c r="H63" s="77">
        <v>733.6</v>
      </c>
      <c r="I63" s="77">
        <v>5832.5</v>
      </c>
      <c r="J63" s="77">
        <v>0</v>
      </c>
      <c r="K63" s="77">
        <v>164.68800977999999</v>
      </c>
      <c r="L63" s="78">
        <v>0</v>
      </c>
      <c r="M63" s="78">
        <v>1.5599999999999999E-2</v>
      </c>
      <c r="N63" s="78">
        <v>3.3E-3</v>
      </c>
    </row>
    <row r="64" spans="2:14">
      <c r="B64" t="s">
        <v>1821</v>
      </c>
      <c r="C64" t="s">
        <v>1822</v>
      </c>
      <c r="D64" t="s">
        <v>1670</v>
      </c>
      <c r="E64"/>
      <c r="F64" t="s">
        <v>1734</v>
      </c>
      <c r="G64" t="s">
        <v>106</v>
      </c>
      <c r="H64" s="77">
        <v>16.690000000000001</v>
      </c>
      <c r="I64" s="77">
        <v>83376</v>
      </c>
      <c r="J64" s="77">
        <v>0</v>
      </c>
      <c r="K64" s="77">
        <v>53.560583985599997</v>
      </c>
      <c r="L64" s="78">
        <v>0</v>
      </c>
      <c r="M64" s="78">
        <v>5.1000000000000004E-3</v>
      </c>
      <c r="N64" s="78">
        <v>1.1000000000000001E-3</v>
      </c>
    </row>
    <row r="65" spans="2:14">
      <c r="B65" t="s">
        <v>1823</v>
      </c>
      <c r="C65" t="s">
        <v>1824</v>
      </c>
      <c r="D65" t="s">
        <v>123</v>
      </c>
      <c r="E65"/>
      <c r="F65" t="s">
        <v>1734</v>
      </c>
      <c r="G65" t="s">
        <v>110</v>
      </c>
      <c r="H65" s="77">
        <v>710.24</v>
      </c>
      <c r="I65" s="77">
        <v>20332</v>
      </c>
      <c r="J65" s="77">
        <v>0</v>
      </c>
      <c r="K65" s="77">
        <v>585.92733201600004</v>
      </c>
      <c r="L65" s="78">
        <v>0</v>
      </c>
      <c r="M65" s="78">
        <v>5.5500000000000001E-2</v>
      </c>
      <c r="N65" s="78">
        <v>1.1900000000000001E-2</v>
      </c>
    </row>
    <row r="66" spans="2:14">
      <c r="B66" t="s">
        <v>1825</v>
      </c>
      <c r="C66" t="s">
        <v>1826</v>
      </c>
      <c r="D66" t="s">
        <v>123</v>
      </c>
      <c r="E66"/>
      <c r="F66" t="s">
        <v>1734</v>
      </c>
      <c r="G66" t="s">
        <v>110</v>
      </c>
      <c r="H66" s="77">
        <v>390.9</v>
      </c>
      <c r="I66" s="77">
        <v>8625.6</v>
      </c>
      <c r="J66" s="77">
        <v>0</v>
      </c>
      <c r="K66" s="77">
        <v>136.80863614800001</v>
      </c>
      <c r="L66" s="78">
        <v>1E-4</v>
      </c>
      <c r="M66" s="78">
        <v>1.29E-2</v>
      </c>
      <c r="N66" s="78">
        <v>2.8E-3</v>
      </c>
    </row>
    <row r="67" spans="2:14">
      <c r="B67" t="s">
        <v>1827</v>
      </c>
      <c r="C67" t="s">
        <v>1828</v>
      </c>
      <c r="D67" t="s">
        <v>123</v>
      </c>
      <c r="E67"/>
      <c r="F67" t="s">
        <v>1734</v>
      </c>
      <c r="G67" t="s">
        <v>110</v>
      </c>
      <c r="H67" s="77">
        <v>610.66999999999996</v>
      </c>
      <c r="I67" s="77">
        <v>2424.6</v>
      </c>
      <c r="J67" s="77">
        <v>0</v>
      </c>
      <c r="K67" s="77">
        <v>60.076581807149999</v>
      </c>
      <c r="L67" s="78">
        <v>0</v>
      </c>
      <c r="M67" s="78">
        <v>5.7000000000000002E-3</v>
      </c>
      <c r="N67" s="78">
        <v>1.1999999999999999E-3</v>
      </c>
    </row>
    <row r="68" spans="2:14">
      <c r="B68" t="s">
        <v>1829</v>
      </c>
      <c r="C68" t="s">
        <v>1830</v>
      </c>
      <c r="D68" t="s">
        <v>1831</v>
      </c>
      <c r="E68"/>
      <c r="F68" t="s">
        <v>1734</v>
      </c>
      <c r="G68" t="s">
        <v>198</v>
      </c>
      <c r="H68" s="77">
        <v>5154.17</v>
      </c>
      <c r="I68" s="77">
        <v>245200</v>
      </c>
      <c r="J68" s="77">
        <v>0</v>
      </c>
      <c r="K68" s="77">
        <v>325.80828037520001</v>
      </c>
      <c r="L68" s="78">
        <v>0</v>
      </c>
      <c r="M68" s="78">
        <v>3.0800000000000001E-2</v>
      </c>
      <c r="N68" s="78">
        <v>6.6E-3</v>
      </c>
    </row>
    <row r="69" spans="2:14">
      <c r="B69" t="s">
        <v>1832</v>
      </c>
      <c r="C69" t="s">
        <v>1833</v>
      </c>
      <c r="D69" t="s">
        <v>123</v>
      </c>
      <c r="E69"/>
      <c r="F69" t="s">
        <v>1734</v>
      </c>
      <c r="G69" t="s">
        <v>110</v>
      </c>
      <c r="H69" s="77">
        <v>74.97</v>
      </c>
      <c r="I69" s="77">
        <v>20655</v>
      </c>
      <c r="J69" s="77">
        <v>0</v>
      </c>
      <c r="K69" s="77">
        <v>62.830604576250003</v>
      </c>
      <c r="L69" s="78">
        <v>0</v>
      </c>
      <c r="M69" s="78">
        <v>5.8999999999999999E-3</v>
      </c>
      <c r="N69" s="78">
        <v>1.2999999999999999E-3</v>
      </c>
    </row>
    <row r="70" spans="2:14">
      <c r="B70" t="s">
        <v>1834</v>
      </c>
      <c r="C70" t="s">
        <v>1835</v>
      </c>
      <c r="D70" t="s">
        <v>1545</v>
      </c>
      <c r="E70"/>
      <c r="F70" t="s">
        <v>1734</v>
      </c>
      <c r="G70" t="s">
        <v>106</v>
      </c>
      <c r="H70" s="77">
        <v>121.86</v>
      </c>
      <c r="I70" s="77">
        <v>16013</v>
      </c>
      <c r="J70" s="77">
        <v>0</v>
      </c>
      <c r="K70" s="77">
        <v>75.107237488199999</v>
      </c>
      <c r="L70" s="78">
        <v>0</v>
      </c>
      <c r="M70" s="78">
        <v>7.1000000000000004E-3</v>
      </c>
      <c r="N70" s="78">
        <v>1.5E-3</v>
      </c>
    </row>
    <row r="71" spans="2:14">
      <c r="B71" t="s">
        <v>1836</v>
      </c>
      <c r="C71" t="s">
        <v>1837</v>
      </c>
      <c r="D71" t="s">
        <v>1545</v>
      </c>
      <c r="E71"/>
      <c r="F71" t="s">
        <v>1734</v>
      </c>
      <c r="G71" t="s">
        <v>106</v>
      </c>
      <c r="H71" s="77">
        <v>61.92</v>
      </c>
      <c r="I71" s="77">
        <v>9225</v>
      </c>
      <c r="J71" s="77">
        <v>0</v>
      </c>
      <c r="K71" s="77">
        <v>21.98594988</v>
      </c>
      <c r="L71" s="78">
        <v>0</v>
      </c>
      <c r="M71" s="78">
        <v>2.0999999999999999E-3</v>
      </c>
      <c r="N71" s="78">
        <v>4.0000000000000002E-4</v>
      </c>
    </row>
    <row r="72" spans="2:14">
      <c r="B72" t="s">
        <v>1838</v>
      </c>
      <c r="C72" t="s">
        <v>1839</v>
      </c>
      <c r="D72" t="s">
        <v>1545</v>
      </c>
      <c r="E72"/>
      <c r="F72" t="s">
        <v>1734</v>
      </c>
      <c r="G72" t="s">
        <v>106</v>
      </c>
      <c r="H72" s="77">
        <v>581.46</v>
      </c>
      <c r="I72" s="77">
        <v>3348</v>
      </c>
      <c r="J72" s="77">
        <v>0</v>
      </c>
      <c r="K72" s="77">
        <v>74.929563799199997</v>
      </c>
      <c r="L72" s="78">
        <v>0</v>
      </c>
      <c r="M72" s="78">
        <v>7.1000000000000004E-3</v>
      </c>
      <c r="N72" s="78">
        <v>1.5E-3</v>
      </c>
    </row>
    <row r="73" spans="2:14">
      <c r="B73" t="s">
        <v>1840</v>
      </c>
      <c r="C73" t="s">
        <v>1841</v>
      </c>
      <c r="D73" t="s">
        <v>1545</v>
      </c>
      <c r="E73"/>
      <c r="F73" t="s">
        <v>1734</v>
      </c>
      <c r="G73" t="s">
        <v>106</v>
      </c>
      <c r="H73" s="77">
        <v>858.61</v>
      </c>
      <c r="I73" s="77">
        <v>10192</v>
      </c>
      <c r="J73" s="77">
        <v>0</v>
      </c>
      <c r="K73" s="77">
        <v>336.82418558879999</v>
      </c>
      <c r="L73" s="78">
        <v>0</v>
      </c>
      <c r="M73" s="78">
        <v>3.1899999999999998E-2</v>
      </c>
      <c r="N73" s="78">
        <v>6.7999999999999996E-3</v>
      </c>
    </row>
    <row r="74" spans="2:14">
      <c r="B74" t="s">
        <v>1842</v>
      </c>
      <c r="C74" t="s">
        <v>1843</v>
      </c>
      <c r="D74" t="s">
        <v>1549</v>
      </c>
      <c r="E74"/>
      <c r="F74" t="s">
        <v>1734</v>
      </c>
      <c r="G74" t="s">
        <v>106</v>
      </c>
      <c r="H74" s="77">
        <v>380.61</v>
      </c>
      <c r="I74" s="77">
        <v>5429.5</v>
      </c>
      <c r="J74" s="77">
        <v>0</v>
      </c>
      <c r="K74" s="77">
        <v>79.540431587550003</v>
      </c>
      <c r="L74" s="78">
        <v>0</v>
      </c>
      <c r="M74" s="78">
        <v>7.4999999999999997E-3</v>
      </c>
      <c r="N74" s="78">
        <v>1.6000000000000001E-3</v>
      </c>
    </row>
    <row r="75" spans="2:14">
      <c r="B75" t="s">
        <v>1844</v>
      </c>
      <c r="C75" t="s">
        <v>1845</v>
      </c>
      <c r="D75" t="s">
        <v>123</v>
      </c>
      <c r="E75"/>
      <c r="F75" t="s">
        <v>1734</v>
      </c>
      <c r="G75" t="s">
        <v>110</v>
      </c>
      <c r="H75" s="77">
        <v>174.19</v>
      </c>
      <c r="I75" s="77">
        <v>20135</v>
      </c>
      <c r="J75" s="77">
        <v>0</v>
      </c>
      <c r="K75" s="77">
        <v>142.30933249875</v>
      </c>
      <c r="L75" s="78">
        <v>1E-4</v>
      </c>
      <c r="M75" s="78">
        <v>1.35E-2</v>
      </c>
      <c r="N75" s="78">
        <v>2.8999999999999998E-3</v>
      </c>
    </row>
    <row r="76" spans="2:14">
      <c r="B76" t="s">
        <v>1846</v>
      </c>
      <c r="C76" t="s">
        <v>1847</v>
      </c>
      <c r="D76" t="s">
        <v>123</v>
      </c>
      <c r="E76"/>
      <c r="F76" t="s">
        <v>1734</v>
      </c>
      <c r="G76" t="s">
        <v>110</v>
      </c>
      <c r="H76" s="77">
        <v>61.15</v>
      </c>
      <c r="I76" s="77">
        <v>21510</v>
      </c>
      <c r="J76" s="77">
        <v>0</v>
      </c>
      <c r="K76" s="77">
        <v>53.3697784875</v>
      </c>
      <c r="L76" s="78">
        <v>1E-4</v>
      </c>
      <c r="M76" s="78">
        <v>5.1000000000000004E-3</v>
      </c>
      <c r="N76" s="78">
        <v>1.1000000000000001E-3</v>
      </c>
    </row>
    <row r="77" spans="2:14">
      <c r="B77" t="s">
        <v>1848</v>
      </c>
      <c r="C77" t="s">
        <v>1849</v>
      </c>
      <c r="D77" t="s">
        <v>1545</v>
      </c>
      <c r="E77"/>
      <c r="F77" t="s">
        <v>1734</v>
      </c>
      <c r="G77" t="s">
        <v>106</v>
      </c>
      <c r="H77" s="77">
        <v>276.12</v>
      </c>
      <c r="I77" s="77">
        <v>7377</v>
      </c>
      <c r="J77" s="77">
        <v>0</v>
      </c>
      <c r="K77" s="77">
        <v>78.401714367599993</v>
      </c>
      <c r="L77" s="78">
        <v>0</v>
      </c>
      <c r="M77" s="78">
        <v>7.4000000000000003E-3</v>
      </c>
      <c r="N77" s="78">
        <v>1.6000000000000001E-3</v>
      </c>
    </row>
    <row r="78" spans="2:14">
      <c r="B78" t="s">
        <v>1850</v>
      </c>
      <c r="C78" t="s">
        <v>1851</v>
      </c>
      <c r="D78" t="s">
        <v>1670</v>
      </c>
      <c r="E78"/>
      <c r="F78" t="s">
        <v>1734</v>
      </c>
      <c r="G78" t="s">
        <v>106</v>
      </c>
      <c r="H78" s="77">
        <v>1252.06</v>
      </c>
      <c r="I78" s="77">
        <v>3453.625</v>
      </c>
      <c r="J78" s="77">
        <v>0</v>
      </c>
      <c r="K78" s="77">
        <v>166.43636866657499</v>
      </c>
      <c r="L78" s="78">
        <v>1E-4</v>
      </c>
      <c r="M78" s="78">
        <v>1.5800000000000002E-2</v>
      </c>
      <c r="N78" s="78">
        <v>3.3999999999999998E-3</v>
      </c>
    </row>
    <row r="79" spans="2:14">
      <c r="B79" t="s">
        <v>1852</v>
      </c>
      <c r="C79" t="s">
        <v>1853</v>
      </c>
      <c r="D79" t="s">
        <v>1545</v>
      </c>
      <c r="E79"/>
      <c r="F79" t="s">
        <v>1734</v>
      </c>
      <c r="G79" t="s">
        <v>106</v>
      </c>
      <c r="H79" s="77">
        <v>328.78</v>
      </c>
      <c r="I79" s="77">
        <v>16337</v>
      </c>
      <c r="J79" s="77">
        <v>0</v>
      </c>
      <c r="K79" s="77">
        <v>206.74052332139999</v>
      </c>
      <c r="L79" s="78">
        <v>0</v>
      </c>
      <c r="M79" s="78">
        <v>1.9599999999999999E-2</v>
      </c>
      <c r="N79" s="78">
        <v>4.1999999999999997E-3</v>
      </c>
    </row>
    <row r="80" spans="2:14">
      <c r="B80" t="s">
        <v>1854</v>
      </c>
      <c r="C80" t="s">
        <v>1855</v>
      </c>
      <c r="D80" t="s">
        <v>1545</v>
      </c>
      <c r="E80"/>
      <c r="F80" t="s">
        <v>1734</v>
      </c>
      <c r="G80" t="s">
        <v>106</v>
      </c>
      <c r="H80" s="77">
        <v>82.69</v>
      </c>
      <c r="I80" s="77">
        <v>14429</v>
      </c>
      <c r="J80" s="77">
        <v>0</v>
      </c>
      <c r="K80" s="77">
        <v>45.923728044900002</v>
      </c>
      <c r="L80" s="78">
        <v>0</v>
      </c>
      <c r="M80" s="78">
        <v>4.3E-3</v>
      </c>
      <c r="N80" s="78">
        <v>8.9999999999999998E-4</v>
      </c>
    </row>
    <row r="81" spans="2:14">
      <c r="B81" t="s">
        <v>1856</v>
      </c>
      <c r="C81" t="s">
        <v>1857</v>
      </c>
      <c r="D81" t="s">
        <v>107</v>
      </c>
      <c r="E81"/>
      <c r="F81" t="s">
        <v>1734</v>
      </c>
      <c r="G81" t="s">
        <v>120</v>
      </c>
      <c r="H81" s="77">
        <v>627.01</v>
      </c>
      <c r="I81" s="77">
        <v>8814</v>
      </c>
      <c r="J81" s="77">
        <v>0</v>
      </c>
      <c r="K81" s="77">
        <v>136.05054343451999</v>
      </c>
      <c r="L81" s="78">
        <v>0</v>
      </c>
      <c r="M81" s="78">
        <v>1.29E-2</v>
      </c>
      <c r="N81" s="78">
        <v>2.8E-3</v>
      </c>
    </row>
    <row r="82" spans="2:14">
      <c r="B82" s="79" t="s">
        <v>1858</v>
      </c>
      <c r="D82" s="16"/>
      <c r="E82" s="16"/>
      <c r="F82" s="16"/>
      <c r="G82" s="16"/>
      <c r="H82" s="81">
        <v>230.79</v>
      </c>
      <c r="J82" s="81">
        <v>0</v>
      </c>
      <c r="K82" s="81">
        <v>79.663704472800006</v>
      </c>
      <c r="M82" s="80">
        <v>7.4999999999999997E-3</v>
      </c>
      <c r="N82" s="80">
        <v>1.6000000000000001E-3</v>
      </c>
    </row>
    <row r="83" spans="2:14">
      <c r="B83" t="s">
        <v>1859</v>
      </c>
      <c r="C83" t="s">
        <v>1860</v>
      </c>
      <c r="D83" t="s">
        <v>1670</v>
      </c>
      <c r="E83"/>
      <c r="F83" t="s">
        <v>1766</v>
      </c>
      <c r="G83" t="s">
        <v>106</v>
      </c>
      <c r="H83" s="77">
        <v>230.79</v>
      </c>
      <c r="I83" s="77">
        <v>8968</v>
      </c>
      <c r="J83" s="77">
        <v>0</v>
      </c>
      <c r="K83" s="77">
        <v>79.663704472800006</v>
      </c>
      <c r="L83" s="78">
        <v>0</v>
      </c>
      <c r="M83" s="78">
        <v>7.4999999999999997E-3</v>
      </c>
      <c r="N83" s="78">
        <v>1.6000000000000001E-3</v>
      </c>
    </row>
    <row r="84" spans="2:14">
      <c r="B84" s="79" t="s">
        <v>827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209</v>
      </c>
      <c r="C85" t="s">
        <v>209</v>
      </c>
      <c r="D85" s="16"/>
      <c r="E85" s="16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1778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209</v>
      </c>
      <c r="C87" t="s">
        <v>209</v>
      </c>
      <c r="D87" s="16"/>
      <c r="E87" s="16"/>
      <c r="F87" t="s">
        <v>209</v>
      </c>
      <c r="G87" t="s">
        <v>209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220</v>
      </c>
      <c r="D88" s="16"/>
      <c r="E88" s="16"/>
      <c r="F88" s="16"/>
      <c r="G88" s="16"/>
    </row>
    <row r="89" spans="2:14">
      <c r="B89" t="s">
        <v>306</v>
      </c>
      <c r="D89" s="16"/>
      <c r="E89" s="16"/>
      <c r="F89" s="16"/>
      <c r="G89" s="16"/>
    </row>
    <row r="90" spans="2:14">
      <c r="B90" t="s">
        <v>307</v>
      </c>
      <c r="D90" s="16"/>
      <c r="E90" s="16"/>
      <c r="F90" s="16"/>
      <c r="G90" s="16"/>
    </row>
    <row r="91" spans="2:14">
      <c r="B91" t="s">
        <v>308</v>
      </c>
      <c r="D91" s="16"/>
      <c r="E91" s="16"/>
      <c r="F91" s="16"/>
      <c r="G91" s="16"/>
    </row>
    <row r="92" spans="2:14">
      <c r="B92" t="s">
        <v>309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3" sqref="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2072</v>
      </c>
    </row>
    <row r="3" spans="2:65" s="1" customFormat="1">
      <c r="B3" s="2" t="s">
        <v>2</v>
      </c>
      <c r="C3" s="26" t="s">
        <v>2073</v>
      </c>
    </row>
    <row r="4" spans="2:65" s="1" customFormat="1">
      <c r="B4" s="2" t="s">
        <v>3</v>
      </c>
      <c r="C4" s="83">
        <v>1161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5494.23</v>
      </c>
      <c r="K11" s="7"/>
      <c r="L11" s="75">
        <v>832.32552433464537</v>
      </c>
      <c r="M11" s="7"/>
      <c r="N11" s="76">
        <v>1</v>
      </c>
      <c r="O11" s="76">
        <v>1.6899999999999998E-2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5494.23</v>
      </c>
      <c r="L21" s="81">
        <v>832.32552433464537</v>
      </c>
      <c r="N21" s="80">
        <v>1</v>
      </c>
      <c r="O21" s="80">
        <v>1.6899999999999998E-2</v>
      </c>
    </row>
    <row r="22" spans="2:15">
      <c r="B22" s="79" t="s">
        <v>1861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1862</v>
      </c>
      <c r="C24" s="16"/>
      <c r="D24" s="16"/>
      <c r="E24" s="16"/>
      <c r="J24" s="81">
        <v>4820.09</v>
      </c>
      <c r="L24" s="81">
        <v>577.55920989960543</v>
      </c>
      <c r="N24" s="80">
        <v>0.69389999999999996</v>
      </c>
      <c r="O24" s="80">
        <v>1.17E-2</v>
      </c>
    </row>
    <row r="25" spans="2:15">
      <c r="B25" t="s">
        <v>1863</v>
      </c>
      <c r="C25" t="s">
        <v>1864</v>
      </c>
      <c r="D25" t="s">
        <v>123</v>
      </c>
      <c r="E25"/>
      <c r="F25" t="s">
        <v>1766</v>
      </c>
      <c r="G25" t="s">
        <v>831</v>
      </c>
      <c r="H25" t="s">
        <v>211</v>
      </c>
      <c r="I25" t="s">
        <v>110</v>
      </c>
      <c r="J25" s="77">
        <v>11.08</v>
      </c>
      <c r="K25" s="77">
        <v>106693.59239999999</v>
      </c>
      <c r="L25" s="77">
        <v>47.966345028860403</v>
      </c>
      <c r="M25" s="78">
        <v>0</v>
      </c>
      <c r="N25" s="78">
        <v>5.7599999999999998E-2</v>
      </c>
      <c r="O25" s="78">
        <v>1E-3</v>
      </c>
    </row>
    <row r="26" spans="2:15">
      <c r="B26" t="s">
        <v>1865</v>
      </c>
      <c r="C26" t="s">
        <v>1866</v>
      </c>
      <c r="D26" t="s">
        <v>123</v>
      </c>
      <c r="E26"/>
      <c r="F26" t="s">
        <v>1766</v>
      </c>
      <c r="G26" t="s">
        <v>842</v>
      </c>
      <c r="H26" t="s">
        <v>211</v>
      </c>
      <c r="I26" t="s">
        <v>106</v>
      </c>
      <c r="J26" s="77">
        <v>1.94</v>
      </c>
      <c r="K26" s="77">
        <v>1007522</v>
      </c>
      <c r="L26" s="77">
        <v>75.232272253199994</v>
      </c>
      <c r="M26" s="78">
        <v>0</v>
      </c>
      <c r="N26" s="78">
        <v>9.0399999999999994E-2</v>
      </c>
      <c r="O26" s="78">
        <v>1.5E-3</v>
      </c>
    </row>
    <row r="27" spans="2:15">
      <c r="B27" t="s">
        <v>1867</v>
      </c>
      <c r="C27" t="s">
        <v>1868</v>
      </c>
      <c r="D27" t="s">
        <v>123</v>
      </c>
      <c r="E27"/>
      <c r="F27" t="s">
        <v>1766</v>
      </c>
      <c r="G27" t="s">
        <v>1062</v>
      </c>
      <c r="H27" t="s">
        <v>211</v>
      </c>
      <c r="I27" t="s">
        <v>106</v>
      </c>
      <c r="J27" s="77">
        <v>45.61</v>
      </c>
      <c r="K27" s="77">
        <v>34735.449999999997</v>
      </c>
      <c r="L27" s="77">
        <v>60.979086329505002</v>
      </c>
      <c r="M27" s="78">
        <v>0</v>
      </c>
      <c r="N27" s="78">
        <v>7.3300000000000004E-2</v>
      </c>
      <c r="O27" s="78">
        <v>1.1999999999999999E-3</v>
      </c>
    </row>
    <row r="28" spans="2:15">
      <c r="B28" t="s">
        <v>1869</v>
      </c>
      <c r="C28" t="s">
        <v>1870</v>
      </c>
      <c r="D28" t="s">
        <v>123</v>
      </c>
      <c r="E28"/>
      <c r="F28" t="s">
        <v>1766</v>
      </c>
      <c r="G28" t="s">
        <v>1871</v>
      </c>
      <c r="H28" t="s">
        <v>211</v>
      </c>
      <c r="I28" t="s">
        <v>110</v>
      </c>
      <c r="J28" s="77">
        <v>10.65</v>
      </c>
      <c r="K28" s="77">
        <v>236239</v>
      </c>
      <c r="L28" s="77">
        <v>102.08448257625</v>
      </c>
      <c r="M28" s="78">
        <v>0</v>
      </c>
      <c r="N28" s="78">
        <v>0.1226</v>
      </c>
      <c r="O28" s="78">
        <v>2.0999999999999999E-3</v>
      </c>
    </row>
    <row r="29" spans="2:15">
      <c r="B29" t="s">
        <v>1872</v>
      </c>
      <c r="C29" t="s">
        <v>1873</v>
      </c>
      <c r="D29" t="s">
        <v>123</v>
      </c>
      <c r="E29"/>
      <c r="F29" t="s">
        <v>1766</v>
      </c>
      <c r="G29" t="s">
        <v>1874</v>
      </c>
      <c r="H29" t="s">
        <v>211</v>
      </c>
      <c r="I29" t="s">
        <v>106</v>
      </c>
      <c r="J29" s="77">
        <v>26.12</v>
      </c>
      <c r="K29" s="77">
        <v>122601.60000000001</v>
      </c>
      <c r="L29" s="77">
        <v>123.25859745408</v>
      </c>
      <c r="M29" s="78">
        <v>0</v>
      </c>
      <c r="N29" s="78">
        <v>0.14810000000000001</v>
      </c>
      <c r="O29" s="78">
        <v>2.5000000000000001E-3</v>
      </c>
    </row>
    <row r="30" spans="2:15">
      <c r="B30" t="s">
        <v>1875</v>
      </c>
      <c r="C30" t="s">
        <v>1876</v>
      </c>
      <c r="D30" t="s">
        <v>123</v>
      </c>
      <c r="E30"/>
      <c r="F30" t="s">
        <v>1766</v>
      </c>
      <c r="G30" t="s">
        <v>1874</v>
      </c>
      <c r="H30" t="s">
        <v>211</v>
      </c>
      <c r="I30" t="s">
        <v>113</v>
      </c>
      <c r="J30" s="77">
        <v>4546.5</v>
      </c>
      <c r="K30" s="77">
        <v>132</v>
      </c>
      <c r="L30" s="77">
        <v>28.208286414</v>
      </c>
      <c r="M30" s="78">
        <v>0</v>
      </c>
      <c r="N30" s="78">
        <v>3.39E-2</v>
      </c>
      <c r="O30" s="78">
        <v>5.9999999999999995E-4</v>
      </c>
    </row>
    <row r="31" spans="2:15">
      <c r="B31" t="s">
        <v>1877</v>
      </c>
      <c r="C31" t="s">
        <v>1878</v>
      </c>
      <c r="D31" t="s">
        <v>123</v>
      </c>
      <c r="E31"/>
      <c r="F31" t="s">
        <v>1766</v>
      </c>
      <c r="G31" t="s">
        <v>2862</v>
      </c>
      <c r="H31" t="s">
        <v>210</v>
      </c>
      <c r="I31" t="s">
        <v>113</v>
      </c>
      <c r="J31" s="77">
        <v>178.19</v>
      </c>
      <c r="K31" s="77">
        <v>16695.210000000036</v>
      </c>
      <c r="L31" s="77">
        <v>139.83013984370999</v>
      </c>
      <c r="M31" s="78">
        <v>0</v>
      </c>
      <c r="N31" s="78">
        <v>0.16800000000000001</v>
      </c>
      <c r="O31" s="78">
        <v>2.8E-3</v>
      </c>
    </row>
    <row r="32" spans="2:15">
      <c r="B32" s="79" t="s">
        <v>92</v>
      </c>
      <c r="C32" s="16"/>
      <c r="D32" s="16"/>
      <c r="E32" s="16"/>
      <c r="J32" s="81">
        <v>674.14</v>
      </c>
      <c r="L32" s="81">
        <v>254.76631443503999</v>
      </c>
      <c r="N32" s="80">
        <v>0.30609999999999998</v>
      </c>
      <c r="O32" s="80">
        <v>5.1999999999999998E-3</v>
      </c>
    </row>
    <row r="33" spans="2:15">
      <c r="B33" t="s">
        <v>1879</v>
      </c>
      <c r="C33" t="s">
        <v>1880</v>
      </c>
      <c r="D33" t="s">
        <v>123</v>
      </c>
      <c r="E33"/>
      <c r="F33" t="s">
        <v>1734</v>
      </c>
      <c r="G33" t="s">
        <v>2862</v>
      </c>
      <c r="H33" t="s">
        <v>210</v>
      </c>
      <c r="I33" t="s">
        <v>106</v>
      </c>
      <c r="J33" s="77">
        <v>35.729999999999997</v>
      </c>
      <c r="K33" s="77">
        <v>20511</v>
      </c>
      <c r="L33" s="77">
        <v>28.2077055747</v>
      </c>
      <c r="M33" s="78">
        <v>0</v>
      </c>
      <c r="N33" s="78">
        <v>3.39E-2</v>
      </c>
      <c r="O33" s="78">
        <v>5.9999999999999995E-4</v>
      </c>
    </row>
    <row r="34" spans="2:15">
      <c r="B34" t="s">
        <v>1881</v>
      </c>
      <c r="C34" t="s">
        <v>1882</v>
      </c>
      <c r="D34" t="s">
        <v>123</v>
      </c>
      <c r="E34"/>
      <c r="F34" t="s">
        <v>1734</v>
      </c>
      <c r="G34" t="s">
        <v>2862</v>
      </c>
      <c r="H34" t="s">
        <v>210</v>
      </c>
      <c r="I34" t="s">
        <v>106</v>
      </c>
      <c r="J34" s="77">
        <v>200.89</v>
      </c>
      <c r="K34" s="77">
        <v>3717</v>
      </c>
      <c r="L34" s="77">
        <v>28.740795923699999</v>
      </c>
      <c r="M34" s="78">
        <v>0</v>
      </c>
      <c r="N34" s="78">
        <v>3.4500000000000003E-2</v>
      </c>
      <c r="O34" s="78">
        <v>5.9999999999999995E-4</v>
      </c>
    </row>
    <row r="35" spans="2:15">
      <c r="B35" t="s">
        <v>1883</v>
      </c>
      <c r="C35" t="s">
        <v>1884</v>
      </c>
      <c r="D35" t="s">
        <v>1885</v>
      </c>
      <c r="E35"/>
      <c r="F35" t="s">
        <v>1734</v>
      </c>
      <c r="G35" t="s">
        <v>2862</v>
      </c>
      <c r="H35" t="s">
        <v>210</v>
      </c>
      <c r="I35" t="s">
        <v>106</v>
      </c>
      <c r="J35" s="77">
        <v>437.52</v>
      </c>
      <c r="K35" s="77">
        <v>11746.8</v>
      </c>
      <c r="L35" s="77">
        <v>197.81781293664</v>
      </c>
      <c r="M35" s="78">
        <v>0</v>
      </c>
      <c r="N35" s="78">
        <v>0.23769999999999999</v>
      </c>
      <c r="O35" s="78">
        <v>4.0000000000000001E-3</v>
      </c>
    </row>
    <row r="36" spans="2:15">
      <c r="B36" s="79" t="s">
        <v>827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220</v>
      </c>
      <c r="C38" s="16"/>
      <c r="D38" s="16"/>
      <c r="E38" s="16"/>
    </row>
    <row r="39" spans="2:15">
      <c r="B39" t="s">
        <v>306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2072</v>
      </c>
    </row>
    <row r="3" spans="2:60" s="1" customFormat="1">
      <c r="B3" s="2" t="s">
        <v>2</v>
      </c>
      <c r="C3" s="26" t="s">
        <v>2073</v>
      </c>
    </row>
    <row r="4" spans="2:60" s="1" customFormat="1">
      <c r="B4" s="2" t="s">
        <v>3</v>
      </c>
      <c r="C4" s="83">
        <v>1161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3185.53</v>
      </c>
      <c r="H11" s="7"/>
      <c r="I11" s="75">
        <v>0.35761366230000002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3061.84</v>
      </c>
      <c r="I12" s="81">
        <v>0.26403408</v>
      </c>
      <c r="K12" s="80">
        <v>0.73829999999999996</v>
      </c>
      <c r="L12" s="80">
        <v>0</v>
      </c>
    </row>
    <row r="13" spans="2:60">
      <c r="B13" s="79" t="s">
        <v>1886</v>
      </c>
      <c r="D13" s="16"/>
      <c r="E13" s="16"/>
      <c r="G13" s="81">
        <v>3061.84</v>
      </c>
      <c r="I13" s="81">
        <v>0.26403408</v>
      </c>
      <c r="K13" s="80">
        <v>0.73829999999999996</v>
      </c>
      <c r="L13" s="80">
        <v>0</v>
      </c>
    </row>
    <row r="14" spans="2:60">
      <c r="B14" t="s">
        <v>1887</v>
      </c>
      <c r="C14" t="s">
        <v>1888</v>
      </c>
      <c r="D14" t="s">
        <v>100</v>
      </c>
      <c r="E14" t="s">
        <v>347</v>
      </c>
      <c r="F14" t="s">
        <v>102</v>
      </c>
      <c r="G14" s="77">
        <v>2413.6799999999998</v>
      </c>
      <c r="H14" s="77">
        <v>8.1999999999999993</v>
      </c>
      <c r="I14" s="77">
        <v>0.19792176</v>
      </c>
      <c r="J14" s="78">
        <v>0</v>
      </c>
      <c r="K14" s="78">
        <v>0.55349999999999999</v>
      </c>
      <c r="L14" s="78">
        <v>0</v>
      </c>
    </row>
    <row r="15" spans="2:60">
      <c r="B15" t="s">
        <v>1889</v>
      </c>
      <c r="C15" t="s">
        <v>1890</v>
      </c>
      <c r="D15" t="s">
        <v>100</v>
      </c>
      <c r="E15" t="s">
        <v>129</v>
      </c>
      <c r="F15" t="s">
        <v>102</v>
      </c>
      <c r="G15" s="77">
        <v>648.16</v>
      </c>
      <c r="H15" s="77">
        <v>10.199999999999999</v>
      </c>
      <c r="I15" s="77">
        <v>6.6112320000000002E-2</v>
      </c>
      <c r="J15" s="78">
        <v>0</v>
      </c>
      <c r="K15" s="78">
        <v>0.18490000000000001</v>
      </c>
      <c r="L15" s="78">
        <v>0</v>
      </c>
    </row>
    <row r="16" spans="2:60">
      <c r="B16" s="79" t="s">
        <v>218</v>
      </c>
      <c r="D16" s="16"/>
      <c r="E16" s="16"/>
      <c r="G16" s="81">
        <v>123.69</v>
      </c>
      <c r="I16" s="81">
        <v>9.3579582300000005E-2</v>
      </c>
      <c r="K16" s="80">
        <v>0.26169999999999999</v>
      </c>
      <c r="L16" s="80">
        <v>0</v>
      </c>
    </row>
    <row r="17" spans="2:12">
      <c r="B17" s="79" t="s">
        <v>1891</v>
      </c>
      <c r="D17" s="16"/>
      <c r="E17" s="16"/>
      <c r="G17" s="81">
        <v>123.69</v>
      </c>
      <c r="I17" s="81">
        <v>9.3579582300000005E-2</v>
      </c>
      <c r="K17" s="80">
        <v>0.26169999999999999</v>
      </c>
      <c r="L17" s="80">
        <v>0</v>
      </c>
    </row>
    <row r="18" spans="2:12">
      <c r="B18" t="s">
        <v>1892</v>
      </c>
      <c r="C18" t="s">
        <v>1893</v>
      </c>
      <c r="D18" t="s">
        <v>1549</v>
      </c>
      <c r="E18" t="s">
        <v>907</v>
      </c>
      <c r="F18" t="s">
        <v>106</v>
      </c>
      <c r="G18" s="77">
        <v>97.84</v>
      </c>
      <c r="H18" s="77">
        <v>23</v>
      </c>
      <c r="I18" s="77">
        <v>8.6614816799999994E-2</v>
      </c>
      <c r="J18" s="78">
        <v>0</v>
      </c>
      <c r="K18" s="78">
        <v>0.2422</v>
      </c>
      <c r="L18" s="78">
        <v>0</v>
      </c>
    </row>
    <row r="19" spans="2:12">
      <c r="B19" t="s">
        <v>1894</v>
      </c>
      <c r="C19" t="s">
        <v>1895</v>
      </c>
      <c r="D19" t="s">
        <v>1545</v>
      </c>
      <c r="E19" t="s">
        <v>974</v>
      </c>
      <c r="F19" t="s">
        <v>106</v>
      </c>
      <c r="G19" s="77">
        <v>25.85</v>
      </c>
      <c r="H19" s="77">
        <v>7</v>
      </c>
      <c r="I19" s="77">
        <v>6.9647655000000001E-3</v>
      </c>
      <c r="J19" s="78">
        <v>0</v>
      </c>
      <c r="K19" s="78">
        <v>1.95E-2</v>
      </c>
      <c r="L19" s="78">
        <v>0</v>
      </c>
    </row>
    <row r="20" spans="2:12">
      <c r="B20" t="s">
        <v>220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B23" t="s">
        <v>308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2023-12-03T14:02:26Z</dcterms:modified>
</cp:coreProperties>
</file>