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J:\Makefet\פעילות גמל כספים\פעילות גמל-כספים\2023\7-9.2023\רשימות נכסים- 30.9.23\רשימות נכסים- שידור שני- 30.9.23\"/>
    </mc:Choice>
  </mc:AlternateContent>
  <xr:revisionPtr revIDLastSave="0" documentId="13_ncr:1_{2752A2C7-7033-40C8-A38A-972BD7ED4865}" xr6:coauthVersionLast="47" xr6:coauthVersionMax="47" xr10:uidLastSave="{00000000-0000-0000-0000-000000000000}"/>
  <bookViews>
    <workbookView xWindow="-120" yWindow="-120" windowWidth="29040" windowHeight="15840" tabRatio="797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xlnm._FilterDatabase" localSheetId="19" hidden="1">'לא סחיר - חוזים עתידיים'!$A$8:$AW$8</definedName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2" i="5" l="1"/>
  <c r="U12" i="5"/>
  <c r="T13" i="5"/>
  <c r="U13" i="5"/>
  <c r="T14" i="5"/>
  <c r="U14" i="5"/>
  <c r="T15" i="5"/>
  <c r="U15" i="5"/>
  <c r="T16" i="5"/>
  <c r="U16" i="5"/>
  <c r="T17" i="5"/>
  <c r="U17" i="5"/>
  <c r="T18" i="5"/>
  <c r="U18" i="5"/>
  <c r="T19" i="5"/>
  <c r="U19" i="5"/>
  <c r="T20" i="5"/>
  <c r="U20" i="5"/>
  <c r="T21" i="5"/>
  <c r="U21" i="5"/>
  <c r="T22" i="5"/>
  <c r="U22" i="5"/>
  <c r="T23" i="5"/>
  <c r="U23" i="5"/>
  <c r="T24" i="5"/>
  <c r="U24" i="5"/>
  <c r="T25" i="5"/>
  <c r="U25" i="5"/>
  <c r="T26" i="5"/>
  <c r="U26" i="5"/>
  <c r="T27" i="5"/>
  <c r="U27" i="5"/>
  <c r="T28" i="5"/>
  <c r="U28" i="5"/>
  <c r="T29" i="5"/>
  <c r="U29" i="5"/>
  <c r="T30" i="5"/>
  <c r="U30" i="5"/>
  <c r="T31" i="5"/>
  <c r="U31" i="5"/>
  <c r="T32" i="5"/>
  <c r="U32" i="5"/>
  <c r="T33" i="5"/>
  <c r="U33" i="5"/>
  <c r="T34" i="5"/>
  <c r="U34" i="5"/>
  <c r="T35" i="5"/>
  <c r="U35" i="5"/>
  <c r="T36" i="5"/>
  <c r="U36" i="5"/>
  <c r="T37" i="5"/>
  <c r="U37" i="5"/>
  <c r="T38" i="5"/>
  <c r="U38" i="5"/>
  <c r="T39" i="5"/>
  <c r="U39" i="5"/>
  <c r="T40" i="5"/>
  <c r="U40" i="5"/>
  <c r="T41" i="5"/>
  <c r="U41" i="5"/>
  <c r="T42" i="5"/>
  <c r="U42" i="5"/>
  <c r="T43" i="5"/>
  <c r="U43" i="5"/>
  <c r="T44" i="5"/>
  <c r="U44" i="5"/>
  <c r="T45" i="5"/>
  <c r="U45" i="5"/>
  <c r="T46" i="5"/>
  <c r="U46" i="5"/>
  <c r="T47" i="5"/>
  <c r="U47" i="5"/>
  <c r="T48" i="5"/>
  <c r="U48" i="5"/>
  <c r="T49" i="5"/>
  <c r="U49" i="5"/>
  <c r="T50" i="5"/>
  <c r="U50" i="5"/>
  <c r="T51" i="5"/>
  <c r="U51" i="5"/>
  <c r="T52" i="5"/>
  <c r="U52" i="5"/>
  <c r="T53" i="5"/>
  <c r="U53" i="5"/>
  <c r="T54" i="5"/>
  <c r="U54" i="5"/>
  <c r="T55" i="5"/>
  <c r="U55" i="5"/>
  <c r="T56" i="5"/>
  <c r="U56" i="5"/>
  <c r="T57" i="5"/>
  <c r="U57" i="5"/>
  <c r="T58" i="5"/>
  <c r="U58" i="5"/>
  <c r="T59" i="5"/>
  <c r="U59" i="5"/>
  <c r="T60" i="5"/>
  <c r="U60" i="5"/>
  <c r="T61" i="5"/>
  <c r="U61" i="5"/>
  <c r="T62" i="5"/>
  <c r="U62" i="5"/>
  <c r="T63" i="5"/>
  <c r="U63" i="5"/>
  <c r="T64" i="5"/>
  <c r="U64" i="5"/>
  <c r="T65" i="5"/>
  <c r="U65" i="5"/>
  <c r="T66" i="5"/>
  <c r="U66" i="5"/>
  <c r="T67" i="5"/>
  <c r="U67" i="5"/>
  <c r="T68" i="5"/>
  <c r="U68" i="5"/>
  <c r="T69" i="5"/>
  <c r="U69" i="5"/>
  <c r="T70" i="5"/>
  <c r="U70" i="5"/>
  <c r="T71" i="5"/>
  <c r="U71" i="5"/>
  <c r="T72" i="5"/>
  <c r="U72" i="5"/>
  <c r="T73" i="5"/>
  <c r="U73" i="5"/>
  <c r="T74" i="5"/>
  <c r="U74" i="5"/>
  <c r="T75" i="5"/>
  <c r="U75" i="5"/>
  <c r="T76" i="5"/>
  <c r="U76" i="5"/>
  <c r="T77" i="5"/>
  <c r="U77" i="5"/>
  <c r="T78" i="5"/>
  <c r="U78" i="5"/>
  <c r="T79" i="5"/>
  <c r="U79" i="5"/>
  <c r="T80" i="5"/>
  <c r="U80" i="5"/>
  <c r="T81" i="5"/>
  <c r="U81" i="5"/>
  <c r="T82" i="5"/>
  <c r="U82" i="5"/>
  <c r="T83" i="5"/>
  <c r="U83" i="5"/>
  <c r="T84" i="5"/>
  <c r="U84" i="5"/>
  <c r="T85" i="5"/>
  <c r="U85" i="5"/>
  <c r="T86" i="5"/>
  <c r="U86" i="5"/>
  <c r="T87" i="5"/>
  <c r="U87" i="5"/>
  <c r="T88" i="5"/>
  <c r="U88" i="5"/>
  <c r="T89" i="5"/>
  <c r="U89" i="5"/>
  <c r="T90" i="5"/>
  <c r="U90" i="5"/>
  <c r="T91" i="5"/>
  <c r="U91" i="5"/>
  <c r="T92" i="5"/>
  <c r="U92" i="5"/>
  <c r="T93" i="5"/>
  <c r="U93" i="5"/>
  <c r="T94" i="5"/>
  <c r="U94" i="5"/>
  <c r="T95" i="5"/>
  <c r="U95" i="5"/>
  <c r="T96" i="5"/>
  <c r="U96" i="5"/>
  <c r="T97" i="5"/>
  <c r="U97" i="5"/>
  <c r="T98" i="5"/>
  <c r="U98" i="5"/>
  <c r="T99" i="5"/>
  <c r="U99" i="5"/>
  <c r="T100" i="5"/>
  <c r="U100" i="5"/>
  <c r="T101" i="5"/>
  <c r="U101" i="5"/>
  <c r="T102" i="5"/>
  <c r="U102" i="5"/>
  <c r="T103" i="5"/>
  <c r="U103" i="5"/>
  <c r="T104" i="5"/>
  <c r="U104" i="5"/>
  <c r="T105" i="5"/>
  <c r="U105" i="5"/>
  <c r="T106" i="5"/>
  <c r="U106" i="5"/>
  <c r="T107" i="5"/>
  <c r="U107" i="5"/>
  <c r="T108" i="5"/>
  <c r="U108" i="5"/>
  <c r="T109" i="5"/>
  <c r="U109" i="5"/>
  <c r="T110" i="5"/>
  <c r="U110" i="5"/>
  <c r="T111" i="5"/>
  <c r="U111" i="5"/>
  <c r="T112" i="5"/>
  <c r="U112" i="5"/>
  <c r="T113" i="5"/>
  <c r="U113" i="5"/>
  <c r="T114" i="5"/>
  <c r="U114" i="5"/>
  <c r="T115" i="5"/>
  <c r="U115" i="5"/>
  <c r="T116" i="5"/>
  <c r="U116" i="5"/>
  <c r="T117" i="5"/>
  <c r="U117" i="5"/>
  <c r="T118" i="5"/>
  <c r="U118" i="5"/>
  <c r="T119" i="5"/>
  <c r="U119" i="5"/>
  <c r="T120" i="5"/>
  <c r="U120" i="5"/>
  <c r="T121" i="5"/>
  <c r="U121" i="5"/>
  <c r="T122" i="5"/>
  <c r="U122" i="5"/>
  <c r="T123" i="5"/>
  <c r="U123" i="5"/>
  <c r="T124" i="5"/>
  <c r="U124" i="5"/>
  <c r="T125" i="5"/>
  <c r="U125" i="5"/>
  <c r="T126" i="5"/>
  <c r="U126" i="5"/>
  <c r="T127" i="5"/>
  <c r="U127" i="5"/>
  <c r="T128" i="5"/>
  <c r="U128" i="5"/>
  <c r="T129" i="5"/>
  <c r="U129" i="5"/>
  <c r="T130" i="5"/>
  <c r="U130" i="5"/>
  <c r="T131" i="5"/>
  <c r="U131" i="5"/>
  <c r="T132" i="5"/>
  <c r="U132" i="5"/>
  <c r="T133" i="5"/>
  <c r="U133" i="5"/>
  <c r="T134" i="5"/>
  <c r="U134" i="5"/>
  <c r="T135" i="5"/>
  <c r="U135" i="5"/>
  <c r="T136" i="5"/>
  <c r="U136" i="5"/>
  <c r="T137" i="5"/>
  <c r="U137" i="5"/>
  <c r="T138" i="5"/>
  <c r="U138" i="5"/>
  <c r="T139" i="5"/>
  <c r="U139" i="5"/>
  <c r="T140" i="5"/>
  <c r="U140" i="5"/>
  <c r="T141" i="5"/>
  <c r="U141" i="5"/>
  <c r="T142" i="5"/>
  <c r="U142" i="5"/>
  <c r="T143" i="5"/>
  <c r="U143" i="5"/>
  <c r="T144" i="5"/>
  <c r="U144" i="5"/>
  <c r="T145" i="5"/>
  <c r="U145" i="5"/>
  <c r="T146" i="5"/>
  <c r="U146" i="5"/>
  <c r="T147" i="5"/>
  <c r="U147" i="5"/>
  <c r="T148" i="5"/>
  <c r="U148" i="5"/>
  <c r="T149" i="5"/>
  <c r="U149" i="5"/>
  <c r="T150" i="5"/>
  <c r="U150" i="5"/>
  <c r="T151" i="5"/>
  <c r="U151" i="5"/>
  <c r="T152" i="5"/>
  <c r="U152" i="5"/>
  <c r="T153" i="5"/>
  <c r="U153" i="5"/>
  <c r="T154" i="5"/>
  <c r="U154" i="5"/>
  <c r="T155" i="5"/>
  <c r="U155" i="5"/>
  <c r="T156" i="5"/>
  <c r="U156" i="5"/>
  <c r="T157" i="5"/>
  <c r="U157" i="5"/>
  <c r="T158" i="5"/>
  <c r="U158" i="5"/>
  <c r="T159" i="5"/>
  <c r="U159" i="5"/>
  <c r="T160" i="5"/>
  <c r="U160" i="5"/>
  <c r="T161" i="5"/>
  <c r="U161" i="5"/>
  <c r="T162" i="5"/>
  <c r="U162" i="5"/>
  <c r="T163" i="5"/>
  <c r="U163" i="5"/>
  <c r="T164" i="5"/>
  <c r="U164" i="5"/>
  <c r="T165" i="5"/>
  <c r="U165" i="5"/>
  <c r="T166" i="5"/>
  <c r="U166" i="5"/>
  <c r="T167" i="5"/>
  <c r="U167" i="5"/>
  <c r="T168" i="5"/>
  <c r="U168" i="5"/>
  <c r="T169" i="5"/>
  <c r="U169" i="5"/>
  <c r="T170" i="5"/>
  <c r="U170" i="5"/>
  <c r="T171" i="5"/>
  <c r="U171" i="5"/>
  <c r="T172" i="5"/>
  <c r="U172" i="5"/>
  <c r="T173" i="5"/>
  <c r="U173" i="5"/>
  <c r="T174" i="5"/>
  <c r="U174" i="5"/>
  <c r="T175" i="5"/>
  <c r="U175" i="5"/>
  <c r="T176" i="5"/>
  <c r="U176" i="5"/>
  <c r="T177" i="5"/>
  <c r="U177" i="5"/>
  <c r="T178" i="5"/>
  <c r="U178" i="5"/>
  <c r="T179" i="5"/>
  <c r="U179" i="5"/>
  <c r="T180" i="5"/>
  <c r="U180" i="5"/>
  <c r="T181" i="5"/>
  <c r="U181" i="5"/>
  <c r="T182" i="5"/>
  <c r="U182" i="5"/>
  <c r="T183" i="5"/>
  <c r="U183" i="5"/>
  <c r="T184" i="5"/>
  <c r="U184" i="5"/>
  <c r="T185" i="5"/>
  <c r="U185" i="5"/>
  <c r="T186" i="5"/>
  <c r="U186" i="5"/>
  <c r="T187" i="5"/>
  <c r="U187" i="5"/>
  <c r="T188" i="5"/>
  <c r="U188" i="5"/>
  <c r="T189" i="5"/>
  <c r="U189" i="5"/>
  <c r="T190" i="5"/>
  <c r="U190" i="5"/>
  <c r="T191" i="5"/>
  <c r="U191" i="5"/>
  <c r="T192" i="5"/>
  <c r="U192" i="5"/>
  <c r="T193" i="5"/>
  <c r="U193" i="5"/>
  <c r="T194" i="5"/>
  <c r="U194" i="5"/>
  <c r="T195" i="5"/>
  <c r="U195" i="5"/>
  <c r="T196" i="5"/>
  <c r="U196" i="5"/>
  <c r="T197" i="5"/>
  <c r="U197" i="5"/>
  <c r="T198" i="5"/>
  <c r="U198" i="5"/>
  <c r="T199" i="5"/>
  <c r="U199" i="5"/>
  <c r="T200" i="5"/>
  <c r="U200" i="5"/>
  <c r="T201" i="5"/>
  <c r="U201" i="5"/>
  <c r="T202" i="5"/>
  <c r="U202" i="5"/>
  <c r="T203" i="5"/>
  <c r="U203" i="5"/>
  <c r="T204" i="5"/>
  <c r="U204" i="5"/>
  <c r="T205" i="5"/>
  <c r="U205" i="5"/>
  <c r="T206" i="5"/>
  <c r="U206" i="5"/>
  <c r="T207" i="5"/>
  <c r="U207" i="5"/>
  <c r="T208" i="5"/>
  <c r="U208" i="5"/>
  <c r="T209" i="5"/>
  <c r="U209" i="5"/>
  <c r="T210" i="5"/>
  <c r="U210" i="5"/>
  <c r="T211" i="5"/>
  <c r="U211" i="5"/>
  <c r="T212" i="5"/>
  <c r="U212" i="5"/>
  <c r="T213" i="5"/>
  <c r="U213" i="5"/>
  <c r="T214" i="5"/>
  <c r="U214" i="5"/>
  <c r="T215" i="5"/>
  <c r="U215" i="5"/>
  <c r="T216" i="5"/>
  <c r="U216" i="5"/>
  <c r="T217" i="5"/>
  <c r="U217" i="5"/>
  <c r="T218" i="5"/>
  <c r="U218" i="5"/>
  <c r="T219" i="5"/>
  <c r="U219" i="5"/>
  <c r="T220" i="5"/>
  <c r="U220" i="5"/>
  <c r="T221" i="5"/>
  <c r="U221" i="5"/>
  <c r="T222" i="5"/>
  <c r="U222" i="5"/>
  <c r="T223" i="5"/>
  <c r="U223" i="5"/>
  <c r="T224" i="5"/>
  <c r="U224" i="5"/>
  <c r="T225" i="5"/>
  <c r="U225" i="5"/>
  <c r="T226" i="5"/>
  <c r="U226" i="5"/>
  <c r="T227" i="5"/>
  <c r="U227" i="5"/>
  <c r="T228" i="5"/>
  <c r="U228" i="5"/>
  <c r="T229" i="5"/>
  <c r="U229" i="5"/>
  <c r="T230" i="5"/>
  <c r="U230" i="5"/>
  <c r="T231" i="5"/>
  <c r="U231" i="5"/>
  <c r="T232" i="5"/>
  <c r="U232" i="5"/>
  <c r="T233" i="5"/>
  <c r="U233" i="5"/>
  <c r="T234" i="5"/>
  <c r="U234" i="5"/>
  <c r="T235" i="5"/>
  <c r="U235" i="5"/>
  <c r="T236" i="5"/>
  <c r="U236" i="5"/>
  <c r="T237" i="5"/>
  <c r="U237" i="5"/>
  <c r="T238" i="5"/>
  <c r="U238" i="5"/>
  <c r="T239" i="5"/>
  <c r="U239" i="5"/>
  <c r="T240" i="5"/>
  <c r="U240" i="5"/>
  <c r="T241" i="5"/>
  <c r="U241" i="5"/>
  <c r="T242" i="5"/>
  <c r="U242" i="5"/>
  <c r="T243" i="5"/>
  <c r="U243" i="5"/>
  <c r="T244" i="5"/>
  <c r="U244" i="5"/>
  <c r="T245" i="5"/>
  <c r="U245" i="5"/>
  <c r="T246" i="5"/>
  <c r="U246" i="5"/>
  <c r="T247" i="5"/>
  <c r="U247" i="5"/>
  <c r="T248" i="5"/>
  <c r="U248" i="5"/>
  <c r="T249" i="5"/>
  <c r="U249" i="5"/>
  <c r="T250" i="5"/>
  <c r="U250" i="5"/>
  <c r="T251" i="5"/>
  <c r="U251" i="5"/>
  <c r="T252" i="5"/>
  <c r="U252" i="5"/>
  <c r="T253" i="5"/>
  <c r="U253" i="5"/>
  <c r="T254" i="5"/>
  <c r="U254" i="5"/>
  <c r="T255" i="5"/>
  <c r="U255" i="5"/>
  <c r="T256" i="5"/>
  <c r="U256" i="5"/>
  <c r="T257" i="5"/>
  <c r="U257" i="5"/>
  <c r="T258" i="5"/>
  <c r="U258" i="5"/>
  <c r="T259" i="5"/>
  <c r="U259" i="5"/>
  <c r="T260" i="5"/>
  <c r="U260" i="5"/>
  <c r="T261" i="5"/>
  <c r="U261" i="5"/>
  <c r="T262" i="5"/>
  <c r="U262" i="5"/>
  <c r="T263" i="5"/>
  <c r="U263" i="5"/>
  <c r="T264" i="5"/>
  <c r="U264" i="5"/>
  <c r="T265" i="5"/>
  <c r="U265" i="5"/>
  <c r="T266" i="5"/>
  <c r="U266" i="5"/>
  <c r="T267" i="5"/>
  <c r="U267" i="5"/>
  <c r="T268" i="5"/>
  <c r="U268" i="5"/>
  <c r="T269" i="5"/>
  <c r="U269" i="5"/>
  <c r="T270" i="5"/>
  <c r="U270" i="5"/>
  <c r="T271" i="5"/>
  <c r="U271" i="5"/>
  <c r="T272" i="5"/>
  <c r="U272" i="5"/>
  <c r="T273" i="5"/>
  <c r="U273" i="5"/>
  <c r="T274" i="5"/>
  <c r="U274" i="5"/>
  <c r="T275" i="5"/>
  <c r="U275" i="5"/>
  <c r="T276" i="5"/>
  <c r="U276" i="5"/>
  <c r="T277" i="5"/>
  <c r="U277" i="5"/>
  <c r="T278" i="5"/>
  <c r="U278" i="5"/>
  <c r="T279" i="5"/>
  <c r="U279" i="5"/>
  <c r="T280" i="5"/>
  <c r="U280" i="5"/>
  <c r="T281" i="5"/>
  <c r="U281" i="5"/>
  <c r="T282" i="5"/>
  <c r="U282" i="5"/>
  <c r="T283" i="5"/>
  <c r="U283" i="5"/>
  <c r="T284" i="5"/>
  <c r="U284" i="5"/>
  <c r="T285" i="5"/>
  <c r="U285" i="5"/>
  <c r="T286" i="5"/>
  <c r="U286" i="5"/>
  <c r="T287" i="5"/>
  <c r="U287" i="5"/>
  <c r="T288" i="5"/>
  <c r="U288" i="5"/>
  <c r="T289" i="5"/>
  <c r="U289" i="5"/>
  <c r="T290" i="5"/>
  <c r="U290" i="5"/>
  <c r="T291" i="5"/>
  <c r="U291" i="5"/>
  <c r="T292" i="5"/>
  <c r="U292" i="5"/>
  <c r="T293" i="5"/>
  <c r="U293" i="5"/>
  <c r="T294" i="5"/>
  <c r="U294" i="5"/>
  <c r="T295" i="5"/>
  <c r="U295" i="5"/>
  <c r="T296" i="5"/>
  <c r="U296" i="5"/>
  <c r="T297" i="5"/>
  <c r="U297" i="5"/>
  <c r="T298" i="5"/>
  <c r="U298" i="5"/>
  <c r="T299" i="5"/>
  <c r="U299" i="5"/>
  <c r="T300" i="5"/>
  <c r="U300" i="5"/>
  <c r="T301" i="5"/>
  <c r="U301" i="5"/>
  <c r="T302" i="5"/>
  <c r="U302" i="5"/>
  <c r="T303" i="5"/>
  <c r="U303" i="5"/>
  <c r="T304" i="5"/>
  <c r="U304" i="5"/>
  <c r="T305" i="5"/>
  <c r="U305" i="5"/>
  <c r="T306" i="5"/>
  <c r="U306" i="5"/>
  <c r="T307" i="5"/>
  <c r="U307" i="5"/>
  <c r="T308" i="5"/>
  <c r="U308" i="5"/>
  <c r="T309" i="5"/>
  <c r="U309" i="5"/>
  <c r="T310" i="5"/>
  <c r="U310" i="5"/>
  <c r="T311" i="5"/>
  <c r="U311" i="5"/>
  <c r="T312" i="5"/>
  <c r="U312" i="5"/>
  <c r="T313" i="5"/>
  <c r="U313" i="5"/>
  <c r="T314" i="5"/>
  <c r="U314" i="5"/>
  <c r="T315" i="5"/>
  <c r="U315" i="5"/>
  <c r="T316" i="5"/>
  <c r="U316" i="5"/>
  <c r="T317" i="5"/>
  <c r="U317" i="5"/>
  <c r="T318" i="5"/>
  <c r="U318" i="5"/>
  <c r="T319" i="5"/>
  <c r="U319" i="5"/>
  <c r="T320" i="5"/>
  <c r="U320" i="5"/>
  <c r="T321" i="5"/>
  <c r="U321" i="5"/>
  <c r="T322" i="5"/>
  <c r="U322" i="5"/>
  <c r="T323" i="5"/>
  <c r="U323" i="5"/>
  <c r="T324" i="5"/>
  <c r="U324" i="5"/>
  <c r="T325" i="5"/>
  <c r="U325" i="5"/>
  <c r="T326" i="5"/>
  <c r="U326" i="5"/>
  <c r="T327" i="5"/>
  <c r="U327" i="5"/>
  <c r="T328" i="5"/>
  <c r="U328" i="5"/>
  <c r="T329" i="5"/>
  <c r="U329" i="5"/>
  <c r="T330" i="5"/>
  <c r="U330" i="5"/>
  <c r="T331" i="5"/>
  <c r="U331" i="5"/>
  <c r="T332" i="5"/>
  <c r="U332" i="5"/>
  <c r="T333" i="5"/>
  <c r="U333" i="5"/>
  <c r="U11" i="5"/>
  <c r="T11" i="5"/>
  <c r="R13" i="5"/>
  <c r="R12" i="5" s="1"/>
  <c r="R11" i="5" s="1"/>
  <c r="C15" i="1" s="1"/>
  <c r="C42" i="1" s="1"/>
  <c r="Q13" i="5"/>
  <c r="Q12" i="5"/>
  <c r="Q11" i="5"/>
  <c r="O13" i="5"/>
  <c r="O12" i="5" s="1"/>
  <c r="O11" i="5" s="1"/>
  <c r="R161" i="5"/>
  <c r="Q161" i="5"/>
  <c r="O161" i="5"/>
  <c r="C26" i="1"/>
  <c r="P23" i="15"/>
  <c r="N23" i="15"/>
  <c r="S32" i="15" l="1"/>
  <c r="S31" i="15"/>
  <c r="D11" i="1"/>
  <c r="D22" i="1"/>
  <c r="D21" i="1"/>
  <c r="D20" i="1"/>
  <c r="D19" i="1"/>
  <c r="D18" i="1"/>
  <c r="D17" i="1"/>
  <c r="D16" i="1"/>
  <c r="D15" i="1"/>
  <c r="D14" i="1"/>
  <c r="D13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42" i="1"/>
  <c r="D41" i="1"/>
  <c r="D40" i="1"/>
  <c r="D39" i="1"/>
  <c r="S14" i="15"/>
  <c r="S15" i="15"/>
  <c r="S16" i="15"/>
  <c r="S17" i="15"/>
  <c r="S18" i="15"/>
  <c r="S19" i="15"/>
  <c r="S20" i="15"/>
  <c r="S21" i="15"/>
  <c r="S22" i="15"/>
  <c r="S23" i="15"/>
  <c r="R24" i="15"/>
  <c r="S24" i="15"/>
  <c r="S25" i="15"/>
  <c r="S26" i="15"/>
  <c r="S27" i="15"/>
  <c r="S28" i="15"/>
  <c r="S29" i="15"/>
  <c r="S30" i="15"/>
  <c r="S33" i="15"/>
  <c r="S34" i="15"/>
  <c r="S35" i="15"/>
  <c r="S36" i="15"/>
  <c r="R37" i="15"/>
  <c r="S37" i="15"/>
  <c r="S38" i="15"/>
  <c r="S39" i="15"/>
  <c r="S40" i="15"/>
  <c r="S41" i="15"/>
  <c r="S42" i="15"/>
  <c r="N13" i="15"/>
  <c r="N12" i="15" s="1"/>
  <c r="N11" i="15" s="1"/>
  <c r="P13" i="15"/>
  <c r="P12" i="15" s="1"/>
  <c r="P11" i="15" s="1"/>
  <c r="R32" i="15" l="1"/>
  <c r="R31" i="15"/>
  <c r="R34" i="15"/>
  <c r="R27" i="15"/>
  <c r="S11" i="15"/>
  <c r="R23" i="15"/>
  <c r="R40" i="15"/>
  <c r="R30" i="15"/>
  <c r="R39" i="15"/>
  <c r="R33" i="15"/>
  <c r="R29" i="15"/>
  <c r="R26" i="15"/>
  <c r="R20" i="15"/>
  <c r="R17" i="15"/>
  <c r="R14" i="15"/>
  <c r="R41" i="15"/>
  <c r="R38" i="15"/>
  <c r="R35" i="15"/>
  <c r="R28" i="15"/>
  <c r="R25" i="15"/>
  <c r="R22" i="15"/>
  <c r="R19" i="15"/>
  <c r="R16" i="15"/>
  <c r="R13" i="15"/>
  <c r="R21" i="15"/>
  <c r="R18" i="15"/>
  <c r="R15" i="15"/>
  <c r="R12" i="15"/>
  <c r="R42" i="15"/>
  <c r="R36" i="15"/>
  <c r="S13" i="15"/>
  <c r="R11" i="15"/>
  <c r="S12" i="15"/>
  <c r="C28" i="27"/>
  <c r="J12" i="20" l="1"/>
  <c r="K12" i="20"/>
  <c r="J13" i="20"/>
  <c r="K13" i="20"/>
  <c r="J14" i="20"/>
  <c r="K14" i="20"/>
  <c r="J15" i="20"/>
  <c r="K15" i="20"/>
  <c r="J16" i="20"/>
  <c r="K16" i="20"/>
  <c r="J17" i="20"/>
  <c r="K17" i="20"/>
  <c r="J18" i="20"/>
  <c r="K18" i="20"/>
  <c r="J19" i="20"/>
  <c r="K19" i="20"/>
  <c r="J20" i="20"/>
  <c r="K20" i="20"/>
  <c r="J21" i="20"/>
  <c r="K21" i="20"/>
  <c r="J22" i="20"/>
  <c r="K22" i="20"/>
  <c r="J23" i="20"/>
  <c r="K23" i="20"/>
  <c r="J24" i="20"/>
  <c r="K24" i="20"/>
  <c r="J25" i="20"/>
  <c r="K25" i="20"/>
  <c r="J26" i="20"/>
  <c r="K26" i="20"/>
  <c r="J27" i="20"/>
  <c r="K27" i="20"/>
  <c r="J28" i="20"/>
  <c r="K28" i="20"/>
  <c r="J29" i="20"/>
  <c r="K29" i="20"/>
  <c r="J30" i="20"/>
  <c r="K30" i="20"/>
  <c r="J31" i="20"/>
  <c r="K31" i="20"/>
  <c r="J32" i="20"/>
  <c r="K32" i="20"/>
  <c r="J33" i="20"/>
  <c r="K33" i="20"/>
  <c r="J34" i="20"/>
  <c r="K34" i="20"/>
  <c r="J35" i="20"/>
  <c r="K35" i="20"/>
  <c r="J36" i="20"/>
  <c r="K36" i="20"/>
  <c r="J37" i="20"/>
  <c r="K37" i="20"/>
  <c r="J38" i="20"/>
  <c r="K38" i="20"/>
  <c r="J39" i="20"/>
  <c r="K39" i="20"/>
  <c r="J40" i="20"/>
  <c r="K40" i="20"/>
  <c r="J41" i="20"/>
  <c r="K41" i="20"/>
  <c r="J42" i="20"/>
  <c r="K42" i="20"/>
  <c r="J43" i="20"/>
  <c r="K43" i="20"/>
  <c r="J44" i="20"/>
  <c r="K44" i="20"/>
  <c r="J45" i="20"/>
  <c r="K45" i="20"/>
  <c r="J46" i="20"/>
  <c r="K46" i="20"/>
  <c r="J47" i="20"/>
  <c r="K47" i="20"/>
  <c r="J48" i="20"/>
  <c r="K48" i="20"/>
  <c r="J49" i="20"/>
  <c r="K49" i="20"/>
  <c r="J50" i="20"/>
  <c r="K50" i="20"/>
  <c r="J51" i="20"/>
  <c r="K51" i="20"/>
  <c r="J52" i="20"/>
  <c r="K52" i="20"/>
  <c r="J53" i="20"/>
  <c r="K53" i="20"/>
  <c r="J54" i="20"/>
  <c r="K54" i="20"/>
  <c r="J55" i="20"/>
  <c r="K55" i="20"/>
  <c r="J56" i="20"/>
  <c r="K56" i="20"/>
  <c r="J57" i="20"/>
  <c r="K57" i="20"/>
  <c r="J58" i="20"/>
  <c r="K58" i="20"/>
  <c r="J59" i="20"/>
  <c r="K59" i="20"/>
  <c r="J60" i="20"/>
  <c r="K60" i="20"/>
  <c r="J61" i="20"/>
  <c r="K61" i="20"/>
  <c r="J62" i="20"/>
  <c r="K62" i="20"/>
  <c r="J63" i="20"/>
  <c r="K63" i="20"/>
  <c r="J64" i="20"/>
  <c r="K64" i="20"/>
  <c r="J65" i="20"/>
  <c r="K65" i="20"/>
  <c r="J66" i="20"/>
  <c r="K66" i="20"/>
  <c r="J67" i="20"/>
  <c r="K67" i="20"/>
  <c r="J68" i="20"/>
  <c r="K68" i="20"/>
  <c r="J69" i="20"/>
  <c r="K69" i="20"/>
  <c r="J70" i="20"/>
  <c r="K70" i="20"/>
  <c r="J71" i="20"/>
  <c r="K71" i="20"/>
  <c r="J72" i="20"/>
  <c r="K72" i="20"/>
  <c r="J73" i="20"/>
  <c r="K73" i="20"/>
  <c r="J74" i="20"/>
  <c r="K74" i="20"/>
  <c r="J75" i="20"/>
  <c r="K75" i="20"/>
  <c r="J76" i="20"/>
  <c r="K76" i="20"/>
  <c r="J77" i="20"/>
  <c r="K77" i="20"/>
  <c r="J78" i="20"/>
  <c r="K78" i="20"/>
  <c r="J79" i="20"/>
  <c r="K79" i="20"/>
  <c r="J80" i="20"/>
  <c r="K80" i="20"/>
  <c r="J81" i="20"/>
  <c r="K81" i="20"/>
  <c r="J82" i="20"/>
  <c r="K82" i="20"/>
  <c r="J83" i="20"/>
  <c r="K83" i="20"/>
  <c r="J84" i="20"/>
  <c r="K84" i="20"/>
  <c r="J85" i="20"/>
  <c r="K85" i="20"/>
  <c r="J86" i="20"/>
  <c r="K86" i="20"/>
  <c r="J87" i="20"/>
  <c r="K87" i="20"/>
  <c r="J88" i="20"/>
  <c r="K88" i="20"/>
  <c r="J89" i="20"/>
  <c r="K89" i="20"/>
  <c r="J90" i="20"/>
  <c r="K90" i="20"/>
  <c r="J91" i="20"/>
  <c r="K91" i="20"/>
  <c r="J92" i="20"/>
  <c r="K92" i="20"/>
  <c r="J93" i="20"/>
  <c r="K93" i="20"/>
  <c r="J94" i="20"/>
  <c r="K94" i="20"/>
  <c r="J95" i="20"/>
  <c r="K95" i="20"/>
  <c r="J96" i="20"/>
  <c r="K96" i="20"/>
  <c r="J97" i="20"/>
  <c r="K97" i="20"/>
  <c r="J98" i="20"/>
  <c r="K98" i="20"/>
  <c r="J99" i="20"/>
  <c r="K99" i="20"/>
  <c r="J100" i="20"/>
  <c r="K100" i="20"/>
  <c r="J101" i="20"/>
  <c r="K101" i="20"/>
  <c r="J102" i="20"/>
  <c r="K102" i="20"/>
  <c r="J103" i="20"/>
  <c r="K103" i="20"/>
  <c r="J104" i="20"/>
  <c r="K104" i="20"/>
  <c r="J105" i="20"/>
  <c r="K105" i="20"/>
  <c r="J106" i="20"/>
  <c r="K106" i="20"/>
  <c r="J107" i="20"/>
  <c r="K107" i="20"/>
  <c r="J108" i="20"/>
  <c r="K108" i="20"/>
  <c r="J109" i="20"/>
  <c r="K109" i="20"/>
  <c r="J110" i="20"/>
  <c r="K110" i="20"/>
  <c r="J111" i="20"/>
  <c r="K111" i="20"/>
  <c r="J112" i="20"/>
  <c r="K112" i="20"/>
  <c r="J113" i="20"/>
  <c r="K113" i="20"/>
  <c r="J114" i="20"/>
  <c r="K114" i="20"/>
  <c r="J115" i="20"/>
  <c r="K115" i="20"/>
  <c r="J116" i="20"/>
  <c r="K116" i="20"/>
  <c r="J117" i="20"/>
  <c r="K117" i="20"/>
  <c r="J118" i="20"/>
  <c r="K118" i="20"/>
  <c r="J119" i="20"/>
  <c r="K119" i="20"/>
  <c r="J120" i="20"/>
  <c r="K120" i="20"/>
  <c r="J121" i="20"/>
  <c r="K121" i="20"/>
  <c r="J122" i="20"/>
  <c r="K122" i="20"/>
  <c r="J123" i="20"/>
  <c r="K123" i="20"/>
  <c r="J124" i="20"/>
  <c r="K124" i="20"/>
  <c r="J125" i="20"/>
  <c r="K125" i="20"/>
  <c r="J126" i="20"/>
  <c r="K126" i="20"/>
  <c r="J127" i="20"/>
  <c r="K127" i="20"/>
  <c r="J128" i="20"/>
  <c r="K128" i="20"/>
  <c r="J129" i="20"/>
  <c r="K129" i="20"/>
  <c r="J130" i="20"/>
  <c r="K130" i="20"/>
  <c r="J131" i="20"/>
  <c r="K131" i="20"/>
  <c r="J132" i="20"/>
  <c r="K132" i="20"/>
  <c r="J133" i="20"/>
  <c r="K133" i="20"/>
  <c r="J134" i="20"/>
  <c r="K134" i="20"/>
  <c r="J135" i="20"/>
  <c r="K135" i="20"/>
  <c r="J136" i="20"/>
  <c r="K136" i="20"/>
  <c r="J137" i="20"/>
  <c r="K137" i="20"/>
  <c r="J138" i="20"/>
  <c r="K138" i="20"/>
  <c r="J139" i="20"/>
  <c r="K139" i="20"/>
  <c r="J140" i="20"/>
  <c r="K140" i="20"/>
  <c r="J141" i="20"/>
  <c r="K141" i="20"/>
  <c r="J142" i="20"/>
  <c r="K142" i="20"/>
  <c r="J143" i="20"/>
  <c r="K143" i="20"/>
  <c r="J144" i="20"/>
  <c r="K144" i="20"/>
  <c r="J145" i="20"/>
  <c r="K145" i="20"/>
  <c r="J146" i="20"/>
  <c r="K146" i="20"/>
  <c r="J147" i="20"/>
  <c r="K147" i="20"/>
  <c r="J148" i="20"/>
  <c r="K148" i="20"/>
  <c r="J149" i="20"/>
  <c r="K149" i="20"/>
  <c r="J150" i="20"/>
  <c r="K150" i="20"/>
  <c r="J151" i="20"/>
  <c r="K151" i="20"/>
  <c r="J152" i="20"/>
  <c r="K152" i="20"/>
  <c r="J153" i="20"/>
  <c r="K153" i="20"/>
  <c r="J154" i="20"/>
  <c r="K154" i="20"/>
  <c r="J155" i="20"/>
  <c r="K155" i="20"/>
  <c r="J156" i="20"/>
  <c r="K156" i="20"/>
  <c r="J157" i="20"/>
  <c r="K157" i="20"/>
  <c r="J158" i="20"/>
  <c r="K158" i="20"/>
  <c r="J159" i="20"/>
  <c r="K159" i="20"/>
  <c r="J160" i="20"/>
  <c r="K160" i="20"/>
  <c r="J161" i="20"/>
  <c r="K161" i="20"/>
  <c r="J162" i="20"/>
  <c r="K162" i="20"/>
  <c r="J163" i="20"/>
  <c r="K163" i="20"/>
  <c r="J164" i="20"/>
  <c r="K164" i="20"/>
  <c r="J165" i="20"/>
  <c r="K165" i="20"/>
  <c r="J166" i="20"/>
  <c r="K166" i="20"/>
  <c r="J167" i="20"/>
  <c r="K167" i="20"/>
  <c r="J168" i="20"/>
  <c r="K168" i="20"/>
  <c r="J169" i="20"/>
  <c r="K169" i="20"/>
  <c r="J170" i="20"/>
  <c r="K170" i="20"/>
  <c r="J171" i="20"/>
  <c r="K171" i="20"/>
  <c r="J172" i="20"/>
  <c r="K172" i="20"/>
  <c r="J173" i="20"/>
  <c r="K173" i="20"/>
  <c r="J174" i="20"/>
  <c r="K174" i="20"/>
  <c r="J175" i="20"/>
  <c r="K175" i="20"/>
  <c r="J176" i="20"/>
  <c r="K176" i="20"/>
  <c r="J177" i="20"/>
  <c r="K177" i="20"/>
  <c r="J178" i="20"/>
  <c r="K178" i="20"/>
  <c r="J179" i="20"/>
  <c r="K179" i="20"/>
  <c r="J180" i="20"/>
  <c r="K180" i="20"/>
  <c r="J181" i="20"/>
  <c r="K181" i="20"/>
  <c r="J182" i="20"/>
  <c r="K182" i="20"/>
  <c r="J183" i="20"/>
  <c r="K183" i="20"/>
  <c r="J184" i="20"/>
  <c r="K184" i="20"/>
  <c r="J185" i="20"/>
  <c r="K185" i="20"/>
  <c r="J186" i="20"/>
  <c r="K186" i="20"/>
  <c r="J187" i="20"/>
  <c r="K187" i="20"/>
  <c r="J188" i="20"/>
  <c r="K188" i="20"/>
  <c r="J189" i="20"/>
  <c r="K189" i="20"/>
  <c r="J190" i="20"/>
  <c r="K190" i="20"/>
  <c r="J191" i="20"/>
  <c r="K191" i="20"/>
  <c r="J192" i="20"/>
  <c r="K192" i="20"/>
  <c r="J193" i="20"/>
  <c r="K193" i="20"/>
  <c r="J194" i="20"/>
  <c r="K194" i="20"/>
  <c r="J195" i="20"/>
  <c r="K195" i="20"/>
  <c r="J196" i="20"/>
  <c r="K196" i="20"/>
  <c r="J197" i="20"/>
  <c r="K197" i="20"/>
  <c r="J198" i="20"/>
  <c r="K198" i="20"/>
  <c r="J199" i="20"/>
  <c r="K199" i="20"/>
  <c r="J200" i="20"/>
  <c r="K200" i="20"/>
  <c r="J201" i="20"/>
  <c r="K201" i="20"/>
  <c r="J202" i="20"/>
  <c r="K202" i="20"/>
  <c r="J203" i="20"/>
  <c r="K203" i="20"/>
  <c r="J204" i="20"/>
  <c r="K204" i="20"/>
  <c r="J205" i="20"/>
  <c r="K205" i="20"/>
  <c r="J206" i="20"/>
  <c r="K206" i="20"/>
  <c r="J207" i="20"/>
  <c r="K207" i="20"/>
  <c r="J208" i="20"/>
  <c r="K208" i="20"/>
  <c r="J209" i="20"/>
  <c r="K209" i="20"/>
  <c r="J210" i="20"/>
  <c r="K210" i="20"/>
  <c r="J211" i="20"/>
  <c r="K211" i="20"/>
  <c r="J212" i="20"/>
  <c r="K212" i="20"/>
  <c r="J213" i="20"/>
  <c r="K213" i="20"/>
  <c r="J214" i="20"/>
  <c r="K214" i="20"/>
  <c r="J215" i="20"/>
  <c r="K215" i="20"/>
  <c r="J216" i="20"/>
  <c r="K216" i="20"/>
  <c r="J217" i="20"/>
  <c r="K217" i="20"/>
  <c r="J218" i="20"/>
  <c r="K218" i="20"/>
  <c r="J219" i="20"/>
  <c r="K219" i="20"/>
  <c r="J220" i="20"/>
  <c r="K220" i="20"/>
  <c r="J221" i="20"/>
  <c r="K221" i="20"/>
  <c r="J222" i="20"/>
  <c r="K222" i="20"/>
  <c r="J223" i="20"/>
  <c r="K223" i="20"/>
  <c r="J224" i="20"/>
  <c r="K224" i="20"/>
  <c r="J225" i="20"/>
  <c r="K225" i="20"/>
  <c r="J226" i="20"/>
  <c r="K226" i="20"/>
  <c r="J227" i="20"/>
  <c r="K227" i="20"/>
  <c r="J228" i="20"/>
  <c r="K228" i="20"/>
  <c r="J229" i="20"/>
  <c r="K229" i="20"/>
  <c r="J230" i="20"/>
  <c r="K230" i="20"/>
  <c r="J231" i="20"/>
  <c r="K231" i="20"/>
  <c r="J232" i="20"/>
  <c r="K232" i="20"/>
  <c r="J233" i="20"/>
  <c r="K233" i="20"/>
  <c r="J234" i="20"/>
  <c r="K234" i="20"/>
  <c r="J235" i="20"/>
  <c r="K235" i="20"/>
  <c r="J236" i="20"/>
  <c r="K236" i="20"/>
  <c r="J237" i="20"/>
  <c r="K237" i="20"/>
  <c r="J238" i="20"/>
  <c r="K238" i="20"/>
  <c r="J239" i="20"/>
  <c r="K239" i="20"/>
  <c r="J240" i="20"/>
  <c r="K240" i="20"/>
  <c r="J241" i="20"/>
  <c r="K241" i="20"/>
  <c r="J242" i="20"/>
  <c r="K242" i="20"/>
  <c r="J243" i="20"/>
  <c r="K243" i="20"/>
  <c r="J244" i="20"/>
  <c r="K244" i="20"/>
  <c r="J245" i="20"/>
  <c r="K245" i="20"/>
  <c r="J246" i="20"/>
  <c r="K246" i="20"/>
  <c r="J247" i="20"/>
  <c r="K247" i="20"/>
  <c r="J248" i="20"/>
  <c r="K248" i="20"/>
  <c r="J249" i="20"/>
  <c r="K249" i="20"/>
  <c r="J250" i="20"/>
  <c r="K250" i="20"/>
  <c r="J251" i="20"/>
  <c r="K251" i="20"/>
  <c r="J252" i="20"/>
  <c r="K252" i="20"/>
  <c r="J253" i="20"/>
  <c r="K253" i="20"/>
  <c r="J254" i="20"/>
  <c r="K254" i="20"/>
  <c r="J255" i="20"/>
  <c r="K255" i="20"/>
  <c r="J256" i="20"/>
  <c r="K256" i="20"/>
  <c r="J257" i="20"/>
  <c r="K257" i="20"/>
  <c r="J258" i="20"/>
  <c r="K258" i="20"/>
  <c r="J259" i="20"/>
  <c r="K259" i="20"/>
  <c r="J260" i="20"/>
  <c r="K260" i="20"/>
  <c r="J261" i="20"/>
  <c r="K261" i="20"/>
  <c r="J262" i="20"/>
  <c r="K262" i="20"/>
  <c r="J263" i="20"/>
  <c r="K263" i="20"/>
  <c r="J264" i="20"/>
  <c r="K264" i="20"/>
  <c r="J265" i="20"/>
  <c r="K265" i="20"/>
  <c r="J266" i="20"/>
  <c r="K266" i="20"/>
  <c r="J267" i="20"/>
  <c r="K267" i="20"/>
  <c r="J268" i="20"/>
  <c r="K268" i="20"/>
  <c r="J269" i="20"/>
  <c r="K269" i="20"/>
  <c r="J270" i="20"/>
  <c r="K270" i="20"/>
  <c r="J271" i="20"/>
  <c r="K271" i="20"/>
  <c r="J272" i="20"/>
  <c r="K272" i="20"/>
  <c r="J273" i="20"/>
  <c r="K273" i="20"/>
  <c r="J274" i="20"/>
  <c r="K274" i="20"/>
  <c r="J275" i="20"/>
  <c r="K275" i="20"/>
  <c r="J276" i="20"/>
  <c r="K276" i="20"/>
  <c r="J277" i="20"/>
  <c r="K277" i="20"/>
  <c r="J278" i="20"/>
  <c r="K278" i="20"/>
  <c r="J279" i="20"/>
  <c r="K279" i="20"/>
  <c r="J280" i="20"/>
  <c r="K280" i="20"/>
  <c r="J281" i="20"/>
  <c r="K281" i="20"/>
  <c r="J282" i="20"/>
  <c r="K282" i="20"/>
  <c r="J283" i="20"/>
  <c r="K283" i="20"/>
  <c r="J284" i="20"/>
  <c r="K284" i="20"/>
  <c r="J285" i="20"/>
  <c r="K285" i="20"/>
  <c r="J286" i="20"/>
  <c r="K286" i="20"/>
  <c r="J287" i="20"/>
  <c r="K287" i="20"/>
  <c r="J288" i="20"/>
  <c r="K288" i="20"/>
  <c r="J289" i="20"/>
  <c r="K289" i="20"/>
  <c r="J290" i="20"/>
  <c r="K290" i="20"/>
  <c r="J291" i="20"/>
  <c r="K291" i="20"/>
  <c r="J292" i="20"/>
  <c r="K292" i="20"/>
  <c r="J293" i="20"/>
  <c r="K293" i="20"/>
  <c r="J294" i="20"/>
  <c r="K294" i="20"/>
  <c r="J295" i="20"/>
  <c r="K295" i="20"/>
  <c r="J296" i="20"/>
  <c r="K296" i="20"/>
  <c r="J297" i="20"/>
  <c r="K297" i="20"/>
  <c r="J298" i="20"/>
  <c r="K298" i="20"/>
  <c r="J299" i="20"/>
  <c r="K299" i="20"/>
  <c r="J300" i="20"/>
  <c r="K300" i="20"/>
  <c r="J301" i="20"/>
  <c r="K301" i="20"/>
  <c r="J302" i="20"/>
  <c r="K302" i="20"/>
  <c r="J303" i="20"/>
  <c r="K303" i="20"/>
  <c r="J304" i="20"/>
  <c r="K304" i="20"/>
  <c r="J305" i="20"/>
  <c r="K305" i="20"/>
  <c r="J306" i="20"/>
  <c r="K306" i="20"/>
  <c r="J307" i="20"/>
  <c r="K307" i="20"/>
  <c r="J308" i="20"/>
  <c r="K308" i="20"/>
  <c r="J309" i="20"/>
  <c r="K309" i="20"/>
  <c r="J310" i="20"/>
  <c r="K310" i="20"/>
  <c r="J311" i="20"/>
  <c r="K311" i="20"/>
  <c r="J312" i="20"/>
  <c r="K312" i="20"/>
  <c r="J313" i="20"/>
  <c r="K313" i="20"/>
  <c r="J314" i="20"/>
  <c r="K314" i="20"/>
  <c r="J315" i="20"/>
  <c r="K315" i="20"/>
  <c r="J316" i="20"/>
  <c r="K316" i="20"/>
  <c r="J317" i="20"/>
  <c r="K317" i="20"/>
  <c r="J318" i="20"/>
  <c r="K318" i="20"/>
  <c r="J319" i="20"/>
  <c r="K319" i="20"/>
  <c r="J320" i="20"/>
  <c r="K320" i="20"/>
  <c r="J321" i="20"/>
  <c r="K321" i="20"/>
  <c r="J322" i="20"/>
  <c r="K322" i="20"/>
  <c r="J323" i="20"/>
  <c r="K323" i="20"/>
  <c r="J324" i="20"/>
  <c r="K324" i="20"/>
  <c r="J325" i="20"/>
  <c r="K325" i="20"/>
  <c r="J326" i="20"/>
  <c r="K326" i="20"/>
  <c r="J327" i="20"/>
  <c r="K327" i="20"/>
  <c r="J328" i="20"/>
  <c r="K328" i="20"/>
  <c r="J329" i="20"/>
  <c r="K329" i="20"/>
  <c r="J330" i="20"/>
  <c r="K330" i="20"/>
  <c r="J331" i="20"/>
  <c r="K331" i="20"/>
  <c r="J332" i="20"/>
  <c r="K332" i="20"/>
  <c r="J333" i="20"/>
  <c r="K333" i="20"/>
  <c r="J334" i="20"/>
  <c r="K334" i="20"/>
  <c r="J335" i="20"/>
  <c r="K335" i="20"/>
  <c r="J336" i="20"/>
  <c r="K336" i="20"/>
  <c r="J337" i="20"/>
  <c r="K337" i="20"/>
  <c r="J338" i="20"/>
  <c r="K338" i="20"/>
  <c r="J339" i="20"/>
  <c r="K339" i="20"/>
  <c r="J340" i="20"/>
  <c r="K340" i="20"/>
  <c r="J341" i="20"/>
  <c r="K341" i="20"/>
  <c r="J342" i="20"/>
  <c r="K342" i="20"/>
  <c r="J343" i="20"/>
  <c r="K343" i="20"/>
  <c r="J344" i="20"/>
  <c r="K344" i="20"/>
  <c r="J345" i="20"/>
  <c r="K345" i="20"/>
  <c r="J346" i="20"/>
  <c r="K346" i="20"/>
  <c r="J347" i="20"/>
  <c r="K347" i="20"/>
  <c r="J348" i="20"/>
  <c r="K348" i="20"/>
  <c r="J349" i="20"/>
  <c r="K349" i="20"/>
  <c r="J350" i="20"/>
  <c r="K350" i="20"/>
  <c r="J351" i="20"/>
  <c r="K351" i="20"/>
  <c r="J352" i="20"/>
  <c r="K352" i="20"/>
  <c r="J353" i="20"/>
  <c r="K353" i="20"/>
  <c r="J354" i="20"/>
  <c r="K354" i="20"/>
  <c r="J355" i="20"/>
  <c r="K355" i="20"/>
  <c r="J356" i="20"/>
  <c r="K356" i="20"/>
  <c r="J357" i="20"/>
  <c r="K357" i="20"/>
  <c r="J358" i="20"/>
  <c r="K358" i="20"/>
  <c r="J359" i="20"/>
  <c r="K359" i="20"/>
  <c r="J360" i="20"/>
  <c r="K360" i="20"/>
  <c r="J361" i="20"/>
  <c r="K361" i="20"/>
  <c r="J362" i="20"/>
  <c r="K362" i="20"/>
  <c r="J363" i="20"/>
  <c r="K363" i="20"/>
  <c r="J364" i="20"/>
  <c r="K364" i="20"/>
  <c r="J365" i="20"/>
  <c r="K365" i="20"/>
  <c r="J366" i="20"/>
  <c r="K366" i="20"/>
  <c r="J367" i="20"/>
  <c r="K367" i="20"/>
  <c r="J368" i="20"/>
  <c r="K368" i="20"/>
  <c r="J369" i="20"/>
  <c r="K369" i="20"/>
  <c r="J370" i="20"/>
  <c r="K370" i="20"/>
  <c r="J371" i="20"/>
  <c r="K371" i="20"/>
  <c r="J372" i="20"/>
  <c r="K372" i="20"/>
  <c r="J373" i="20"/>
  <c r="K373" i="20"/>
  <c r="J374" i="20"/>
  <c r="K374" i="20"/>
  <c r="J375" i="20"/>
  <c r="K375" i="20"/>
  <c r="J376" i="20"/>
  <c r="K376" i="20"/>
  <c r="J377" i="20"/>
  <c r="K377" i="20"/>
  <c r="J378" i="20"/>
  <c r="K378" i="20"/>
  <c r="J379" i="20"/>
  <c r="K379" i="20"/>
  <c r="J380" i="20"/>
  <c r="K380" i="20"/>
  <c r="J381" i="20"/>
  <c r="K381" i="20"/>
  <c r="J382" i="20"/>
  <c r="K382" i="20"/>
  <c r="J383" i="20"/>
  <c r="K383" i="20"/>
  <c r="J384" i="20"/>
  <c r="K384" i="20"/>
  <c r="J385" i="20"/>
  <c r="K385" i="20"/>
  <c r="J386" i="20"/>
  <c r="K386" i="20"/>
  <c r="K11" i="20"/>
  <c r="J11" i="20"/>
  <c r="I294" i="20"/>
  <c r="I23" i="20"/>
  <c r="I12" i="20" s="1"/>
  <c r="I13" i="20"/>
  <c r="I192" i="20"/>
  <c r="I370" i="20"/>
  <c r="K12" i="2"/>
  <c r="L12" i="2"/>
  <c r="K13" i="2"/>
  <c r="L13" i="2"/>
  <c r="K14" i="2"/>
  <c r="L14" i="2"/>
  <c r="K15" i="2"/>
  <c r="L15" i="2"/>
  <c r="K16" i="2"/>
  <c r="L16" i="2"/>
  <c r="K17" i="2"/>
  <c r="L17" i="2"/>
  <c r="K18" i="2"/>
  <c r="L18" i="2"/>
  <c r="K19" i="2"/>
  <c r="L19" i="2"/>
  <c r="K20" i="2"/>
  <c r="L20" i="2"/>
  <c r="K21" i="2"/>
  <c r="L21" i="2"/>
  <c r="K22" i="2"/>
  <c r="L22" i="2"/>
  <c r="K23" i="2"/>
  <c r="L23" i="2"/>
  <c r="K24" i="2"/>
  <c r="L24" i="2"/>
  <c r="K25" i="2"/>
  <c r="L25" i="2"/>
  <c r="K26" i="2"/>
  <c r="L26" i="2"/>
  <c r="K27" i="2"/>
  <c r="L27" i="2"/>
  <c r="K28" i="2"/>
  <c r="L28" i="2"/>
  <c r="K29" i="2"/>
  <c r="L29" i="2"/>
  <c r="K30" i="2"/>
  <c r="L30" i="2"/>
  <c r="K31" i="2"/>
  <c r="L31" i="2"/>
  <c r="K32" i="2"/>
  <c r="L32" i="2"/>
  <c r="K33" i="2"/>
  <c r="L33" i="2"/>
  <c r="K34" i="2"/>
  <c r="L34" i="2"/>
  <c r="K35" i="2"/>
  <c r="L35" i="2"/>
  <c r="K36" i="2"/>
  <c r="L36" i="2"/>
  <c r="K37" i="2"/>
  <c r="L37" i="2"/>
  <c r="K38" i="2"/>
  <c r="L38" i="2"/>
  <c r="K39" i="2"/>
  <c r="L39" i="2"/>
  <c r="K40" i="2"/>
  <c r="L40" i="2"/>
  <c r="K41" i="2"/>
  <c r="L41" i="2"/>
  <c r="K42" i="2"/>
  <c r="L42" i="2"/>
  <c r="K43" i="2"/>
  <c r="L43" i="2"/>
  <c r="K44" i="2"/>
  <c r="L44" i="2"/>
  <c r="K45" i="2"/>
  <c r="L45" i="2"/>
  <c r="K46" i="2"/>
  <c r="L46" i="2"/>
  <c r="K47" i="2"/>
  <c r="L47" i="2"/>
  <c r="K48" i="2"/>
  <c r="L48" i="2"/>
  <c r="K49" i="2"/>
  <c r="L49" i="2"/>
  <c r="K50" i="2"/>
  <c r="L50" i="2"/>
  <c r="K51" i="2"/>
  <c r="L51" i="2"/>
  <c r="K52" i="2"/>
  <c r="L52" i="2"/>
  <c r="K53" i="2"/>
  <c r="L53" i="2"/>
  <c r="K54" i="2"/>
  <c r="L54" i="2"/>
  <c r="K55" i="2"/>
  <c r="L55" i="2"/>
  <c r="K56" i="2"/>
  <c r="L56" i="2"/>
  <c r="K57" i="2"/>
  <c r="L57" i="2"/>
  <c r="K58" i="2"/>
  <c r="L58" i="2"/>
  <c r="K59" i="2"/>
  <c r="L59" i="2"/>
  <c r="K60" i="2"/>
  <c r="L60" i="2"/>
  <c r="K61" i="2"/>
  <c r="L61" i="2"/>
  <c r="K62" i="2"/>
  <c r="L62" i="2"/>
  <c r="K63" i="2"/>
  <c r="L63" i="2"/>
  <c r="J19" i="2"/>
  <c r="J12" i="2" s="1"/>
  <c r="J11" i="2" s="1"/>
  <c r="J44" i="2"/>
  <c r="J34" i="2"/>
  <c r="J29" i="2"/>
  <c r="J28" i="2"/>
  <c r="J21" i="2"/>
  <c r="J16" i="2"/>
  <c r="J15" i="2"/>
  <c r="J13" i="2" s="1"/>
  <c r="J58" i="2"/>
  <c r="J57" i="2" s="1"/>
  <c r="C12" i="27"/>
  <c r="C11" i="27"/>
  <c r="C43" i="1" s="1"/>
  <c r="D43" i="1" s="1"/>
  <c r="I11" i="20" l="1"/>
  <c r="L11" i="2"/>
  <c r="K11" i="2"/>
</calcChain>
</file>

<file path=xl/sharedStrings.xml><?xml version="1.0" encoding="utf-8"?>
<sst xmlns="http://schemas.openxmlformats.org/spreadsheetml/2006/main" count="11471" uniqueCount="2890">
  <si>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</si>
  <si>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</si>
  <si>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</si>
  <si>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</si>
  <si>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</si>
  <si>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</si>
  <si>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</si>
  <si>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</si>
  <si>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</si>
  <si>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</si>
  <si>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</si>
  <si>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</si>
  <si>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</si>
  <si>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</si>
  <si>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</si>
  <si>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</si>
  <si>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</si>
  <si>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</si>
  <si>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</si>
  <si>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</si>
  <si>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</si>
  <si>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</si>
  <si>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</si>
  <si>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</si>
  <si>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</si>
  <si>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</si>
  <si>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</si>
  <si>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</si>
  <si>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</si>
  <si>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</si>
  <si>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</si>
  <si>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</si>
  <si>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</si>
  <si>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</si>
  <si>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</si>
  <si>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</si>
  <si>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</si>
  <si>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</si>
  <si>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</si>
  <si>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</si>
  <si>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</si>
  <si>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</si>
  <si>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</si>
  <si>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</si>
  <si>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</si>
  <si>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</si>
  <si>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</si>
  <si>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</si>
  <si>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</si>
  <si>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</si>
  <si>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</si>
  <si>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</si>
  <si>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</si>
  <si>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</si>
  <si>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</si>
  <si>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</si>
  <si>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</si>
  <si>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</si>
  <si>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</si>
  <si>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</si>
  <si>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</si>
  <si>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</si>
  <si>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</si>
  <si>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</si>
  <si>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</si>
  <si>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</si>
  <si>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</si>
  <si>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</si>
  <si>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</si>
  <si>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</si>
  <si>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</si>
  <si>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</si>
  <si>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</si>
  <si>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</si>
  <si>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</si>
  <si>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</si>
  <si>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</si>
  <si>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</si>
  <si>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</si>
  <si>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</si>
  <si>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</si>
  <si>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</si>
  <si>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</si>
  <si>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</si>
  <si>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</si>
  <si>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</si>
  <si>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</si>
  <si>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</si>
  <si>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</si>
  <si>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</si>
  <si>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</si>
  <si>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</si>
  <si>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</si>
  <si>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</si>
  <si>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</si>
  <si>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</si>
  <si>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</si>
  <si>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</si>
  <si>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</si>
  <si>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</si>
  <si>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</si>
  <si>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</si>
  <si>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</si>
  <si>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</si>
  <si>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</si>
  <si>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</si>
  <si>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</si>
  <si>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</si>
  <si>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</si>
  <si>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</si>
  <si>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</si>
  <si>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</si>
  <si>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</si>
  <si>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</si>
  <si>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</si>
  <si>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</si>
  <si>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</si>
  <si>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</si>
  <si>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</si>
  <si>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</si>
  <si>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</si>
  <si>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</si>
  <si>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</si>
  <si>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</si>
  <si>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</si>
  <si>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</si>
  <si>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</si>
  <si>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</si>
  <si>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</si>
  <si>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</si>
  <si>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</si>
  <si>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</si>
  <si>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</si>
  <si>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</si>
  <si>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</si>
  <si>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</si>
  <si>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</si>
  <si>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</si>
  <si>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</si>
  <si>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</si>
  <si>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</si>
  <si>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</si>
  <si>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</si>
  <si>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</si>
  <si>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</si>
  <si>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</si>
  <si>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</si>
  <si>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</si>
  <si>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</si>
  <si>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</si>
  <si>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</si>
  <si>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</si>
  <si>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</si>
  <si>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</si>
  <si>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</si>
  <si>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</si>
  <si>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</si>
  <si>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</si>
  <si>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</si>
  <si>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</si>
  <si>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</si>
  <si>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</si>
  <si>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</si>
  <si>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</si>
  <si>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</si>
  <si>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</si>
  <si>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</si>
  <si>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</si>
  <si>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</si>
  <si>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</si>
  <si>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</si>
  <si>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</si>
  <si>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</si>
  <si>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</si>
  <si>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</si>
  <si>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</si>
  <si>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</si>
  <si>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</si>
  <si>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</si>
  <si>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</si>
  <si>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</si>
  <si>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</si>
  <si>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</si>
  <si>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</si>
  <si>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</si>
  <si>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</si>
  <si>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</si>
  <si>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</si>
  <si>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</si>
  <si>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</si>
  <si>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</si>
  <si>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</si>
  <si>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</si>
  <si>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</si>
  <si>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</si>
  <si>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</si>
  <si>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745</t>
  </si>
  <si>
    <t>בהתאם לשיטה שיושמה בדוח הכספי *</t>
  </si>
  <si>
    <t>פרנק שווצרי</t>
  </si>
  <si>
    <t>יין יפני</t>
  </si>
  <si>
    <t>כתר שבדי</t>
  </si>
  <si>
    <t>דולר הונג קונג</t>
  </si>
  <si>
    <t>כתר נורבגי</t>
  </si>
  <si>
    <t>לירה טורקית</t>
  </si>
  <si>
    <t>סה"כ בישראל</t>
  </si>
  <si>
    <t>סה"כ יתרת מזומנים ועו"ש בש"ח</t>
  </si>
  <si>
    <t>1111111111- 12- בנק הפועלים</t>
  </si>
  <si>
    <t>ilAAA</t>
  </si>
  <si>
    <t>S&amp;P מעלות</t>
  </si>
  <si>
    <t>1111111111- 26- יובנק בע"מ</t>
  </si>
  <si>
    <t>1111111111- 10- לאומי</t>
  </si>
  <si>
    <t>סה"כ יתרת מזומנים ועו"ש נקובים במט"ח</t>
  </si>
  <si>
    <t>0</t>
  </si>
  <si>
    <t>לא מדורג</t>
  </si>
  <si>
    <t>S&amp;P</t>
  </si>
  <si>
    <t>20001- 12- בנק הפועלים</t>
  </si>
  <si>
    <t>20001- 26- יובנק בע"מ</t>
  </si>
  <si>
    <t>20003- 12- בנק הפועלים</t>
  </si>
  <si>
    <t>200066- 10- 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</si>
  <si>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</si>
  <si>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</si>
  <si>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</si>
  <si>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</si>
  <si>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</si>
  <si>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</si>
  <si>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</si>
  <si>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</si>
  <si>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</si>
  <si>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</si>
  <si>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</si>
  <si>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</si>
  <si>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</si>
  <si>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ממשל צמודה 0527- גליל</t>
  </si>
  <si>
    <t>1140847</t>
  </si>
  <si>
    <t>ממשל צמודה 0545- גליל</t>
  </si>
  <si>
    <t>1134865</t>
  </si>
  <si>
    <t>ממשל צמודה 0923- גליל</t>
  </si>
  <si>
    <t>1128081</t>
  </si>
  <si>
    <t>ממשל צמודה 1025- גליל</t>
  </si>
  <si>
    <t>1135912</t>
  </si>
  <si>
    <t>ממשל צמודה 1131- גליל</t>
  </si>
  <si>
    <t>1172220</t>
  </si>
  <si>
    <t>ממשל צמודה 1151- גליל</t>
  </si>
  <si>
    <t>1168301</t>
  </si>
  <si>
    <t>ממשלתי צמוד 841- גליל</t>
  </si>
  <si>
    <t>1120583</t>
  </si>
  <si>
    <t>ממשלתי צמודה 0536- גליל</t>
  </si>
  <si>
    <t>1097708</t>
  </si>
  <si>
    <t>ממשלתית צמודה 0.5% 0529- גליל</t>
  </si>
  <si>
    <t>1157023</t>
  </si>
  <si>
    <t>ממשלתית צמודה 0726- גליל</t>
  </si>
  <si>
    <t>1169564</t>
  </si>
  <si>
    <t>ממשלתית צמודה 1.10% 1028- גליל</t>
  </si>
  <si>
    <t>1197326</t>
  </si>
  <si>
    <t>סה"כ לא צמודות</t>
  </si>
  <si>
    <t>סה"כ מלווה קצר מועד</t>
  </si>
  <si>
    <t>מ.ק.מ. 414- בנק ישראל- מק"מ</t>
  </si>
  <si>
    <t>8240418</t>
  </si>
  <si>
    <t>מלווה קצר מועד 114- בנק ישראל- מק"מ</t>
  </si>
  <si>
    <t>8240111</t>
  </si>
  <si>
    <t>מלווה קצר מועד 214- בנק ישראל- מק"מ</t>
  </si>
  <si>
    <t>8240210</t>
  </si>
  <si>
    <t>מלווה קצר מועד 314- בנק ישראל- מק"מ</t>
  </si>
  <si>
    <t>8240319</t>
  </si>
  <si>
    <t>מלווה קצר מועד 814- בנק ישראל- מק"מ</t>
  </si>
  <si>
    <t>8240814</t>
  </si>
  <si>
    <t>מלווה קצר מועד 914- בנק ישראל- מק"מ</t>
  </si>
  <si>
    <t>8240913</t>
  </si>
  <si>
    <t>מקמ 1213- בנק ישראל- מק"מ</t>
  </si>
  <si>
    <t>8231219</t>
  </si>
  <si>
    <t>מקמ 524- בנק ישראל- מק"מ</t>
  </si>
  <si>
    <t>8240525</t>
  </si>
  <si>
    <t>מקמ 614- בנק ישראל- מק"מ</t>
  </si>
  <si>
    <t>8240616</t>
  </si>
  <si>
    <t>סה"כ שחר</t>
  </si>
  <si>
    <t>ממשל שיקלית 0928- שחר</t>
  </si>
  <si>
    <t>1150879</t>
  </si>
  <si>
    <t>ממשל שקלית 0226- שחר</t>
  </si>
  <si>
    <t>1174697</t>
  </si>
  <si>
    <t>ממשל שקלית 0229- שחר</t>
  </si>
  <si>
    <t>1194802</t>
  </si>
  <si>
    <t>ממשל שקלית 0327- שחר</t>
  </si>
  <si>
    <t>1139344</t>
  </si>
  <si>
    <t>ממשל שקלית 0347- שחר</t>
  </si>
  <si>
    <t>1140193</t>
  </si>
  <si>
    <t>ממשל שקלית 0825- שחר</t>
  </si>
  <si>
    <t>1135557</t>
  </si>
  <si>
    <t>ממשל שקלית 11/52 2.8%- שחר</t>
  </si>
  <si>
    <t>1184076</t>
  </si>
  <si>
    <t>ממשלתי שקלי 324- שחר</t>
  </si>
  <si>
    <t>1130848</t>
  </si>
  <si>
    <t>ממשלתי שקלית 0142- שחר</t>
  </si>
  <si>
    <t>1125400</t>
  </si>
  <si>
    <t>ממשלתית שקלית 0.4% 10/24- שחר</t>
  </si>
  <si>
    <t>1175777</t>
  </si>
  <si>
    <t>ממשלתית שקלית 0.5% 04/25- שחר</t>
  </si>
  <si>
    <t>1162668</t>
  </si>
  <si>
    <t>ממשלתית שקלית 1.00% 03/30- שחר</t>
  </si>
  <si>
    <t>1160985</t>
  </si>
  <si>
    <t>ממשלתית שקלית 1.3% 04/32- שחר</t>
  </si>
  <si>
    <t>1180660</t>
  </si>
  <si>
    <t>ממשלתית שקלית 1.5% 11/23- שחר</t>
  </si>
  <si>
    <t>1155068</t>
  </si>
  <si>
    <t>ממשלתית שקלית 537ב 1.5% 05/37- שחר</t>
  </si>
  <si>
    <t>1166180</t>
  </si>
  <si>
    <t>סה"כ גילון</t>
  </si>
  <si>
    <t>סה"כ צמודות לדולר</t>
  </si>
  <si>
    <t>סה"כ אג"ח של ממשלת ישראל שהונפקו בחו"ל</t>
  </si>
  <si>
    <t>ISRAEL 4.5 2120- מדינת ישראל</t>
  </si>
  <si>
    <t>US46513JB593</t>
  </si>
  <si>
    <t>Moodys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</si>
  <si>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</si>
  <si>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</si>
  <si>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</si>
  <si>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</si>
  <si>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</si>
  <si>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</si>
  <si>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</si>
  <si>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</si>
  <si>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</si>
  <si>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מז טפ הנפק 52- מזרחי טפחות חברה להנפקות בע"מ</t>
  </si>
  <si>
    <t>2310381</t>
  </si>
  <si>
    <t>520032046</t>
  </si>
  <si>
    <t>בנקים</t>
  </si>
  <si>
    <t>Aaa.il</t>
  </si>
  <si>
    <t>מזרחי טפחות הנפק 49- מזרחי טפחות חברה להנפקות בע"מ</t>
  </si>
  <si>
    <t>2310282</t>
  </si>
  <si>
    <t>מקורות אגח 11- מקורות חברת מים בע"מ</t>
  </si>
  <si>
    <t>1158476</t>
  </si>
  <si>
    <t>520010869</t>
  </si>
  <si>
    <t>פועלים אגח 203- בנק הפועלים בע"מ</t>
  </si>
  <si>
    <t>1199868</t>
  </si>
  <si>
    <t>520000118</t>
  </si>
  <si>
    <t>חשמל     אגח 29- חברת החשמל לישראל בע"מ</t>
  </si>
  <si>
    <t>6000236</t>
  </si>
  <si>
    <t>520000472</t>
  </si>
  <si>
    <t>אנרגיה</t>
  </si>
  <si>
    <t>Aa1.il</t>
  </si>
  <si>
    <t>חשמל אגח 27- חברת החשמל לישראל בע"מ</t>
  </si>
  <si>
    <t>6000210</t>
  </si>
  <si>
    <t>חשמל אגח 31- חברת החשמל לישראל בע"מ</t>
  </si>
  <si>
    <t>6000285</t>
  </si>
  <si>
    <t>חשמל אגח 32- חברת החשמל לישראל בע"מ</t>
  </si>
  <si>
    <t>6000384</t>
  </si>
  <si>
    <t>חשמל אגח 33- חברת החשמל לישראל בע"מ</t>
  </si>
  <si>
    <t>6000392</t>
  </si>
  <si>
    <t>חשמל אגח 34- חברת החשמל לישראל בע"מ</t>
  </si>
  <si>
    <t>1196781</t>
  </si>
  <si>
    <t>חשמל אגח 35- חברת החשמל לישראל בע"מ</t>
  </si>
  <si>
    <t>1196799</t>
  </si>
  <si>
    <t>נתיבי גז אגח ד- נתיבי הגז הטבעי לישראל בע"מ</t>
  </si>
  <si>
    <t>1147503</t>
  </si>
  <si>
    <t>513436394</t>
  </si>
  <si>
    <t>עזריאלי אגח ד- קבוצת עזריאלי בע"מ (לשעבר קנית מימון)</t>
  </si>
  <si>
    <t>1138650</t>
  </si>
  <si>
    <t>510960719</t>
  </si>
  <si>
    <t>נדלן מניב בישראל</t>
  </si>
  <si>
    <t>עזריאלי אגח ה- קבוצת עזריאלי בע"מ (לשעבר קנית מימון)</t>
  </si>
  <si>
    <t>1156603</t>
  </si>
  <si>
    <t>עזריאלי אגח ו- קבוצת עזריאלי בע"מ (לשעבר קנית מימון)</t>
  </si>
  <si>
    <t>1156611</t>
  </si>
  <si>
    <t>עזריאלי אגח ז- קבוצת עזריאלי בע"מ (לשעבר קנית מימון)</t>
  </si>
  <si>
    <t>1178672</t>
  </si>
  <si>
    <t>ilAA+</t>
  </si>
  <si>
    <t>עזריאלי אגח ח- קבוצת עזריאלי בע"מ (לשעבר קנית מימון)</t>
  </si>
  <si>
    <t>1178680</t>
  </si>
  <si>
    <t>עזריאלי קבוצה אגח ב סחיר- קבוצת עזריאלי בע"מ (לשעבר קנית מימון)</t>
  </si>
  <si>
    <t>1134436</t>
  </si>
  <si>
    <t>*גב ים אגח ט- חברת גב-ים לקרקעות בע"מ</t>
  </si>
  <si>
    <t>7590219</t>
  </si>
  <si>
    <t>520001736</t>
  </si>
  <si>
    <t>ilAA</t>
  </si>
  <si>
    <t>*גב ים אגח י- חברת גב-ים לקרקעות בע"מ</t>
  </si>
  <si>
    <t>7590284</t>
  </si>
  <si>
    <t>*גב ים סד' ו'- חברת גב-ים לקרקעות בע"מ</t>
  </si>
  <si>
    <t>7590128</t>
  </si>
  <si>
    <t>*מבנה אגח כה- מבנה נדל"ן (כ.ד)  בע"מ</t>
  </si>
  <si>
    <t>2260636</t>
  </si>
  <si>
    <t>520024126</t>
  </si>
  <si>
    <t>Aa2.il</t>
  </si>
  <si>
    <t>*מבני תעש אגח כג- מבנה נדל"ן (כ.ד)  בע"מ</t>
  </si>
  <si>
    <t>2260545</t>
  </si>
  <si>
    <t>*מבני תעש אגח כד- מבנה נדל"ן (כ.ד)  בע"מ</t>
  </si>
  <si>
    <t>2260552</t>
  </si>
  <si>
    <t>*מבני תעשיה  אגח כ- מבנה נדל"ן (כ.ד)  בע"מ</t>
  </si>
  <si>
    <t>2260495</t>
  </si>
  <si>
    <t>*מבני תעשיה אגח יז- מבנה נדל"ן (כ.ד)  בע"מ</t>
  </si>
  <si>
    <t>2260446</t>
  </si>
  <si>
    <t>*מליסרון  אגח יח- מליסרון בע"מ</t>
  </si>
  <si>
    <t>3230372</t>
  </si>
  <si>
    <t>520037789</t>
  </si>
  <si>
    <t>*מליסרון  אגח יט- מליסרון בע"מ</t>
  </si>
  <si>
    <t>3230398</t>
  </si>
  <si>
    <t>*מליסרון  אגח כא- מליסרון בע"מ</t>
  </si>
  <si>
    <t>1194638</t>
  </si>
  <si>
    <t>*מליסרון אגח י'- מליסרון בע"מ</t>
  </si>
  <si>
    <t>3230190</t>
  </si>
  <si>
    <t>*מליסרון אגח יד- מליסרון בע"מ</t>
  </si>
  <si>
    <t>3230232</t>
  </si>
  <si>
    <t>*מליסרון אגח יז- מליסרון בע"מ</t>
  </si>
  <si>
    <t>3230273</t>
  </si>
  <si>
    <t>*מליסרון אגח כ- מליסרון בע"מ</t>
  </si>
  <si>
    <t>3230422</t>
  </si>
  <si>
    <t>*מליסרון טז'- מליסרון בע"מ</t>
  </si>
  <si>
    <t>3230265</t>
  </si>
  <si>
    <t>*רבוע נדלן אגח ח- רבוע כחול נדל"ן בע"מ</t>
  </si>
  <si>
    <t>1157569</t>
  </si>
  <si>
    <t>513765859</t>
  </si>
  <si>
    <t>*ריט 1 אגח ד- ריט 1 בע"מ</t>
  </si>
  <si>
    <t>1129899</t>
  </si>
  <si>
    <t>513821488</t>
  </si>
  <si>
    <t>*ריט 1 אגח ו- ריט 1 בע"מ</t>
  </si>
  <si>
    <t>1138544</t>
  </si>
  <si>
    <t>*ריט 1 אגח ז- ריט 1 בע"מ</t>
  </si>
  <si>
    <t>1171271</t>
  </si>
  <si>
    <t>*ריט 1 סד ה- ריט 1 בע"מ</t>
  </si>
  <si>
    <t>1136753</t>
  </si>
  <si>
    <t>איירפורט אגח ה- איירפורט סיטי בע"מ</t>
  </si>
  <si>
    <t>1133487</t>
  </si>
  <si>
    <t>511659401</t>
  </si>
  <si>
    <t>אמות אגח ד- אמות השקעות בע"מ</t>
  </si>
  <si>
    <t>1133149</t>
  </si>
  <si>
    <t>520026683</t>
  </si>
  <si>
    <t>אמות אגח ו- אמות השקעות בע"מ</t>
  </si>
  <si>
    <t>1158609</t>
  </si>
  <si>
    <t>אמות אגח ח- אמות השקעות בע"מ</t>
  </si>
  <si>
    <t>1172782</t>
  </si>
  <si>
    <t>ארפורט אגח ט- איירפורט סיטי בע"מ</t>
  </si>
  <si>
    <t>1160944</t>
  </si>
  <si>
    <t>ארפורט אגח יא- איירפורט סיטי בע"מ</t>
  </si>
  <si>
    <t>1195999</t>
  </si>
  <si>
    <t>ביג  ח- ביג מרכזי קניות (2004) בע"מ</t>
  </si>
  <si>
    <t>1138924</t>
  </si>
  <si>
    <t>513623314</t>
  </si>
  <si>
    <t>ביג אגח יא- ביג מרכזי קניות (2004) בע"מ</t>
  </si>
  <si>
    <t>1151117</t>
  </si>
  <si>
    <t>ביג אגח יד- ביג מרכזי קניות (2004) בע"מ</t>
  </si>
  <si>
    <t>1161512</t>
  </si>
  <si>
    <t>הפניקס אגח 5- הפניקס אחזקות בע"מ</t>
  </si>
  <si>
    <t>7670284</t>
  </si>
  <si>
    <t>520017450</t>
  </si>
  <si>
    <t>ביטוח</t>
  </si>
  <si>
    <t>ישרס אגח טו- ישרס חברה להשקעות בע"מ</t>
  </si>
  <si>
    <t>6130207</t>
  </si>
  <si>
    <t>520017807</t>
  </si>
  <si>
    <t>ישרס אגח יח- ישרס חברה להשקעות בע"מ</t>
  </si>
  <si>
    <t>6130280</t>
  </si>
  <si>
    <t>לאומי התח נד 403- בנק לאומי לישראל בע"מ</t>
  </si>
  <si>
    <t>6040430</t>
  </si>
  <si>
    <t>520018078</t>
  </si>
  <si>
    <t>לאומי התח נד404- בנק לאומי לישראל בע"מ</t>
  </si>
  <si>
    <t>6040471</t>
  </si>
  <si>
    <t>לאומי התח נדח' סד' 405- בנק לאומי לישראל בע"מ</t>
  </si>
  <si>
    <t>6040620</t>
  </si>
  <si>
    <t>לאומי כתבי התח נד סד' 402- בנק לאומי לישראל בע"מ</t>
  </si>
  <si>
    <t>6040398</t>
  </si>
  <si>
    <t>פועלים  י קוקו צמוד- בנק הפועלים בע"מ</t>
  </si>
  <si>
    <t>1199892</t>
  </si>
  <si>
    <t>פועלים התחייבות נדחים ה'- בנק הפועלים בע"מ</t>
  </si>
  <si>
    <t>6620462</t>
  </si>
  <si>
    <t>פועלים התחייבות נדחים ו- בנק הפועלים בע"מ</t>
  </si>
  <si>
    <t>6620553</t>
  </si>
  <si>
    <t>פועלים התחייבות נדחים ז'- בנק הפועלים בע"מ</t>
  </si>
  <si>
    <t>1191329</t>
  </si>
  <si>
    <t>פועלים התחייבות נדחית ח- בנק הפועלים בע"מ</t>
  </si>
  <si>
    <t>1199876</t>
  </si>
  <si>
    <t>פועלים ט' קוקו צמוד- בנק הפועלים בע"מ</t>
  </si>
  <si>
    <t>1199884</t>
  </si>
  <si>
    <t>שלמה החז אגח יח- ש.שלמה החזקות בע"מ</t>
  </si>
  <si>
    <t>1410307</t>
  </si>
  <si>
    <t>520034372</t>
  </si>
  <si>
    <t>שלמה החז אגח כ- ש.שלמה החזקות בע"מ</t>
  </si>
  <si>
    <t>1192749</t>
  </si>
  <si>
    <t>*מגה אור אג8- מגה אור החזקות בע"מ</t>
  </si>
  <si>
    <t>1147602</t>
  </si>
  <si>
    <t>513257873</t>
  </si>
  <si>
    <t>ilAA-</t>
  </si>
  <si>
    <t>*רבוע נדלן אגח ו- רבוע כחול נדל"ן בע"מ</t>
  </si>
  <si>
    <t>1140607</t>
  </si>
  <si>
    <t>*ריבוע נדלן אגח ט- רבוע כחול נדל"ן בע"מ</t>
  </si>
  <si>
    <t>1174556</t>
  </si>
  <si>
    <t>אדמה אגח ב- אדמה פתרונות לחקלאות בע"מ</t>
  </si>
  <si>
    <t>1110915</t>
  </si>
  <si>
    <t>520043605</t>
  </si>
  <si>
    <t>כימיה, גומי ופלסטיק</t>
  </si>
  <si>
    <t>בזק אגח 10- בזק החברה הישראלית לתקשורת בע"מ</t>
  </si>
  <si>
    <t>2300184</t>
  </si>
  <si>
    <t>520031931</t>
  </si>
  <si>
    <t>Aa3.il</t>
  </si>
  <si>
    <t>בזק אגח 12- בזק החברה הישראלית לתקשורת בע"מ</t>
  </si>
  <si>
    <t>2300242</t>
  </si>
  <si>
    <t>בזק אגח 14- בזק החברה הישראלית לתקשורת בע"מ</t>
  </si>
  <si>
    <t>2300317</t>
  </si>
  <si>
    <t>ביג אג"ח ט'- ביג מרכזי קניות (2004) בע"מ</t>
  </si>
  <si>
    <t>1141050</t>
  </si>
  <si>
    <t>ביג אגח טו- ביג מרכזי קניות (2004) בע"מ</t>
  </si>
  <si>
    <t>1162221</t>
  </si>
  <si>
    <t>ביג אגח יח- ביג מרכזי קניות (2004) בע"מ</t>
  </si>
  <si>
    <t>1174226</t>
  </si>
  <si>
    <t>ביג אגח כ- ביג מרכזי קניות (2004) בע"מ</t>
  </si>
  <si>
    <t>1186188</t>
  </si>
  <si>
    <t>ביג מרכזי קניות יב- ביג מרכזי קניות (2004) בע"מ</t>
  </si>
  <si>
    <t>1156231</t>
  </si>
  <si>
    <t>בינלאומי הנפק התח כו- הבינלאומי הראשון הנפקות בע"מ</t>
  </si>
  <si>
    <t>1185537</t>
  </si>
  <si>
    <t>513141879</t>
  </si>
  <si>
    <t>בינלאומי הנפק התח כז- הבינלאומי הראשון הנפקות בע"מ</t>
  </si>
  <si>
    <t>1189497</t>
  </si>
  <si>
    <t>בינלאומי כה COCO- הבינלאומי הראשון הנפקות בע"מ</t>
  </si>
  <si>
    <t>1167030</t>
  </si>
  <si>
    <t>דיסקונט כתבי התחייבות נדחים ז- דיסקונט מנפיקים בע"מ</t>
  </si>
  <si>
    <t>7480247</t>
  </si>
  <si>
    <t>520029935</t>
  </si>
  <si>
    <t>דיסקונט מנ נד ו- דיסקונט מנפיקים בע"מ</t>
  </si>
  <si>
    <t>7480197</t>
  </si>
  <si>
    <t>דיסקונט מנ נד ח- דיסקונט מנפיקים בע"מ</t>
  </si>
  <si>
    <t>7480312</t>
  </si>
  <si>
    <t>דיסקונט מנ נד ט- דיסקונט מנפיקים בע"מ</t>
  </si>
  <si>
    <t>1191246</t>
  </si>
  <si>
    <t>הראל הנפק אגח ז- הראל ביטוח מימון והנפקות בע"מ</t>
  </si>
  <si>
    <t>1126077</t>
  </si>
  <si>
    <t>513834200</t>
  </si>
  <si>
    <t>ישרס אגח טז- ישרס חברה להשקעות בע"מ</t>
  </si>
  <si>
    <t>6130223</t>
  </si>
  <si>
    <t>ישרס אגח יג- ישרס חברה להשקעות בע"מ</t>
  </si>
  <si>
    <t>6130181</t>
  </si>
  <si>
    <t>ישרס אגח יט- ישרס חברה להשקעות בע"מ</t>
  </si>
  <si>
    <t>6130348</t>
  </si>
  <si>
    <t>כללביט אגח ט- כללביט מימון בע"מ</t>
  </si>
  <si>
    <t>1136050</t>
  </si>
  <si>
    <t>513754069</t>
  </si>
  <si>
    <t>מז טפ הנפק הת 48- מזרחי טפחות חברה להנפקות בע"מ</t>
  </si>
  <si>
    <t>2310266</t>
  </si>
  <si>
    <t>מז טפ הנפק כתבי הת50 coco- מזרחי טפחות חברה להנפקות בע"מ</t>
  </si>
  <si>
    <t>2310290</t>
  </si>
  <si>
    <t>מזטפ הנפ הת65- מזרחי טפחות חברה להנפקות בע"מ</t>
  </si>
  <si>
    <t>1191675</t>
  </si>
  <si>
    <t>מזרחי כתבי התחייבות נדחים 53- מזרחי טפחות חברה להנפקות בע"מ</t>
  </si>
  <si>
    <t>2310399</t>
  </si>
  <si>
    <t>סלע נדלן אגח ב- סלע קפיטל נדל"ן בע"מ</t>
  </si>
  <si>
    <t>1132927</t>
  </si>
  <si>
    <t>513992529</t>
  </si>
  <si>
    <t>סלע נדלן אגח ג- סלע קפיטל נדל"ן בע"מ</t>
  </si>
  <si>
    <t>1138973</t>
  </si>
  <si>
    <t>סלע נדלן אגח ד- סלע קפיטל נדל"ן בע"מ</t>
  </si>
  <si>
    <t>1167147</t>
  </si>
  <si>
    <t>פניקס הון אגח ה- הפניקס גיוסי הון (2009) בע"מ</t>
  </si>
  <si>
    <t>1135417</t>
  </si>
  <si>
    <t>514290345</t>
  </si>
  <si>
    <t>*ג'נריישן קפיטל אגח ב- ג'נריישן קפיטל בע"מ</t>
  </si>
  <si>
    <t>1177526</t>
  </si>
  <si>
    <t>515846558</t>
  </si>
  <si>
    <t>ilA+</t>
  </si>
  <si>
    <t>*ג'נריישן קפיטל אגח ג- ג'נריישן קפיטל בע"מ</t>
  </si>
  <si>
    <t>1184555</t>
  </si>
  <si>
    <t>*דמרי אגח י- י.ח.דמרי בניה ופיתוח בע"מ</t>
  </si>
  <si>
    <t>1186162</t>
  </si>
  <si>
    <t>511399388</t>
  </si>
  <si>
    <t>בנייה</t>
  </si>
  <si>
    <t>A1.il</t>
  </si>
  <si>
    <t>*מגה אור   אגח ו- מגה אור החזקות בע"מ</t>
  </si>
  <si>
    <t>1138668</t>
  </si>
  <si>
    <t>*מגה אור אגח ז- מגה אור החזקות בע"מ</t>
  </si>
  <si>
    <t>1141696</t>
  </si>
  <si>
    <t>*מגה אור אגח ט- מגה אור החזקות בע"מ</t>
  </si>
  <si>
    <t>1165141</t>
  </si>
  <si>
    <t>*מגה אור אגח י- מגה אור החזקות בע"מ</t>
  </si>
  <si>
    <t>1178367</t>
  </si>
  <si>
    <t>*מגה אור אגח יא- מגה אור החזקות בע"מ</t>
  </si>
  <si>
    <t>1178375</t>
  </si>
  <si>
    <t>*סלקום אגח ח- סלקום ישראל בע"מ</t>
  </si>
  <si>
    <t>1132828</t>
  </si>
  <si>
    <t>511930125</t>
  </si>
  <si>
    <t>*פז נפט  ו- פז חברת הנפט בע"מ</t>
  </si>
  <si>
    <t>1139542</t>
  </si>
  <si>
    <t>510216054</t>
  </si>
  <si>
    <t>*פז נפט אגח ז- פז חברת הנפט בע"מ</t>
  </si>
  <si>
    <t>1142595</t>
  </si>
  <si>
    <t>אלבר אג"ח יז- אלבר שירותי מימונית בע"מ</t>
  </si>
  <si>
    <t>1158732</t>
  </si>
  <si>
    <t>512025891</t>
  </si>
  <si>
    <t>אלבר אגח יט- אלבר שירותי מימונית בע"מ</t>
  </si>
  <si>
    <t>1191824</t>
  </si>
  <si>
    <t>אלדן תחבורה אגח ה- אלדן תחבורה בע"מ</t>
  </si>
  <si>
    <t>1155357</t>
  </si>
  <si>
    <t>510454333</t>
  </si>
  <si>
    <t>אלדן תחבורה אגח ז- אלדן תחבורה בע"מ</t>
  </si>
  <si>
    <t>1184779</t>
  </si>
  <si>
    <t>אלדן תחבורה אגח ח- אלדן תחבורה בע"מ</t>
  </si>
  <si>
    <t>1192442</t>
  </si>
  <si>
    <t>אלון רבוע אגח ט- אלון רבוע כחול ישראל בעמ</t>
  </si>
  <si>
    <t>1197284</t>
  </si>
  <si>
    <t>520042847</t>
  </si>
  <si>
    <t>גירון אגח ו- גירון פיתוח ובניה בע"מ</t>
  </si>
  <si>
    <t>1139849</t>
  </si>
  <si>
    <t>520044520</t>
  </si>
  <si>
    <t>גירון אגח ז- גירון פיתוח ובניה בע"מ</t>
  </si>
  <si>
    <t>1142629</t>
  </si>
  <si>
    <t>גירון אגח ח- גירון פיתוח ובניה בע"מ</t>
  </si>
  <si>
    <t>1183151</t>
  </si>
  <si>
    <t>מימון ישיר אגח ג- מימון ישיר מקבוצת ישיר 2006 בע"מ</t>
  </si>
  <si>
    <t>1171214</t>
  </si>
  <si>
    <t>513893123</t>
  </si>
  <si>
    <t>אשראי חוץ בנקאי</t>
  </si>
  <si>
    <t>מימון ישיר אגח ה- מימון ישיר מקבוצת ישיר 2006 בע"מ</t>
  </si>
  <si>
    <t>1182831</t>
  </si>
  <si>
    <t>מימון ישיר אגח ו- מימון ישיר מקבוצת ישיר 2006 בע"מ</t>
  </si>
  <si>
    <t>1191659</t>
  </si>
  <si>
    <t>מימון ישיר ד- מימון ישיר מקבוצת ישיר 2006 בע"מ</t>
  </si>
  <si>
    <t>1175660</t>
  </si>
  <si>
    <t>מניבים ריט אגח ב- מניבים קרן הריט החדשה בע"מ</t>
  </si>
  <si>
    <t>1155928</t>
  </si>
  <si>
    <t>515327120</t>
  </si>
  <si>
    <t>מניבים ריט אגח ג- מניבים קרן הריט החדשה בע"מ</t>
  </si>
  <si>
    <t>1177658</t>
  </si>
  <si>
    <t>מניבים ריט אגח ד- מניבים קרן הריט החדשה בע"מ</t>
  </si>
  <si>
    <t>1193929</t>
  </si>
  <si>
    <t>אפי נכסים אגח 8- אפי נכסים בע"מ</t>
  </si>
  <si>
    <t>1142231</t>
  </si>
  <si>
    <t>510560188</t>
  </si>
  <si>
    <t>נדלן מניב בחו"ל</t>
  </si>
  <si>
    <t>A2.il</t>
  </si>
  <si>
    <t>אפי נכסים אגח טו- אפי נכסים בע"מ</t>
  </si>
  <si>
    <t>1199603</t>
  </si>
  <si>
    <t>אפי נכסים אגח יא- אפי נכסים בע"מ</t>
  </si>
  <si>
    <t>1171628</t>
  </si>
  <si>
    <t>אפי נכסים אגח יג- אפי נכסים בע"מ</t>
  </si>
  <si>
    <t>1178292</t>
  </si>
  <si>
    <t>אפי נכסים אגח יד- אפי נכסים בע"מ</t>
  </si>
  <si>
    <t>1184530</t>
  </si>
  <si>
    <t>אשטרום קבוצה אגח ד- קבוצת אשטרום</t>
  </si>
  <si>
    <t>1182989</t>
  </si>
  <si>
    <t>510381601</t>
  </si>
  <si>
    <t>ilA</t>
  </si>
  <si>
    <t>אשטרום קבוצה אגח ה- אשטרום נכסים בע"מ</t>
  </si>
  <si>
    <t>1199579</t>
  </si>
  <si>
    <t>ג'י סיטי אגח טו- ג'י סיטי בע"מ</t>
  </si>
  <si>
    <t>1260769</t>
  </si>
  <si>
    <t>520033234</t>
  </si>
  <si>
    <t>הכשרת ישוב אגח 21- חברת הכשרת הישוב בישראל בע"מ</t>
  </si>
  <si>
    <t>6120224</t>
  </si>
  <si>
    <t>520020116</t>
  </si>
  <si>
    <t>נכסים ובנין אגח י- חברה לנכסים ולבנין בע"מ</t>
  </si>
  <si>
    <t>1193630</t>
  </si>
  <si>
    <t>520025438</t>
  </si>
  <si>
    <t>*או פי סי אגח ב'- או.פי.סי. אנרגיה בע"מ</t>
  </si>
  <si>
    <t>1166057</t>
  </si>
  <si>
    <t>514401702</t>
  </si>
  <si>
    <t>ilA-</t>
  </si>
  <si>
    <t>*פתאל החזקות אגח ד- פתאל החזקות 1998 בע"מ</t>
  </si>
  <si>
    <t>1188192</t>
  </si>
  <si>
    <t>512607888</t>
  </si>
  <si>
    <t>מלונאות ותיירות</t>
  </si>
  <si>
    <t>A3.il</t>
  </si>
  <si>
    <t>ג'י סיטי  אגח יג- ג'י סיטי בע"מ</t>
  </si>
  <si>
    <t>1260652</t>
  </si>
  <si>
    <t>ג'י סיטי אגח יב- ג'י סיטי בע"מ</t>
  </si>
  <si>
    <t>1260603</t>
  </si>
  <si>
    <t>ג'י סיטי אגח יד- ג'י סיטי בע"מ</t>
  </si>
  <si>
    <t>1260736</t>
  </si>
  <si>
    <t>הכשרת הישוב אג"ח 23- חברת הכשרת הישוב בישראל בע"מ</t>
  </si>
  <si>
    <t>6120323</t>
  </si>
  <si>
    <t>הכשרת הישוב אגח 24- חברת הכשרת הישוב בישראל בע"מ</t>
  </si>
  <si>
    <t>1191519</t>
  </si>
  <si>
    <t>מגוריט אגח ב- מגוריט ישראל בעמ</t>
  </si>
  <si>
    <t>1168350</t>
  </si>
  <si>
    <t>515434074</t>
  </si>
  <si>
    <t>מגוריט אגח ג- מגוריט ישראל בעמ</t>
  </si>
  <si>
    <t>1175975</t>
  </si>
  <si>
    <t>מגוריט אגח ד- מגוריט ישראל בעמ</t>
  </si>
  <si>
    <t>1185834</t>
  </si>
  <si>
    <t>מגוריט אגח ה- מגוריט ישראל בעמ</t>
  </si>
  <si>
    <t>1192129</t>
  </si>
  <si>
    <t>*נופר אנרג אגח א- ע.י נופר אנרגי' בע"מ</t>
  </si>
  <si>
    <t>1179340</t>
  </si>
  <si>
    <t>514599943</t>
  </si>
  <si>
    <t>אנרגיה מתחדשת</t>
  </si>
  <si>
    <t>*קרדן אן וי אגח ב- קרדן אן.וי.</t>
  </si>
  <si>
    <t>1113034</t>
  </si>
  <si>
    <t>1239114</t>
  </si>
  <si>
    <t>1841580</t>
  </si>
  <si>
    <t>ארי נדלן אגח א- ארי נדל"ן(ארנה) השקעות בע"מ</t>
  </si>
  <si>
    <t>3660156</t>
  </si>
  <si>
    <t>520038332</t>
  </si>
  <si>
    <t>משק אנרגיה אגח א- משק אנרגיה-אנרגיות מתחדשות בע"מ</t>
  </si>
  <si>
    <t>1169531</t>
  </si>
  <si>
    <t>516167343</t>
  </si>
  <si>
    <t>תעשיה אוירית אגח ד- התעשיה האוירית לישראל בע"מ</t>
  </si>
  <si>
    <t>1133131</t>
  </si>
  <si>
    <t>520027194</t>
  </si>
  <si>
    <t>ביטחוניות</t>
  </si>
  <si>
    <t>*אייסיאל   אגח ז- איי.סי.אל גרופ בע"מ (דואלי)</t>
  </si>
  <si>
    <t>2810372</t>
  </si>
  <si>
    <t>520027830</t>
  </si>
  <si>
    <t>*גב ים אגח ח- חברת גב-ים לקרקעות בע"מ</t>
  </si>
  <si>
    <t>7590151</t>
  </si>
  <si>
    <t>*שופרסל אגח ז- שופר-סל בע"מ</t>
  </si>
  <si>
    <t>7770258</t>
  </si>
  <si>
    <t>520022732</t>
  </si>
  <si>
    <t>רשתות שיווק</t>
  </si>
  <si>
    <t>אמות אגח ז- אמות השקעות בע"מ</t>
  </si>
  <si>
    <t>1162866</t>
  </si>
  <si>
    <t>הראל השקעות אגח א- הראל השקעות בביטוח ושרותים פיננסים בע"מ</t>
  </si>
  <si>
    <t>5850110</t>
  </si>
  <si>
    <t>520033986</t>
  </si>
  <si>
    <t>וילאר אינטרנ' ח'- וילאר אינטרנשיונל בע"מ</t>
  </si>
  <si>
    <t>4160156</t>
  </si>
  <si>
    <t>520038910</t>
  </si>
  <si>
    <t>שלמה החז אגח יז- ש.שלמה החזקות בע"מ</t>
  </si>
  <si>
    <t>1410299</t>
  </si>
  <si>
    <t>שלמה החז אגח יט- ש.שלמה החזקות בע"מ</t>
  </si>
  <si>
    <t>1192731</t>
  </si>
  <si>
    <t>בזק אגח 13- בזק החברה הישראלית לתקשורת בע"מ</t>
  </si>
  <si>
    <t>2300309</t>
  </si>
  <si>
    <t>גמא אגח ג- גמא ניהול וסליקה בע"מ</t>
  </si>
  <si>
    <t>1185941</t>
  </si>
  <si>
    <t>512711789</t>
  </si>
  <si>
    <t>הראל הנפ אגח טו- הראל ביטוח מימון והנפקות בע"מ</t>
  </si>
  <si>
    <t>1143130</t>
  </si>
  <si>
    <t>הראל הנפ אגח טז- הראל ביטוח מימון והנפקות בע"מ</t>
  </si>
  <si>
    <t>1157601</t>
  </si>
  <si>
    <t>הראל הנפ אגח יד- הראל ביטוח מימון והנפקות בע"מ</t>
  </si>
  <si>
    <t>1143122</t>
  </si>
  <si>
    <t>הראל הנפק אגח יח- הראל ביטוח מימון והנפקות בע"מ</t>
  </si>
  <si>
    <t>1182666</t>
  </si>
  <si>
    <t>כלל אגח יא- כללביט מימון בע"מ</t>
  </si>
  <si>
    <t>1160647</t>
  </si>
  <si>
    <t>כלל ביטוח אגח א- כלל החזקות עסקי ביטוח בע"מ</t>
  </si>
  <si>
    <t>1193481</t>
  </si>
  <si>
    <t>520036120</t>
  </si>
  <si>
    <t>כלל מימון אגח יב- כללביט מימון בע"מ</t>
  </si>
  <si>
    <t>1179928</t>
  </si>
  <si>
    <t>כללביט אגח י'- כללביט מימון בע"מ</t>
  </si>
  <si>
    <t>1136068</t>
  </si>
  <si>
    <t>מנורה הון אגח ז- מנורה מבטחים גיוס הון בע"מ</t>
  </si>
  <si>
    <t>1184191</t>
  </si>
  <si>
    <t>513937714</t>
  </si>
  <si>
    <t>מנורה הון התח 5- מנורה מבטחים גיוס הון בע"מ</t>
  </si>
  <si>
    <t>1143411</t>
  </si>
  <si>
    <t>פניקס הון אגח ח- הפניקס גיוסי הון (2009) בע"מ</t>
  </si>
  <si>
    <t>1139815</t>
  </si>
  <si>
    <t>פניקס הון אגח ט- הפניקס גיוסי הון (2009) בע"מ</t>
  </si>
  <si>
    <t>1155522</t>
  </si>
  <si>
    <t>פניקס הון אגח יא- הפניקס גיוסי הון (2009) בע"מ</t>
  </si>
  <si>
    <t>1159359</t>
  </si>
  <si>
    <t>קרסו אגח ב- קרסו מוטורס בע"מ</t>
  </si>
  <si>
    <t>1139591</t>
  </si>
  <si>
    <t>514065283</t>
  </si>
  <si>
    <t>מסחר</t>
  </si>
  <si>
    <t>קרסו מוטורס   אגח ג- קרסו מוטורס בע"מ</t>
  </si>
  <si>
    <t>1141829</t>
  </si>
  <si>
    <t>קרסו מוטורס אגח א- קרסו מוטורס בע"מ</t>
  </si>
  <si>
    <t>1136464</t>
  </si>
  <si>
    <t>קרסו מוטורס אגח ד- קרסו מוטורס בע"מ</t>
  </si>
  <si>
    <t>1173566</t>
  </si>
  <si>
    <t>*דמרי      אגח ז- י.ח.דמרי בניה ופיתוח בע"מ</t>
  </si>
  <si>
    <t>1141191</t>
  </si>
  <si>
    <t>*דמרי אגח ט- י.ח.דמרי בניה ופיתוח בע"מ</t>
  </si>
  <si>
    <t>1168368</t>
  </si>
  <si>
    <t>*סלקום אגח יא- סלקום ישראל בע"מ</t>
  </si>
  <si>
    <t>1139252</t>
  </si>
  <si>
    <t>*סלקום אגח יב- סלקום ישראל בע"מ</t>
  </si>
  <si>
    <t>1143080</t>
  </si>
  <si>
    <t>*סלקום אגח יג- סלקום ישראל בע"מ</t>
  </si>
  <si>
    <t>1189190</t>
  </si>
  <si>
    <t>*פז נפט  אגח ח- פז חברת הנפט בע"מ</t>
  </si>
  <si>
    <t>1162817</t>
  </si>
  <si>
    <t>אלבר אג"ח יח- אלבר שירותי מימונית בע"מ</t>
  </si>
  <si>
    <t>1158740</t>
  </si>
  <si>
    <t>אלבר אגח כ- אלבר שירותי מימונית בע"מ</t>
  </si>
  <si>
    <t>1191832</t>
  </si>
  <si>
    <t>אלדן אגח ו- אלדן תחבורה בע"מ</t>
  </si>
  <si>
    <t>1161678</t>
  </si>
  <si>
    <t>אלדן תחבורה אגח ט- אלדן תחבורה בע"מ</t>
  </si>
  <si>
    <t>1192459</t>
  </si>
  <si>
    <t>אלון רבוע כחול אגח ח- אלון רבוע כחול ישראל בעמ</t>
  </si>
  <si>
    <t>1197276</t>
  </si>
  <si>
    <t>בזן אגח י- בתי זקוק לנפט בע"מ</t>
  </si>
  <si>
    <t>2590511</t>
  </si>
  <si>
    <t>520036658</t>
  </si>
  <si>
    <t>ממן אגח ב- ממן-מסופי מטען וניטול בע"מ</t>
  </si>
  <si>
    <t>2380046</t>
  </si>
  <si>
    <t>520036435</t>
  </si>
  <si>
    <t>שפיר הנדס אגח ג- שפיר הנדסה חוצה ישראל צפון בע"מ</t>
  </si>
  <si>
    <t>1178417</t>
  </si>
  <si>
    <t>514892801</t>
  </si>
  <si>
    <t>מתכת ומוצרי בניה</t>
  </si>
  <si>
    <t>*אזורים אגח 13- אזורים-חברה להשקעות בפתוח ובבנין בע"מ</t>
  </si>
  <si>
    <t>7150410</t>
  </si>
  <si>
    <t>520025990</t>
  </si>
  <si>
    <t>*אזורים סדרה 14- אזורים-חברה להשקעות בפתוח ובבנין בע"מ</t>
  </si>
  <si>
    <t>7150444</t>
  </si>
  <si>
    <t>*אנלייט אנרגיה אגח ג- אנלייט אנרגיה מתחדשת בע"מ</t>
  </si>
  <si>
    <t>7200249</t>
  </si>
  <si>
    <t>520041146</t>
  </si>
  <si>
    <t>*אנרג'יקס אגח א- אנרג'יקס אנרגיות מתחדשות בע"מ</t>
  </si>
  <si>
    <t>1161751</t>
  </si>
  <si>
    <t>513901371</t>
  </si>
  <si>
    <t>*אנרג'יקס ב 0.25%- אנרג'יקס אנרגיות מתחדשות בע"מ</t>
  </si>
  <si>
    <t>1168483</t>
  </si>
  <si>
    <t>*אפריקה מגורים אגח ה- אפריקה ישראל מגורים בע"מ</t>
  </si>
  <si>
    <t>1162825</t>
  </si>
  <si>
    <t>520034760</t>
  </si>
  <si>
    <t>איידיאיי הנפקות התחייבות ה- איי.די.איי. הנפקות (2010) בע"מ</t>
  </si>
  <si>
    <t>1155878</t>
  </si>
  <si>
    <t>514486042</t>
  </si>
  <si>
    <t>אשטרום קב אגח ג- קבוצת אשטרום</t>
  </si>
  <si>
    <t>1140102</t>
  </si>
  <si>
    <t>פתאל אירו אגח א- פתאל נכסים(אירופה)בע"מ</t>
  </si>
  <si>
    <t>1137512</t>
  </si>
  <si>
    <t>515328250</t>
  </si>
  <si>
    <t>פתאל אירו אגח ד- פתאל נכסים(אירופה)בע"מ</t>
  </si>
  <si>
    <t>1168038</t>
  </si>
  <si>
    <t>פתאל אירופה אגח ג- פתאל נכסים(אירופה)בע"מ</t>
  </si>
  <si>
    <t>1141852</t>
  </si>
  <si>
    <t>קרסו נדלן אגח א- קרסו נדלן בע"מ</t>
  </si>
  <si>
    <t>1190008</t>
  </si>
  <si>
    <t>510488190</t>
  </si>
  <si>
    <t>*או.פי.סי  אגח ג- או.פי.סי. אנרגיה בע"מ</t>
  </si>
  <si>
    <t>1180355</t>
  </si>
  <si>
    <t>*פתאל החז  אגח ב- פתאל החזקות 1998 בע"מ</t>
  </si>
  <si>
    <t>1150812</t>
  </si>
  <si>
    <t>*פתאל החזקות אגח ג- פתאל החזקות 1998 בע"מ</t>
  </si>
  <si>
    <t>1161785</t>
  </si>
  <si>
    <t>אקרו אגח א- קבוצת אקרו בע"מ</t>
  </si>
  <si>
    <t>1188572</t>
  </si>
  <si>
    <t>511996803</t>
  </si>
  <si>
    <t>ג'י סיטי אג יז- ג'י סיטי בע"מ</t>
  </si>
  <si>
    <t>1198142</t>
  </si>
  <si>
    <t>קרדן נדלן אגח- קרדן ישראל בע"מ</t>
  </si>
  <si>
    <t>1172725</t>
  </si>
  <si>
    <t>520041005</t>
  </si>
  <si>
    <t>שיכון ובינוי אנרגיה אגח א'- שיכון ובינוי אנרגיה בע"מ</t>
  </si>
  <si>
    <t>1198571</t>
  </si>
  <si>
    <t>510459928</t>
  </si>
  <si>
    <t>אלומיי אגח ה- אלומיי קפיטל בע"מ</t>
  </si>
  <si>
    <t>1193275</t>
  </si>
  <si>
    <t>520039868</t>
  </si>
  <si>
    <t>אלומיי קפיטל אגח ג- אלומיי קפיטל בע"מ</t>
  </si>
  <si>
    <t>1159375</t>
  </si>
  <si>
    <t>ריט אזורים אג ב- ריט אזורים - ה.פ ליווינג בע"מ</t>
  </si>
  <si>
    <t>1183581</t>
  </si>
  <si>
    <t>516117181</t>
  </si>
  <si>
    <t>אלביט מערכות אגח ג- אלביט בע"מ</t>
  </si>
  <si>
    <t>1178250</t>
  </si>
  <si>
    <t>520043027</t>
  </si>
  <si>
    <t>אלביט מערכות אגח ד- אלביט מערכות בע"מ</t>
  </si>
  <si>
    <t>1178268</t>
  </si>
  <si>
    <t>סה"כ אחר</t>
  </si>
  <si>
    <t>ISRELE 3.75 02/32- חברת החשמל לישראל בע"מ</t>
  </si>
  <si>
    <t>IL0060004004</t>
  </si>
  <si>
    <t>בלומברג</t>
  </si>
  <si>
    <t>BBB+</t>
  </si>
  <si>
    <t>HAPOAL 3.255 01/32- בנק הפועלים בע"מ</t>
  </si>
  <si>
    <t>IL0066204707</t>
  </si>
  <si>
    <t>BBB</t>
  </si>
  <si>
    <t>LUMIIT 3.275 01/31-01/26- בנק לאומי לישראל בע"מ</t>
  </si>
  <si>
    <t>IL0060404899</t>
  </si>
  <si>
    <t>LUMIIT 7.129 07/33- בנק לאומי לישראל בע"מ</t>
  </si>
  <si>
    <t>IL0060406795</t>
  </si>
  <si>
    <t>ICLIT 6 3/8 05/31/38- israel chemicals limited</t>
  </si>
  <si>
    <t>IL0028103310</t>
  </si>
  <si>
    <t>BBB-</t>
  </si>
  <si>
    <t>MZRHIT 3.077 04/31- בנק מזרחי טפחות בע"מ</t>
  </si>
  <si>
    <t>IL0069508369</t>
  </si>
  <si>
    <t>520000522</t>
  </si>
  <si>
    <t>ENOIGA 8.5 30/09/33- אנרג'יאן ישראל פיננס בע"מ</t>
  </si>
  <si>
    <t>IL0011971442</t>
  </si>
  <si>
    <t>516301843</t>
  </si>
  <si>
    <t>Energy</t>
  </si>
  <si>
    <t>BB-</t>
  </si>
  <si>
    <t>TEVA 4.375 2030- טבע תעשיות פרמצבטיות בע"מ</t>
  </si>
  <si>
    <t>XS2406607171</t>
  </si>
  <si>
    <t>520013954</t>
  </si>
  <si>
    <t>פארמה</t>
  </si>
  <si>
    <t>TEVA 7.375 09/29- TEVA PHARMACEUTICALS NE</t>
  </si>
  <si>
    <t>XS2592804434</t>
  </si>
  <si>
    <t>TEVA 8.125 09/31- טבע תעשיות פרמצבטיות בע"מ</t>
  </si>
  <si>
    <t>US88167AAR23</t>
  </si>
  <si>
    <t>ALVGR 4.252 07/52- allianz se-reg</t>
  </si>
  <si>
    <t>DE000A30VJZ6</t>
  </si>
  <si>
    <t>Insurance</t>
  </si>
  <si>
    <t>A+</t>
  </si>
  <si>
    <t>Srenvx 4.5% 09/2044- Cloverie plc swiss reins</t>
  </si>
  <si>
    <t>XS1108784510</t>
  </si>
  <si>
    <t>A</t>
  </si>
  <si>
    <t>ZURNVX 3 04/51- ZURICH FINANCE IRELAND DESIG</t>
  </si>
  <si>
    <t>XS2283177561</t>
  </si>
  <si>
    <t>A2</t>
  </si>
  <si>
    <t>ZURNVX 3.5 05/52- WILLOW NO.2 FOR ZURICH</t>
  </si>
  <si>
    <t>XS2416978190</t>
  </si>
  <si>
    <t>ALVGR 3.2 PERP- ALLIANZ NFJ</t>
  </si>
  <si>
    <t>US018820AB64</t>
  </si>
  <si>
    <t>A3</t>
  </si>
  <si>
    <t>AXASA 4.25 03/43- AXA GLOBAL</t>
  </si>
  <si>
    <t>XS2487052487</t>
  </si>
  <si>
    <t>A-</t>
  </si>
  <si>
    <t>FABSJV 5.875 01/34- Foundry JV Holdco LLC</t>
  </si>
  <si>
    <t>US350930AA10</t>
  </si>
  <si>
    <t>Other</t>
  </si>
  <si>
    <t>SHBASS 4.625 08/32- SVENSKA  HANDELSBANKEN AB</t>
  </si>
  <si>
    <t>XS2523511165</t>
  </si>
  <si>
    <t>Banks</t>
  </si>
  <si>
    <t>ANZ 6.742 12/32- ANZNZ</t>
  </si>
  <si>
    <t>USQ0954PVM14</t>
  </si>
  <si>
    <t>NAB 3.933 08/2034-08/29- NATIONAL AUSTRALIA</t>
  </si>
  <si>
    <t>USG6S94TAB96</t>
  </si>
  <si>
    <t>SCENTRE GROUP 4.75 09/80- SCENTRE GROUP</t>
  </si>
  <si>
    <t>USQ8053LAA28</t>
  </si>
  <si>
    <t>Real Estate</t>
  </si>
  <si>
    <t>SCGAU 5.125 09/2080- SCENTRE GROUP</t>
  </si>
  <si>
    <t>USQ8053LAB01</t>
  </si>
  <si>
    <t>AER 3.3 01/32- AERCAP IRELAND CAPITAL</t>
  </si>
  <si>
    <t>US00774MAX39</t>
  </si>
  <si>
    <t>Capital Goods</t>
  </si>
  <si>
    <t>ASSGEN 5.8 07/32- Assicurazioni generali</t>
  </si>
  <si>
    <t>XS2468223107</t>
  </si>
  <si>
    <t>Baa2</t>
  </si>
  <si>
    <t>C 6.174 05/34- CITIGROUP INC</t>
  </si>
  <si>
    <t>US17327CAR43</t>
  </si>
  <si>
    <t>GM 6.4 01/09/2033- GENERAL MOTORS CORP</t>
  </si>
  <si>
    <t>US37045XED49</t>
  </si>
  <si>
    <t>Automobiles &amp; Components</t>
  </si>
  <si>
    <t>INTNED 4.125 08/33- ING Groep</t>
  </si>
  <si>
    <t>XS2524746687</t>
  </si>
  <si>
    <t>MQGAU 6.798 01/33- MQGAU O</t>
  </si>
  <si>
    <t>USQ568A9SS79</t>
  </si>
  <si>
    <t>Diversified Financials</t>
  </si>
  <si>
    <t>PRU 6 09/52- PRUDENTIAL</t>
  </si>
  <si>
    <t>US744320BK76</t>
  </si>
  <si>
    <t>STLA 6.375 09/32- STLA 6.375 09/32</t>
  </si>
  <si>
    <t>USU85861AE97</t>
  </si>
  <si>
    <t>TD 8.125 10/82- Toronto Dominion Bank</t>
  </si>
  <si>
    <t>US89117F8Z56</t>
  </si>
  <si>
    <t>ACAFP 7.25 PERP- CREDIT AGRICOLE SA</t>
  </si>
  <si>
    <t>FR001400F067</t>
  </si>
  <si>
    <t>BACR 7.119 06/34- BARCLAYS BANK</t>
  </si>
  <si>
    <t>US06738ECH62</t>
  </si>
  <si>
    <t>BCRED 2.625 12/26- BCRED Castle Peak Funding LLC</t>
  </si>
  <si>
    <t>US09261HAD98</t>
  </si>
  <si>
    <t>BCRED 7.05 09/25- BCRED Castle Peak Funding LLC</t>
  </si>
  <si>
    <t>US09261HBA41</t>
  </si>
  <si>
    <t>ENBCN 5.5% 15/07/2017- ENBRIDGE</t>
  </si>
  <si>
    <t>US29250NAS45</t>
  </si>
  <si>
    <t>ENBCN 6 01/27-01/77- ENBRIDGE</t>
  </si>
  <si>
    <t>us29250nan57</t>
  </si>
  <si>
    <t>ENELIM 6.625 PERP- ENELIM 5 1/8 10</t>
  </si>
  <si>
    <t>XS2576550243</t>
  </si>
  <si>
    <t>Utilities</t>
  </si>
  <si>
    <t>FS KKR CAPITAL 4.25 2/25-01/25- FS KKR CAPITAL CORP</t>
  </si>
  <si>
    <t>US30313RAA77</t>
  </si>
  <si>
    <t>FSK 3.125 10/28- FS KKR CAPITAL CORP</t>
  </si>
  <si>
    <t>US302635AK33</t>
  </si>
  <si>
    <t>IBSEM 4.875 PERP- IBSEM 4.875 PERP</t>
  </si>
  <si>
    <t>XS2580221658</t>
  </si>
  <si>
    <t>J 5.9 03/33- J 5.9 03/33</t>
  </si>
  <si>
    <t>US469814AA50</t>
  </si>
  <si>
    <t>Commercial &amp; Professional Services</t>
  </si>
  <si>
    <t>KD 3.15 10/31- KD</t>
  </si>
  <si>
    <t>US50155QAL41</t>
  </si>
  <si>
    <t>Software &amp; Services</t>
  </si>
  <si>
    <t>LKQ 6.25 6/33- LKQ Corporation</t>
  </si>
  <si>
    <t>US501889AE98</t>
  </si>
  <si>
    <t>Consumer Durables &amp; Apparel</t>
  </si>
  <si>
    <t>MTZ 4.5 08/28- MASTEC INC</t>
  </si>
  <si>
    <t>US576323AP42</t>
  </si>
  <si>
    <t>NGLS 4 01/32- NGLS</t>
  </si>
  <si>
    <t>US87612BBU52</t>
  </si>
  <si>
    <t>NGLS 6.875 15/01/29- NGLS</t>
  </si>
  <si>
    <t>US87612BBN10</t>
  </si>
  <si>
    <t>NSANY 7.05 09/15/28 CORP- NISSAN MOTOR CO LTD</t>
  </si>
  <si>
    <t>USU6547TAF76</t>
  </si>
  <si>
    <t>NWG 7.416 06/33- NATWEST GROUP PLC</t>
  </si>
  <si>
    <t>XS2563349765</t>
  </si>
  <si>
    <t>ORCINC 4.7 02/27- ORDH</t>
  </si>
  <si>
    <t>US69120VAF85</t>
  </si>
  <si>
    <t>owl rock 7.95 06/28- OWL ROCK CAPITAL CORP</t>
  </si>
  <si>
    <t>US69120VAR24</t>
  </si>
  <si>
    <t>SEB 6.875 PERP- SKANDINAVISKA ENSKILDA</t>
  </si>
  <si>
    <t>XS2479344561</t>
  </si>
  <si>
    <t>Baa3</t>
  </si>
  <si>
    <t>SRENVX 5.75 08/15/50 08/25- ARGENTUM (SWISS RE LTD)</t>
  </si>
  <si>
    <t>XS1261170515</t>
  </si>
  <si>
    <t>דירוג פנימי</t>
  </si>
  <si>
    <t>SSE PLC 4%- SSE PLC</t>
  </si>
  <si>
    <t>XS2439704318</t>
  </si>
  <si>
    <t>TELIAS 4.625 PREP- TELIA</t>
  </si>
  <si>
    <t>XS2526881532</t>
  </si>
  <si>
    <t>Telecommunication Services</t>
  </si>
  <si>
    <t>VW 4.625 PERP 06/28- Volkswagen intl fin</t>
  </si>
  <si>
    <t>XS1799939027</t>
  </si>
  <si>
    <t>VW 7.875- Volkswagen AG</t>
  </si>
  <si>
    <t>XS2675884733</t>
  </si>
  <si>
    <t>US55903VBC63</t>
  </si>
  <si>
    <t>Media</t>
  </si>
  <si>
    <t>AER 6.5 06/45- AER</t>
  </si>
  <si>
    <t>US00773HAA59</t>
  </si>
  <si>
    <t>BB+</t>
  </si>
  <si>
    <t>AY 4.125 06/28- AYR WELLNESS INC</t>
  </si>
  <si>
    <t>US04916WAA27</t>
  </si>
  <si>
    <t>BAYNGR 3.125 11/79-11/27- BAYNGR</t>
  </si>
  <si>
    <t>XS2077670342</t>
  </si>
  <si>
    <t>Pharmaceuticals &amp; Biotechnology</t>
  </si>
  <si>
    <t>BAYNGR 6.625 09/25/2083- BAYNGR</t>
  </si>
  <si>
    <t>XS2684826014</t>
  </si>
  <si>
    <t>Health Care Equipment &amp; Services</t>
  </si>
  <si>
    <t>BNP 7.75 PERP- BNP Paribas Asset Manag</t>
  </si>
  <si>
    <t>USF1067PAC08</t>
  </si>
  <si>
    <t>Ba1</t>
  </si>
  <si>
    <t>BRITEL 8.375 09/28- British Telecommunications PLC</t>
  </si>
  <si>
    <t>XS2636324274</t>
  </si>
  <si>
    <t>F 6.1 08/32- Ford Motor Company</t>
  </si>
  <si>
    <t>US345370DB39</t>
  </si>
  <si>
    <t>F 6.125 05/15/28- Ford Motor Company</t>
  </si>
  <si>
    <t>XS2623496085</t>
  </si>
  <si>
    <t>F 7.35 11/27- Ford motor credit co LLC</t>
  </si>
  <si>
    <t>US345397C353</t>
  </si>
  <si>
    <t>INTNED 7.5 PERP- Intned</t>
  </si>
  <si>
    <t>XS2585240984</t>
  </si>
  <si>
    <t>MATTEL 3.75 04/29- Mattel Inc</t>
  </si>
  <si>
    <t>US577081BF84</t>
  </si>
  <si>
    <t>NWSA 5.125 02/32- NWSA</t>
  </si>
  <si>
    <t>US65249BAB53</t>
  </si>
  <si>
    <t>RRX 6.4 15/4/2033- RRX 6.4 15/4/2033</t>
  </si>
  <si>
    <t>US758750AF08</t>
  </si>
  <si>
    <t>SWEDA 7.625 PERP- SWEDA 7.625 PERP</t>
  </si>
  <si>
    <t>XS2580715147</t>
  </si>
  <si>
    <t>Trpcn 5.3 3/77- Trpcn</t>
  </si>
  <si>
    <t>US89356BAC28</t>
  </si>
  <si>
    <t>VODAFONE 4.125 06/81- Vodafone Group</t>
  </si>
  <si>
    <t>US92857WBW91</t>
  </si>
  <si>
    <t>VODAFONE 6.5 08/84- Vodafone Group</t>
  </si>
  <si>
    <t>XS2630490717</t>
  </si>
  <si>
    <t>VODAFONE GROUP- Vodafone Group</t>
  </si>
  <si>
    <t>XS1888180640</t>
  </si>
  <si>
    <t>ZFFNGR 5.75 08/26- ZFFNGR 5.75 08/26</t>
  </si>
  <si>
    <t>XS2582404724</t>
  </si>
  <si>
    <t>ZFFNGR 6.125 03/29- ZFFNGR 5.75 08/26</t>
  </si>
  <si>
    <t>XS2681541327</t>
  </si>
  <si>
    <t>ALLISON TRANS 3.75 01/31- allison</t>
  </si>
  <si>
    <t>US019736AG29</t>
  </si>
  <si>
    <t>Ba2</t>
  </si>
  <si>
    <t>ALLISON TRANSM 5.875 06/29- ALLISON TRANSMISSION</t>
  </si>
  <si>
    <t>US019736AF46</t>
  </si>
  <si>
    <t>CHARLES RIVER LAB 4 03/31- CHARLES RIVER LABORATORIES</t>
  </si>
  <si>
    <t>US159864AJ65</t>
  </si>
  <si>
    <t>BB</t>
  </si>
  <si>
    <t>GPK 3.75 02/30- GRAND PEAK</t>
  </si>
  <si>
    <t>US38869AAD90</t>
  </si>
  <si>
    <t>HESM 5.125 06/28- HESS MIDSTREAM PARTNERS LP</t>
  </si>
  <si>
    <t>US428104AA14</t>
  </si>
  <si>
    <t>HILTON DOMESTIC 4 05/31- HILTON DOMESTIC OPERATING</t>
  </si>
  <si>
    <t>US432833AL52</t>
  </si>
  <si>
    <t>Hotels Restaurants &amp; Leisure</t>
  </si>
  <si>
    <t>SOCGEN 7.875 PERP- Societe Generale</t>
  </si>
  <si>
    <t>FR001400F877</t>
  </si>
  <si>
    <t>TELEFO 6.135 PER- TELEFONAKTIEBOL</t>
  </si>
  <si>
    <t>XS2582389156</t>
  </si>
  <si>
    <t>TELEFO 7.125 PERP- TELEFONICA EUROPE BV</t>
  </si>
  <si>
    <t>XS2462605671</t>
  </si>
  <si>
    <t>ASGN 4.625 15/05/2028- ASGN INC</t>
  </si>
  <si>
    <t>US00191UAA07</t>
  </si>
  <si>
    <t>BACR 8.875 15/09/2027- BARCLAYS CAPITAL INC</t>
  </si>
  <si>
    <t>XS2492482828</t>
  </si>
  <si>
    <t>CLH 6.375 02/01/31- CLEAN HARBORS INC</t>
  </si>
  <si>
    <t>US184496AQ03</t>
  </si>
  <si>
    <t>Ba3</t>
  </si>
  <si>
    <t>LLOYDS 8.5 PERP_28- LLOYDS BANKING GROUP PLC</t>
  </si>
  <si>
    <t>XS2575900977</t>
  </si>
  <si>
    <t>LLOYDS 8.500% Perpetual Corp- LLOYDS BANKING GROUP PLC</t>
  </si>
  <si>
    <t>XS2529511722</t>
  </si>
  <si>
    <t>MTCHII 4.125 08/30- MATCH GROUP INC</t>
  </si>
  <si>
    <t>US57665RAL06</t>
  </si>
  <si>
    <t>ATRFIN 2.625 09/27- Atrium Finance PLC</t>
  </si>
  <si>
    <t>XS2294495838</t>
  </si>
  <si>
    <t>B1</t>
  </si>
  <si>
    <t>CCO HOLDINGS 4.75 03/30-09/24- CCO HOLDINGS</t>
  </si>
  <si>
    <t>US1248EPCD32</t>
  </si>
  <si>
    <t>CHTR 7.375 03/31- CCO HOLDINGS</t>
  </si>
  <si>
    <t>US1248EPCT83</t>
  </si>
  <si>
    <t>EDF 5 01/22/49- Electricite DE France SA</t>
  </si>
  <si>
    <t>FR0011697028</t>
  </si>
  <si>
    <t>B+</t>
  </si>
  <si>
    <t>ELECTRICITE DE FRANCE- ELEC DE FRANCE</t>
  </si>
  <si>
    <t>FR0011401728</t>
  </si>
  <si>
    <t>ORGNON 5.125 2031- CLEAN HARBORS INC</t>
  </si>
  <si>
    <t>US68622TAB70</t>
  </si>
  <si>
    <t>ATRSAV 3.625 04/2026- ATRIUM FINANCE ISSUER BV</t>
  </si>
  <si>
    <t>XS2338530467</t>
  </si>
  <si>
    <t>B3</t>
  </si>
  <si>
    <t>סה"כ תל אביב 35</t>
  </si>
  <si>
    <t>*או פי סי אנרגיה- או.פי.סי. אנרגיה בע"מ</t>
  </si>
  <si>
    <t>1141571</t>
  </si>
  <si>
    <t>*אורמת טכנולוגיות- אורמת טכנולגיות אינק</t>
  </si>
  <si>
    <t>1134402</t>
  </si>
  <si>
    <t>880326081</t>
  </si>
  <si>
    <t>*אנלייט אנרגיה- אנלייט אנרגיה מתחדשת בע"מ</t>
  </si>
  <si>
    <t>720011</t>
  </si>
  <si>
    <t>*אנרג'יקס- אנרג'יקס אנרגיות מתחדשות בע"מ</t>
  </si>
  <si>
    <t>1123355</t>
  </si>
  <si>
    <t>הפניקס- הפניקס אחזקות בע"מ</t>
  </si>
  <si>
    <t>767012</t>
  </si>
  <si>
    <t>הראל השקעות- הראל השקעות בביטוח ושרותים פיננסים בע"מ</t>
  </si>
  <si>
    <t>585018</t>
  </si>
  <si>
    <t>אלביט מערכות- אלביט מערכות בע"מ</t>
  </si>
  <si>
    <t>1081124</t>
  </si>
  <si>
    <t>אשטרום קבוצה- קבוצת אשטרום</t>
  </si>
  <si>
    <t>1132315</t>
  </si>
  <si>
    <t>*שיכון ובינוי- שיכון ובינוי בע"מ</t>
  </si>
  <si>
    <t>1081942</t>
  </si>
  <si>
    <t>520036104</t>
  </si>
  <si>
    <t>דיסקונט- בנק דיסקונט לישראל בע"מ</t>
  </si>
  <si>
    <t>691212</t>
  </si>
  <si>
    <t>520007030</t>
  </si>
  <si>
    <t>פועלים- בנק הפועלים בע"מ</t>
  </si>
  <si>
    <t>662577</t>
  </si>
  <si>
    <t>לאומי- בנק לאומי לישראל בע"מ</t>
  </si>
  <si>
    <t>604611</t>
  </si>
  <si>
    <t>מזרחי טפחות- בנק מזרחי טפחות בע"מ</t>
  </si>
  <si>
    <t>695437</t>
  </si>
  <si>
    <t>בינלאומי 5- הבנק הבינלאומי הראשון לישראל בע"מ</t>
  </si>
  <si>
    <t>593038</t>
  </si>
  <si>
    <t>520029083</t>
  </si>
  <si>
    <t>*אלקטרה- אלקטרה בע"מ</t>
  </si>
  <si>
    <t>739037</t>
  </si>
  <si>
    <t>520028911</t>
  </si>
  <si>
    <t>חברה לישראל- החברה לישראל בע"מ</t>
  </si>
  <si>
    <t>576017</t>
  </si>
  <si>
    <t>520028010</t>
  </si>
  <si>
    <t>אנרג'יאן- Energean plc</t>
  </si>
  <si>
    <t>1155290</t>
  </si>
  <si>
    <t>10758801</t>
  </si>
  <si>
    <t>חיפושי נפט וגז</t>
  </si>
  <si>
    <t>ניו-מד אנרג'י יהש- ניו-מד אנרג'י- שותפות מוגבלת</t>
  </si>
  <si>
    <t>475020</t>
  </si>
  <si>
    <t>550013098</t>
  </si>
  <si>
    <t>דלק קבוצה- קבוצת דלק בע"מ</t>
  </si>
  <si>
    <t>1084128</t>
  </si>
  <si>
    <t>520044322</t>
  </si>
  <si>
    <t>*איי.סי.אל- איי.סי.אל גרופ בע"מ (דואלי)</t>
  </si>
  <si>
    <t>281014</t>
  </si>
  <si>
    <t>טאואר- טאואר סמיקונדקטור בע"מ</t>
  </si>
  <si>
    <t>1082379</t>
  </si>
  <si>
    <t>520041997</t>
  </si>
  <si>
    <t>מוליכים למחצה</t>
  </si>
  <si>
    <t>*נובה- נובה מכשירי מדידה בע"מ</t>
  </si>
  <si>
    <t>1084557</t>
  </si>
  <si>
    <t>511812463</t>
  </si>
  <si>
    <t>שטראוס- שטראוס גרופ בע"מ</t>
  </si>
  <si>
    <t>746016</t>
  </si>
  <si>
    <t>520003781</t>
  </si>
  <si>
    <t>מזון</t>
  </si>
  <si>
    <t>שפיר הנדסה- שפיר הנדסה חוצה ישראל צפון בע"מ</t>
  </si>
  <si>
    <t>1133875</t>
  </si>
  <si>
    <t>אירפורט סיטי- איירפורט סיטי בע"מ</t>
  </si>
  <si>
    <t>1095835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</si>
  <si>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</si>
  <si>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</si>
  <si>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</si>
  <si>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</si>
  <si>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</si>
  <si>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ביג- ביג מרכזי קניות (2004) בע"מ</t>
  </si>
  <si>
    <t>1097260</t>
  </si>
  <si>
    <t>*מבנה  - מבנה נדל"ן (כ.ד)  בע"מ</t>
  </si>
  <si>
    <t>226019</t>
  </si>
  <si>
    <t>*מליסרון- מליסרון בע"מ</t>
  </si>
  <si>
    <t>323014</t>
  </si>
  <si>
    <t>עזריאלי קבוצה- קבוצת עזריאלי בע"מ (לשעבר קנית מימון)</t>
  </si>
  <si>
    <t>1119478</t>
  </si>
  <si>
    <t>טבע- טבע תעשיות פרמצבטיות בע"מ</t>
  </si>
  <si>
    <t>629014</t>
  </si>
  <si>
    <t>נייס- נייס מערכות בע"מ</t>
  </si>
  <si>
    <t>273011</t>
  </si>
  <si>
    <t>520036872</t>
  </si>
  <si>
    <t>בזק- בזק החברה הישראלית לתקשורת בע"מ</t>
  </si>
  <si>
    <t>230011</t>
  </si>
  <si>
    <t>סה"כ תל אביב 90</t>
  </si>
  <si>
    <t>דלתא גליל- דלתא-גליל תעשיות בע"מ</t>
  </si>
  <si>
    <t>627034</t>
  </si>
  <si>
    <t>520025602</t>
  </si>
  <si>
    <t>בזן- בתי זקוק לנפט בע"מ</t>
  </si>
  <si>
    <t>2590248</t>
  </si>
  <si>
    <t>משק אנרגיה- משק אנרגיה-אנרגיות מתחדשות בע"מ</t>
  </si>
  <si>
    <t>1166974</t>
  </si>
  <si>
    <t>*פז בית זיקוק אשדוד- פז בית זיקוק לנפט-אשדוד בע"מ</t>
  </si>
  <si>
    <t>1198910</t>
  </si>
  <si>
    <t>513775163</t>
  </si>
  <si>
    <t>*פז נפט- פז חברת הנפט בע"מ</t>
  </si>
  <si>
    <t>1100007</t>
  </si>
  <si>
    <t>שוב אנרגיה- שיכון ובינוי אנרגיה בע"מ</t>
  </si>
  <si>
    <t>1188242</t>
  </si>
  <si>
    <t>*נופר אנרגי- ע.י נופר אנרגי' בע"מ</t>
  </si>
  <si>
    <t>1170877</t>
  </si>
  <si>
    <t>*דוראל אנרגיה- קבוצת דוראל משאבי אנרגיה מתחדשת בעמ</t>
  </si>
  <si>
    <t>1166768</t>
  </si>
  <si>
    <t>515364891</t>
  </si>
  <si>
    <t>מימון ישיר- מימון ישיר מקבוצת ישיר 2006 בע"מ</t>
  </si>
  <si>
    <t>1168186</t>
  </si>
  <si>
    <t>איידיאיי ביטוח- איי.די.איי. חברה לביטוח בע"מ</t>
  </si>
  <si>
    <t>1129501</t>
  </si>
  <si>
    <t>513910703</t>
  </si>
  <si>
    <t>כלל ביטוח- כלל החזקות עסקי ביטוח בע"מ</t>
  </si>
  <si>
    <t>224014</t>
  </si>
  <si>
    <t>מנורה מבטחים החזקות- מנורה מבטחים החזקות בע"מ</t>
  </si>
  <si>
    <t>566018</t>
  </si>
  <si>
    <t>520007469</t>
  </si>
  <si>
    <t>אאורה- אאורה השקעות בע"מ</t>
  </si>
  <si>
    <t>373019</t>
  </si>
  <si>
    <t>520038274</t>
  </si>
  <si>
    <t>*אזורים- אזורים-חברה להשקעות בפתוח ובבנין בע"מ</t>
  </si>
  <si>
    <t>715011</t>
  </si>
  <si>
    <t>*אפריקה מגורים- אפריקה ישראל מגורים בע"מ</t>
  </si>
  <si>
    <t>1097948</t>
  </si>
  <si>
    <t>דניה סיבוס- דניה סיבוס בע"מ</t>
  </si>
  <si>
    <t>1173137</t>
  </si>
  <si>
    <t>512569237</t>
  </si>
  <si>
    <t>*דמרי- י.ח.דמרי בניה ופיתוח בע"מ</t>
  </si>
  <si>
    <t>1090315</t>
  </si>
  <si>
    <t>*ישראל קנדה- ישראל קנדה (ט.ר) בעמ</t>
  </si>
  <si>
    <t>434019</t>
  </si>
  <si>
    <t>520039298</t>
  </si>
  <si>
    <t>*פרשקובסקי- פרשקובסקי השקעות ובניין בע"מ</t>
  </si>
  <si>
    <t>1102128</t>
  </si>
  <si>
    <t>513817817</t>
  </si>
  <si>
    <t>אקרו קבוצה- קבוצת אקרו בע"מ</t>
  </si>
  <si>
    <t>1184902</t>
  </si>
  <si>
    <t>קרסו נדלן- קרסו נדלן בע"מ</t>
  </si>
  <si>
    <t>1187962</t>
  </si>
  <si>
    <t>פיבי- פ.י.ב.י. אחזקות בע"מ</t>
  </si>
  <si>
    <t>763011</t>
  </si>
  <si>
    <t>520029026</t>
  </si>
  <si>
    <t>אקויטל- אקויטל בע"מ</t>
  </si>
  <si>
    <t>755017</t>
  </si>
  <si>
    <t>520030859</t>
  </si>
  <si>
    <t>*ג'נריישן קפיטל- ג'נריישן קפיטל בע"מ</t>
  </si>
  <si>
    <t>1156926</t>
  </si>
  <si>
    <t>*ערד- ערד השקעות ופתוח תעשיה בע"מ</t>
  </si>
  <si>
    <t>731018</t>
  </si>
  <si>
    <t>520025198</t>
  </si>
  <si>
    <t>*ישראמקו יהש- ישראמקו נגב 2 שותפות מוגבלת</t>
  </si>
  <si>
    <t>232017</t>
  </si>
  <si>
    <t>550010003</t>
  </si>
  <si>
    <t>נאוויטס פט יהש- נאוויטס פטרוליום, שותפות מוגבלת</t>
  </si>
  <si>
    <t>1141969</t>
  </si>
  <si>
    <t>550263107</t>
  </si>
  <si>
    <t>*נפטא- נפטא חברה ישראלית לנפט בע"מ</t>
  </si>
  <si>
    <t>643015</t>
  </si>
  <si>
    <t>520020942</t>
  </si>
  <si>
    <t>רציו יהש- רציו חיפושי נפט (1992) - שותפות מוגבלת</t>
  </si>
  <si>
    <t>394015</t>
  </si>
  <si>
    <t>550012777</t>
  </si>
  <si>
    <t>*פלסאון תעשיות- פלסאון תעשיות בע"מ</t>
  </si>
  <si>
    <t>1081603</t>
  </si>
  <si>
    <t>520042912</t>
  </si>
  <si>
    <t>*קמטק- קמטק בע"מ</t>
  </si>
  <si>
    <t>1095264</t>
  </si>
  <si>
    <t>511235434</t>
  </si>
  <si>
    <t>תורפז תעשיות- תורפז תעשיות בעמ</t>
  </si>
  <si>
    <t>1175611</t>
  </si>
  <si>
    <t>514574524</t>
  </si>
  <si>
    <t>*פתאל החזקות- פתאל החזקות 1998 בע"מ</t>
  </si>
  <si>
    <t>1143429</t>
  </si>
  <si>
    <t>דיפלומט- דיפלומט אחזקות בע"מ</t>
  </si>
  <si>
    <t>1173491</t>
  </si>
  <si>
    <t>510400740</t>
  </si>
  <si>
    <t>*סקופ- קבוצת סקופ מתכות בע"מ</t>
  </si>
  <si>
    <t>288019</t>
  </si>
  <si>
    <t>520037425</t>
  </si>
  <si>
    <t>*תדיראן גרופ- תדיראן גרופ בע"מ</t>
  </si>
  <si>
    <t>258012</t>
  </si>
  <si>
    <t>520036732</t>
  </si>
  <si>
    <t>*אינרום- אינרום תעשיות בנייה בע"מ</t>
  </si>
  <si>
    <t>1132356</t>
  </si>
  <si>
    <t>515001659</t>
  </si>
  <si>
    <t>אלקטרה נדלן- אלקטרה נדל"ן בע"מ</t>
  </si>
  <si>
    <t>1094044</t>
  </si>
  <si>
    <t>510607328</t>
  </si>
  <si>
    <t>ארגו פרופרטיז אן. וי- ארגו פרופרטיז אן. וי</t>
  </si>
  <si>
    <t>1175371</t>
  </si>
  <si>
    <t>70252750</t>
  </si>
  <si>
    <t>ג'י סיטי- ג'י סיטי בע"מ</t>
  </si>
  <si>
    <t>126011</t>
  </si>
  <si>
    <t>סאמיט- סאמיט אחזקות נדל"ן בע"מ</t>
  </si>
  <si>
    <t>1081686</t>
  </si>
  <si>
    <t>520043720</t>
  </si>
  <si>
    <t>הכשרה הישוב- חברת הכשרת הישוב בישראל בע"מ</t>
  </si>
  <si>
    <t>612010</t>
  </si>
  <si>
    <t>ישרס- ישרס חברה להשקעות בע"מ</t>
  </si>
  <si>
    <t>613034</t>
  </si>
  <si>
    <t>*מגדלי תיכון- מגדלי הים התיכון</t>
  </si>
  <si>
    <t>1131523</t>
  </si>
  <si>
    <t>512719485</t>
  </si>
  <si>
    <t>*מגה אור- מגה אור החזקות בע"מ</t>
  </si>
  <si>
    <t>1104488</t>
  </si>
  <si>
    <t>מניבים ריט- מניבים קרן הריט החדשה בע"מ</t>
  </si>
  <si>
    <t>1140573</t>
  </si>
  <si>
    <t>*רבוע נדלן- רבוע כחול נדל"ן בע"מ</t>
  </si>
  <si>
    <t>1098565</t>
  </si>
  <si>
    <t>*ריט 1- ריט 1 בע"מ</t>
  </si>
  <si>
    <t>1098920</t>
  </si>
  <si>
    <t>*ורידיס אינווירונמנט- ורידיס אינווירונמנט בע"מ</t>
  </si>
  <si>
    <t>1176387</t>
  </si>
  <si>
    <t>515935807</t>
  </si>
  <si>
    <t>*מיטרוניקס- מיטרוניקס בע"מ</t>
  </si>
  <si>
    <t>1091065</t>
  </si>
  <si>
    <t>511527202</t>
  </si>
  <si>
    <t>רובוטיקה ותלת מימד</t>
  </si>
  <si>
    <t>אלקטרה צריכה- אלקטרה מוצרי צריכה בע"מ</t>
  </si>
  <si>
    <t>5010129</t>
  </si>
  <si>
    <t>520039967</t>
  </si>
  <si>
    <t>*מ. יוחננוף- יוחננוף</t>
  </si>
  <si>
    <t>1161264</t>
  </si>
  <si>
    <t>511344186</t>
  </si>
  <si>
    <t>פוקס- ויזל- פוקס-ויזל בע"מ</t>
  </si>
  <si>
    <t>1087022</t>
  </si>
  <si>
    <t>512157603</t>
  </si>
  <si>
    <t>ריטיילורס- ריטיילורס בע"מ</t>
  </si>
  <si>
    <t>1175488</t>
  </si>
  <si>
    <t>514211457</t>
  </si>
  <si>
    <t>רמי לוי- רשת חנויות רמי לוי שיווק השיקמה 2006 בע"מ</t>
  </si>
  <si>
    <t>1104249</t>
  </si>
  <si>
    <t>513770669</t>
  </si>
  <si>
    <t>*שופרסל- שופר-סל בע"מ</t>
  </si>
  <si>
    <t>777037</t>
  </si>
  <si>
    <t>*וואן טכנולוגיות תוכנה- וואן טכנולוגיות תוכנה(או.אס.טי)בע"מ</t>
  </si>
  <si>
    <t>161018</t>
  </si>
  <si>
    <t>520034695</t>
  </si>
  <si>
    <t>שירותי מידע</t>
  </si>
  <si>
    <t>*חילן- חילן בע"מ</t>
  </si>
  <si>
    <t>1084698</t>
  </si>
  <si>
    <t>520039942</t>
  </si>
  <si>
    <t>*מטריקס- מטריקס אי.טי בע"מ</t>
  </si>
  <si>
    <t>445015</t>
  </si>
  <si>
    <t>520039413</t>
  </si>
  <si>
    <t>*דנאל כא- דנאל (אדיר יהושע) בע"מ</t>
  </si>
  <si>
    <t>314013</t>
  </si>
  <si>
    <t>520037565</t>
  </si>
  <si>
    <t>*נובולוג- נובולוג פארם אפ 1966 בע"מ</t>
  </si>
  <si>
    <t>1140151</t>
  </si>
  <si>
    <t>510475312</t>
  </si>
  <si>
    <t>אלטשולר פיננסים- אלטשולר שחם פיננסים בע"מ</t>
  </si>
  <si>
    <t>1184936</t>
  </si>
  <si>
    <t>516508603</t>
  </si>
  <si>
    <t>ישראכרט- ישראכרט בע"מ</t>
  </si>
  <si>
    <t>1157403</t>
  </si>
  <si>
    <t>510706153</t>
  </si>
  <si>
    <t>נאייקס בעמ- נאייקס בע"מ</t>
  </si>
  <si>
    <t>1175116</t>
  </si>
  <si>
    <t>513639013</t>
  </si>
  <si>
    <t>פריון נטוורק- פריון נטוורק בע"מ לשעבר אינקרדימייל</t>
  </si>
  <si>
    <t>1095819</t>
  </si>
  <si>
    <t>512849498</t>
  </si>
  <si>
    <t>*פרטנר- חברת פרטנר תקשורת בע"מ</t>
  </si>
  <si>
    <t>1083484</t>
  </si>
  <si>
    <t>520044314</t>
  </si>
  <si>
    <t>*סלקום- סלקום ישראל בע"מ</t>
  </si>
  <si>
    <t>1101534</t>
  </si>
  <si>
    <t>סה"כ מניות היתר</t>
  </si>
  <si>
    <t>אקוואריוס מנועים- אקוואריוס מנועים (א.מ) בע"מ</t>
  </si>
  <si>
    <t>1170240</t>
  </si>
  <si>
    <t>515114429</t>
  </si>
  <si>
    <t>אלקטרוניקה ואופטיקה</t>
  </si>
  <si>
    <t>*ארד- ארד בע"מ</t>
  </si>
  <si>
    <t>1091651</t>
  </si>
  <si>
    <t>510007800</t>
  </si>
  <si>
    <t>*אלקטרה פאוור- סופרגז אנרגיה בע"מ</t>
  </si>
  <si>
    <t>1166917</t>
  </si>
  <si>
    <t>516077989</t>
  </si>
  <si>
    <t>אלומיי קפיטל- אלומיי קפיטל בע"מ</t>
  </si>
  <si>
    <t>1082635</t>
  </si>
  <si>
    <t>אקונרג'י- אקונרג'י אנרגיה מתחדשת בע"מ</t>
  </si>
  <si>
    <t>1178334</t>
  </si>
  <si>
    <t>516339777</t>
  </si>
  <si>
    <t>טראלייט- טראלייט בע"מ</t>
  </si>
  <si>
    <t>1180173</t>
  </si>
  <si>
    <t>516414679</t>
  </si>
  <si>
    <t>*סולגרין- סולגרין בע"מ</t>
  </si>
  <si>
    <t>1102235</t>
  </si>
  <si>
    <t>512882747</t>
  </si>
  <si>
    <t>*פנינסולה- קבוצת פנינסולה בע"מ</t>
  </si>
  <si>
    <t>333013</t>
  </si>
  <si>
    <t>520033713</t>
  </si>
  <si>
    <t>קמהדע- קמהדע בע"מ</t>
  </si>
  <si>
    <t>1094119</t>
  </si>
  <si>
    <t>511524605</t>
  </si>
  <si>
    <t>ביוטכנולוגיה</t>
  </si>
  <si>
    <t>*לוינשטין- משולם לוינשטין הנדסה וקבלנות בע"מ</t>
  </si>
  <si>
    <t>573014</t>
  </si>
  <si>
    <t>520033424</t>
  </si>
  <si>
    <t>פלאזה סנטר- פלאזה סנטרס</t>
  </si>
  <si>
    <t>1109917</t>
  </si>
  <si>
    <t>33248324</t>
  </si>
  <si>
    <t>קרדן נדלן יזום- קרדן נדל"ן יזום ופיתוח בע"מ</t>
  </si>
  <si>
    <t>1118447</t>
  </si>
  <si>
    <t>*רימון ( מועמדת)- רימון שירותי ייעוץ וניהול בע"מ</t>
  </si>
  <si>
    <t>1178722</t>
  </si>
  <si>
    <t>512467994</t>
  </si>
  <si>
    <t>*או.אר.טי- או.אר.טי.טכנולוגיות בע"מ</t>
  </si>
  <si>
    <t>1086230</t>
  </si>
  <si>
    <t>513057588</t>
  </si>
  <si>
    <t>השקעות בהי-טק</t>
  </si>
  <si>
    <t>אלרון- אלרון תעשיה אלקטרונית בע"מ</t>
  </si>
  <si>
    <t>749077</t>
  </si>
  <si>
    <t>520028036</t>
  </si>
  <si>
    <t>השקעות במדעי החיים</t>
  </si>
  <si>
    <t>אמיליה פיתוח- אמיליה פיתוח (מ.עו.פ) בע"מ</t>
  </si>
  <si>
    <t>589010</t>
  </si>
  <si>
    <t>520014846</t>
  </si>
  <si>
    <t>*אפקון החזקות- אפקון החזקות בע"מ</t>
  </si>
  <si>
    <t>578013</t>
  </si>
  <si>
    <t>520033473</t>
  </si>
  <si>
    <t>*קיסטון ריט- קיסטון ריט בע"מ</t>
  </si>
  <si>
    <t>1175934</t>
  </si>
  <si>
    <t>515983476</t>
  </si>
  <si>
    <t>*קרדן אן.וי.- קרדן אן.וי.</t>
  </si>
  <si>
    <t>1087949</t>
  </si>
  <si>
    <t>*מספנות ישראל- תעשיות מספנות ישראל בע"מ</t>
  </si>
  <si>
    <t>1168533</t>
  </si>
  <si>
    <t>516084753</t>
  </si>
  <si>
    <t>*תומר אנרגיה- תומר תמלוגי אנרגיה (2012)  בע"מ</t>
  </si>
  <si>
    <t>1129493</t>
  </si>
  <si>
    <t>514837111</t>
  </si>
  <si>
    <t>*אלספק- אלספק הנדסה בע"מ</t>
  </si>
  <si>
    <t>1090364</t>
  </si>
  <si>
    <t>511297541</t>
  </si>
  <si>
    <t>חשמל</t>
  </si>
  <si>
    <t>*גולן פלסטיק- גולן מוצרי פלסטיק בע"מ</t>
  </si>
  <si>
    <t>1091933</t>
  </si>
  <si>
    <t>513029975</t>
  </si>
  <si>
    <t>*גניגר- גניגר מפעלי פלסטיק בע"מ</t>
  </si>
  <si>
    <t>1095892</t>
  </si>
  <si>
    <t>512416991</t>
  </si>
  <si>
    <t>פלסטופיל- חברת פלסטופיל הזורע בע"מ</t>
  </si>
  <si>
    <t>1092840</t>
  </si>
  <si>
    <t>513681247</t>
  </si>
  <si>
    <t>*פולירם- פולירם תעשיות פלסטיק בע"מ</t>
  </si>
  <si>
    <t>1170216</t>
  </si>
  <si>
    <t>515251593</t>
  </si>
  <si>
    <t>*פלרם- פלרם (1990) תעשיות בע"מ</t>
  </si>
  <si>
    <t>644013</t>
  </si>
  <si>
    <t>520039843</t>
  </si>
  <si>
    <t>*רבל- רבל אי.סי.אס. בע"מ</t>
  </si>
  <si>
    <t>1103878</t>
  </si>
  <si>
    <t>513506329</t>
  </si>
  <si>
    <t>*רימוני- רימוני תעשיות בע"מ</t>
  </si>
  <si>
    <t>1080456</t>
  </si>
  <si>
    <t>520041823</t>
  </si>
  <si>
    <t>*רם-און- רם-און השקעות והחזקות (1999) בע"מ</t>
  </si>
  <si>
    <t>1090943</t>
  </si>
  <si>
    <t>512776964</t>
  </si>
  <si>
    <t>*זנלכל- זנלכל בע"מ</t>
  </si>
  <si>
    <t>130013</t>
  </si>
  <si>
    <t>520034208</t>
  </si>
  <si>
    <t>מהדרין- מהדרין בע"מ</t>
  </si>
  <si>
    <t>686014</t>
  </si>
  <si>
    <t>520018482</t>
  </si>
  <si>
    <t>*קרור  1- קרור אחזקות בע"מ</t>
  </si>
  <si>
    <t>621011</t>
  </si>
  <si>
    <t>520001546</t>
  </si>
  <si>
    <t>פלסאנמור- פלסאנמור בע"מ</t>
  </si>
  <si>
    <t>1176700</t>
  </si>
  <si>
    <t>515139129</t>
  </si>
  <si>
    <t>מכשור רפואי</t>
  </si>
  <si>
    <t>ישרוטל- ישרוטל בע"מ</t>
  </si>
  <si>
    <t>1080985</t>
  </si>
  <si>
    <t>520042482</t>
  </si>
  <si>
    <t>אייקון גרופ בעמ- אייקון גרופ בע"מ</t>
  </si>
  <si>
    <t>1182484</t>
  </si>
  <si>
    <t>513955252</t>
  </si>
  <si>
    <t>*ביכורי השדה דרום שיווק- בכורי שדה (אחזקות) בע"מ</t>
  </si>
  <si>
    <t>1172618</t>
  </si>
  <si>
    <t>512402538</t>
  </si>
  <si>
    <t>*מנדלסוןתשת- מנדלסון תשתיות ותעשיות בע"מ</t>
  </si>
  <si>
    <t>1129444</t>
  </si>
  <si>
    <t>513660373</t>
  </si>
  <si>
    <t>*בית שמש- מנועי בית שמש אחזקות (1997) בע"מ</t>
  </si>
  <si>
    <t>1081561</t>
  </si>
  <si>
    <t>520043480</t>
  </si>
  <si>
    <t>קבוצת אקרשטיין- קבוצת אקרשטיין בע"מ</t>
  </si>
  <si>
    <t>1176205</t>
  </si>
  <si>
    <t>512714494</t>
  </si>
  <si>
    <t>*קליל- קליל תעשיות בע"מ</t>
  </si>
  <si>
    <t>797035</t>
  </si>
  <si>
    <t>520032442</t>
  </si>
  <si>
    <t>תדיר גן- תדיר-גן (מוצרים מדוייקים) 1993 בע"מ</t>
  </si>
  <si>
    <t>1090141</t>
  </si>
  <si>
    <t>511870891</t>
  </si>
  <si>
    <t>*אדגר- אדגר השקעות ופיתוח בע"מ</t>
  </si>
  <si>
    <t>1820083</t>
  </si>
  <si>
    <t>520035171</t>
  </si>
  <si>
    <t>ריט אזורים ליווינג- ריט אזורים - ה.פ ליווינג בע"מ</t>
  </si>
  <si>
    <t>1162775</t>
  </si>
  <si>
    <t>*אבגול- אבגול תעשיות 1953 בע"מ</t>
  </si>
  <si>
    <t>1100957</t>
  </si>
  <si>
    <t>510119068</t>
  </si>
  <si>
    <t>עץ, נייר ודפוס</t>
  </si>
  <si>
    <t>*טופ גאם- טופ גאם</t>
  </si>
  <si>
    <t>1179142</t>
  </si>
  <si>
    <t>513561399</t>
  </si>
  <si>
    <t>פודטק</t>
  </si>
  <si>
    <t>אלקטריאון- אלקטריאון וירלס</t>
  </si>
  <si>
    <t>368019</t>
  </si>
  <si>
    <t>520038126</t>
  </si>
  <si>
    <t>*ג'נסל- ג'נסל בע"מ</t>
  </si>
  <si>
    <t>1169689</t>
  </si>
  <si>
    <t>514579887</t>
  </si>
  <si>
    <t>*הום ביוגז- הום ביוגז בע"מ</t>
  </si>
  <si>
    <t>1172204</t>
  </si>
  <si>
    <t>514739325</t>
  </si>
  <si>
    <t>*נוסטרומו- נוסטרומו אנרגיה לימיטד</t>
  </si>
  <si>
    <t>1129451</t>
  </si>
  <si>
    <t>1522277</t>
  </si>
  <si>
    <t>*פינרג'י- פינרג'י בע"מ</t>
  </si>
  <si>
    <t>1172360</t>
  </si>
  <si>
    <t>514354786</t>
  </si>
  <si>
    <t>אקופיה סיינטיפיק- אקופיה סיינטיפיק</t>
  </si>
  <si>
    <t>1169895</t>
  </si>
  <si>
    <t>514856772</t>
  </si>
  <si>
    <t>*הייקון מערכות- הייקון מערכות בע"מ</t>
  </si>
  <si>
    <t>1169945</t>
  </si>
  <si>
    <t>514347160</t>
  </si>
  <si>
    <t>*מאסיבית טכנולוגיות הדפסה תלת מימד- מאסיבית טכנולוגיות הדפסה תלת מימד בע"מ</t>
  </si>
  <si>
    <t>1172972</t>
  </si>
  <si>
    <t>514919810</t>
  </si>
  <si>
    <t>המשביר 365 החזקות בעמ- המשביר 365</t>
  </si>
  <si>
    <t>1104959</t>
  </si>
  <si>
    <t>513389270</t>
  </si>
  <si>
    <t>טרמינל איקס אונליין בעמ- טרמינל איקס אונליין בע"מ</t>
  </si>
  <si>
    <t>1178714</t>
  </si>
  <si>
    <t>515722536</t>
  </si>
  <si>
    <t>מקס סטוק- מקס סטוק בע"מ</t>
  </si>
  <si>
    <t>1168558</t>
  </si>
  <si>
    <t>513618967</t>
  </si>
  <si>
    <t>*אוברסיז- אוברסיז קומרס בע"מ</t>
  </si>
  <si>
    <t>1139617</t>
  </si>
  <si>
    <t>510490071</t>
  </si>
  <si>
    <t>*אוריין- אוריין ש.מ. בע"מ</t>
  </si>
  <si>
    <t>1103506</t>
  </si>
  <si>
    <t>511068256</t>
  </si>
  <si>
    <t>*אמנת- אמנת ניהול ומערכות בע"מ</t>
  </si>
  <si>
    <t>654012</t>
  </si>
  <si>
    <t>520040833</t>
  </si>
  <si>
    <t>*גי וואן- ג'י וואן פתרונות אבטחה בע"מ</t>
  </si>
  <si>
    <t>1156280</t>
  </si>
  <si>
    <t>510095987</t>
  </si>
  <si>
    <t>*הולמס פלייס- הולמס פלייס אינטרנשיונל בע"מ</t>
  </si>
  <si>
    <t>1142587</t>
  </si>
  <si>
    <t>512466723</t>
  </si>
  <si>
    <t>*לודן- לודן חברה להנדסה בע"מ</t>
  </si>
  <si>
    <t>1081439</t>
  </si>
  <si>
    <t>520043381</t>
  </si>
  <si>
    <t>*גלאסבוקס- גלאסבוקס בע"מ</t>
  </si>
  <si>
    <t>1176288</t>
  </si>
  <si>
    <t>514525260</t>
  </si>
  <si>
    <t>*סיפיה וויזן- סיפיה ווז'ן בע"מ</t>
  </si>
  <si>
    <t>1181932</t>
  </si>
  <si>
    <t>513476010</t>
  </si>
  <si>
    <t>*רייזור לאבס- רייזור לאבס בע"מ</t>
  </si>
  <si>
    <t>1172527</t>
  </si>
  <si>
    <t>515369296</t>
  </si>
  <si>
    <t>סה"כ call 001 אופציות</t>
  </si>
  <si>
    <t>Mobileye NV- Mobileye NV</t>
  </si>
  <si>
    <t>nl0010831061</t>
  </si>
  <si>
    <t>NYSE</t>
  </si>
  <si>
    <t>560030876</t>
  </si>
  <si>
    <t>Kornit Digital ltd- קורנית דיגיטל בע"מ</t>
  </si>
  <si>
    <t>IL0011216723</t>
  </si>
  <si>
    <t>NASDAQ</t>
  </si>
  <si>
    <t>513195420</t>
  </si>
  <si>
    <t>FIVERR INTERNATIONAL LTD- פייבר אינטרנשיונל בע"מ</t>
  </si>
  <si>
    <t>IL0011582033</t>
  </si>
  <si>
    <t>514440874</t>
  </si>
  <si>
    <t>*Ormat Technologies MG- אורמת טכנולגיות אינק</t>
  </si>
  <si>
    <t>US6866881021</t>
  </si>
  <si>
    <t>INMODE LTD- אינמוד בע"מ</t>
  </si>
  <si>
    <t>IL0011595993</t>
  </si>
  <si>
    <t>514073618</t>
  </si>
  <si>
    <t>SOL-GEL TECHNOL- SOL GEL TECHNOLOGIES</t>
  </si>
  <si>
    <t>IL0011417206</t>
  </si>
  <si>
    <t>512544693</t>
  </si>
  <si>
    <t>UROGEN PHARMA LTD- יורוג'ן פארמה בעמ</t>
  </si>
  <si>
    <t>IL0011407140</t>
  </si>
  <si>
    <t>513537621</t>
  </si>
  <si>
    <t>GLOBAL-E ONLINE LTD- גלובל -אי אונליין בע"מ</t>
  </si>
  <si>
    <t>IL0011741688</t>
  </si>
  <si>
    <t>514889534</t>
  </si>
  <si>
    <t>Retailing</t>
  </si>
  <si>
    <t>SOLAREDGE TECHNOLOGI- סולראדג' טכנולוגיות בע"מ</t>
  </si>
  <si>
    <t>US83417M1045</t>
  </si>
  <si>
    <t>513865329</t>
  </si>
  <si>
    <t>Semiconductors &amp; Semiconductor Equipment</t>
  </si>
  <si>
    <t>*CAMTEK- קמטק בע"מ</t>
  </si>
  <si>
    <t>IL0010952641</t>
  </si>
  <si>
    <t>JFROG Ltd- JFROG LTD</t>
  </si>
  <si>
    <t>IL0011684185</t>
  </si>
  <si>
    <t>514130491</t>
  </si>
  <si>
    <t>MONDAY.COM LTD- MONDAY.COM LTD</t>
  </si>
  <si>
    <t>IL0011762130</t>
  </si>
  <si>
    <t>514025428</t>
  </si>
  <si>
    <t>RISKIFIED- Riskified Ltd</t>
  </si>
  <si>
    <t>IL0011786493</t>
  </si>
  <si>
    <t>514844117</t>
  </si>
  <si>
    <t>SIMILARWEB LTD- similarweb ltd</t>
  </si>
  <si>
    <t>IL0011751653</t>
  </si>
  <si>
    <t>514244714</t>
  </si>
  <si>
    <t>SPLITIT PAYMENTS- SPLITIT PAYMENTS</t>
  </si>
  <si>
    <t>IL0011570806</t>
  </si>
  <si>
    <t>514193291</t>
  </si>
  <si>
    <t>Verint Systems Inc- VERINT SYSTEMS</t>
  </si>
  <si>
    <t>US92343X1000</t>
  </si>
  <si>
    <t>10467</t>
  </si>
  <si>
    <t>Wix.Com Ltd- וויקס.קום בע"מ</t>
  </si>
  <si>
    <t>IL0011301780</t>
  </si>
  <si>
    <t>513881177</t>
  </si>
  <si>
    <t>CYBERARK SOFTWAR- סייברארק תוכנה בע"מ</t>
  </si>
  <si>
    <t>il0011334468</t>
  </si>
  <si>
    <t>512291642</t>
  </si>
  <si>
    <t>Check Point Software- צ'ק פוינט</t>
  </si>
  <si>
    <t>IL0010824113</t>
  </si>
  <si>
    <t>520042821</t>
  </si>
  <si>
    <t>ARBE ROBOTICS- ARBE ROBOTICS</t>
  </si>
  <si>
    <t>IL0011796625</t>
  </si>
  <si>
    <t>515333128</t>
  </si>
  <si>
    <t>Technology Hardware &amp; Equipment</t>
  </si>
  <si>
    <t>INNOVIZ TECHNOLOGIES LTD- INNOVIZ TECHNOLOGIES KTS 8097</t>
  </si>
  <si>
    <t>IL0011745804</t>
  </si>
  <si>
    <t>515382422</t>
  </si>
  <si>
    <t>Stratasys- Stratasys Ltd</t>
  </si>
  <si>
    <t>IL0011267213</t>
  </si>
  <si>
    <t>512607698</t>
  </si>
  <si>
    <t>ZIM US Equity- צים שירותי ספנות משולבים בע"מ</t>
  </si>
  <si>
    <t>IL0065100930</t>
  </si>
  <si>
    <t>520015041</t>
  </si>
  <si>
    <t>Transportation</t>
  </si>
  <si>
    <t>ELBIT SYSTEMS LTD- אלביט מערכות בע"מ</t>
  </si>
  <si>
    <t>IL0010811243</t>
  </si>
  <si>
    <t>Tower semiconductor- טאואר סמיקונדקטור בע"מ</t>
  </si>
  <si>
    <t>IL0010823792</t>
  </si>
  <si>
    <t>*Nova measuring inst- נובה מכשירי מדידה בע"מ</t>
  </si>
  <si>
    <t>IL0010845571</t>
  </si>
  <si>
    <t>PAYONEER GLOBAL INC- PAYONEER GLOBAL</t>
  </si>
  <si>
    <t>US70451X1046</t>
  </si>
  <si>
    <t>90240</t>
  </si>
  <si>
    <t>Teva Pharm- טבע תעשיות פרמצבטיות בע"מ</t>
  </si>
  <si>
    <t>US8816242098</t>
  </si>
  <si>
    <t>*BRENMILLER ENERGY LTD- ברנמילר אנרג'י בע"מ</t>
  </si>
  <si>
    <t>IL0011415309</t>
  </si>
  <si>
    <t>514720374</t>
  </si>
  <si>
    <t>Nice Sys Adr- נייס מערכות בע"מ</t>
  </si>
  <si>
    <t>US6536561086</t>
  </si>
  <si>
    <t>Perion networks ltd- פריון נטוורק בע"מ לשעבר אינקרדימייל</t>
  </si>
  <si>
    <t>IL0010958192</t>
  </si>
  <si>
    <t>TESLA INC- TESLA MOTORS INC</t>
  </si>
  <si>
    <t>US88160R1014</t>
  </si>
  <si>
    <t>Bank amer crop- Bank of America</t>
  </si>
  <si>
    <t>US0605051046</t>
  </si>
  <si>
    <t>JPmorgan Chase- JP MORGAN ASSET MANAGEMENT</t>
  </si>
  <si>
    <t>US46625H1005</t>
  </si>
  <si>
    <t>AGCO CORP- AGCO CORP</t>
  </si>
  <si>
    <t>US0010841023</t>
  </si>
  <si>
    <t>AIRBUS GROUP NV- AIRBUS GROUP</t>
  </si>
  <si>
    <t>NL0000235190</t>
  </si>
  <si>
    <t>Boeing com- BOEING CO</t>
  </si>
  <si>
    <t>US0970231058</t>
  </si>
  <si>
    <t>EIFFAGE- EIFFAGE</t>
  </si>
  <si>
    <t>FR0000130452</t>
  </si>
  <si>
    <t>VINCI SA- VINCI SA</t>
  </si>
  <si>
    <t>FR0000125486</t>
  </si>
  <si>
    <t>CIE FINAN RICHEMONT- CIELBZ</t>
  </si>
  <si>
    <t>CH0210483332</t>
  </si>
  <si>
    <t>D.R horton inc- D.R Horton inc</t>
  </si>
  <si>
    <t>US23331A1097</t>
  </si>
  <si>
    <t>LENNAR CORP-A- LENNAR CORP</t>
  </si>
  <si>
    <t>US5260571048</t>
  </si>
  <si>
    <t>Lvmh Moet Hennessy Louis Vui- Lvmh Moet Hennessy Louis Vui</t>
  </si>
  <si>
    <t>FR0000121014</t>
  </si>
  <si>
    <t>Berkshire Hathaway INC-CL A- BERKSHIRE HATHAWAY FIN</t>
  </si>
  <si>
    <t>US0846701086</t>
  </si>
  <si>
    <t>BLACKROCK INC- BlackRock  Asset Managment</t>
  </si>
  <si>
    <t>US09247X1019</t>
  </si>
  <si>
    <t>BYTE ACQUISITION- BYTE ACQUISITION CORP</t>
  </si>
  <si>
    <t>KYG1R25Q1216</t>
  </si>
  <si>
    <t>Goldman Sachs- GOLDMAN SACHS GROUP INC</t>
  </si>
  <si>
    <t>US38141G1040</t>
  </si>
  <si>
    <t>MORGAN STANLEY- MORGAN STANLEY</t>
  </si>
  <si>
    <t>US6174464486</t>
  </si>
  <si>
    <t>ENERGEAN OIL- Energean plc</t>
  </si>
  <si>
    <t>GB00BG12Y042</t>
  </si>
  <si>
    <t>LSE</t>
  </si>
  <si>
    <t>*ENLIGHT- אנלייט אנרגיה מתחדשת בע"מ</t>
  </si>
  <si>
    <t>IL0007200111</t>
  </si>
  <si>
    <t>COSTCO WHOLESALE- COSTCO WHOLESAL</t>
  </si>
  <si>
    <t>US9113121068</t>
  </si>
  <si>
    <t>Food &amp; Staples Retailing</t>
  </si>
  <si>
    <t>TALKSPACE INC US- TALKSPACE INC</t>
  </si>
  <si>
    <t>US87427V1035</t>
  </si>
  <si>
    <t>ALPHABET-C- ALPHABET INC</t>
  </si>
  <si>
    <t>US02079K1079</t>
  </si>
  <si>
    <t>Taboola- Innovid Corp</t>
  </si>
  <si>
    <t>KYG493921061</t>
  </si>
  <si>
    <t>META PLATFORMS- Meta Platforms Inc</t>
  </si>
  <si>
    <t>US30303M1027</t>
  </si>
  <si>
    <t>Netflix Inc- Netflix Inc</t>
  </si>
  <si>
    <t>US64110L1061</t>
  </si>
  <si>
    <t>Pfizer inc- PFIZER INC</t>
  </si>
  <si>
    <t>US7170811035</t>
  </si>
  <si>
    <t>AROUNDTOWN SA- Aroundtown property</t>
  </si>
  <si>
    <t>LU1673108939</t>
  </si>
  <si>
    <t>FWB</t>
  </si>
  <si>
    <t>Amazon inc- amazon.com</t>
  </si>
  <si>
    <t>US0231351067</t>
  </si>
  <si>
    <t>APPLIED MATERIALS INC- APPLIED MATERIALS</t>
  </si>
  <si>
    <t>US0382221051</t>
  </si>
  <si>
    <t>ASML_ASML HOLDING NV-NY REG- ASML HOLDING NV-NY</t>
  </si>
  <si>
    <t>NL0010273215</t>
  </si>
  <si>
    <t>EURONEXT</t>
  </si>
  <si>
    <t>BROADCOM LTD- Broadcom Inc</t>
  </si>
  <si>
    <t>US11135F1012</t>
  </si>
  <si>
    <t>Nvidia crop- NVIDIA CORP</t>
  </si>
  <si>
    <t>US67066G1040</t>
  </si>
  <si>
    <t>TAIWAN SEMICONDUCTOR- TAIWAN Semiconductor</t>
  </si>
  <si>
    <t>US8740391003</t>
  </si>
  <si>
    <t>ADOBE INC- Adobe Inc</t>
  </si>
  <si>
    <t>US00724F1012</t>
  </si>
  <si>
    <t>CROWDSTRIKE HOLDINGS INC -A- CROWDSTRIKE</t>
  </si>
  <si>
    <t>US22788C1053</t>
  </si>
  <si>
    <t>DYNATRACE INC- DYNATRACE INC</t>
  </si>
  <si>
    <t>US2681501092</t>
  </si>
  <si>
    <t>FORTINET- Fortinet Inc</t>
  </si>
  <si>
    <t>US34959E1091</t>
  </si>
  <si>
    <t>Mastercard inc-cla- MASTERCARD INC</t>
  </si>
  <si>
    <t>US57636Q1040</t>
  </si>
  <si>
    <t>Microsoft crop- MICROSOFT CORP</t>
  </si>
  <si>
    <t>US5949181045</t>
  </si>
  <si>
    <t>Palo alto networks- Palo alto networks inc</t>
  </si>
  <si>
    <t>US6974351057</t>
  </si>
  <si>
    <t>SENTINELONE INC -CLASS A- SentinelOne Inc</t>
  </si>
  <si>
    <t>US81730H1095</t>
  </si>
  <si>
    <t>VISA inc-class a- VISA  Inc - CLASS  A</t>
  </si>
  <si>
    <t>US92826C8394</t>
  </si>
  <si>
    <t>NETAPP INC- NetApp inc</t>
  </si>
  <si>
    <t>US64110D1046</t>
  </si>
  <si>
    <t>PURE STORAGE INC- CLASS A- PURE STORAGE</t>
  </si>
  <si>
    <t>US74624M1027</t>
  </si>
  <si>
    <t>SAMSUNG ELECTR-GDR REG- Samsung Electronics co ltd</t>
  </si>
  <si>
    <t>US7960508882</t>
  </si>
  <si>
    <t>DATADOG INC- CLASS A- DATADOG INC-A</t>
  </si>
  <si>
    <t>US23804L1035</t>
  </si>
  <si>
    <t>סה"כ שמחקות מדדי מניות בישראל</t>
  </si>
  <si>
    <t>הראל סל תא 90- הראל קרנות נאמנות בע"מ</t>
  </si>
  <si>
    <t>1148931</t>
  </si>
  <si>
    <t>511776783</t>
  </si>
  <si>
    <t>מניות</t>
  </si>
  <si>
    <t>הראל סל תא בנקים- הראל קרנות נאמנות בע"מ</t>
  </si>
  <si>
    <t>1148949</t>
  </si>
  <si>
    <t>הראל קרן סל תא 125- הראל קרנות נאמנות בע"מ</t>
  </si>
  <si>
    <t>1148899</t>
  </si>
  <si>
    <t>תכלית סל (40) תא -ביטוח- מיטב תכלית קרנות נאמנות בע"מ</t>
  </si>
  <si>
    <t>1197698</t>
  </si>
  <si>
    <t>513534974</t>
  </si>
  <si>
    <t>תכלית סל תא 90- מיטב תכלית קרנות נאמנות בע"מ</t>
  </si>
  <si>
    <t>1143783</t>
  </si>
  <si>
    <t>תכלית סל תא בנקים- מיטב תכלית קרנות נאמנות בע"מ</t>
  </si>
  <si>
    <t>1143726</t>
  </si>
  <si>
    <t>תכלית קרן סל תא 125- מיטב תכלית קרנות נאמנות בע"מ</t>
  </si>
  <si>
    <t>1143718</t>
  </si>
  <si>
    <t>תכלית קרן סל תא 35- מיטב תכלית קרנות נאמנות בע"מ</t>
  </si>
  <si>
    <t>1143700</t>
  </si>
  <si>
    <t>פסגות ת"א בנקים- פסגות קרנות נאמנות בע"מ</t>
  </si>
  <si>
    <t>1148774</t>
  </si>
  <si>
    <t>513765339</t>
  </si>
  <si>
    <t>קסם ETF תא בנקים- קסם קרנות נאמנות בע"מ</t>
  </si>
  <si>
    <t>1146430</t>
  </si>
  <si>
    <t>510938608</t>
  </si>
  <si>
    <t>קסם קרן סל תא 125- קסם קרנות נאמנות בע"מ</t>
  </si>
  <si>
    <t>1146356</t>
  </si>
  <si>
    <t>קסם תא 35- קסם קרנות נאמנות בע"מ</t>
  </si>
  <si>
    <t>1146570</t>
  </si>
  <si>
    <t>קסם תא 90- קסם קרנות נאמנות בע"מ</t>
  </si>
  <si>
    <t>1146331</t>
  </si>
  <si>
    <t>סה"כ שמחקות מדדי מניות בחו"ל</t>
  </si>
  <si>
    <t>סה"כ שמחקות מדדים אחרים בישראל</t>
  </si>
  <si>
    <t>הראל סל (00) תל בונד תשואות- הראל קרנות נאמנות בע"מ</t>
  </si>
  <si>
    <t>1150622</t>
  </si>
  <si>
    <t>אג"ח</t>
  </si>
  <si>
    <t>הראל סל תל בונד 60- הראל קרנות נאמנות בע"מ</t>
  </si>
  <si>
    <t>1150473</t>
  </si>
  <si>
    <t>תכלית סל תלבונד תשו- מיטב תכלית קרנות נאמנות בע"מ</t>
  </si>
  <si>
    <t>1145259</t>
  </si>
  <si>
    <t>תכלית תל בונד 60- מיטב תכלית קרנות נאמנות בע"מ</t>
  </si>
  <si>
    <t>1145101</t>
  </si>
  <si>
    <t>תכלית תל בונד שקלי סד-2- מיטב תכלית קרנות נאמנות בע"מ</t>
  </si>
  <si>
    <t>1145184</t>
  </si>
  <si>
    <t>פסג קרן סל .תלבונד 60- פסגות קרנות נאמנות בע"מ</t>
  </si>
  <si>
    <t>1148006</t>
  </si>
  <si>
    <t>קסם קרן סל תל בונד תשואות- קסם קרנות נאמנות בע"מ</t>
  </si>
  <si>
    <t>1146950</t>
  </si>
  <si>
    <t>קסם תל בונד שקלי- קסם קרנות נאמנות בע"מ</t>
  </si>
  <si>
    <t>1146414</t>
  </si>
  <si>
    <t>סה"כ שמחקות מדדים אחרים בחו"ל</t>
  </si>
  <si>
    <t>סה"כ short</t>
  </si>
  <si>
    <t>סה"כ שמחקות מדדי מניות</t>
  </si>
  <si>
    <t>AMUNDI INDEX MSCI E- Amundi etf</t>
  </si>
  <si>
    <t>LU1437017350</t>
  </si>
  <si>
    <t>AMUNDI MSCI EM MKT 2- Amundi etf</t>
  </si>
  <si>
    <t>LU2573967036</t>
  </si>
  <si>
    <t>GVI_Ishares  S&amp;P North Am- BlackRock  Asset Managment</t>
  </si>
  <si>
    <t>US4642875151</t>
  </si>
  <si>
    <t>ISH MSCI USA ESG EHNCD USD-D- BlackRock  Asset Managment</t>
  </si>
  <si>
    <t>IE00BHZPJ890</t>
  </si>
  <si>
    <t>ISH S&amp;P HLTH CR- BlackRock  Asset Managment</t>
  </si>
  <si>
    <t>IE00B43HR379</t>
  </si>
  <si>
    <t>ISHARES CORE MSCI CH IND ETF- BlackRock  Asset Managment</t>
  </si>
  <si>
    <t>HK2801040828</t>
  </si>
  <si>
    <t>HKSE</t>
  </si>
  <si>
    <t>ISHARES MSCI BRAZIL UCITS DE- BlackRock  Asset Managment</t>
  </si>
  <si>
    <t>DE000A0Q4R85</t>
  </si>
  <si>
    <t>ISHARES MSCI EM ESG ENHANCED UCITS ETF- BlackRock  Asset Managment</t>
  </si>
  <si>
    <t>IE00BHZPJ122</t>
  </si>
  <si>
    <t>ISHARES MSCI EMERGING MARKET UCITS- BlackRock  Asset Managment</t>
  </si>
  <si>
    <t>IE00B0M63177</t>
  </si>
  <si>
    <t>ISHARES MSCI EUROPE ESG EHNCD- BlackRock  Asset Managment</t>
  </si>
  <si>
    <t>IE00BHZPJ783</t>
  </si>
  <si>
    <t>ISHARES S&amp;P500 SWAP UCITS- BlackRock  Asset Managment</t>
  </si>
  <si>
    <t>IE00BMTX1Y45</t>
  </si>
  <si>
    <t>ISHARES US MEDICAL DEVICES A- BlackRock  Asset Managment</t>
  </si>
  <si>
    <t>IE00BMX0DF60</t>
  </si>
  <si>
    <t>ISHARES-IND G&amp;S- BlackRock  Asset Managment</t>
  </si>
  <si>
    <t>DE000A0H08J9</t>
  </si>
  <si>
    <t>ISHR MSCI EUR-I- BlackRock  Asset Managment</t>
  </si>
  <si>
    <t>IE00B1YZSC51</t>
  </si>
  <si>
    <t>COMM SERV SELECT- COMM SERV SELECT</t>
  </si>
  <si>
    <t>US81369Y8527</t>
  </si>
  <si>
    <t>Consumer staples- CONSUMER STAPLES</t>
  </si>
  <si>
    <t>US81369Y3080</t>
  </si>
  <si>
    <t>HORIZON S&amp;P/TSX 60- GLOBAL HORIZON</t>
  </si>
  <si>
    <t>CA44049A1241</t>
  </si>
  <si>
    <t>HSBC MSCI EMERGING MARKETS- HSBC BANK PLC</t>
  </si>
  <si>
    <t>IE00B5SSQT16</t>
  </si>
  <si>
    <t>*INVESCO MSCI EMERGING MKTS- Invesco investment management limited</t>
  </si>
  <si>
    <t>IE00B3DWVS88</t>
  </si>
  <si>
    <t>INVESCO S&amp;P500 ESG ACC- Invesco investment management limited</t>
  </si>
  <si>
    <t>IE00BKS7L097</t>
  </si>
  <si>
    <t>SOURCE S&amp;P 500 UCITS ETF- Invesco investment management limited</t>
  </si>
  <si>
    <t>IE00B3YCGJ38</t>
  </si>
  <si>
    <t>LYX CORE EURSTX600 גר- LYXOR ETF</t>
  </si>
  <si>
    <t>LU0908500753</t>
  </si>
  <si>
    <t>Lyxor etf basic rs- LYXOR ETF</t>
  </si>
  <si>
    <t>lu1834983550</t>
  </si>
  <si>
    <t>LYXOR ETF DJ STX BANK- LYXOR ETF</t>
  </si>
  <si>
    <t>FR0010345371</t>
  </si>
  <si>
    <t>NOMURA ETF- Nomura asset management</t>
  </si>
  <si>
    <t>JP3027630007</t>
  </si>
  <si>
    <t>TSE</t>
  </si>
  <si>
    <t>SPDR EUR ENERGY- Spider</t>
  </si>
  <si>
    <t>IE00BKWQ0F09</t>
  </si>
  <si>
    <t>Consumer discretionary etf- State Street Corp</t>
  </si>
  <si>
    <t>US81369Y4070</t>
  </si>
  <si>
    <t>Energy s.sector spdr- State Street Corp</t>
  </si>
  <si>
    <t>US81369Y5069</t>
  </si>
  <si>
    <t>FIN sel sector spdr- State Street Corp</t>
  </si>
  <si>
    <t>US81369Y6059</t>
  </si>
  <si>
    <t>Industrail select- State Street Corp</t>
  </si>
  <si>
    <t>US81369Y7040</t>
  </si>
  <si>
    <t>SPDR EMERGING MARKETS- State Street Corp</t>
  </si>
  <si>
    <t>IE00B469F816</t>
  </si>
  <si>
    <t>SPDR EUROPE HEALTH- State Street Corp</t>
  </si>
  <si>
    <t>IE00BKWQ0H23</t>
  </si>
  <si>
    <t>SPDR MSCI EUROPE CON- State Street Corp</t>
  </si>
  <si>
    <t>IE00BKWQ0D84</t>
  </si>
  <si>
    <t>Spdr s&amp;p biotech etf- State Street Corp</t>
  </si>
  <si>
    <t>US78464A8707</t>
  </si>
  <si>
    <t>SPDR S&amp;P US ENERGY SELECT- State Street Corp</t>
  </si>
  <si>
    <t>IE00BWBXM492</t>
  </si>
  <si>
    <t>TECHNOLOGY SELECT SECT SPDR- State Street Corp</t>
  </si>
  <si>
    <t>US81369Y8030</t>
  </si>
  <si>
    <t>VANECK SEMICONDUCTOR ETF- Van Eck ETF</t>
  </si>
  <si>
    <t>US57060U2336</t>
  </si>
  <si>
    <t>Vanguard aust share- Vanguard Group</t>
  </si>
  <si>
    <t>AU000000VAS1</t>
  </si>
  <si>
    <t>סה"כ שמחקות מדדים אחרים</t>
  </si>
  <si>
    <t>Ishares markit iboxx $ hy- BlackRock  Asset Managment</t>
  </si>
  <si>
    <t>IE00B4PY7Y77</t>
  </si>
  <si>
    <t>סה"כ אג"ח ממשלתי</t>
  </si>
  <si>
    <t>סה"כ אגח קונצרני</t>
  </si>
  <si>
    <t>LION VII EUR- M&amp;G Investments</t>
  </si>
  <si>
    <t>IE00B62G6V03</t>
  </si>
  <si>
    <t>AMUNDI PLANET- Amundi etf</t>
  </si>
  <si>
    <t>LU1688575437</t>
  </si>
  <si>
    <t>NOMURA-US HIGH YLD BD-I USD- Nomura asset management</t>
  </si>
  <si>
    <t>IE00B3RW8498</t>
  </si>
  <si>
    <t>LION III EUR C3 ACC- M&amp;G Investments</t>
  </si>
  <si>
    <t>IE00B804LV55</t>
  </si>
  <si>
    <t>B</t>
  </si>
  <si>
    <t>MONEDA LATAM CORP DEBI- MONEDA LATAM CORP DEBI</t>
  </si>
  <si>
    <t>KYG620101306</t>
  </si>
  <si>
    <t>B-</t>
  </si>
  <si>
    <t>REAL ESTATE CRED- Real Estate Credit Investments Pcc ltd</t>
  </si>
  <si>
    <t>GB00B0HW5366</t>
  </si>
  <si>
    <t>Cheyne Real Estate Debt Fund C- Cheyn Capital</t>
  </si>
  <si>
    <t>KYG210181668</t>
  </si>
  <si>
    <t>*AWI-ASH WO INDIA OPP FD-DUSD- White Oak</t>
  </si>
  <si>
    <t>IE00BH3N4915</t>
  </si>
  <si>
    <t>GS INDIA EQ IUSDA- goldman sachs</t>
  </si>
  <si>
    <t>LU0333811072</t>
  </si>
  <si>
    <t>VANGUARD-EMR MK ST IN-USD PL- Vanguard Group</t>
  </si>
  <si>
    <t>IE00BFPM9H50</t>
  </si>
  <si>
    <t>ISE</t>
  </si>
  <si>
    <t>סה"כ כתבי אופציות בישראל</t>
  </si>
  <si>
    <t>מניבים ריט אפ 4- מניבים קרן הריט החדשה בע"מ</t>
  </si>
  <si>
    <t>1199322</t>
  </si>
  <si>
    <t>*סיפיה אופציה 1- סיפיה ווז'ן בע"מ</t>
  </si>
  <si>
    <t>1182005</t>
  </si>
  <si>
    <t>סה"כ כתבי אופציה בחו"ל</t>
  </si>
  <si>
    <t>BYTE ACQUISITION CORP- BYTE ACQUISITION CORP</t>
  </si>
  <si>
    <t>KYG1R25Q1133</t>
  </si>
  <si>
    <t>INNOVID EQY WARRANT- Innovid Corp</t>
  </si>
  <si>
    <t>US4576791168</t>
  </si>
  <si>
    <t>סה"כ מדדים כולל מניות</t>
  </si>
  <si>
    <t>BC 3460 NOV 2023</t>
  </si>
  <si>
    <t>84573880</t>
  </si>
  <si>
    <t>BP 3460 NOV 2023</t>
  </si>
  <si>
    <t>84574946</t>
  </si>
  <si>
    <t>BZC 420.00 NOV 2023</t>
  </si>
  <si>
    <t>84590926</t>
  </si>
  <si>
    <t>BZP 420.00 NOV 2023</t>
  </si>
  <si>
    <t>84591189</t>
  </si>
  <si>
    <t>סה"כ ש"ח/מט"ח</t>
  </si>
  <si>
    <t>סה"כ ריבית</t>
  </si>
  <si>
    <t>SPXW 12/29/23 P4000</t>
  </si>
  <si>
    <t>1095727</t>
  </si>
  <si>
    <t>SPXW 12/29/23 P4400</t>
  </si>
  <si>
    <t>1095725</t>
  </si>
  <si>
    <t>KWEB US 11/17/23 C33- אופציות על מדדים בחו"ל</t>
  </si>
  <si>
    <t>1031429</t>
  </si>
  <si>
    <t>סה"כ מטבע</t>
  </si>
  <si>
    <t>סה"כ סחורות</t>
  </si>
  <si>
    <t>MSCI EMGMKT DEC23</t>
  </si>
  <si>
    <t>1096194</t>
  </si>
  <si>
    <t>NASDAQ 100 DEC23</t>
  </si>
  <si>
    <t>1096198</t>
  </si>
  <si>
    <t>S&amp;P500 EMINI FUT DEC23</t>
  </si>
  <si>
    <t>1091010</t>
  </si>
  <si>
    <t>TOPIX FUTR DEC23</t>
  </si>
  <si>
    <t>1103437</t>
  </si>
  <si>
    <t>US 10YR ULTRA FUT DEC23- חוזים עתידיים בחול</t>
  </si>
  <si>
    <t>1038930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</si>
  <si>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</si>
  <si>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</si>
  <si>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</si>
  <si>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</si>
  <si>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</si>
  <si>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</si>
  <si>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</si>
  <si>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</si>
  <si>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</si>
  <si>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</si>
  <si>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</si>
  <si>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</si>
  <si>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</si>
  <si>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</si>
  <si>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אלביט מערכות נעמ1-OTC- אלביט מערכות בע"מ</t>
  </si>
  <si>
    <t>714000289</t>
  </si>
  <si>
    <t>סה"כ תעודות חוב מסחריות של חברות ישראליות</t>
  </si>
  <si>
    <t>סה"כ תעודות חוב מסחריות של חברות זרות</t>
  </si>
  <si>
    <t>מקורות אגח 6 רמ- מקורות חברת מים בע"מ</t>
  </si>
  <si>
    <t>1100908</t>
  </si>
  <si>
    <t>מקורות אגח 8 רמ- מקורות חברת מים בע"מ</t>
  </si>
  <si>
    <t>1124346</t>
  </si>
  <si>
    <t>רפאל אגח ג- רפאל-רשות לפיתוח אמצעי לחימה בע"מ</t>
  </si>
  <si>
    <t>1140276</t>
  </si>
  <si>
    <t>520042185</t>
  </si>
  <si>
    <t>לאומי למשכנתאות שה- בנק לאומי לישראל בע"מ</t>
  </si>
  <si>
    <t>301790</t>
  </si>
  <si>
    <t>נתיבי גז אג"ח א - רמ- נתיבי הגז הטבעי לישראל בע"מ</t>
  </si>
  <si>
    <t>1103084</t>
  </si>
  <si>
    <t>אגד אגח 1-רמ- אגד חברה לתחבורה בע"מ</t>
  </si>
  <si>
    <t>1198787</t>
  </si>
  <si>
    <t>570012377</t>
  </si>
  <si>
    <t>יהב קוקו סדרה ד (לס)- לא ברצף- בנק יהב</t>
  </si>
  <si>
    <t>6620300</t>
  </si>
  <si>
    <t>520020421</t>
  </si>
  <si>
    <t>אלון חברת הדלק אגח סד' א MG- אלון חברת הדלק לישראל בע"מ</t>
  </si>
  <si>
    <t>11015671</t>
  </si>
  <si>
    <t>520041690</t>
  </si>
  <si>
    <t>רפאל אגח סדרה ה 2020/2026- רפאל-רשות לפיתוח אמצעי לחימה בע"מ</t>
  </si>
  <si>
    <t>1140292</t>
  </si>
  <si>
    <t>רפאל סד' ד 2020/2034- רפאל-רשות לפיתוח אמצעי לחימה בע"מ</t>
  </si>
  <si>
    <t>1140284</t>
  </si>
  <si>
    <t>מתם מרכז תעשיות מדע חיפה אגח א לס- מת"ם - מרכז תעשיות מדע חיפה בע"מ</t>
  </si>
  <si>
    <t>1138999</t>
  </si>
  <si>
    <t>510687403</t>
  </si>
  <si>
    <t>*אורמת אגח 4 רמ- אורמת טכנולגיות אינק</t>
  </si>
  <si>
    <t>1167212</t>
  </si>
  <si>
    <t>גב-ים נגב אגח א רמ- גב-ים נגב בע"מ</t>
  </si>
  <si>
    <t>1151141</t>
  </si>
  <si>
    <t>514189596</t>
  </si>
  <si>
    <t>מקס איט התח אגח ד-רמ- מגדל- מקס איט פיננסים בע"מ לשעבר לאומי קארד</t>
  </si>
  <si>
    <t>11979531</t>
  </si>
  <si>
    <t>512905423</t>
  </si>
  <si>
    <t>אול-יר אג"ח סדרה ג בהשעיה- אול-יר  הולדינגס לימיטד</t>
  </si>
  <si>
    <t>9555</t>
  </si>
  <si>
    <t>נתיבים אגח א רמ</t>
  </si>
  <si>
    <t>1090281</t>
  </si>
  <si>
    <t>513502229</t>
  </si>
  <si>
    <t>Crslnx 4.555 06/30/5- Crosslinx Transit Solutions</t>
  </si>
  <si>
    <t>CA22766TAB04</t>
  </si>
  <si>
    <t>Transed 3.951 9/50- TRANSED PARTNERS GP</t>
  </si>
  <si>
    <t>CA89366TAA57</t>
  </si>
  <si>
    <t>salem מניה לא סחירה- SALEM LIBOR</t>
  </si>
  <si>
    <t>93890</t>
  </si>
  <si>
    <t>364735039</t>
  </si>
  <si>
    <t>אלון דלק מניה לא סחירה- אלון חברת הדלק לישראל בע"מ</t>
  </si>
  <si>
    <t>499906</t>
  </si>
  <si>
    <t>סה"כ קרנות הון סיכון</t>
  </si>
  <si>
    <t>סה"כ קרנות גידור</t>
  </si>
  <si>
    <t>LUCID ALTERNATIVE U 8/23- Surgix ltd</t>
  </si>
  <si>
    <t>9768</t>
  </si>
  <si>
    <t>Noked Long L.P</t>
  </si>
  <si>
    <t>992880</t>
  </si>
  <si>
    <t>LUCID ALTERNATIVE FUND- לוסיד אלטרנטיב</t>
  </si>
  <si>
    <t>9628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</si>
  <si>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</si>
  <si>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</si>
  <si>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</si>
  <si>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</si>
  <si>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ION TECH FEEDER FUND- ION TECH FEEDER FUND</t>
  </si>
  <si>
    <t>KYG4939W1188</t>
  </si>
  <si>
    <t>סה"כ קרנות נדל"ן בחו"ל</t>
  </si>
  <si>
    <t>סה"כ קרנות השקעה אחרות בחו"ל</t>
  </si>
  <si>
    <t>סה"כ כתבי אופציה בישראל</t>
  </si>
  <si>
    <t>ג'י סיטי כתב  אופציה לס  02/22</t>
  </si>
  <si>
    <t>633476</t>
  </si>
  <si>
    <t>נוסטרומו אופ</t>
  </si>
  <si>
    <t>623209</t>
  </si>
  <si>
    <t>OTC_שקל מטח</t>
  </si>
  <si>
    <t>702004078</t>
  </si>
  <si>
    <t>OTC_שקל מטח- מסלקת הבורסה</t>
  </si>
  <si>
    <t>702003973</t>
  </si>
  <si>
    <t>702003974</t>
  </si>
  <si>
    <t>סה"כ מט"ח/מט"ח</t>
  </si>
  <si>
    <t>מימון ישיר אגח 16 -רמ- מימון ישיר הנפקות(סדרה 16) בע"מ</t>
  </si>
  <si>
    <t>1198340</t>
  </si>
  <si>
    <t>לאומי אגח 1 צמודות אשראי - CLN רמ- בנק לאומי לישראל בע"מ</t>
  </si>
  <si>
    <t>1198639</t>
  </si>
  <si>
    <t>סה"כ כנגד חסכון עמיתים/מבוטחים</t>
  </si>
  <si>
    <t>סה"כ מבוטחות במשכנתא או תיקי משכנתאות</t>
  </si>
  <si>
    <t>לא</t>
  </si>
  <si>
    <t>סה"כ מובטחות בערבות בנקאית</t>
  </si>
  <si>
    <t>סה"כ מובטחות בבטחונות אחרים</t>
  </si>
  <si>
    <t>כן</t>
  </si>
  <si>
    <t>AA</t>
  </si>
  <si>
    <t>AA-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</si>
  <si>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</si>
  <si>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</si>
  <si>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</si>
  <si>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</si>
  <si>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</si>
  <si>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</si>
  <si>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</si>
  <si>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Fitch</t>
  </si>
  <si>
    <t>סה"כ נקוב במט"ח</t>
  </si>
  <si>
    <t>סה"כ צמודי מט"ח</t>
  </si>
  <si>
    <t>סה"כ מניב</t>
  </si>
  <si>
    <t>סה"כ לא מניב</t>
  </si>
  <si>
    <t>חייבים בגין עסקה עתידית SPAC-B</t>
  </si>
  <si>
    <t>8397</t>
  </si>
  <si>
    <t>זכאים</t>
  </si>
  <si>
    <t>28080000</t>
  </si>
  <si>
    <t>זכאים מס עמיתים</t>
  </si>
  <si>
    <t>28200000</t>
  </si>
  <si>
    <t>חייבים</t>
  </si>
  <si>
    <t>27960000</t>
  </si>
  <si>
    <t>חייבים וזכאים בגין שיקוף</t>
  </si>
  <si>
    <t>26630548</t>
  </si>
  <si>
    <t>חייבים/זכאים עמלת up front</t>
  </si>
  <si>
    <t>75621</t>
  </si>
  <si>
    <t>מניות הפחתת שווי ניירות חסומים</t>
  </si>
  <si>
    <t>3140130</t>
  </si>
  <si>
    <t>עו'ש(לקבל)</t>
  </si>
  <si>
    <t>1111111111</t>
  </si>
  <si>
    <t>עמלות UP FRONT - דולר</t>
  </si>
  <si>
    <t>7890</t>
  </si>
  <si>
    <t>עמלת upfront - $אוסטרלי</t>
  </si>
  <si>
    <t>7760</t>
  </si>
  <si>
    <t>עמלת upfront - יורו</t>
  </si>
  <si>
    <t>8919</t>
  </si>
  <si>
    <t>עמלת upfront - כתר נורבגי</t>
  </si>
  <si>
    <t>8770</t>
  </si>
  <si>
    <t>עמלת upfront - לי"ש</t>
  </si>
  <si>
    <t>8295</t>
  </si>
  <si>
    <t>בטחונות דולר ארצות הברית לאומי</t>
  </si>
  <si>
    <t>300011017</t>
  </si>
  <si>
    <t>בטחונות ין יפני לאומי</t>
  </si>
  <si>
    <t>300011010</t>
  </si>
  <si>
    <t>אגח הפחתת  שווי ניירות חסומים</t>
  </si>
  <si>
    <t>11109151</t>
  </si>
  <si>
    <t>רבית עוש לקבל</t>
  </si>
  <si>
    <t>1111110</t>
  </si>
  <si>
    <t>מגדל מקפת קרנות פנסיה וקופות גמל בע"מ</t>
  </si>
  <si>
    <t>מגדל קופת גמל מרכזית לפיצויים</t>
  </si>
  <si>
    <t>בנק דיסקונט לישראל בע"מ</t>
  </si>
  <si>
    <t>20003- 11- בנק דיסקונט</t>
  </si>
  <si>
    <t>מעלות S&amp;P</t>
  </si>
  <si>
    <t>20001- 11- בנק דיסקונט</t>
  </si>
  <si>
    <t>70002- 11- בנק דיסקונט</t>
  </si>
  <si>
    <t>130018- 11- בנק דיסקונט</t>
  </si>
  <si>
    <t>בנק הפועלים בע"מ</t>
  </si>
  <si>
    <t>70002- 12- בנק הפועלים</t>
  </si>
  <si>
    <t>80031- 12- בנק הפועלים</t>
  </si>
  <si>
    <t>100006- 12- בנק הפועלים</t>
  </si>
  <si>
    <t>בנק לאומי לישראל בע"מ</t>
  </si>
  <si>
    <t>20003- 10- בנק לאומי</t>
  </si>
  <si>
    <t>130018- 10- בנק לאומי</t>
  </si>
  <si>
    <t>20001- 10- בנק לאומי</t>
  </si>
  <si>
    <t>100006- 10- בנק לאומי</t>
  </si>
  <si>
    <t>80031- 10- בנק לאומי</t>
  </si>
  <si>
    <t>280028- 10- בנק לאומי</t>
  </si>
  <si>
    <t>200005- 10- בנק לאומי</t>
  </si>
  <si>
    <t>70002- 10- בנק לאומי</t>
  </si>
  <si>
    <t>30005- 10- בנק לאומי</t>
  </si>
  <si>
    <t>200040- 10- לאומי</t>
  </si>
  <si>
    <t>בנק מזרחי טפחות בע"מ</t>
  </si>
  <si>
    <t>20003- 20- בנק מזרחי</t>
  </si>
  <si>
    <t>20001- 20- בנק מזרחי</t>
  </si>
  <si>
    <t>100006- 20- בנק מזרחי</t>
  </si>
  <si>
    <t>70002- 20- בנק מזרחי</t>
  </si>
  <si>
    <t>80031- 20- בנק מזרחי</t>
  </si>
  <si>
    <t>130018- 20- בנק מזרחי</t>
  </si>
  <si>
    <t>JP MORGAN</t>
  </si>
  <si>
    <t>20003- 85- JP MORGAN</t>
  </si>
  <si>
    <t>20001- 85- JP MORGAN</t>
  </si>
  <si>
    <t>80031- 85- JP MORGAN</t>
  </si>
  <si>
    <t>1111111111- 11- בנק דיסקונט</t>
  </si>
  <si>
    <t>1111111111- 20- בנק מזרחי</t>
  </si>
  <si>
    <t>יובנק בע"מ</t>
  </si>
  <si>
    <t>ל.ר.</t>
  </si>
  <si>
    <t>Dbrs</t>
  </si>
  <si>
    <t>WBD 4.279 03/15/32</t>
  </si>
  <si>
    <t>סה"כ חוזים עתידיים בישראל</t>
  </si>
  <si>
    <t>הפניקס</t>
  </si>
  <si>
    <t>10000632</t>
  </si>
  <si>
    <t>פועלים</t>
  </si>
  <si>
    <t>10000643</t>
  </si>
  <si>
    <t>או פי סי אנרגיה</t>
  </si>
  <si>
    <t>10000668</t>
  </si>
  <si>
    <t>בזק</t>
  </si>
  <si>
    <t>10000669</t>
  </si>
  <si>
    <t>10000677</t>
  </si>
  <si>
    <t>ישראכרט</t>
  </si>
  <si>
    <t>10000676</t>
  </si>
  <si>
    <t>10000667</t>
  </si>
  <si>
    <t>לאומי</t>
  </si>
  <si>
    <t>10000757</t>
  </si>
  <si>
    <t>10000721</t>
  </si>
  <si>
    <t>+ILS/-USD 3.31 11-10-23 (11) -437</t>
  </si>
  <si>
    <t>10003349</t>
  </si>
  <si>
    <t>10000665</t>
  </si>
  <si>
    <t>+ILS/-USD 3.31 11-10-23 (98) -438</t>
  </si>
  <si>
    <t>10003353</t>
  </si>
  <si>
    <t>+ILS/-USD 3.3115 11-10-23 (20) -435</t>
  </si>
  <si>
    <t>10000110</t>
  </si>
  <si>
    <t>10003351</t>
  </si>
  <si>
    <t>+ILS/-USD 3.332 10-10-23 (11) -442</t>
  </si>
  <si>
    <t>10000663</t>
  </si>
  <si>
    <t>+ILS/-USD 3.3358 10-10-23 (10) -442</t>
  </si>
  <si>
    <t>10003345</t>
  </si>
  <si>
    <t>+ILS/-USD 3.336 10-10-23 (12) -444</t>
  </si>
  <si>
    <t>10003347</t>
  </si>
  <si>
    <t>+ILS/-USD 3.3392 12-10-23 (20) -438</t>
  </si>
  <si>
    <t>10003359</t>
  </si>
  <si>
    <t>+ILS/-USD 3.34 12-10-23 (10) -438</t>
  </si>
  <si>
    <t>10003355</t>
  </si>
  <si>
    <t>+ILS/-USD 3.3413 12-10-23 (11) -437</t>
  </si>
  <si>
    <t>10003357</t>
  </si>
  <si>
    <t>+ILS/-USD 3.3736 19-10-23 (94) -435</t>
  </si>
  <si>
    <t>10003396</t>
  </si>
  <si>
    <t>+ILS/-USD 3.374 19-10-23 (10) -420</t>
  </si>
  <si>
    <t>10000837</t>
  </si>
  <si>
    <t>+ILS/-USD 3.3767 19-10-23 (11) -433</t>
  </si>
  <si>
    <t>10003394</t>
  </si>
  <si>
    <t>10000673</t>
  </si>
  <si>
    <t>+ILS/-USD 3.3915 18-10-23 (11) -455</t>
  </si>
  <si>
    <t>10000671</t>
  </si>
  <si>
    <t>10003389</t>
  </si>
  <si>
    <t>+ILS/-USD 3.393 18-10-23 (12) -456</t>
  </si>
  <si>
    <t>10000833</t>
  </si>
  <si>
    <t>10003391</t>
  </si>
  <si>
    <t>+ILS/-USD 3.3933 18-10-23 (10) -457</t>
  </si>
  <si>
    <t>10003387</t>
  </si>
  <si>
    <t>10000831</t>
  </si>
  <si>
    <t>+ILS/-USD 3.3945 23-10-23 (20) -455</t>
  </si>
  <si>
    <t>10003405</t>
  </si>
  <si>
    <t>+ILS/-USD 3.3954 19-10-23 (20) -446</t>
  </si>
  <si>
    <t>10000839</t>
  </si>
  <si>
    <t>+ILS/-USD 3.397 23-10-23 (10) -455</t>
  </si>
  <si>
    <t>10003401</t>
  </si>
  <si>
    <t>+ILS/-USD 3.4 23-10-23 (12) -457</t>
  </si>
  <si>
    <t>10003403</t>
  </si>
  <si>
    <t>+ILS/-USD 3.4241 25-10-23 (20) -449</t>
  </si>
  <si>
    <t>10000112</t>
  </si>
  <si>
    <t>+ILS/-USD 3.4242 25-10-23 (10) -448</t>
  </si>
  <si>
    <t>10000199</t>
  </si>
  <si>
    <t>10000843</t>
  </si>
  <si>
    <t>+ILS/-USD 3.4253 25-10-23 (11) -447</t>
  </si>
  <si>
    <t>10003415</t>
  </si>
  <si>
    <t>10000845</t>
  </si>
  <si>
    <t>10000675</t>
  </si>
  <si>
    <t>+ILS/-USD 3.4262 25-10-23 (93) -448</t>
  </si>
  <si>
    <t>10000847</t>
  </si>
  <si>
    <t>+ILS/-USD 3.4289 24-10-23 (11) -451</t>
  </si>
  <si>
    <t>10003413</t>
  </si>
  <si>
    <t>+ILS/-USD 3.43 16-10-23 (10) -463</t>
  </si>
  <si>
    <t>10003370</t>
  </si>
  <si>
    <t>+ILS/-USD 3.43 16-10-23 (12) -463</t>
  </si>
  <si>
    <t>10003374</t>
  </si>
  <si>
    <t>+ILS/-USD 3.432 17-10-23 (93) -460</t>
  </si>
  <si>
    <t>10003380</t>
  </si>
  <si>
    <t>+ILS/-USD 3.432 24-10-23 (10) -448</t>
  </si>
  <si>
    <t>10000197</t>
  </si>
  <si>
    <t>10000841</t>
  </si>
  <si>
    <t>+ILS/-USD 3.4335 16-10-23 (11) -465</t>
  </si>
  <si>
    <t>10003372</t>
  </si>
  <si>
    <t>+ILS/-USD 3.4336 16-10-23 (94) -464</t>
  </si>
  <si>
    <t>10003376</t>
  </si>
  <si>
    <t>+ILS/-USD 3.488 26-10-23 (12) -481</t>
  </si>
  <si>
    <t>10000864</t>
  </si>
  <si>
    <t>+ILS/-USD 3.49 26-10-23 (20) -480</t>
  </si>
  <si>
    <t>10000862</t>
  </si>
  <si>
    <t>+ILS/-USD 3.491 26-10-23 (10) -483</t>
  </si>
  <si>
    <t>10003478</t>
  </si>
  <si>
    <t>10000681</t>
  </si>
  <si>
    <t>+ILS/-USD 3.4916 26-10-23 (98) -484</t>
  </si>
  <si>
    <t>10003476</t>
  </si>
  <si>
    <t>+ILS/-USD 3.502 01-11-23 (12) -436</t>
  </si>
  <si>
    <t>10003490</t>
  </si>
  <si>
    <t>+ILS/-USD 3.5024 01-11-23 (11) -436</t>
  </si>
  <si>
    <t>10003488</t>
  </si>
  <si>
    <t>+ILS/-USD 3.5131 02-11-23 (20) -449</t>
  </si>
  <si>
    <t>10003494</t>
  </si>
  <si>
    <t>+ILS/-USD 3.5143 02-11-23 (11) -447</t>
  </si>
  <si>
    <t>10000683</t>
  </si>
  <si>
    <t>+ILS/-USD 3.517 16-11-23 (20) -393</t>
  </si>
  <si>
    <t>10003599</t>
  </si>
  <si>
    <t>10000711</t>
  </si>
  <si>
    <t>+ILS/-USD 3.52 16-11-23 (12) -390</t>
  </si>
  <si>
    <t>10003597</t>
  </si>
  <si>
    <t>+ILS/-USD 3.524 16-11-23 (93) -390</t>
  </si>
  <si>
    <t>10003601</t>
  </si>
  <si>
    <t>+ILS/-USD 3.526 21-11-23 (11) -390</t>
  </si>
  <si>
    <t>10000713</t>
  </si>
  <si>
    <t>10003603</t>
  </si>
  <si>
    <t>+ILS/-USD 3.5275 20-11-23 (10) -380</t>
  </si>
  <si>
    <t>10003593</t>
  </si>
  <si>
    <t>+ILS/-USD 3.528 21-11-23 (94) -390</t>
  </si>
  <si>
    <t>10003605</t>
  </si>
  <si>
    <t>+ILS/-USD 3.53 20-11-23 (12) -383</t>
  </si>
  <si>
    <t>10003595</t>
  </si>
  <si>
    <t>+ILS/-USD 3.55 15-11-23 (12) -462</t>
  </si>
  <si>
    <t>10000887</t>
  </si>
  <si>
    <t>+ILS/-USD 3.5626 14-11-23 (11) -474</t>
  </si>
  <si>
    <t>10003556</t>
  </si>
  <si>
    <t>+ILS/-USD 3.5656 14-11-23 (98) -474</t>
  </si>
  <si>
    <t>10003560</t>
  </si>
  <si>
    <t>+ILS/-USD 3.5657 14-11-23 (10) -473</t>
  </si>
  <si>
    <t>10000213</t>
  </si>
  <si>
    <t>10003554</t>
  </si>
  <si>
    <t>+ILS/-USD 3.5662 08-11-23 (10) -438</t>
  </si>
  <si>
    <t>10000209</t>
  </si>
  <si>
    <t>10003524</t>
  </si>
  <si>
    <t>+ILS/-USD 3.5672 08-11-23 (20) -438</t>
  </si>
  <si>
    <t>10003526</t>
  </si>
  <si>
    <t>+ILS/-USD 3.57 14-11-23 (12) -473</t>
  </si>
  <si>
    <t>10003558</t>
  </si>
  <si>
    <t>10000697</t>
  </si>
  <si>
    <t>+ILS/-USD 3.5717 06-11-23 (11) -483</t>
  </si>
  <si>
    <t>10000685</t>
  </si>
  <si>
    <t>10003498</t>
  </si>
  <si>
    <t>10000869</t>
  </si>
  <si>
    <t>+ILS/-USD 3.572 14-12-23 (10) -460</t>
  </si>
  <si>
    <t>10003564</t>
  </si>
  <si>
    <t>+ILS/-USD 3.5759 14-11-23 (11) -441</t>
  </si>
  <si>
    <t>10000883</t>
  </si>
  <si>
    <t>+ILS/-USD 3.58 10-10-23 (20) -365</t>
  </si>
  <si>
    <t>10000885</t>
  </si>
  <si>
    <t>+ILS/-USD 3.5882 14-12-23 (11) -458</t>
  </si>
  <si>
    <t>10003568</t>
  </si>
  <si>
    <t>10000703</t>
  </si>
  <si>
    <t>+ILS/-USD 3.595 26-10-23 (11) -420</t>
  </si>
  <si>
    <t>10000875</t>
  </si>
  <si>
    <t>10000693</t>
  </si>
  <si>
    <t>+ILS/-USD 3.596 26-10-23 (20) -420</t>
  </si>
  <si>
    <t>10000877</t>
  </si>
  <si>
    <t>+ILS/-USD 3.602 09-11-23 (12) -440</t>
  </si>
  <si>
    <t>10003546</t>
  </si>
  <si>
    <t>+ILS/-USD 3.602 09-11-23 (20) -443</t>
  </si>
  <si>
    <t>10003544</t>
  </si>
  <si>
    <t>+ILS/-USD 3.603 08-11-23 (10) -430</t>
  </si>
  <si>
    <t>10000211</t>
  </si>
  <si>
    <t>+ILS/-USD 3.603 09-11-23 (98) -440</t>
  </si>
  <si>
    <t>10003548</t>
  </si>
  <si>
    <t>+ILS/-USD 3.604 09-11-23 (11) -440</t>
  </si>
  <si>
    <t>10003542</t>
  </si>
  <si>
    <t>+ILS/-USD 3.611 13-12-23 (12) -440</t>
  </si>
  <si>
    <t>10003589</t>
  </si>
  <si>
    <t>+ILS/-USD 3.612 13-12-23 (20) -445</t>
  </si>
  <si>
    <t>10003591</t>
  </si>
  <si>
    <t>+ILS/-USD 3.6125 07-11-23 (12) -450</t>
  </si>
  <si>
    <t>10003519</t>
  </si>
  <si>
    <t>10000871</t>
  </si>
  <si>
    <t>+ILS/-USD 3.6125 13-11-23 (12) -445</t>
  </si>
  <si>
    <t>10000879</t>
  </si>
  <si>
    <t>+ILS/-USD 3.612902 07-11-23 (93) -443</t>
  </si>
  <si>
    <t>10000691</t>
  </si>
  <si>
    <t>+ILS/-USD 3.613 07-11-23 (11) -450</t>
  </si>
  <si>
    <t>10003517</t>
  </si>
  <si>
    <t>+ILS/-USD 3.6146 07-11-23 (20) -444</t>
  </si>
  <si>
    <t>10003521</t>
  </si>
  <si>
    <t>10000689</t>
  </si>
  <si>
    <t>+ILS/-USD 3.6149 13-11-23 (11) -441</t>
  </si>
  <si>
    <t>10000695</t>
  </si>
  <si>
    <t>+ILS/-USD 3.617 13-11-23 (20) -446</t>
  </si>
  <si>
    <t>10000881</t>
  </si>
  <si>
    <t>+ILS/-USD 3.617 16-11-23 (10) -390</t>
  </si>
  <si>
    <t>10000910</t>
  </si>
  <si>
    <t>10000218</t>
  </si>
  <si>
    <t>10003587</t>
  </si>
  <si>
    <t>+ILS/-USD 3.625 07-11-23 (12) -463</t>
  </si>
  <si>
    <t>10003506</t>
  </si>
  <si>
    <t>+ILS/-USD 3.637 15-11-23 (12) -433</t>
  </si>
  <si>
    <t>10003579</t>
  </si>
  <si>
    <t>+ILS/-USD 3.537 30-11-23 (11) -260</t>
  </si>
  <si>
    <t>10003829</t>
  </si>
  <si>
    <t>+ILS/-USD 3.542 30-11-23 (12) -266</t>
  </si>
  <si>
    <t>10003831</t>
  </si>
  <si>
    <t>+ILS/-USD 3.547 30-11-23 (10) -264</t>
  </si>
  <si>
    <t>10000249</t>
  </si>
  <si>
    <t>10000748</t>
  </si>
  <si>
    <t>+ILS/-USD 3.555 22-11-23 (11) -400</t>
  </si>
  <si>
    <t>10003615</t>
  </si>
  <si>
    <t>10000717</t>
  </si>
  <si>
    <t>+ILS/-USD 3.5568 22-11-23 (10) -397</t>
  </si>
  <si>
    <t>10000223</t>
  </si>
  <si>
    <t>10000715</t>
  </si>
  <si>
    <t>10003611</t>
  </si>
  <si>
    <t>+ILS/-USD 3.558 16-10-23 (11) -178</t>
  </si>
  <si>
    <t>10000753</t>
  </si>
  <si>
    <t>+ILS/-USD 3.558 22-11-23 (94) -380</t>
  </si>
  <si>
    <t>10003613</t>
  </si>
  <si>
    <t>+ILS/-USD 3.56 16-10-23 (20) -179</t>
  </si>
  <si>
    <t>10000976</t>
  </si>
  <si>
    <t>10000751</t>
  </si>
  <si>
    <t>+ILS/-USD 3.5603 22-11-23 (12) -397</t>
  </si>
  <si>
    <t>10000912</t>
  </si>
  <si>
    <t>+ILS/-USD 3.582 17-10-23 (11) -174</t>
  </si>
  <si>
    <t>10000756</t>
  </si>
  <si>
    <t>+ILS/-USD 3.596 24-10-23 (12) -192</t>
  </si>
  <si>
    <t>10003844</t>
  </si>
  <si>
    <t>+ILS/-USD 3.6041 09-11-23 (10) -364</t>
  </si>
  <si>
    <t>10003632</t>
  </si>
  <si>
    <t>+ILS/-USD 3.6055 27-11-23 (94) -375</t>
  </si>
  <si>
    <t>10003645</t>
  </si>
  <si>
    <t>+ILS/-USD 3.6076 09-11-23 (12) -359</t>
  </si>
  <si>
    <t>10003636</t>
  </si>
  <si>
    <t>+ILS/-USD 3.608 27-11-23 (10) -374</t>
  </si>
  <si>
    <t>10003639</t>
  </si>
  <si>
    <t>+ILS/-USD 3.6085 27-11-23 (11) -375</t>
  </si>
  <si>
    <t>10003641</t>
  </si>
  <si>
    <t>10000720</t>
  </si>
  <si>
    <t>+ILS/-USD 3.6085 27-11-23 (93) -375</t>
  </si>
  <si>
    <t>10003643</t>
  </si>
  <si>
    <t>+ILS/-USD 3.6092 15-11-23 (11) -348</t>
  </si>
  <si>
    <t>10003646</t>
  </si>
  <si>
    <t>+ILS/-USD 3.6122 15-11-23 (11) -348</t>
  </si>
  <si>
    <t>10003648</t>
  </si>
  <si>
    <t>+ILS/-USD 3.615 28-11-23 (11) -368</t>
  </si>
  <si>
    <t>10003651</t>
  </si>
  <si>
    <t>+ILS/-USD 3.616 28-11-23 (10) -368</t>
  </si>
  <si>
    <t>10000117</t>
  </si>
  <si>
    <t>10000227</t>
  </si>
  <si>
    <t>+ILS/-USD 3.616 28-11-23 (12) -369</t>
  </si>
  <si>
    <t>10000924</t>
  </si>
  <si>
    <t>+ILS/-USD 3.617 29-11-23 (10) -370</t>
  </si>
  <si>
    <t>10003660</t>
  </si>
  <si>
    <t>+ILS/-USD 3.62 05-12-23 (11) -370</t>
  </si>
  <si>
    <t>10000936</t>
  </si>
  <si>
    <t>+ILS/-USD 3.62 05-12-23 (12) -370</t>
  </si>
  <si>
    <t>10000938</t>
  </si>
  <si>
    <t>+ILS/-USD 3.62 29-11-23 (12) -370</t>
  </si>
  <si>
    <t>10003656</t>
  </si>
  <si>
    <t>10000926</t>
  </si>
  <si>
    <t>+ILS/-USD 3.62 29-11-23 (20) -371</t>
  </si>
  <si>
    <t>10000928</t>
  </si>
  <si>
    <t>10003658</t>
  </si>
  <si>
    <t>+ILS/-USD 3.62 29-11-23 (98) -370</t>
  </si>
  <si>
    <t>10003662</t>
  </si>
  <si>
    <t>+ILS/-USD 3.62 30-11-23 (11) -330</t>
  </si>
  <si>
    <t>10000950</t>
  </si>
  <si>
    <t>+ILS/-USD 3.621 05-12-23 (20) -373</t>
  </si>
  <si>
    <t>10000940</t>
  </si>
  <si>
    <t>+ILS/-USD 3.6225 04-12-23 (10) -335</t>
  </si>
  <si>
    <t>10003356</t>
  </si>
  <si>
    <t>+ILS/-USD 3.63 30-11-23 (11) -327</t>
  </si>
  <si>
    <t>10003706</t>
  </si>
  <si>
    <t>+ILS/-USD 3.63 30-11-23 (12) -328</t>
  </si>
  <si>
    <t>10003708</t>
  </si>
  <si>
    <t>+ILS/-USD 3.63 30-11-23 (20) -327</t>
  </si>
  <si>
    <t>10000948</t>
  </si>
  <si>
    <t>+ILS/-USD 3.6317 30-11-23 (10) -327</t>
  </si>
  <si>
    <t>10003704</t>
  </si>
  <si>
    <t>+ILS/-USD 3.6384 04-12-23 (10) -326</t>
  </si>
  <si>
    <t>10003358</t>
  </si>
  <si>
    <t>+ILS/-USD 3.643 11-10-23 (20) -145</t>
  </si>
  <si>
    <t>10000981</t>
  </si>
  <si>
    <t>+ILS/-USD 3.646 07-12-23 (20) -264</t>
  </si>
  <si>
    <t>10000985</t>
  </si>
  <si>
    <t>+ILS/-USD 3.649 07-12-23 (11) -269</t>
  </si>
  <si>
    <t>10003870</t>
  </si>
  <si>
    <t>+ILS/-USD 3.663 07-12-23 (10) -271</t>
  </si>
  <si>
    <t>10000983</t>
  </si>
  <si>
    <t>+USD/-ILS 3.5342 29-11-23 (12) -248</t>
  </si>
  <si>
    <t>10003832</t>
  </si>
  <si>
    <t>+USD/-ILS 3.539 29-11-23 (20) -250</t>
  </si>
  <si>
    <t>10003827</t>
  </si>
  <si>
    <t>+USD/-ILS 3.554 14-12-23 (11) -282</t>
  </si>
  <si>
    <t>10003822</t>
  </si>
  <si>
    <t>+USD/-ILS 3.557 30-11-23 (10) -251</t>
  </si>
  <si>
    <t>10003820</t>
  </si>
  <si>
    <t>+USD/-ILS 3.557 30-11-23 (11) -251</t>
  </si>
  <si>
    <t>10003824</t>
  </si>
  <si>
    <t>+USD/-ILS 3.5628 14-11-23 (10) -227</t>
  </si>
  <si>
    <t>10003825</t>
  </si>
  <si>
    <t>+USD/-ILS 3.567 16-11-23 (10) -230</t>
  </si>
  <si>
    <t>10000974</t>
  </si>
  <si>
    <t>+USD/-ILS 3.5745 06-11-23 (11) -220</t>
  </si>
  <si>
    <t>10003812</t>
  </si>
  <si>
    <t>+USD/-ILS 3.575 07-11-23 (12) -220</t>
  </si>
  <si>
    <t>10003813</t>
  </si>
  <si>
    <t>+USD/-ILS 3.58 28-11-23 (11) -242</t>
  </si>
  <si>
    <t>10003861</t>
  </si>
  <si>
    <t>+USD/-ILS 3.5842 26-10-23 (10) -183</t>
  </si>
  <si>
    <t>10003863</t>
  </si>
  <si>
    <t>+USD/-ILS 3.5848 23-10-23 (10) -177</t>
  </si>
  <si>
    <t>10003865</t>
  </si>
  <si>
    <t>+USD/-ILS 3.59 29-11-23 (10) -252</t>
  </si>
  <si>
    <t>10003851</t>
  </si>
  <si>
    <t>+USD/-ILS 3.59 30-11-23 (11) -253</t>
  </si>
  <si>
    <t>10003847</t>
  </si>
  <si>
    <t>+USD/-ILS 3.59 30-11-23 (12) -252</t>
  </si>
  <si>
    <t>10003849</t>
  </si>
  <si>
    <t>+USD/-ILS 3.5953 14-12-23 (11) -272</t>
  </si>
  <si>
    <t>10000765</t>
  </si>
  <si>
    <t>+USD/-ILS 3.6024 04-12-23 (10) -361</t>
  </si>
  <si>
    <t>+USD/-ILS 3.608 22-11-23 (11) -315</t>
  </si>
  <si>
    <t>10003686</t>
  </si>
  <si>
    <t>+USD/-ILS 3.6092 27-11-23 (11) -338</t>
  </si>
  <si>
    <t>10003687</t>
  </si>
  <si>
    <t>+USD/-ILS 3.6223 04-12-23 (10) -377</t>
  </si>
  <si>
    <t>10003354</t>
  </si>
  <si>
    <t>+USD/-ILS 3.634 04-12-23 (10) -305</t>
  </si>
  <si>
    <t>+USD/-ILS 3.643 11-10-23 (20) -145</t>
  </si>
  <si>
    <t>10000120</t>
  </si>
  <si>
    <t>+USD/-ILS 3.713 24-10-23 (10) -242</t>
  </si>
  <si>
    <t>10000968</t>
  </si>
  <si>
    <t>+ILS/-USD 3.56 22-01-24 (11) -320</t>
  </si>
  <si>
    <t>10001003</t>
  </si>
  <si>
    <t>10003961</t>
  </si>
  <si>
    <t>+ILS/-USD 3.563 22-01-24 (20) -320</t>
  </si>
  <si>
    <t>10001005</t>
  </si>
  <si>
    <t>+ILS/-USD 3.564 22-01-24 (10) -320</t>
  </si>
  <si>
    <t>10003959</t>
  </si>
  <si>
    <t>+ILS/-USD 3.572 20-11-23 (11) -187</t>
  </si>
  <si>
    <t>10000781</t>
  </si>
  <si>
    <t>+ILS/-USD 3.6527 25-01-24 (12) -333</t>
  </si>
  <si>
    <t>10003972</t>
  </si>
  <si>
    <t>+ILS/-USD 3.6654 23-01-24 (12) -346</t>
  </si>
  <si>
    <t>10000788</t>
  </si>
  <si>
    <t>+ILS/-USD 3.672 04-12-23 (10) -245</t>
  </si>
  <si>
    <t>10003364</t>
  </si>
  <si>
    <t>+ILS/-USD 3.675 23-01-24 (11) -340</t>
  </si>
  <si>
    <t>10000786</t>
  </si>
  <si>
    <t>+ILS/-USD 3.6758 23-01-24 (10) -342</t>
  </si>
  <si>
    <t>10003965</t>
  </si>
  <si>
    <t>+ILS/-USD 3.6761 23-01-24 (11) -339</t>
  </si>
  <si>
    <t>10003966</t>
  </si>
  <si>
    <t>+ILS/-USD 3.678 22-01-24 (10) -358</t>
  </si>
  <si>
    <t>10001010</t>
  </si>
  <si>
    <t>+ILS/-USD 3.6801 23-01-24 (11) -339</t>
  </si>
  <si>
    <t>10003967</t>
  </si>
  <si>
    <t>+ILS/-USD 3.694 29-11-23 (10) -235</t>
  </si>
  <si>
    <t>10003875</t>
  </si>
  <si>
    <t>10000989</t>
  </si>
  <si>
    <t>+ILS/-USD 3.696 07-12-23 (12) -245</t>
  </si>
  <si>
    <t>10003873</t>
  </si>
  <si>
    <t>+ILS/-USD 3.6968 29-11-23 (11) -232</t>
  </si>
  <si>
    <t>10000987</t>
  </si>
  <si>
    <t>10000769</t>
  </si>
  <si>
    <t>+ILS/-USD 3.7359 09-11-23 (11) -141</t>
  </si>
  <si>
    <t>10003985</t>
  </si>
  <si>
    <t>+ILS/-USD 3.741 29-01-24 (11) -308</t>
  </si>
  <si>
    <t>10004007</t>
  </si>
  <si>
    <t>+ILS/-USD 3.7437 25-01-24 (12) -293</t>
  </si>
  <si>
    <t>10003998</t>
  </si>
  <si>
    <t>+ILS/-USD 3.744 25-01-24 (10) -295</t>
  </si>
  <si>
    <t>10003996</t>
  </si>
  <si>
    <t>+ILS/-USD 3.744 29-01-24 (10) -306</t>
  </si>
  <si>
    <t>10004005</t>
  </si>
  <si>
    <t>+ILS/-USD 3.744 29-01-24 (12) -310</t>
  </si>
  <si>
    <t>10004003</t>
  </si>
  <si>
    <t>+ILS/-USD 3.7486 04-12-23 (10) -174</t>
  </si>
  <si>
    <t>10003369</t>
  </si>
  <si>
    <t>+ILS/-USD 3.751 29-01-24 (11) -310</t>
  </si>
  <si>
    <t>10004029</t>
  </si>
  <si>
    <t>+ILS/-USD 3.765 21-02-24 (11) -324</t>
  </si>
  <si>
    <t>10000799</t>
  </si>
  <si>
    <t>10004046</t>
  </si>
  <si>
    <t>+ILS/-USD 3.7659 14-02-24 (10) -316</t>
  </si>
  <si>
    <t>10004033</t>
  </si>
  <si>
    <t>+ILS/-USD 3.769 21-02-24 (10) -324</t>
  </si>
  <si>
    <t>10004044</t>
  </si>
  <si>
    <t>10000274</t>
  </si>
  <si>
    <t>10000797</t>
  </si>
  <si>
    <t>+ILS/-USD 3.7697 25-01-24 (10) -308</t>
  </si>
  <si>
    <t>10000265</t>
  </si>
  <si>
    <t>+ILS/-USD 3.77 28-02-24 (11) -340</t>
  </si>
  <si>
    <t>10000801</t>
  </si>
  <si>
    <t>10004077</t>
  </si>
  <si>
    <t>+ILS/-USD 3.7705 28-02-24 (10) -340</t>
  </si>
  <si>
    <t>10004075</t>
  </si>
  <si>
    <t>10000286</t>
  </si>
  <si>
    <t>+ILS/-USD 3.7725 25-01-24 (11) -315</t>
  </si>
  <si>
    <t>10004001</t>
  </si>
  <si>
    <t>+ILS/-USD 3.7732 29-01-24 (20) -318</t>
  </si>
  <si>
    <t>10004023</t>
  </si>
  <si>
    <t>+ILS/-USD 3.7736 07-03-24 (94) -334</t>
  </si>
  <si>
    <t>10004107</t>
  </si>
  <si>
    <t>+ILS/-USD 3.776 21-02-24 (20) -327</t>
  </si>
  <si>
    <t>10001036</t>
  </si>
  <si>
    <t>10004048</t>
  </si>
  <si>
    <t>+ILS/-USD 3.776 29-01-24 (12) -318</t>
  </si>
  <si>
    <t>10000792</t>
  </si>
  <si>
    <t>+ILS/-USD 3.7766 07-03-24 (11) -334</t>
  </si>
  <si>
    <t>10000803</t>
  </si>
  <si>
    <t>+ILS/-USD 3.7766 07-03-24 (12) -334</t>
  </si>
  <si>
    <t>10004105</t>
  </si>
  <si>
    <t>+ILS/-USD 3.777 12-03-24 (20) -330</t>
  </si>
  <si>
    <t>10004112</t>
  </si>
  <si>
    <t>+ILS/-USD 3.78 06-03-24 (11) -331</t>
  </si>
  <si>
    <t>10004102</t>
  </si>
  <si>
    <t>+ILS/-USD 3.78 06-03-24 (12) -331</t>
  </si>
  <si>
    <t>10004100</t>
  </si>
  <si>
    <t>+ILS/-USD 3.78 12-03-24 (11) -330</t>
  </si>
  <si>
    <t>10004110</t>
  </si>
  <si>
    <t>10001063</t>
  </si>
  <si>
    <t>+ILS/-USD 3.783 29-02-24 (10) -353</t>
  </si>
  <si>
    <t>10004084</t>
  </si>
  <si>
    <t>+ILS/-USD 3.784 29-02-24 (20) -349</t>
  </si>
  <si>
    <t>10001047</t>
  </si>
  <si>
    <t>+ILS/-USD 3.7847 29-02-24 (11) -353</t>
  </si>
  <si>
    <t>10004080</t>
  </si>
  <si>
    <t>10001045</t>
  </si>
  <si>
    <t>+ILS/-USD 3.785 29-02-24 (12) -353</t>
  </si>
  <si>
    <t>10004082</t>
  </si>
  <si>
    <t>+ILS/-USD 3.786 15-02-24 (11) -305</t>
  </si>
  <si>
    <t>10004036</t>
  </si>
  <si>
    <t>+ILS/-USD 3.786 15-02-24 (12) -300</t>
  </si>
  <si>
    <t>10004038</t>
  </si>
  <si>
    <t>+ILS/-USD 3.7875 15-02-24 (20) -305</t>
  </si>
  <si>
    <t>10000795</t>
  </si>
  <si>
    <t>10004040</t>
  </si>
  <si>
    <t>+ILS/-USD 3.788 13-03-24 (10) -334</t>
  </si>
  <si>
    <t>10004116</t>
  </si>
  <si>
    <t>+ILS/-USD 3.788 15-02-24 (12) -303</t>
  </si>
  <si>
    <t>10004042</t>
  </si>
  <si>
    <t>+ILS/-USD 3.7896 13-03-24 (11) -334</t>
  </si>
  <si>
    <t>10004118</t>
  </si>
  <si>
    <t>10000805</t>
  </si>
  <si>
    <t>+ILS/-USD 3.79 05-03-24 (20) -337</t>
  </si>
  <si>
    <t>10004098</t>
  </si>
  <si>
    <t>+ILS/-USD 3.79 13-03-24 (98) -334</t>
  </si>
  <si>
    <t>10004120</t>
  </si>
  <si>
    <t>+ILS/-USD 3.79 22-02-24 (11) -340</t>
  </si>
  <si>
    <t>10004050</t>
  </si>
  <si>
    <t>+ILS/-USD 3.7902 22-01-24 (20) -248</t>
  </si>
  <si>
    <t>10004034</t>
  </si>
  <si>
    <t>+ILS/-USD 3.7913 22-02-24 (20) -337</t>
  </si>
  <si>
    <t>10004054</t>
  </si>
  <si>
    <t>+ILS/-USD 3.792 22-02-24 (12) -339</t>
  </si>
  <si>
    <t>10004052</t>
  </si>
  <si>
    <t>+ILS/-USD 3.7925 05-03-24 (12) -335</t>
  </si>
  <si>
    <t>10001053</t>
  </si>
  <si>
    <t>10004096</t>
  </si>
  <si>
    <t>+ILS/-USD 3.793 22-02-24 (98) -347</t>
  </si>
  <si>
    <t>10004056</t>
  </si>
  <si>
    <t>+ILS/-USD 3.7936 05-03-24 (11) -334</t>
  </si>
  <si>
    <t>10004094</t>
  </si>
  <si>
    <t>+ILS/-USD 3.7939 04-12-23 (10) -156</t>
  </si>
  <si>
    <t>+ILS/-USD 3.7943 22-02-24 (10) -337</t>
  </si>
  <si>
    <t>10000279</t>
  </si>
  <si>
    <t>+ILS/-USD 3.8132 26-02-24 (11) -328</t>
  </si>
  <si>
    <t>10004063</t>
  </si>
  <si>
    <t>+ILS/-USD 3.8135 26-02-24 (10) -330</t>
  </si>
  <si>
    <t>10000282</t>
  </si>
  <si>
    <t>+ILS/-USD 3.818 22-02-24 (20) -305</t>
  </si>
  <si>
    <t>10004126</t>
  </si>
  <si>
    <t>+USD/-ILS 3.5511 07-12-23 (11) -219</t>
  </si>
  <si>
    <t>10003933</t>
  </si>
  <si>
    <t>+USD/-ILS 3.5625 30-11-23 (10) -195</t>
  </si>
  <si>
    <t>10000264</t>
  </si>
  <si>
    <t>+USD/-ILS 3.5695 09-11-23 (10) -155</t>
  </si>
  <si>
    <t>10003927</t>
  </si>
  <si>
    <t>+USD/-ILS 3.57 09-11-23 (11) -155</t>
  </si>
  <si>
    <t>10003929</t>
  </si>
  <si>
    <t>+USD/-ILS 3.57 09-11-23 (12) -155</t>
  </si>
  <si>
    <t>10003931</t>
  </si>
  <si>
    <t>+USD/-ILS 3.5745 15-11-23 (11) -155</t>
  </si>
  <si>
    <t>10003950</t>
  </si>
  <si>
    <t>+USD/-ILS 3.5756 20-11-23 (10) -164</t>
  </si>
  <si>
    <t>10003952</t>
  </si>
  <si>
    <t>+USD/-ILS 3.654 04-12-23 (10) -190</t>
  </si>
  <si>
    <t>10003368</t>
  </si>
  <si>
    <t>+USD/-ILS 3.65425 08-11-23 (10) -157.5</t>
  </si>
  <si>
    <t>10003963</t>
  </si>
  <si>
    <t>+USD/-ILS 3.6728 04-12-23 (10) -182</t>
  </si>
  <si>
    <t>10003365</t>
  </si>
  <si>
    <t>+USD/-ILS 3.6881 19-10-23 (10) -119</t>
  </si>
  <si>
    <t>10001017</t>
  </si>
  <si>
    <t>+USD/-ILS 3.6883 18-10-23 (10) -117</t>
  </si>
  <si>
    <t>10001015</t>
  </si>
  <si>
    <t>+USD/-ILS 3.765 21-02-24 (10) -310</t>
  </si>
  <si>
    <t>10000288</t>
  </si>
  <si>
    <t>+USD/-ILS 3.78 04-12-23 (10) -180</t>
  </si>
  <si>
    <t>10003371</t>
  </si>
  <si>
    <t>+USD/-ILS 3.78 21-02-24 (20) -288</t>
  </si>
  <si>
    <t>10001061</t>
  </si>
  <si>
    <t>+USD/-ILS 3.785 07-12-23 (10) -155</t>
  </si>
  <si>
    <t>10001034</t>
  </si>
  <si>
    <t>+USD/-ILS 3.8055 22-01-24 (10) -235</t>
  </si>
  <si>
    <t>10001057</t>
  </si>
  <si>
    <t>+USD/-ILS 3.8105 11-10-23 (20) -45</t>
  </si>
  <si>
    <t>10000124</t>
  </si>
  <si>
    <t>+USD/-ILS 3.8234 24-10-23 (10) -56</t>
  </si>
  <si>
    <t>10001055</t>
  </si>
  <si>
    <t>+USD/-ILS 3.8422 25-10-23 (20) -63</t>
  </si>
  <si>
    <t>10000126</t>
  </si>
  <si>
    <t>סה"כ מט"ח/ מט"ח</t>
  </si>
  <si>
    <t>+USD/-EUR 1.0759 06-11-23 (10) +89</t>
  </si>
  <si>
    <t>10003771</t>
  </si>
  <si>
    <t>10000960</t>
  </si>
  <si>
    <t>+USD/-EUR 1.0759 06-11-23 (20) +89</t>
  </si>
  <si>
    <t>10003773</t>
  </si>
  <si>
    <t>+USD/-EUR 1.11079 10-01-24 (10) +112.9</t>
  </si>
  <si>
    <t>10000253</t>
  </si>
  <si>
    <t>10003867</t>
  </si>
  <si>
    <t>10000979</t>
  </si>
  <si>
    <t>+AUD/-USD 0.64482 16-01-24 (10) +34.2</t>
  </si>
  <si>
    <t>10004021</t>
  </si>
  <si>
    <t>+AUD/-USD 0.64582 16-01-24 (10) +34.2</t>
  </si>
  <si>
    <t>10004022</t>
  </si>
  <si>
    <t>+AUD/-USD 0.65395 16-01-24 (10) +33.5</t>
  </si>
  <si>
    <t>10004030</t>
  </si>
  <si>
    <t>+CAD/-USD 1.3567 22-01-24 (10) -33</t>
  </si>
  <si>
    <t>10004020</t>
  </si>
  <si>
    <t>+CAD/-USD 1.36055 22-01-24 (12) -34.5</t>
  </si>
  <si>
    <t>10004026</t>
  </si>
  <si>
    <t>+EUR/-USD 1.1063 10-01-24 (10) +107</t>
  </si>
  <si>
    <t>10000258</t>
  </si>
  <si>
    <t>+EUR/-USD 1.1099 13-02-24 (10) +109</t>
  </si>
  <si>
    <t>10003367</t>
  </si>
  <si>
    <t>+GBP/-USD 1.25785 11-03-24 (10) +2.5</t>
  </si>
  <si>
    <t>10001031</t>
  </si>
  <si>
    <t>+JPY/-USD 135.582 16-01-24 (12) -391.8</t>
  </si>
  <si>
    <t>10003948</t>
  </si>
  <si>
    <t>+JPY/-USD 135.615 16-01-24 (11) -393.5</t>
  </si>
  <si>
    <t>10003954</t>
  </si>
  <si>
    <t>+JPY/-USD 135.623 16-01-24 (10) -393.5</t>
  </si>
  <si>
    <t>10003956</t>
  </si>
  <si>
    <t>+JPY/-USD 143 16-01-24 (12) -329</t>
  </si>
  <si>
    <t>10004028</t>
  </si>
  <si>
    <t>+JPY/-USD 143.088 16-01-24 (10) -335.2</t>
  </si>
  <si>
    <t>10004016</t>
  </si>
  <si>
    <t>+JPY/-USD 143.14 16-01-24 (12) -336</t>
  </si>
  <si>
    <t>10004017</t>
  </si>
  <si>
    <t>+JPY/-USD 143.145 16-01-24 (10) -329.5</t>
  </si>
  <si>
    <t>10004027</t>
  </si>
  <si>
    <t>+JPY/-USD 145.165 16-01-24 (12) -284.5</t>
  </si>
  <si>
    <t>10004103</t>
  </si>
  <si>
    <t>+JPY/-USD 145.22 16-01-24 (20) -285</t>
  </si>
  <si>
    <t>10004108</t>
  </si>
  <si>
    <t>+JPY/-USD 146.193 16-01-24 (12) -2.7</t>
  </si>
  <si>
    <t>10004121</t>
  </si>
  <si>
    <t>+JPY/-USD 146.62 16-01-24 (10) -257</t>
  </si>
  <si>
    <t>10004123</t>
  </si>
  <si>
    <t>+USD/-AUD 0.63995 16-01-24 (10) +29.5</t>
  </si>
  <si>
    <t>10004061</t>
  </si>
  <si>
    <t>+USD/-AUD 0.64493 16-01-24 (10) +34.3</t>
  </si>
  <si>
    <t>10004014</t>
  </si>
  <si>
    <t>+USD/-AUD 0.64637 16-01-24 (10) +28.7</t>
  </si>
  <si>
    <t>10004065</t>
  </si>
  <si>
    <t>+USD/-CAD 1.30937 22-01-24 (10) -33.3</t>
  </si>
  <si>
    <t>10003942</t>
  </si>
  <si>
    <t>+USD/-CAD 1.30967 22-01-24 (11) -33.3</t>
  </si>
  <si>
    <t>10003944</t>
  </si>
  <si>
    <t>+USD/-CAD 1.31013 22-01-24 (12) -33.7</t>
  </si>
  <si>
    <t>10003946</t>
  </si>
  <si>
    <t>+USD/-EUR 1.05772 13-02-24 (10) +68.2</t>
  </si>
  <si>
    <t>10003373</t>
  </si>
  <si>
    <t>+USD/-EUR 1.06675 04-03-24 (10) +79.5</t>
  </si>
  <si>
    <t>10004122</t>
  </si>
  <si>
    <t>+USD/-EUR 1.067 04-03-24 (12) +79</t>
  </si>
  <si>
    <t>10004113</t>
  </si>
  <si>
    <t>+USD/-EUR 1.08135 04-03-24 (12) +95.5</t>
  </si>
  <si>
    <t>10004073</t>
  </si>
  <si>
    <t>+USD/-EUR 1.08155 04-03-24 (11) +95.5</t>
  </si>
  <si>
    <t>10004071</t>
  </si>
  <si>
    <t>+USD/-EUR 1.0816 18-03-24 (11) +106</t>
  </si>
  <si>
    <t>10004060</t>
  </si>
  <si>
    <t>+USD/-EUR 1.08165 04-03-24 (10) +95.5</t>
  </si>
  <si>
    <t>10001043</t>
  </si>
  <si>
    <t>10000284</t>
  </si>
  <si>
    <t>+USD/-EUR 1.0818 18-03-24 (10) +106</t>
  </si>
  <si>
    <t>10004058</t>
  </si>
  <si>
    <t>+USD/-EUR 1.0818 18-03-24 (20) +106</t>
  </si>
  <si>
    <t>10001041</t>
  </si>
  <si>
    <t>+USD/-EUR 1.08296 27-02-24 (10) +98.8</t>
  </si>
  <si>
    <t>10001039</t>
  </si>
  <si>
    <t>+USD/-EUR 1.08345 25-03-24 (10) +98.5</t>
  </si>
  <si>
    <t>10004090</t>
  </si>
  <si>
    <t>10001049</t>
  </si>
  <si>
    <t>+USD/-EUR 1.08345 25-03-24 (20) +98.5</t>
  </si>
  <si>
    <t>10001051</t>
  </si>
  <si>
    <t>+USD/-EUR 1.0835 25-03-24 (12) +98</t>
  </si>
  <si>
    <t>10004092</t>
  </si>
  <si>
    <t>+USD/-EUR 1.0919 27-02-24 (10) +106</t>
  </si>
  <si>
    <t>10004011</t>
  </si>
  <si>
    <t>+USD/-EUR 1.11352 27-02-24 (10) +111</t>
  </si>
  <si>
    <t>10001019</t>
  </si>
  <si>
    <t>+USD/-EUR 1.11501 27-02-24 (20) +110.1</t>
  </si>
  <si>
    <t>10003983</t>
  </si>
  <si>
    <t>10001021</t>
  </si>
  <si>
    <t>+USD/-EUR 1.1171 12-02-24 (12) +111</t>
  </si>
  <si>
    <t>10003969</t>
  </si>
  <si>
    <t>+USD/-EUR 1.1176 12-02-24 (10) +111</t>
  </si>
  <si>
    <t>10003971</t>
  </si>
  <si>
    <t>+USD/-EUR 1.1176 12-02-24 (20) +111</t>
  </si>
  <si>
    <t>10001009</t>
  </si>
  <si>
    <t>+USD/-EUR 1.11762 12-02-24 (11) +111.2</t>
  </si>
  <si>
    <t>10001007</t>
  </si>
  <si>
    <t>+USD/-EUR 1.1308 18-01-24 (10) +102</t>
  </si>
  <si>
    <t>10003935</t>
  </si>
  <si>
    <t>10001001</t>
  </si>
  <si>
    <t>+USD/-EUR 1.1308 18-01-24 (20) +102</t>
  </si>
  <si>
    <t>10003939</t>
  </si>
  <si>
    <t>+USD/-EUR 1.1312 18-01-24 (12) +102</t>
  </si>
  <si>
    <t>10003937</t>
  </si>
  <si>
    <t>+USD/-GBP 1.22007 11-03-24 (11) +13.7</t>
  </si>
  <si>
    <t>10004114</t>
  </si>
  <si>
    <t>+USD/-GBP 1.268895 20-02-24 (11) -3.05</t>
  </si>
  <si>
    <t>10003989</t>
  </si>
  <si>
    <t>+USD/-GBP 1.269 20-02-24 (12) -3.2</t>
  </si>
  <si>
    <t>10003991</t>
  </si>
  <si>
    <t>+USD/-GBP 1.2692 11-03-24 (10) +1</t>
  </si>
  <si>
    <t>10001023</t>
  </si>
  <si>
    <t>+USD/-GBP 1.2692 20-02-24 (10) -3</t>
  </si>
  <si>
    <t>10003987</t>
  </si>
  <si>
    <t>+USD/-GBP 1.27056 11-01-24 (10) -12.4</t>
  </si>
  <si>
    <t>10000993</t>
  </si>
  <si>
    <t>10003888</t>
  </si>
  <si>
    <t>+USD/-GBP 1.27077 11-01-24 (12) -13.3</t>
  </si>
  <si>
    <t>10003886</t>
  </si>
  <si>
    <t>+USD/-GBP 1.2711 11-01-24 (11) -13</t>
  </si>
  <si>
    <t>10003884</t>
  </si>
  <si>
    <t>+USD/-JPY 135.623 16-01-24 (10) -393.5</t>
  </si>
  <si>
    <t>10003362</t>
  </si>
  <si>
    <t>+USD/-JPY 139.172 16-01-24 (10) -377</t>
  </si>
  <si>
    <t>10003976</t>
  </si>
  <si>
    <t>SW0728__TELBOR3M/3.8_2</t>
  </si>
  <si>
    <t>10000036</t>
  </si>
  <si>
    <t>SW0928__TELBOR3M/4.21_12</t>
  </si>
  <si>
    <t>10000039</t>
  </si>
  <si>
    <t>SW0928__TELBOR3M/4.29_13</t>
  </si>
  <si>
    <t>10000040</t>
  </si>
  <si>
    <t>סה"כ חוזים עתידיים בחו"ל:</t>
  </si>
  <si>
    <t>NIKKEI 225 TOTAL RETURN</t>
  </si>
  <si>
    <t>10003228</t>
  </si>
  <si>
    <t>SPNASEUT INDX</t>
  </si>
  <si>
    <t>10003094</t>
  </si>
  <si>
    <t>SPTR TRS</t>
  </si>
  <si>
    <t>10003491</t>
  </si>
  <si>
    <t>TOPIX TOTAL RETURN INDEX JPY</t>
  </si>
  <si>
    <t>10003492</t>
  </si>
  <si>
    <t>BXTRNIFT</t>
  </si>
  <si>
    <t>10003757</t>
  </si>
  <si>
    <t>10003756</t>
  </si>
  <si>
    <t>10003789</t>
  </si>
  <si>
    <t>10003992</t>
  </si>
  <si>
    <t>SZCOMP</t>
  </si>
  <si>
    <t>10003957</t>
  </si>
  <si>
    <t>ISHARES IBOXX INV GR CORP BD</t>
  </si>
  <si>
    <t>US4642872422</t>
  </si>
  <si>
    <t>* בעל ענין/צד קשור</t>
  </si>
  <si>
    <t>** בהתאם לשיטה שיושמה בדוח הכספי</t>
  </si>
  <si>
    <t>₪ / סה"כ מט"ח</t>
  </si>
  <si>
    <t>גורם 02</t>
  </si>
  <si>
    <t>גורם 01</t>
  </si>
  <si>
    <t>גורם 7</t>
  </si>
  <si>
    <t>גורם 80</t>
  </si>
  <si>
    <t>גורם 17</t>
  </si>
  <si>
    <t>גורם 29</t>
  </si>
  <si>
    <t>גורם 37</t>
  </si>
  <si>
    <t>גורם 62</t>
  </si>
  <si>
    <t>גורם 63</t>
  </si>
  <si>
    <t>גורם 111</t>
  </si>
  <si>
    <t>גורם 144</t>
  </si>
  <si>
    <t>גורם 147</t>
  </si>
  <si>
    <t>גורם 156</t>
  </si>
  <si>
    <t>גורם 162</t>
  </si>
  <si>
    <t>גורם 185</t>
  </si>
  <si>
    <t>גורם 188</t>
  </si>
  <si>
    <t>גורם 26</t>
  </si>
  <si>
    <t>גורם 33</t>
  </si>
  <si>
    <t>גורם 35</t>
  </si>
  <si>
    <t>גורם 64</t>
  </si>
  <si>
    <t>גורם 69</t>
  </si>
  <si>
    <t>*גורם 159</t>
  </si>
  <si>
    <t>גורם 103</t>
  </si>
  <si>
    <t>גורם 104</t>
  </si>
  <si>
    <t>גורם 105</t>
  </si>
  <si>
    <t>גורם 129</t>
  </si>
  <si>
    <t>גורם 130</t>
  </si>
  <si>
    <t>גורם 152</t>
  </si>
  <si>
    <t>גורם 158</t>
  </si>
  <si>
    <t>גורם 172</t>
  </si>
  <si>
    <t>גורם 180</t>
  </si>
  <si>
    <t>גורם 187</t>
  </si>
  <si>
    <t>גורם 30</t>
  </si>
  <si>
    <t>גורם 40</t>
  </si>
  <si>
    <t>גורם 41</t>
  </si>
  <si>
    <t>גורם 47</t>
  </si>
  <si>
    <t>גורם 76</t>
  </si>
  <si>
    <t>גורם 77</t>
  </si>
  <si>
    <t>גורם 81</t>
  </si>
  <si>
    <t>גורם 90</t>
  </si>
  <si>
    <t>גורם 96</t>
  </si>
  <si>
    <t>גורם 154</t>
  </si>
  <si>
    <t>גורם 155</t>
  </si>
  <si>
    <t>גורם 167</t>
  </si>
  <si>
    <t>גורם 89</t>
  </si>
  <si>
    <t>*גורם 70</t>
  </si>
  <si>
    <t>גורם 184</t>
  </si>
  <si>
    <t>גורם 189</t>
  </si>
  <si>
    <t>גורם 117</t>
  </si>
  <si>
    <t>גורם 120</t>
  </si>
  <si>
    <t>גורם 135</t>
  </si>
  <si>
    <t>גורם 177</t>
  </si>
  <si>
    <t>גורם 183</t>
  </si>
  <si>
    <t>גורם 43</t>
  </si>
  <si>
    <t>גורם 97</t>
  </si>
  <si>
    <t>גורם 173</t>
  </si>
  <si>
    <t>גורם 178</t>
  </si>
  <si>
    <t>גורם 181</t>
  </si>
  <si>
    <t>גורם 84</t>
  </si>
  <si>
    <t>גורם 100</t>
  </si>
  <si>
    <t>גורם 107</t>
  </si>
  <si>
    <t>גורם 110</t>
  </si>
  <si>
    <t>גורם 112</t>
  </si>
  <si>
    <t>גורם 125</t>
  </si>
  <si>
    <t>גורם 127</t>
  </si>
  <si>
    <t>גורם 133</t>
  </si>
  <si>
    <t>גורם 134</t>
  </si>
  <si>
    <t>גורם 138</t>
  </si>
  <si>
    <t>גורם 141</t>
  </si>
  <si>
    <t>גורם 142</t>
  </si>
  <si>
    <t>גורם 146</t>
  </si>
  <si>
    <t>גורם 153</t>
  </si>
  <si>
    <t>גורם 157</t>
  </si>
  <si>
    <t>גורם 160</t>
  </si>
  <si>
    <t>גורם 186</t>
  </si>
  <si>
    <t>*גורם 115</t>
  </si>
  <si>
    <t>גורם 191</t>
  </si>
  <si>
    <t>גורם 171</t>
  </si>
  <si>
    <t>גורם 190</t>
  </si>
  <si>
    <t>גורם 168</t>
  </si>
  <si>
    <t>גורם 176</t>
  </si>
  <si>
    <t>גורם 161</t>
  </si>
  <si>
    <t>NR</t>
  </si>
  <si>
    <t>NV1239114</t>
  </si>
  <si>
    <t>516100120</t>
  </si>
  <si>
    <t>אול יר אגח ה ל א סחיר</t>
  </si>
  <si>
    <t>נדל"ן מניב בחו"ל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</si>
</sst>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  <numFmt numFmtId="167" formatCode="0.00000"/>
  </numFmts>
  <fonts count="21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3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43" fontId="15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5" fontId="17" fillId="0" borderId="0" applyFill="0" applyBorder="0" applyProtection="0">
      <alignment horizontal="right"/>
    </xf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</cellStyleXfs>
  <cellXfs count="115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6" fontId="18" fillId="4" borderId="0" xfId="0" applyNumberFormat="1" applyFont="1" applyFill="1"/>
    <xf numFmtId="4" fontId="0" fillId="0" borderId="0" xfId="0" applyNumberFormat="1" applyFont="1"/>
    <xf numFmtId="166" fontId="0" fillId="0" borderId="0" xfId="0" applyNumberFormat="1" applyFont="1"/>
    <xf numFmtId="0" fontId="18" fillId="0" borderId="0" xfId="0" applyFont="1"/>
    <xf numFmtId="166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67" fontId="0" fillId="0" borderId="0" xfId="0" applyNumberFormat="1"/>
    <xf numFmtId="43" fontId="0" fillId="0" borderId="0" xfId="11" applyFont="1" applyFill="1" applyBorder="1"/>
    <xf numFmtId="14" fontId="0" fillId="0" borderId="0" xfId="0" applyNumberFormat="1"/>
    <xf numFmtId="0" fontId="1" fillId="0" borderId="0" xfId="0" applyFont="1"/>
    <xf numFmtId="166" fontId="0" fillId="0" borderId="0" xfId="0" applyNumberFormat="1"/>
    <xf numFmtId="4" fontId="0" fillId="0" borderId="0" xfId="0" applyNumberFormat="1"/>
    <xf numFmtId="0" fontId="0" fillId="0" borderId="0" xfId="0" applyNumberFormat="1"/>
    <xf numFmtId="14" fontId="2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14" fontId="18" fillId="0" borderId="0" xfId="0" applyNumberFormat="1" applyFont="1"/>
    <xf numFmtId="166" fontId="18" fillId="0" borderId="0" xfId="0" applyNumberFormat="1" applyFont="1" applyFill="1"/>
    <xf numFmtId="166" fontId="1" fillId="0" borderId="0" xfId="0" applyNumberFormat="1" applyFont="1" applyFill="1"/>
    <xf numFmtId="10" fontId="18" fillId="4" borderId="0" xfId="12" applyNumberFormat="1" applyFont="1" applyFill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4" fontId="2" fillId="0" borderId="0" xfId="1" applyNumberFormat="1" applyFont="1" applyAlignment="1">
      <alignment horizontal="center"/>
    </xf>
  </cellXfs>
  <cellStyles count="13">
    <cellStyle name="Comma" xfId="11" builtinId="3"/>
    <cellStyle name="Comma 2" xfId="3" xr:uid="{00000000-0005-0000-0000-000000000000}"/>
    <cellStyle name="Currency [0] _1" xfId="4" xr:uid="{00000000-0005-0000-0000-000001000000}"/>
    <cellStyle name="Hyperlink 2" xfId="5" xr:uid="{00000000-0005-0000-0000-000003000000}"/>
    <cellStyle name="Normal" xfId="0" builtinId="0"/>
    <cellStyle name="Normal 11" xfId="6" xr:uid="{00000000-0005-0000-0000-000005000000}"/>
    <cellStyle name="Normal 2" xfId="7" xr:uid="{00000000-0005-0000-0000-000006000000}"/>
    <cellStyle name="Normal 3" xfId="8" xr:uid="{00000000-0005-0000-0000-000007000000}"/>
    <cellStyle name="Normal_2007-16618" xfId="1" xr:uid="{00000000-0005-0000-0000-000008000000}"/>
    <cellStyle name="Percent" xfId="12" builtinId="5"/>
    <cellStyle name="Percent 2" xfId="9" xr:uid="{00000000-0005-0000-0000-000009000000}"/>
    <cellStyle name="Text" xfId="10" xr:uid="{00000000-0005-0000-0000-00000A000000}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2"/>
    <pageSetUpPr fitToPage="1"/>
  </sheetPr>
  <dimension ref="A1:AJ66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5" width="6.7109375" style="1" customWidth="1"/>
    <col min="6" max="6" width="7.5703125" style="1" bestFit="1" customWidth="1"/>
    <col min="7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 s="16" customFormat="1">
      <c r="B1" s="2" t="s">
        <v>0</v>
      </c>
      <c r="C1" s="82">
        <v>45106</v>
      </c>
      <c r="D1" s="15"/>
    </row>
    <row r="2" spans="1:36" s="16" customFormat="1">
      <c r="B2" s="2" t="s">
        <v>1</v>
      </c>
      <c r="C2" s="12" t="s">
        <v>2099</v>
      </c>
      <c r="D2" s="15"/>
    </row>
    <row r="3" spans="1:36" s="16" customFormat="1">
      <c r="B3" s="2" t="s">
        <v>2</v>
      </c>
      <c r="C3" s="26" t="s">
        <v>2100</v>
      </c>
      <c r="D3" s="15"/>
    </row>
    <row r="4" spans="1:36" s="16" customFormat="1">
      <c r="B4" s="2" t="s">
        <v>3</v>
      </c>
      <c r="C4" s="83" t="s">
        <v>196</v>
      </c>
      <c r="D4" s="15"/>
    </row>
    <row r="6" spans="1:36" ht="26.25" customHeight="1">
      <c r="B6" s="98" t="s">
        <v>4</v>
      </c>
      <c r="C6" s="99"/>
      <c r="D6" s="100"/>
    </row>
    <row r="7" spans="1:36" s="3" customFormat="1">
      <c r="B7" s="4"/>
      <c r="C7" s="61" t="s">
        <v>5</v>
      </c>
      <c r="D7" s="62" t="s">
        <v>190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16099.3121555835</v>
      </c>
      <c r="D11" s="97">
        <f>C11/$C$42</f>
        <v>0.14519988587436958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21179.759245868903</v>
      </c>
      <c r="D13" s="78">
        <f t="shared" ref="D13:D22" si="0">C13/$C$42</f>
        <v>0.19102049799563803</v>
      </c>
    </row>
    <row r="14" spans="1:36">
      <c r="A14" s="10" t="s">
        <v>13</v>
      </c>
      <c r="B14" s="70" t="s">
        <v>17</v>
      </c>
      <c r="C14" s="77">
        <v>0</v>
      </c>
      <c r="D14" s="78">
        <f t="shared" si="0"/>
        <v>0</v>
      </c>
    </row>
    <row r="15" spans="1:36">
      <c r="A15" s="10" t="s">
        <v>13</v>
      </c>
      <c r="B15" s="70" t="s">
        <v>18</v>
      </c>
      <c r="C15" s="77">
        <f>'אג"ח קונצרני'!R11</f>
        <v>29978.41048268709</v>
      </c>
      <c r="D15" s="78">
        <f t="shared" si="0"/>
        <v>0.27037563709027951</v>
      </c>
    </row>
    <row r="16" spans="1:36">
      <c r="A16" s="10" t="s">
        <v>13</v>
      </c>
      <c r="B16" s="70" t="s">
        <v>19</v>
      </c>
      <c r="C16" s="77">
        <v>16313.82820461896</v>
      </c>
      <c r="D16" s="78">
        <f t="shared" si="0"/>
        <v>0.14713460864619726</v>
      </c>
    </row>
    <row r="17" spans="1:4">
      <c r="A17" s="10" t="s">
        <v>13</v>
      </c>
      <c r="B17" s="70" t="s">
        <v>194</v>
      </c>
      <c r="C17" s="77">
        <v>23813.93626999624</v>
      </c>
      <c r="D17" s="78">
        <f t="shared" si="0"/>
        <v>0.21477817158938375</v>
      </c>
    </row>
    <row r="18" spans="1:4">
      <c r="A18" s="10" t="s">
        <v>13</v>
      </c>
      <c r="B18" s="70" t="s">
        <v>20</v>
      </c>
      <c r="C18" s="77">
        <v>1879.2060288193379</v>
      </c>
      <c r="D18" s="78">
        <f t="shared" si="0"/>
        <v>1.694858129850987E-2</v>
      </c>
    </row>
    <row r="19" spans="1:4">
      <c r="A19" s="10" t="s">
        <v>13</v>
      </c>
      <c r="B19" s="70" t="s">
        <v>21</v>
      </c>
      <c r="C19" s="77">
        <v>0.79152942309999996</v>
      </c>
      <c r="D19" s="78">
        <f t="shared" si="0"/>
        <v>7.1388131859078228E-6</v>
      </c>
    </row>
    <row r="20" spans="1:4">
      <c r="A20" s="10" t="s">
        <v>13</v>
      </c>
      <c r="B20" s="70" t="s">
        <v>22</v>
      </c>
      <c r="C20" s="77">
        <v>58.77150468</v>
      </c>
      <c r="D20" s="78">
        <f t="shared" si="0"/>
        <v>5.3006089264760184E-4</v>
      </c>
    </row>
    <row r="21" spans="1:4">
      <c r="A21" s="10" t="s">
        <v>13</v>
      </c>
      <c r="B21" s="70" t="s">
        <v>23</v>
      </c>
      <c r="C21" s="77">
        <v>-453.86130823500821</v>
      </c>
      <c r="D21" s="78">
        <f t="shared" si="0"/>
        <v>-4.0933804824487413E-3</v>
      </c>
    </row>
    <row r="22" spans="1:4">
      <c r="A22" s="10" t="s">
        <v>13</v>
      </c>
      <c r="B22" s="70" t="s">
        <v>24</v>
      </c>
      <c r="C22" s="77">
        <v>0</v>
      </c>
      <c r="D22" s="78">
        <f t="shared" si="0"/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f t="shared" ref="D24:D37" si="1">C24/$C$42</f>
        <v>0</v>
      </c>
    </row>
    <row r="25" spans="1:4">
      <c r="A25" s="10" t="s">
        <v>13</v>
      </c>
      <c r="B25" s="70" t="s">
        <v>27</v>
      </c>
      <c r="C25" s="77">
        <v>0.28372903500000002</v>
      </c>
      <c r="D25" s="78">
        <f t="shared" si="1"/>
        <v>2.5589555071119659E-6</v>
      </c>
    </row>
    <row r="26" spans="1:4">
      <c r="A26" s="10" t="s">
        <v>13</v>
      </c>
      <c r="B26" s="70" t="s">
        <v>18</v>
      </c>
      <c r="C26" s="77">
        <f>'לא סחיר - אג"ח קונצרני'!P11</f>
        <v>97.56439800524619</v>
      </c>
      <c r="D26" s="78">
        <f t="shared" si="1"/>
        <v>8.7993445427109152E-4</v>
      </c>
    </row>
    <row r="27" spans="1:4">
      <c r="A27" s="10" t="s">
        <v>13</v>
      </c>
      <c r="B27" s="70" t="s">
        <v>28</v>
      </c>
      <c r="C27" s="77">
        <v>-1.6218123943000001E-4</v>
      </c>
      <c r="D27" s="78">
        <f t="shared" si="1"/>
        <v>-1.4627145078389417E-9</v>
      </c>
    </row>
    <row r="28" spans="1:4">
      <c r="A28" s="10" t="s">
        <v>13</v>
      </c>
      <c r="B28" s="70" t="s">
        <v>29</v>
      </c>
      <c r="C28" s="77">
        <v>47.381319564386999</v>
      </c>
      <c r="D28" s="78">
        <f t="shared" si="1"/>
        <v>4.2733267898902217E-4</v>
      </c>
    </row>
    <row r="29" spans="1:4">
      <c r="A29" s="10" t="s">
        <v>13</v>
      </c>
      <c r="B29" s="70" t="s">
        <v>30</v>
      </c>
      <c r="C29" s="77">
        <v>2.0507324799999998E-3</v>
      </c>
      <c r="D29" s="78">
        <f t="shared" si="1"/>
        <v>1.8495580381152667E-8</v>
      </c>
    </row>
    <row r="30" spans="1:4">
      <c r="A30" s="10" t="s">
        <v>13</v>
      </c>
      <c r="B30" s="70" t="s">
        <v>31</v>
      </c>
      <c r="C30" s="77">
        <v>-1.1932989839999999</v>
      </c>
      <c r="D30" s="78">
        <f t="shared" si="1"/>
        <v>-1.0762377585846698E-5</v>
      </c>
    </row>
    <row r="31" spans="1:4">
      <c r="A31" s="10" t="s">
        <v>13</v>
      </c>
      <c r="B31" s="70" t="s">
        <v>32</v>
      </c>
      <c r="C31" s="77">
        <v>-267.09201322137386</v>
      </c>
      <c r="D31" s="78">
        <f t="shared" si="1"/>
        <v>-2.4089060118167205E-3</v>
      </c>
    </row>
    <row r="32" spans="1:4">
      <c r="A32" s="10" t="s">
        <v>13</v>
      </c>
      <c r="B32" s="70" t="s">
        <v>33</v>
      </c>
      <c r="C32" s="77">
        <v>0</v>
      </c>
      <c r="D32" s="78">
        <f t="shared" si="1"/>
        <v>0</v>
      </c>
    </row>
    <row r="33" spans="1:6">
      <c r="A33" s="10" t="s">
        <v>13</v>
      </c>
      <c r="B33" s="69" t="s">
        <v>34</v>
      </c>
      <c r="C33" s="77">
        <v>607.07393924485211</v>
      </c>
      <c r="D33" s="78">
        <f t="shared" si="1"/>
        <v>5.4752070053555478E-3</v>
      </c>
    </row>
    <row r="34" spans="1:6">
      <c r="A34" s="10" t="s">
        <v>13</v>
      </c>
      <c r="B34" s="69" t="s">
        <v>35</v>
      </c>
      <c r="C34" s="77">
        <v>0</v>
      </c>
      <c r="D34" s="78">
        <f t="shared" si="1"/>
        <v>0</v>
      </c>
    </row>
    <row r="35" spans="1:6">
      <c r="A35" s="10" t="s">
        <v>13</v>
      </c>
      <c r="B35" s="69" t="s">
        <v>36</v>
      </c>
      <c r="C35" s="77">
        <v>0</v>
      </c>
      <c r="D35" s="78">
        <f t="shared" si="1"/>
        <v>0</v>
      </c>
    </row>
    <row r="36" spans="1:6">
      <c r="A36" s="10" t="s">
        <v>13</v>
      </c>
      <c r="B36" s="69" t="s">
        <v>37</v>
      </c>
      <c r="C36" s="77">
        <v>0</v>
      </c>
      <c r="D36" s="78">
        <f t="shared" si="1"/>
        <v>0</v>
      </c>
    </row>
    <row r="37" spans="1:6">
      <c r="A37" s="10" t="s">
        <v>13</v>
      </c>
      <c r="B37" s="69" t="s">
        <v>38</v>
      </c>
      <c r="C37" s="77">
        <v>1522.7185516268</v>
      </c>
      <c r="D37" s="78">
        <f t="shared" si="1"/>
        <v>1.3733416544651331E-2</v>
      </c>
    </row>
    <row r="38" spans="1:6">
      <c r="A38" s="10"/>
      <c r="B38" s="71" t="s">
        <v>39</v>
      </c>
      <c r="C38" s="60"/>
      <c r="D38" s="60"/>
    </row>
    <row r="39" spans="1:6">
      <c r="A39" s="10" t="s">
        <v>13</v>
      </c>
      <c r="B39" s="72" t="s">
        <v>40</v>
      </c>
      <c r="C39" s="77">
        <v>0</v>
      </c>
      <c r="D39" s="78">
        <f t="shared" ref="D39:D42" si="2">C39/$C$42</f>
        <v>0</v>
      </c>
    </row>
    <row r="40" spans="1:6">
      <c r="A40" s="10" t="s">
        <v>13</v>
      </c>
      <c r="B40" s="72" t="s">
        <v>41</v>
      </c>
      <c r="C40" s="77">
        <v>0</v>
      </c>
      <c r="D40" s="78">
        <f t="shared" si="2"/>
        <v>0</v>
      </c>
    </row>
    <row r="41" spans="1:6">
      <c r="A41" s="10" t="s">
        <v>13</v>
      </c>
      <c r="B41" s="72" t="s">
        <v>42</v>
      </c>
      <c r="C41" s="77">
        <v>0</v>
      </c>
      <c r="D41" s="78">
        <f t="shared" si="2"/>
        <v>0</v>
      </c>
    </row>
    <row r="42" spans="1:6">
      <c r="B42" s="72" t="s">
        <v>43</v>
      </c>
      <c r="C42" s="77">
        <f>SUM(C11:C41)</f>
        <v>110876.89262726426</v>
      </c>
      <c r="D42" s="78">
        <f t="shared" si="2"/>
        <v>1</v>
      </c>
      <c r="E42" s="77"/>
      <c r="F42" s="114"/>
    </row>
    <row r="43" spans="1:6">
      <c r="A43" s="10" t="s">
        <v>13</v>
      </c>
      <c r="B43" s="73" t="s">
        <v>44</v>
      </c>
      <c r="C43" s="77">
        <f>'יתרת התחייבות להשקעה'!C11</f>
        <v>57.949515711801553</v>
      </c>
      <c r="D43" s="78">
        <f>C43/$C$42</f>
        <v>5.2264736446583967E-4</v>
      </c>
    </row>
    <row r="44" spans="1:6">
      <c r="B44" s="11" t="s">
        <v>197</v>
      </c>
    </row>
    <row r="45" spans="1:6">
      <c r="C45" s="13" t="s">
        <v>45</v>
      </c>
      <c r="D45" s="14" t="s">
        <v>46</v>
      </c>
    </row>
    <row r="46" spans="1:6">
      <c r="C46" s="13" t="s">
        <v>9</v>
      </c>
      <c r="D46" s="13" t="s">
        <v>10</v>
      </c>
    </row>
    <row r="47" spans="1:6">
      <c r="C47" t="s">
        <v>110</v>
      </c>
      <c r="D47" s="84">
        <v>4.0575000000000001</v>
      </c>
    </row>
    <row r="48" spans="1:6">
      <c r="C48" t="s">
        <v>120</v>
      </c>
      <c r="D48" s="84">
        <v>2.4618000000000002</v>
      </c>
    </row>
    <row r="49" spans="3:4">
      <c r="C49" t="s">
        <v>106</v>
      </c>
      <c r="D49" s="84">
        <v>3.8490000000000002</v>
      </c>
    </row>
    <row r="50" spans="3:4">
      <c r="C50" t="s">
        <v>201</v>
      </c>
      <c r="D50" s="84">
        <v>0.4909</v>
      </c>
    </row>
    <row r="51" spans="3:4">
      <c r="C51" t="s">
        <v>116</v>
      </c>
      <c r="D51" s="84">
        <v>2.8555000000000001</v>
      </c>
    </row>
    <row r="52" spans="3:4">
      <c r="C52" t="s">
        <v>199</v>
      </c>
      <c r="D52" s="84">
        <v>2.5780000000000001E-2</v>
      </c>
    </row>
    <row r="53" spans="3:4">
      <c r="C53" t="s">
        <v>202</v>
      </c>
      <c r="D53" s="84">
        <v>0.35849999999999999</v>
      </c>
    </row>
    <row r="54" spans="3:4">
      <c r="C54" t="s">
        <v>200</v>
      </c>
      <c r="D54" s="84">
        <v>0.34960000000000002</v>
      </c>
    </row>
    <row r="55" spans="3:4">
      <c r="C55" t="s">
        <v>203</v>
      </c>
      <c r="D55" s="84">
        <v>0.14069999999999999</v>
      </c>
    </row>
    <row r="56" spans="3:4">
      <c r="C56" t="s">
        <v>113</v>
      </c>
      <c r="D56" s="84">
        <v>4.7003000000000004</v>
      </c>
    </row>
    <row r="57" spans="3:4">
      <c r="C57" t="s">
        <v>198</v>
      </c>
      <c r="D57" s="84">
        <v>4.1904000000000003</v>
      </c>
    </row>
    <row r="58" spans="3:4">
      <c r="C58"/>
      <c r="D58"/>
    </row>
    <row r="59" spans="3:4">
      <c r="C59"/>
      <c r="D59"/>
    </row>
    <row r="60" spans="3:4">
      <c r="C60"/>
      <c r="D60"/>
    </row>
    <row r="61" spans="3:4">
      <c r="C61"/>
      <c r="D61"/>
    </row>
    <row r="62" spans="3:4">
      <c r="C62"/>
      <c r="D62"/>
    </row>
    <row r="63" spans="3:4">
      <c r="C63"/>
      <c r="D63"/>
    </row>
    <row r="64" spans="3:4">
      <c r="C64"/>
      <c r="D64"/>
    </row>
    <row r="65" spans="3:4">
      <c r="C65"/>
      <c r="D65"/>
    </row>
    <row r="66" spans="3:4">
      <c r="C66"/>
      <c r="D66"/>
    </row>
  </sheetData>
  <sortState xmlns:xlrd2="http://schemas.microsoft.com/office/spreadsheetml/2017/richdata2" ref="A47:BI57">
    <sortCondition ref="C47:C57"/>
  </sortState>
  <mergeCells count="1">
    <mergeCell ref="B6:D6"/>
  </mergeCells>
  <dataValidations count="1">
    <dataValidation allowBlank="1" showInputMessage="1" showErrorMessage="1" sqref="A1:XFD4" xr:uid="{F2DBCD5F-B215-4C5A-AE2D-9084604C6B78}"/>
  </dataValidations>
  <hyperlinks>
    <hyperlink ref="A11" location="מזומנים!A1" display="◄" xr:uid="{00000000-0004-0000-0000-000000000000}"/>
    <hyperlink ref="A13" location="'תעודות התחייבות ממשלתיו'!A1" display="◄" xr:uid="{00000000-0004-0000-0000-000001000000}"/>
    <hyperlink ref="A14:A17" location="מזומנים!A1" display="◄" xr:uid="{00000000-0004-0000-0000-000002000000}"/>
    <hyperlink ref="A18" location="'קרנות נאמנות'!A1" display="◄" xr:uid="{00000000-0004-0000-0000-000003000000}"/>
    <hyperlink ref="A19:A22" location="מזומנים!A1" display="◄" xr:uid="{00000000-0004-0000-0000-000004000000}"/>
    <hyperlink ref="A24" location="'לא סחירים- תעודות התחייבות'!A1" display="◄" xr:uid="{00000000-0004-0000-0000-000005000000}"/>
    <hyperlink ref="A25:A32" location="מזומנים!A1" display="◄" xr:uid="{00000000-0004-0000-0000-000006000000}"/>
    <hyperlink ref="A33" location="הלוואות!A1" display="◄" xr:uid="{00000000-0004-0000-0000-000007000000}"/>
    <hyperlink ref="A34:A37" location="מזומנים!A1" display="◄" xr:uid="{00000000-0004-0000-0000-000008000000}"/>
    <hyperlink ref="A14" location="'תעודות חוב מסחריות '!A1" display="◄" xr:uid="{00000000-0004-0000-0000-000009000000}"/>
    <hyperlink ref="A15" location="'אג&quot;ח קונצרני'!A1" display="◄" xr:uid="{00000000-0004-0000-0000-00000A000000}"/>
    <hyperlink ref="A16" location="מניות!A1" display="◄" xr:uid="{00000000-0004-0000-0000-00000B000000}"/>
    <hyperlink ref="A17" location="'תעודות סל'!A1" display="◄" xr:uid="{00000000-0004-0000-0000-00000C000000}"/>
    <hyperlink ref="A19" location="'כתבי אופציה'!A1" display="◄" xr:uid="{00000000-0004-0000-0000-00000D000000}"/>
    <hyperlink ref="A20" location="אופציות!A1" display="◄" xr:uid="{00000000-0004-0000-0000-00000E000000}"/>
    <hyperlink ref="A21" location="'חוזים עתידיים'!A1" display="◄" xr:uid="{00000000-0004-0000-0000-00000F000000}"/>
    <hyperlink ref="A22" location="'מוצרים מובנים'!A1" display="◄" xr:uid="{00000000-0004-0000-0000-000010000000}"/>
    <hyperlink ref="A25" location="'לא סחיר - תעודות חוב'!A1" display="◄" xr:uid="{00000000-0004-0000-0000-000011000000}"/>
    <hyperlink ref="A26" location="'לא סחיר - אג&quot;ח קונצרני'!A1" display="◄" xr:uid="{00000000-0004-0000-0000-000012000000}"/>
    <hyperlink ref="A27" location="'לא סחיר - מניות'!A1" display="◄" xr:uid="{00000000-0004-0000-0000-000013000000}"/>
    <hyperlink ref="A28" location="'לא סחיר - קרנות השקעה'!A1" display="◄" xr:uid="{00000000-0004-0000-0000-000014000000}"/>
    <hyperlink ref="A29" location="'לא סחיר - כתבי אופציה'!A1" display="◄" xr:uid="{00000000-0004-0000-0000-000015000000}"/>
    <hyperlink ref="A30" location="'לא סחיר - אופציות'!A1" display="◄" xr:uid="{00000000-0004-0000-0000-000016000000}"/>
    <hyperlink ref="A31" location="'לא סחיר - חוזים עתידיים'!A1" display="◄" xr:uid="{00000000-0004-0000-0000-000017000000}"/>
    <hyperlink ref="A32" location="'לא סחיר - מוצרים מובנים'!A1" display="◄" xr:uid="{00000000-0004-0000-0000-000018000000}"/>
    <hyperlink ref="A34" location="'פקדונות מעל 3 חודשים'!A1" display="◄" xr:uid="{00000000-0004-0000-0000-000019000000}"/>
    <hyperlink ref="A35" location="מקרקעין!A1" display="◄" xr:uid="{00000000-0004-0000-0000-00001A000000}"/>
    <hyperlink ref="A37" location="'השקעות אחרות '!A1" display="◄" xr:uid="{00000000-0004-0000-0000-00001B000000}"/>
    <hyperlink ref="A43" location="'יתרות השקעה'!A1" display="◄" xr:uid="{00000000-0004-0000-0000-00001C000000}"/>
    <hyperlink ref="A36" location="'השקעה בחברות מוחזקות'!A1" display="◄" xr:uid="{00000000-0004-0000-0000-00001D000000}"/>
    <hyperlink ref="A39" location="'אג&quot;ח קונצרני סחיר'!A1" display="◄" xr:uid="{00000000-0004-0000-0000-00001E000000}"/>
    <hyperlink ref="A40" location="'אג&quot;ח קונצרני לא סחיר'!A1" display="◄" xr:uid="{00000000-0004-0000-0000-00001F000000}"/>
    <hyperlink ref="A41" location="'מסגרות אשראי מנוצלות ללווים'!A1" display="◄" xr:uid="{00000000-0004-0000-0000-000020000000}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s="82">
        <v>45106</v>
      </c>
      <c r="E1" s="16"/>
    </row>
    <row r="2" spans="2:61">
      <c r="B2" s="2" t="s">
        <v>1</v>
      </c>
      <c r="C2" s="12" t="s">
        <v>2099</v>
      </c>
      <c r="E2" s="16"/>
    </row>
    <row r="3" spans="2:61">
      <c r="B3" s="2" t="s">
        <v>2</v>
      </c>
      <c r="C3" s="26" t="s">
        <v>2100</v>
      </c>
      <c r="E3" s="16"/>
    </row>
    <row r="4" spans="2:61">
      <c r="B4" s="2" t="s">
        <v>3</v>
      </c>
      <c r="C4" s="83" t="s">
        <v>196</v>
      </c>
      <c r="E4" s="16"/>
    </row>
    <row r="6" spans="2:61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1" ht="26.25" customHeight="1">
      <c r="B7" s="111" t="s">
        <v>98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36" t="s">
        <v>182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11.88</v>
      </c>
      <c r="H11" s="7"/>
      <c r="I11" s="75">
        <v>58.77150468</v>
      </c>
      <c r="J11" s="25"/>
      <c r="K11" s="76">
        <v>1</v>
      </c>
      <c r="L11" s="76">
        <v>5.0000000000000001E-4</v>
      </c>
      <c r="BD11" s="16"/>
      <c r="BE11" s="19"/>
      <c r="BF11" s="16"/>
      <c r="BH11" s="16"/>
    </row>
    <row r="12" spans="2:61">
      <c r="B12" s="79" t="s">
        <v>204</v>
      </c>
      <c r="C12" s="16"/>
      <c r="D12" s="16"/>
      <c r="E12" s="16"/>
      <c r="G12" s="81">
        <v>0</v>
      </c>
      <c r="I12" s="81">
        <v>35.610840000000003</v>
      </c>
      <c r="K12" s="80">
        <v>0.60589999999999999</v>
      </c>
      <c r="L12" s="80">
        <v>2.9999999999999997E-4</v>
      </c>
    </row>
    <row r="13" spans="2:61">
      <c r="B13" s="79" t="s">
        <v>1918</v>
      </c>
      <c r="C13" s="16"/>
      <c r="D13" s="16"/>
      <c r="E13" s="16"/>
      <c r="G13" s="81">
        <v>0</v>
      </c>
      <c r="I13" s="81">
        <v>35.610840000000003</v>
      </c>
      <c r="K13" s="80">
        <v>0.60589999999999999</v>
      </c>
      <c r="L13" s="80">
        <v>2.9999999999999997E-4</v>
      </c>
    </row>
    <row r="14" spans="2:61">
      <c r="B14" t="s">
        <v>1919</v>
      </c>
      <c r="C14" t="s">
        <v>1920</v>
      </c>
      <c r="D14" t="s">
        <v>100</v>
      </c>
      <c r="E14" t="s">
        <v>123</v>
      </c>
      <c r="F14" t="s">
        <v>102</v>
      </c>
      <c r="G14" s="77">
        <v>0.78</v>
      </c>
      <c r="H14" s="77">
        <v>3763400</v>
      </c>
      <c r="I14" s="77">
        <v>29.354520000000001</v>
      </c>
      <c r="J14" s="78">
        <v>0</v>
      </c>
      <c r="K14" s="78">
        <v>0.4995</v>
      </c>
      <c r="L14" s="78">
        <v>2.9999999999999997E-4</v>
      </c>
    </row>
    <row r="15" spans="2:61">
      <c r="B15" t="s">
        <v>1921</v>
      </c>
      <c r="C15" t="s">
        <v>1922</v>
      </c>
      <c r="D15" t="s">
        <v>100</v>
      </c>
      <c r="E15" t="s">
        <v>123</v>
      </c>
      <c r="F15" t="s">
        <v>102</v>
      </c>
      <c r="G15" s="77">
        <v>-0.78</v>
      </c>
      <c r="H15" s="77">
        <v>305600</v>
      </c>
      <c r="I15" s="77">
        <v>-2.38368</v>
      </c>
      <c r="J15" s="78">
        <v>0</v>
      </c>
      <c r="K15" s="78">
        <v>-4.0599999999999997E-2</v>
      </c>
      <c r="L15" s="78">
        <v>0</v>
      </c>
    </row>
    <row r="16" spans="2:61">
      <c r="B16" t="s">
        <v>1923</v>
      </c>
      <c r="C16" t="s">
        <v>1924</v>
      </c>
      <c r="D16" t="s">
        <v>100</v>
      </c>
      <c r="E16" t="s">
        <v>123</v>
      </c>
      <c r="F16" t="s">
        <v>102</v>
      </c>
      <c r="G16" s="77">
        <v>7.2</v>
      </c>
      <c r="H16" s="77">
        <v>120100</v>
      </c>
      <c r="I16" s="77">
        <v>8.6471999999999998</v>
      </c>
      <c r="J16" s="78">
        <v>0</v>
      </c>
      <c r="K16" s="78">
        <v>0.14710000000000001</v>
      </c>
      <c r="L16" s="78">
        <v>1E-4</v>
      </c>
    </row>
    <row r="17" spans="2:12">
      <c r="B17" t="s">
        <v>1925</v>
      </c>
      <c r="C17" t="s">
        <v>1926</v>
      </c>
      <c r="D17" t="s">
        <v>100</v>
      </c>
      <c r="E17" t="s">
        <v>123</v>
      </c>
      <c r="F17" t="s">
        <v>102</v>
      </c>
      <c r="G17" s="77">
        <v>-7.2</v>
      </c>
      <c r="H17" s="77">
        <v>100</v>
      </c>
      <c r="I17" s="77">
        <v>-7.1999999999999998E-3</v>
      </c>
      <c r="J17" s="78">
        <v>0</v>
      </c>
      <c r="K17" s="78">
        <v>-1E-4</v>
      </c>
      <c r="L17" s="78">
        <v>0</v>
      </c>
    </row>
    <row r="18" spans="2:12">
      <c r="B18" s="79" t="s">
        <v>1927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212</v>
      </c>
      <c r="C19" t="s">
        <v>212</v>
      </c>
      <c r="D19" s="16"/>
      <c r="E19" t="s">
        <v>212</v>
      </c>
      <c r="F19" t="s">
        <v>212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1928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212</v>
      </c>
      <c r="C21" t="s">
        <v>212</v>
      </c>
      <c r="D21" s="16"/>
      <c r="E21" t="s">
        <v>212</v>
      </c>
      <c r="F21" t="s">
        <v>212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848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t="s">
        <v>212</v>
      </c>
      <c r="C23" t="s">
        <v>212</v>
      </c>
      <c r="D23" s="16"/>
      <c r="E23" t="s">
        <v>212</v>
      </c>
      <c r="F23" t="s">
        <v>212</v>
      </c>
      <c r="G23" s="77">
        <v>0</v>
      </c>
      <c r="H23" s="77">
        <v>0</v>
      </c>
      <c r="I23" s="77">
        <v>0</v>
      </c>
      <c r="J23" s="78">
        <v>0</v>
      </c>
      <c r="K23" s="78">
        <v>0</v>
      </c>
      <c r="L23" s="78">
        <v>0</v>
      </c>
    </row>
    <row r="24" spans="2:12">
      <c r="B24" s="79" t="s">
        <v>224</v>
      </c>
      <c r="C24" s="16"/>
      <c r="D24" s="16"/>
      <c r="E24" s="16"/>
      <c r="G24" s="81">
        <v>11.88</v>
      </c>
      <c r="I24" s="81">
        <v>23.16066468</v>
      </c>
      <c r="K24" s="80">
        <v>0.39410000000000001</v>
      </c>
      <c r="L24" s="80">
        <v>2.0000000000000001E-4</v>
      </c>
    </row>
    <row r="25" spans="2:12">
      <c r="B25" s="79" t="s">
        <v>1918</v>
      </c>
      <c r="C25" s="16"/>
      <c r="D25" s="16"/>
      <c r="E25" s="16"/>
      <c r="G25" s="81">
        <v>11.88</v>
      </c>
      <c r="I25" s="81">
        <v>23.16066468</v>
      </c>
      <c r="K25" s="80">
        <v>0.39410000000000001</v>
      </c>
      <c r="L25" s="80">
        <v>2.0000000000000001E-4</v>
      </c>
    </row>
    <row r="26" spans="2:12">
      <c r="B26" t="s">
        <v>1929</v>
      </c>
      <c r="C26" t="s">
        <v>1930</v>
      </c>
      <c r="D26" t="s">
        <v>123</v>
      </c>
      <c r="E26" t="s">
        <v>123</v>
      </c>
      <c r="F26" t="s">
        <v>106</v>
      </c>
      <c r="G26" s="77">
        <v>-0.56000000000000005</v>
      </c>
      <c r="H26" s="77">
        <v>461200</v>
      </c>
      <c r="I26" s="77">
        <v>-9.9408892800000004</v>
      </c>
      <c r="J26" s="78">
        <v>0</v>
      </c>
      <c r="K26" s="78">
        <v>-0.1691</v>
      </c>
      <c r="L26" s="78">
        <v>-1E-4</v>
      </c>
    </row>
    <row r="27" spans="2:12">
      <c r="B27" t="s">
        <v>1931</v>
      </c>
      <c r="C27" t="s">
        <v>1932</v>
      </c>
      <c r="D27" t="s">
        <v>123</v>
      </c>
      <c r="E27" t="s">
        <v>123</v>
      </c>
      <c r="F27" t="s">
        <v>106</v>
      </c>
      <c r="G27" s="77">
        <v>0.56000000000000005</v>
      </c>
      <c r="H27" s="77">
        <v>1503900</v>
      </c>
      <c r="I27" s="77">
        <v>32.415662159999997</v>
      </c>
      <c r="J27" s="78">
        <v>0</v>
      </c>
      <c r="K27" s="78">
        <v>0.55159999999999998</v>
      </c>
      <c r="L27" s="78">
        <v>2.9999999999999997E-4</v>
      </c>
    </row>
    <row r="28" spans="2:12">
      <c r="B28" t="s">
        <v>1933</v>
      </c>
      <c r="C28" t="s">
        <v>1934</v>
      </c>
      <c r="D28" t="s">
        <v>123</v>
      </c>
      <c r="E28" t="s">
        <v>123</v>
      </c>
      <c r="F28" t="s">
        <v>106</v>
      </c>
      <c r="G28" s="77">
        <v>11.88</v>
      </c>
      <c r="H28" s="77">
        <v>1500</v>
      </c>
      <c r="I28" s="77">
        <v>0.68589180000000005</v>
      </c>
      <c r="J28" s="78">
        <v>0</v>
      </c>
      <c r="K28" s="78">
        <v>1.17E-2</v>
      </c>
      <c r="L28" s="78">
        <v>0</v>
      </c>
    </row>
    <row r="29" spans="2:12">
      <c r="B29" s="79" t="s">
        <v>1935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212</v>
      </c>
      <c r="C30" t="s">
        <v>212</v>
      </c>
      <c r="D30" s="16"/>
      <c r="E30" t="s">
        <v>212</v>
      </c>
      <c r="F30" t="s">
        <v>212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1928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212</v>
      </c>
      <c r="C32" t="s">
        <v>212</v>
      </c>
      <c r="D32" s="16"/>
      <c r="E32" t="s">
        <v>212</v>
      </c>
      <c r="F32" t="s">
        <v>212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12">
      <c r="B33" s="79" t="s">
        <v>1936</v>
      </c>
      <c r="C33" s="16"/>
      <c r="D33" s="16"/>
      <c r="E33" s="16"/>
      <c r="G33" s="81">
        <v>0</v>
      </c>
      <c r="I33" s="81">
        <v>0</v>
      </c>
      <c r="K33" s="80">
        <v>0</v>
      </c>
      <c r="L33" s="80">
        <v>0</v>
      </c>
    </row>
    <row r="34" spans="2:12">
      <c r="B34" t="s">
        <v>212</v>
      </c>
      <c r="C34" t="s">
        <v>212</v>
      </c>
      <c r="D34" s="16"/>
      <c r="E34" t="s">
        <v>212</v>
      </c>
      <c r="F34" t="s">
        <v>212</v>
      </c>
      <c r="G34" s="77">
        <v>0</v>
      </c>
      <c r="H34" s="77">
        <v>0</v>
      </c>
      <c r="I34" s="77">
        <v>0</v>
      </c>
      <c r="J34" s="78">
        <v>0</v>
      </c>
      <c r="K34" s="78">
        <v>0</v>
      </c>
      <c r="L34" s="78">
        <v>0</v>
      </c>
    </row>
    <row r="35" spans="2:12">
      <c r="B35" s="79" t="s">
        <v>848</v>
      </c>
      <c r="C35" s="16"/>
      <c r="D35" s="16"/>
      <c r="E35" s="16"/>
      <c r="G35" s="81">
        <v>0</v>
      </c>
      <c r="I35" s="81">
        <v>0</v>
      </c>
      <c r="K35" s="80">
        <v>0</v>
      </c>
      <c r="L35" s="80">
        <v>0</v>
      </c>
    </row>
    <row r="36" spans="2:12">
      <c r="B36" t="s">
        <v>212</v>
      </c>
      <c r="C36" t="s">
        <v>212</v>
      </c>
      <c r="D36" s="16"/>
      <c r="E36" t="s">
        <v>212</v>
      </c>
      <c r="F36" t="s">
        <v>212</v>
      </c>
      <c r="G36" s="77">
        <v>0</v>
      </c>
      <c r="H36" s="77">
        <v>0</v>
      </c>
      <c r="I36" s="77">
        <v>0</v>
      </c>
      <c r="J36" s="78">
        <v>0</v>
      </c>
      <c r="K36" s="78">
        <v>0</v>
      </c>
      <c r="L36" s="78">
        <v>0</v>
      </c>
    </row>
    <row r="37" spans="2:12">
      <c r="B37" t="s">
        <v>226</v>
      </c>
      <c r="C37" s="16"/>
      <c r="D37" s="16"/>
      <c r="E37" s="16"/>
    </row>
    <row r="38" spans="2:12">
      <c r="B38" t="s">
        <v>312</v>
      </c>
      <c r="C38" s="16"/>
      <c r="D38" s="16"/>
      <c r="E38" s="16"/>
    </row>
    <row r="39" spans="2:12">
      <c r="B39" t="s">
        <v>313</v>
      </c>
      <c r="C39" s="16"/>
      <c r="D39" s="16"/>
      <c r="E39" s="16"/>
    </row>
    <row r="40" spans="2:12">
      <c r="B40" t="s">
        <v>314</v>
      </c>
      <c r="C40" s="16"/>
      <c r="D40" s="16"/>
      <c r="E40" s="16"/>
    </row>
    <row r="41" spans="2:12"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900-000000000000}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indexed="44"/>
    <pageSetUpPr fitToPage="1"/>
  </sheetPr>
  <dimension ref="A1:BH570"/>
  <sheetViews>
    <sheetView rightToLeft="1" workbookViewId="0">
      <selection activeCell="G22" sqref="G2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2.28515625" style="16" bestFit="1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A1" s="16"/>
      <c r="B1" s="2" t="s">
        <v>0</v>
      </c>
      <c r="C1" s="82">
        <v>45106</v>
      </c>
      <c r="E1" s="16"/>
      <c r="K1" s="16"/>
      <c r="L1" s="16"/>
      <c r="M1" s="16"/>
      <c r="N1" s="16"/>
      <c r="O1" s="16"/>
      <c r="P1" s="16"/>
    </row>
    <row r="2" spans="1:60">
      <c r="A2" s="16"/>
      <c r="B2" s="2" t="s">
        <v>1</v>
      </c>
      <c r="C2" s="12" t="s">
        <v>2099</v>
      </c>
      <c r="E2" s="16"/>
      <c r="K2" s="16"/>
      <c r="L2" s="16"/>
      <c r="M2" s="16"/>
      <c r="N2" s="16"/>
      <c r="O2" s="16"/>
      <c r="P2" s="16"/>
    </row>
    <row r="3" spans="1:60">
      <c r="A3" s="16"/>
      <c r="B3" s="2" t="s">
        <v>2</v>
      </c>
      <c r="C3" s="26" t="s">
        <v>2100</v>
      </c>
      <c r="E3" s="16"/>
      <c r="K3" s="16"/>
      <c r="L3" s="16"/>
      <c r="M3" s="16"/>
      <c r="N3" s="16"/>
      <c r="O3" s="16"/>
      <c r="P3" s="16"/>
    </row>
    <row r="4" spans="1:60">
      <c r="A4" s="16"/>
      <c r="B4" s="2" t="s">
        <v>3</v>
      </c>
      <c r="C4" s="83" t="s">
        <v>196</v>
      </c>
      <c r="E4" s="16"/>
      <c r="K4" s="16"/>
      <c r="L4" s="16"/>
      <c r="M4" s="16"/>
      <c r="N4" s="16"/>
      <c r="O4" s="16"/>
      <c r="P4" s="16"/>
    </row>
    <row r="6" spans="1:60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3"/>
      <c r="BD6" s="16" t="s">
        <v>100</v>
      </c>
      <c r="BF6" s="16" t="s">
        <v>101</v>
      </c>
      <c r="BH6" s="19" t="s">
        <v>102</v>
      </c>
    </row>
    <row r="7" spans="1:60" ht="26.25" customHeight="1">
      <c r="B7" s="111" t="s">
        <v>103</v>
      </c>
      <c r="C7" s="112"/>
      <c r="D7" s="112"/>
      <c r="E7" s="112"/>
      <c r="F7" s="112"/>
      <c r="G7" s="112"/>
      <c r="H7" s="112"/>
      <c r="I7" s="112"/>
      <c r="J7" s="112"/>
      <c r="K7" s="113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57</v>
      </c>
      <c r="K8" s="28" t="s">
        <v>182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19.329999999999998</v>
      </c>
      <c r="H11" s="25"/>
      <c r="I11" s="75">
        <v>-453.86130823500821</v>
      </c>
      <c r="J11" s="76">
        <v>1</v>
      </c>
      <c r="K11" s="76">
        <v>-4.1000000000000003E-3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204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212</v>
      </c>
      <c r="C13" t="s">
        <v>212</v>
      </c>
      <c r="D13" s="19"/>
      <c r="E13" t="s">
        <v>212</v>
      </c>
      <c r="F13" t="s">
        <v>212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224</v>
      </c>
      <c r="C14" s="19"/>
      <c r="D14" s="19"/>
      <c r="E14" s="19"/>
      <c r="F14" s="19"/>
      <c r="G14" s="81">
        <v>19.329999999999998</v>
      </c>
      <c r="H14" s="19"/>
      <c r="I14" s="81">
        <v>-453.86130823500821</v>
      </c>
      <c r="J14" s="80">
        <v>1</v>
      </c>
      <c r="K14" s="80">
        <v>-4.1000000000000003E-3</v>
      </c>
      <c r="BF14" s="16" t="s">
        <v>126</v>
      </c>
    </row>
    <row r="15" spans="1:60">
      <c r="B15" t="s">
        <v>1937</v>
      </c>
      <c r="C15" t="s">
        <v>1938</v>
      </c>
      <c r="D15" t="s">
        <v>123</v>
      </c>
      <c r="E15" t="s">
        <v>123</v>
      </c>
      <c r="F15" t="s">
        <v>106</v>
      </c>
      <c r="G15" s="77">
        <v>2.4</v>
      </c>
      <c r="H15" s="77">
        <v>955.5</v>
      </c>
      <c r="I15" s="77">
        <v>-15.3730199304</v>
      </c>
      <c r="J15" s="78">
        <v>3.39E-2</v>
      </c>
      <c r="K15" s="78">
        <v>-1E-4</v>
      </c>
      <c r="BF15" s="16" t="s">
        <v>127</v>
      </c>
    </row>
    <row r="16" spans="1:60">
      <c r="B16" t="s">
        <v>1939</v>
      </c>
      <c r="C16" t="s">
        <v>1940</v>
      </c>
      <c r="D16" t="s">
        <v>123</v>
      </c>
      <c r="E16" t="s">
        <v>123</v>
      </c>
      <c r="F16" t="s">
        <v>106</v>
      </c>
      <c r="G16" s="77">
        <v>0.57999999999999996</v>
      </c>
      <c r="H16" s="77">
        <v>14859.75</v>
      </c>
      <c r="I16" s="77">
        <v>-28.4837817769452</v>
      </c>
      <c r="J16" s="78">
        <v>6.2799999999999995E-2</v>
      </c>
      <c r="K16" s="78">
        <v>-2.9999999999999997E-4</v>
      </c>
      <c r="BF16" s="16" t="s">
        <v>128</v>
      </c>
    </row>
    <row r="17" spans="2:58">
      <c r="B17" t="s">
        <v>1941</v>
      </c>
      <c r="C17" t="s">
        <v>1942</v>
      </c>
      <c r="D17" t="s">
        <v>123</v>
      </c>
      <c r="E17" t="s">
        <v>123</v>
      </c>
      <c r="F17" t="s">
        <v>106</v>
      </c>
      <c r="G17" s="77">
        <v>11.16</v>
      </c>
      <c r="H17" s="77">
        <v>4337.5</v>
      </c>
      <c r="I17" s="77">
        <v>-357.818093354322</v>
      </c>
      <c r="J17" s="78">
        <v>0.78839999999999999</v>
      </c>
      <c r="K17" s="78">
        <v>-3.2000000000000002E-3</v>
      </c>
      <c r="BF17" s="16" t="s">
        <v>129</v>
      </c>
    </row>
    <row r="18" spans="2:58">
      <c r="B18" t="s">
        <v>1943</v>
      </c>
      <c r="C18" t="s">
        <v>1944</v>
      </c>
      <c r="D18" t="s">
        <v>123</v>
      </c>
      <c r="E18" t="s">
        <v>123</v>
      </c>
      <c r="F18" t="s">
        <v>199</v>
      </c>
      <c r="G18" s="77">
        <v>0.43</v>
      </c>
      <c r="H18" s="77">
        <v>2340</v>
      </c>
      <c r="I18" s="77">
        <v>-0.92345540466102005</v>
      </c>
      <c r="J18" s="78">
        <v>2E-3</v>
      </c>
      <c r="K18" s="78">
        <v>0</v>
      </c>
      <c r="BF18" s="16" t="s">
        <v>130</v>
      </c>
    </row>
    <row r="19" spans="2:58">
      <c r="B19" t="s">
        <v>1945</v>
      </c>
      <c r="C19" t="s">
        <v>1946</v>
      </c>
      <c r="D19" t="s">
        <v>123</v>
      </c>
      <c r="E19" t="s">
        <v>123</v>
      </c>
      <c r="F19" t="s">
        <v>106</v>
      </c>
      <c r="G19" s="77">
        <v>4.76</v>
      </c>
      <c r="H19" s="77">
        <v>111.328125</v>
      </c>
      <c r="I19" s="77">
        <v>-51.262957768680003</v>
      </c>
      <c r="J19" s="78">
        <v>0.1129</v>
      </c>
      <c r="K19" s="78">
        <v>-5.0000000000000001E-4</v>
      </c>
      <c r="BF19" s="16" t="s">
        <v>131</v>
      </c>
    </row>
    <row r="20" spans="2:58">
      <c r="B20" t="s">
        <v>226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312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313</v>
      </c>
      <c r="C22" s="19"/>
      <c r="D22" s="19"/>
      <c r="E22" s="19"/>
      <c r="F22" s="19"/>
      <c r="G22" s="19"/>
      <c r="H22" s="19"/>
    </row>
    <row r="23" spans="2:58">
      <c r="B23" t="s">
        <v>314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0A00-000000000000}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s="82">
        <v>45106</v>
      </c>
    </row>
    <row r="2" spans="2:81">
      <c r="B2" s="2" t="s">
        <v>1</v>
      </c>
      <c r="C2" s="12" t="s">
        <v>2099</v>
      </c>
    </row>
    <row r="3" spans="2:81">
      <c r="B3" s="2" t="s">
        <v>2</v>
      </c>
      <c r="C3" s="26" t="s">
        <v>2100</v>
      </c>
    </row>
    <row r="4" spans="2:81">
      <c r="B4" s="2" t="s">
        <v>3</v>
      </c>
      <c r="C4" s="83" t="s">
        <v>196</v>
      </c>
    </row>
    <row r="6" spans="2:81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81" ht="26.25" customHeight="1">
      <c r="B7" s="111" t="s">
        <v>133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56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204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1947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212</v>
      </c>
      <c r="C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1948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212</v>
      </c>
      <c r="C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1949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1950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1951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1952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1953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1947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1948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1949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1950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1951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1952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1953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</row>
    <row r="41" spans="2:17">
      <c r="B41" t="s">
        <v>312</v>
      </c>
    </row>
    <row r="42" spans="2:17">
      <c r="B42" t="s">
        <v>313</v>
      </c>
    </row>
    <row r="43" spans="2:17">
      <c r="B43" t="s">
        <v>314</v>
      </c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0B00-000000000000}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s="82">
        <v>45106</v>
      </c>
      <c r="D1" s="15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</row>
    <row r="2" spans="2:72">
      <c r="B2" s="2" t="s">
        <v>1</v>
      </c>
      <c r="C2" s="12" t="s">
        <v>2099</v>
      </c>
      <c r="D2" s="15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</row>
    <row r="3" spans="2:72">
      <c r="B3" s="2" t="s">
        <v>2</v>
      </c>
      <c r="C3" s="26" t="s">
        <v>2100</v>
      </c>
      <c r="D3" s="15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</row>
    <row r="4" spans="2:72">
      <c r="B4" s="2" t="s">
        <v>3</v>
      </c>
      <c r="C4" s="83" t="s">
        <v>196</v>
      </c>
      <c r="D4" s="15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</row>
    <row r="6" spans="2:72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3"/>
    </row>
    <row r="7" spans="2:72" ht="26.25" customHeight="1">
      <c r="B7" s="111" t="s">
        <v>69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186</v>
      </c>
      <c r="L8" s="28" t="s">
        <v>187</v>
      </c>
      <c r="M8" s="28" t="s">
        <v>5</v>
      </c>
      <c r="N8" s="28" t="s">
        <v>73</v>
      </c>
      <c r="O8" s="28" t="s">
        <v>57</v>
      </c>
      <c r="P8" s="36" t="s">
        <v>182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1954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212</v>
      </c>
      <c r="C14" t="s">
        <v>212</v>
      </c>
      <c r="D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1955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212</v>
      </c>
      <c r="C16" t="s">
        <v>212</v>
      </c>
      <c r="D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1956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1957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848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212</v>
      </c>
      <c r="C22" t="s">
        <v>212</v>
      </c>
      <c r="D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307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G25" s="77">
        <v>0</v>
      </c>
      <c r="H25" t="s">
        <v>212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1958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212</v>
      </c>
      <c r="C27" t="s">
        <v>212</v>
      </c>
      <c r="D27" t="s">
        <v>212</v>
      </c>
      <c r="G27" s="77">
        <v>0</v>
      </c>
      <c r="H27" t="s">
        <v>212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312</v>
      </c>
    </row>
    <row r="29" spans="2:16">
      <c r="B29" t="s">
        <v>313</v>
      </c>
    </row>
    <row r="30" spans="2:16">
      <c r="B30" t="s">
        <v>314</v>
      </c>
    </row>
  </sheetData>
  <mergeCells count="2">
    <mergeCell ref="B6:P6"/>
    <mergeCell ref="B7:P7"/>
  </mergeCells>
  <dataValidations count="1">
    <dataValidation allowBlank="1" showInputMessage="1" showErrorMessage="1" sqref="A1:XFD1048576" xr:uid="{00000000-0002-0000-0C00-000000000000}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indexed="43"/>
    <pageSetUpPr fitToPage="1"/>
  </sheetPr>
  <dimension ref="B1:BM369"/>
  <sheetViews>
    <sheetView rightToLeft="1" topLeftCell="C1" workbookViewId="0">
      <selection activeCell="M18" sqref="M1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s="82">
        <v>45106</v>
      </c>
      <c r="E1" s="16"/>
      <c r="F1" s="16"/>
    </row>
    <row r="2" spans="2:65">
      <c r="B2" s="2" t="s">
        <v>1</v>
      </c>
      <c r="C2" s="12" t="s">
        <v>2099</v>
      </c>
      <c r="E2" s="16"/>
      <c r="F2" s="16"/>
    </row>
    <row r="3" spans="2:65">
      <c r="B3" s="2" t="s">
        <v>2</v>
      </c>
      <c r="C3" s="26" t="s">
        <v>2100</v>
      </c>
      <c r="E3" s="16"/>
      <c r="F3" s="16"/>
    </row>
    <row r="4" spans="2:65">
      <c r="B4" s="2" t="s">
        <v>3</v>
      </c>
      <c r="C4" s="83" t="s">
        <v>196</v>
      </c>
      <c r="E4" s="16"/>
      <c r="F4" s="16"/>
    </row>
    <row r="6" spans="2:65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65" ht="26.25" customHeight="1">
      <c r="B7" s="111" t="s">
        <v>82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5">
        <v>1</v>
      </c>
      <c r="K11" s="7"/>
      <c r="L11" s="7"/>
      <c r="M11" s="76">
        <v>0</v>
      </c>
      <c r="N11" s="75">
        <v>73.715000000000003</v>
      </c>
      <c r="O11" s="7"/>
      <c r="P11" s="75">
        <v>0.28372903500000002</v>
      </c>
      <c r="Q11" s="7"/>
      <c r="R11" s="76">
        <v>1</v>
      </c>
      <c r="S11" s="76">
        <v>0</v>
      </c>
      <c r="T11" s="35"/>
      <c r="BJ11" s="16"/>
      <c r="BM11" s="16"/>
    </row>
    <row r="12" spans="2:65">
      <c r="B12" s="79" t="s">
        <v>204</v>
      </c>
      <c r="D12" s="16"/>
      <c r="E12" s="16"/>
      <c r="F12" s="16"/>
      <c r="J12" s="81">
        <v>1</v>
      </c>
      <c r="M12" s="80">
        <v>0</v>
      </c>
      <c r="N12" s="81">
        <v>73.715000000000003</v>
      </c>
      <c r="P12" s="81">
        <v>0.28372903500000002</v>
      </c>
      <c r="R12" s="80">
        <v>1</v>
      </c>
      <c r="S12" s="80">
        <v>0</v>
      </c>
    </row>
    <row r="13" spans="2:65">
      <c r="B13" s="79" t="s">
        <v>1959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J14" s="77">
        <v>0</v>
      </c>
      <c r="K14" t="s">
        <v>212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1960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J16" s="77">
        <v>0</v>
      </c>
      <c r="K16" t="s">
        <v>212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317</v>
      </c>
      <c r="D17" s="16"/>
      <c r="E17" s="16"/>
      <c r="F17" s="16"/>
      <c r="J17" s="81">
        <v>1</v>
      </c>
      <c r="M17" s="80">
        <v>0</v>
      </c>
      <c r="N17" s="81">
        <v>73.715000000000003</v>
      </c>
      <c r="P17" s="81">
        <v>0.28372903500000002</v>
      </c>
      <c r="R17" s="80">
        <v>1</v>
      </c>
      <c r="S17" s="80">
        <v>0</v>
      </c>
    </row>
    <row r="18" spans="2:19">
      <c r="B18" t="s">
        <v>1961</v>
      </c>
      <c r="C18" t="s">
        <v>1962</v>
      </c>
      <c r="D18" t="s">
        <v>123</v>
      </c>
      <c r="E18" t="s">
        <v>845</v>
      </c>
      <c r="F18" t="s">
        <v>690</v>
      </c>
      <c r="G18" t="s">
        <v>648</v>
      </c>
      <c r="H18" t="s">
        <v>2103</v>
      </c>
      <c r="I18" s="86">
        <v>45169</v>
      </c>
      <c r="J18" s="77">
        <v>1</v>
      </c>
      <c r="K18" t="s">
        <v>106</v>
      </c>
      <c r="L18" s="78">
        <v>6.2649999999999997E-2</v>
      </c>
      <c r="M18" s="78">
        <v>6.2649999999999997E-2</v>
      </c>
      <c r="N18" s="77">
        <v>73.715000000000003</v>
      </c>
      <c r="O18" s="77">
        <v>100.14</v>
      </c>
      <c r="P18" s="77">
        <v>0.28372903500000002</v>
      </c>
      <c r="Q18" s="78">
        <v>0</v>
      </c>
      <c r="R18" s="78">
        <v>1</v>
      </c>
      <c r="S18" s="78">
        <v>0</v>
      </c>
    </row>
    <row r="19" spans="2:19">
      <c r="B19" s="79" t="s">
        <v>848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J20" s="77">
        <v>0</v>
      </c>
      <c r="K20" t="s">
        <v>212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224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1963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J23" s="77">
        <v>0</v>
      </c>
      <c r="K23" t="s">
        <v>212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1964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212</v>
      </c>
      <c r="C25" t="s">
        <v>212</v>
      </c>
      <c r="D25" s="16"/>
      <c r="E25" s="16"/>
      <c r="F25" t="s">
        <v>212</v>
      </c>
      <c r="G25" t="s">
        <v>212</v>
      </c>
      <c r="J25" s="77">
        <v>0</v>
      </c>
      <c r="K25" t="s">
        <v>212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226</v>
      </c>
      <c r="D26" s="16"/>
      <c r="E26" s="16"/>
      <c r="F26" s="16"/>
    </row>
    <row r="27" spans="2:19">
      <c r="B27" t="s">
        <v>312</v>
      </c>
      <c r="D27" s="16"/>
      <c r="E27" s="16"/>
      <c r="F27" s="16"/>
    </row>
    <row r="28" spans="2:19">
      <c r="B28" t="s">
        <v>313</v>
      </c>
      <c r="D28" s="16"/>
      <c r="E28" s="16"/>
      <c r="F28" s="16"/>
    </row>
    <row r="29" spans="2:19">
      <c r="B29" t="s">
        <v>314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 xr:uid="{00000000-0002-0000-0D00-000000000000}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indexed="43"/>
    <pageSetUpPr fitToPage="1"/>
  </sheetPr>
  <dimension ref="B1:CC519"/>
  <sheetViews>
    <sheetView rightToLeft="1" topLeftCell="A8" workbookViewId="0">
      <selection activeCell="S32" sqref="S3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s="82">
        <v>45106</v>
      </c>
      <c r="E1" s="16"/>
    </row>
    <row r="2" spans="2:81">
      <c r="B2" s="2" t="s">
        <v>1</v>
      </c>
      <c r="C2" s="12" t="s">
        <v>2099</v>
      </c>
      <c r="E2" s="16"/>
    </row>
    <row r="3" spans="2:81">
      <c r="B3" s="2" t="s">
        <v>2</v>
      </c>
      <c r="C3" s="26" t="s">
        <v>2100</v>
      </c>
      <c r="E3" s="16"/>
    </row>
    <row r="4" spans="2:81">
      <c r="B4" s="2" t="s">
        <v>3</v>
      </c>
      <c r="C4" s="83" t="s">
        <v>196</v>
      </c>
      <c r="E4" s="16"/>
    </row>
    <row r="6" spans="2:81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3"/>
    </row>
    <row r="7" spans="2:81" ht="26.25" customHeight="1">
      <c r="B7" s="111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3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186</v>
      </c>
      <c r="O8" s="28" t="s">
        <v>187</v>
      </c>
      <c r="P8" s="28" t="s">
        <v>5</v>
      </c>
      <c r="Q8" s="28" t="s">
        <v>73</v>
      </c>
      <c r="R8" s="28" t="s">
        <v>57</v>
      </c>
      <c r="S8" s="36" t="s">
        <v>182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183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5">
        <v>3.87</v>
      </c>
      <c r="K11" s="7"/>
      <c r="L11" s="7"/>
      <c r="M11" s="76">
        <v>1.7100000000000001E-2</v>
      </c>
      <c r="N11" s="75">
        <f>N12+N37</f>
        <v>116071.15999999999</v>
      </c>
      <c r="O11" s="7"/>
      <c r="P11" s="75">
        <f>P12+P37</f>
        <v>97.56439800524619</v>
      </c>
      <c r="Q11" s="7"/>
      <c r="R11" s="76">
        <f>P11/$P$11</f>
        <v>1</v>
      </c>
      <c r="S11" s="76">
        <f>P11/'סכום נכסי הקרן'!$C$42</f>
        <v>8.7993445427109152E-4</v>
      </c>
      <c r="T11" s="35"/>
      <c r="BZ11" s="16"/>
      <c r="CC11" s="16"/>
    </row>
    <row r="12" spans="2:81">
      <c r="B12" s="79" t="s">
        <v>204</v>
      </c>
      <c r="C12" s="16"/>
      <c r="D12" s="16"/>
      <c r="E12" s="16"/>
      <c r="J12" s="81">
        <v>3.86</v>
      </c>
      <c r="M12" s="80">
        <v>1.7100000000000001E-2</v>
      </c>
      <c r="N12" s="81">
        <f>N13+N23+N33+N35</f>
        <v>116003.48</v>
      </c>
      <c r="P12" s="81">
        <f>P13+P23+P33+P35</f>
        <v>97.419311443730194</v>
      </c>
      <c r="R12" s="80">
        <f t="shared" ref="R12:R42" si="0">P12/$P$11</f>
        <v>0.99851291491074246</v>
      </c>
      <c r="S12" s="80">
        <f>P12/'סכום נכסי הקרן'!$C$42</f>
        <v>8.7862591686462097E-4</v>
      </c>
    </row>
    <row r="13" spans="2:81">
      <c r="B13" s="79" t="s">
        <v>1959</v>
      </c>
      <c r="C13" s="16"/>
      <c r="D13" s="16"/>
      <c r="E13" s="16"/>
      <c r="J13" s="81">
        <v>6.9</v>
      </c>
      <c r="M13" s="80">
        <v>2.98E-2</v>
      </c>
      <c r="N13" s="81">
        <f>SUM(N14:N22)</f>
        <v>47176.42</v>
      </c>
      <c r="P13" s="81">
        <f>SUM(P14:P22)</f>
        <v>56.547922775331195</v>
      </c>
      <c r="R13" s="80">
        <f t="shared" si="0"/>
        <v>0.57959587648242883</v>
      </c>
      <c r="S13" s="80">
        <f>P13/'סכום נכסי הקרן'!$C$42</f>
        <v>5.1000638127034095E-4</v>
      </c>
    </row>
    <row r="14" spans="2:81">
      <c r="B14" t="s">
        <v>1965</v>
      </c>
      <c r="C14" t="s">
        <v>1966</v>
      </c>
      <c r="D14" t="s">
        <v>123</v>
      </c>
      <c r="E14" t="s">
        <v>329</v>
      </c>
      <c r="F14" t="s">
        <v>127</v>
      </c>
      <c r="G14" t="s">
        <v>207</v>
      </c>
      <c r="H14" t="s">
        <v>208</v>
      </c>
      <c r="I14" s="86">
        <v>39076</v>
      </c>
      <c r="J14" s="77">
        <v>5.73</v>
      </c>
      <c r="K14" t="s">
        <v>102</v>
      </c>
      <c r="L14" s="78">
        <v>4.9000000000000002E-2</v>
      </c>
      <c r="M14" s="78">
        <v>2.7900000000000001E-2</v>
      </c>
      <c r="N14" s="77">
        <v>8318.7199999999993</v>
      </c>
      <c r="O14" s="77">
        <v>156.16999999999999</v>
      </c>
      <c r="P14" s="77">
        <v>12.991345023999999</v>
      </c>
      <c r="Q14" s="78">
        <v>0</v>
      </c>
      <c r="R14" s="78">
        <f t="shared" si="0"/>
        <v>0.13315661542134902</v>
      </c>
      <c r="S14" s="78">
        <f>P14/'סכום נכסי הקרן'!$C$42</f>
        <v>1.1716909372337038E-4</v>
      </c>
      <c r="W14" s="91"/>
    </row>
    <row r="15" spans="2:81">
      <c r="B15" t="s">
        <v>1967</v>
      </c>
      <c r="C15" t="s">
        <v>1968</v>
      </c>
      <c r="D15" t="s">
        <v>123</v>
      </c>
      <c r="E15" t="s">
        <v>329</v>
      </c>
      <c r="F15" t="s">
        <v>127</v>
      </c>
      <c r="G15" t="s">
        <v>207</v>
      </c>
      <c r="H15" t="s">
        <v>208</v>
      </c>
      <c r="I15" s="86">
        <v>40738</v>
      </c>
      <c r="J15" s="77">
        <v>10.050000000000001</v>
      </c>
      <c r="K15" t="s">
        <v>102</v>
      </c>
      <c r="L15" s="78">
        <v>4.1000000000000002E-2</v>
      </c>
      <c r="M15" s="78">
        <v>2.8400000000000002E-2</v>
      </c>
      <c r="N15" s="77">
        <v>16325.81</v>
      </c>
      <c r="O15" s="77">
        <v>131.02000000000001</v>
      </c>
      <c r="P15" s="77">
        <v>21.390076262000001</v>
      </c>
      <c r="Q15" s="78">
        <v>0</v>
      </c>
      <c r="R15" s="78">
        <f t="shared" si="0"/>
        <v>0.21924059082340489</v>
      </c>
      <c r="S15" s="78">
        <f>P15/'סכום נכסי הקרן'!$C$42</f>
        <v>1.9291734964026446E-4</v>
      </c>
      <c r="W15" s="91"/>
    </row>
    <row r="16" spans="2:81">
      <c r="B16" t="s">
        <v>1969</v>
      </c>
      <c r="C16" t="s">
        <v>1970</v>
      </c>
      <c r="D16" t="s">
        <v>123</v>
      </c>
      <c r="E16" t="s">
        <v>1971</v>
      </c>
      <c r="F16" t="s">
        <v>690</v>
      </c>
      <c r="G16" t="s">
        <v>324</v>
      </c>
      <c r="H16" t="s">
        <v>149</v>
      </c>
      <c r="I16" s="86">
        <v>42795</v>
      </c>
      <c r="J16" s="77">
        <v>5.53</v>
      </c>
      <c r="K16" t="s">
        <v>102</v>
      </c>
      <c r="L16" s="78">
        <v>2.1399999999999999E-2</v>
      </c>
      <c r="M16" s="78">
        <v>2.29E-2</v>
      </c>
      <c r="N16" s="77">
        <v>5120.8100000000004</v>
      </c>
      <c r="O16" s="77">
        <v>112.12</v>
      </c>
      <c r="P16" s="77">
        <v>5.7414521719999998</v>
      </c>
      <c r="Q16" s="78">
        <v>0</v>
      </c>
      <c r="R16" s="78">
        <f t="shared" si="0"/>
        <v>5.8847820407719555E-2</v>
      </c>
      <c r="S16" s="78">
        <f>P16/'סכום נכסי הקרן'!$C$42</f>
        <v>5.1782224735509912E-5</v>
      </c>
      <c r="W16" s="91"/>
    </row>
    <row r="17" spans="2:23">
      <c r="B17" t="s">
        <v>1972</v>
      </c>
      <c r="C17" t="s">
        <v>1973</v>
      </c>
      <c r="D17" t="s">
        <v>123</v>
      </c>
      <c r="E17" t="s">
        <v>449</v>
      </c>
      <c r="F17" t="s">
        <v>323</v>
      </c>
      <c r="G17" t="s">
        <v>363</v>
      </c>
      <c r="H17" t="s">
        <v>208</v>
      </c>
      <c r="I17" s="86">
        <v>36489</v>
      </c>
      <c r="J17" s="77">
        <v>2.83</v>
      </c>
      <c r="K17" t="s">
        <v>102</v>
      </c>
      <c r="L17" s="78">
        <v>6.0499999999999998E-2</v>
      </c>
      <c r="M17" s="78">
        <v>2.0500000000000001E-2</v>
      </c>
      <c r="N17" s="77">
        <v>3.21</v>
      </c>
      <c r="O17" s="77">
        <v>171.97</v>
      </c>
      <c r="P17" s="77">
        <v>5.5202369999999999E-3</v>
      </c>
      <c r="Q17" s="78">
        <v>0</v>
      </c>
      <c r="R17" s="78">
        <f t="shared" si="0"/>
        <v>5.6580444433256978E-5</v>
      </c>
      <c r="S17" s="78">
        <f>P17/'סכום נכסי הקרן'!$C$42</f>
        <v>4.9787082494793801E-8</v>
      </c>
      <c r="W17" s="91"/>
    </row>
    <row r="18" spans="2:23">
      <c r="B18" t="s">
        <v>1974</v>
      </c>
      <c r="C18" t="s">
        <v>1975</v>
      </c>
      <c r="D18" t="s">
        <v>123</v>
      </c>
      <c r="E18" t="s">
        <v>352</v>
      </c>
      <c r="F18" t="s">
        <v>127</v>
      </c>
      <c r="G18" t="s">
        <v>337</v>
      </c>
      <c r="H18" t="s">
        <v>149</v>
      </c>
      <c r="I18" s="86">
        <v>39084</v>
      </c>
      <c r="J18" s="77">
        <v>1.68</v>
      </c>
      <c r="K18" t="s">
        <v>102</v>
      </c>
      <c r="L18" s="78">
        <v>5.6000000000000001E-2</v>
      </c>
      <c r="M18" s="78">
        <v>2.7699999999999999E-2</v>
      </c>
      <c r="N18" s="77">
        <v>1542.84</v>
      </c>
      <c r="O18" s="77">
        <v>142.79</v>
      </c>
      <c r="P18" s="77">
        <v>2.2030212360000001</v>
      </c>
      <c r="Q18" s="78">
        <v>0</v>
      </c>
      <c r="R18" s="78">
        <f t="shared" si="0"/>
        <v>2.2580175566517001E-2</v>
      </c>
      <c r="S18" s="78">
        <f>P18/'סכום נכסי הקרן'!$C$42</f>
        <v>1.9869074464468573E-5</v>
      </c>
      <c r="W18" s="91"/>
    </row>
    <row r="19" spans="2:23">
      <c r="B19" t="s">
        <v>1976</v>
      </c>
      <c r="C19" t="s">
        <v>1977</v>
      </c>
      <c r="D19" t="s">
        <v>123</v>
      </c>
      <c r="E19" t="s">
        <v>1978</v>
      </c>
      <c r="F19" t="s">
        <v>127</v>
      </c>
      <c r="G19" t="s">
        <v>476</v>
      </c>
      <c r="H19" t="s">
        <v>208</v>
      </c>
      <c r="I19" s="86">
        <v>45152</v>
      </c>
      <c r="J19" s="77">
        <v>3.66</v>
      </c>
      <c r="K19" t="s">
        <v>102</v>
      </c>
      <c r="L19" s="78">
        <v>3.6400000000000002E-2</v>
      </c>
      <c r="M19" s="78">
        <v>3.7199999999999997E-2</v>
      </c>
      <c r="N19" s="77">
        <v>3726.4</v>
      </c>
      <c r="O19" s="77">
        <v>101.03</v>
      </c>
      <c r="P19" s="77">
        <v>3.7647819199999999</v>
      </c>
      <c r="Q19" s="78">
        <v>0</v>
      </c>
      <c r="R19" s="78">
        <f t="shared" si="0"/>
        <v>3.8587661042069482E-2</v>
      </c>
      <c r="S19" s="78">
        <f>P19/'סכום נכסי הקרן'!$C$42</f>
        <v>3.3954612460651273E-5</v>
      </c>
      <c r="W19" s="91"/>
    </row>
    <row r="20" spans="2:23">
      <c r="B20" t="s">
        <v>1979</v>
      </c>
      <c r="C20" t="s">
        <v>1980</v>
      </c>
      <c r="D20" t="s">
        <v>123</v>
      </c>
      <c r="E20" t="s">
        <v>1981</v>
      </c>
      <c r="F20" t="s">
        <v>323</v>
      </c>
      <c r="G20" t="s">
        <v>488</v>
      </c>
      <c r="H20" t="s">
        <v>149</v>
      </c>
      <c r="I20" s="86">
        <v>44381</v>
      </c>
      <c r="J20" s="77">
        <v>2.73</v>
      </c>
      <c r="K20" t="s">
        <v>102</v>
      </c>
      <c r="L20" s="78">
        <v>8.5000000000000006E-3</v>
      </c>
      <c r="M20" s="78">
        <v>4.3799999999999999E-2</v>
      </c>
      <c r="N20" s="77">
        <v>4658</v>
      </c>
      <c r="O20" s="77">
        <v>100.11</v>
      </c>
      <c r="P20" s="77">
        <v>4.6631238000000002</v>
      </c>
      <c r="Q20" s="78">
        <v>0</v>
      </c>
      <c r="R20" s="78">
        <f t="shared" si="0"/>
        <v>4.7795342310719295E-2</v>
      </c>
      <c r="S20" s="78">
        <f>P20/'סכום נכסי הקרן'!$C$42</f>
        <v>4.2056768452882794E-5</v>
      </c>
      <c r="W20" s="91"/>
    </row>
    <row r="21" spans="2:23">
      <c r="B21" t="s">
        <v>2041</v>
      </c>
      <c r="C21" t="s">
        <v>2042</v>
      </c>
      <c r="D21" t="s">
        <v>123</v>
      </c>
      <c r="E21" t="s">
        <v>2887</v>
      </c>
      <c r="F21" t="s">
        <v>128</v>
      </c>
      <c r="G21" t="s">
        <v>2885</v>
      </c>
      <c r="H21" t="s">
        <v>213</v>
      </c>
      <c r="I21" s="86">
        <v>45132</v>
      </c>
      <c r="J21" s="89">
        <v>2.62</v>
      </c>
      <c r="K21" t="s">
        <v>102</v>
      </c>
      <c r="L21" s="88">
        <v>4.2500000000000003E-2</v>
      </c>
      <c r="M21" s="88">
        <v>4.5699999999999998E-2</v>
      </c>
      <c r="N21" s="89">
        <v>5507.07</v>
      </c>
      <c r="O21" s="89">
        <v>100.36</v>
      </c>
      <c r="P21" s="89">
        <v>5.5252433310000004</v>
      </c>
      <c r="Q21" s="88">
        <v>0</v>
      </c>
      <c r="R21" s="88">
        <f t="shared" si="0"/>
        <v>5.6631757525966588E-2</v>
      </c>
      <c r="S21" s="88">
        <f>P21/'סכום נכסי הקרן'!$C$42</f>
        <v>4.9832234653024191E-5</v>
      </c>
      <c r="W21" s="91"/>
    </row>
    <row r="22" spans="2:23">
      <c r="B22" t="s">
        <v>1982</v>
      </c>
      <c r="C22" t="s">
        <v>1983</v>
      </c>
      <c r="D22" t="s">
        <v>123</v>
      </c>
      <c r="E22" t="s">
        <v>1984</v>
      </c>
      <c r="F22" t="s">
        <v>112</v>
      </c>
      <c r="G22" t="s">
        <v>2885</v>
      </c>
      <c r="H22" t="s">
        <v>213</v>
      </c>
      <c r="I22" s="86">
        <v>39104</v>
      </c>
      <c r="J22" s="77">
        <v>2.59</v>
      </c>
      <c r="K22" t="s">
        <v>102</v>
      </c>
      <c r="L22" s="78">
        <v>5.6000000000000001E-2</v>
      </c>
      <c r="M22" s="78">
        <v>5.74E-2</v>
      </c>
      <c r="N22" s="77">
        <v>1973.56</v>
      </c>
      <c r="O22" s="77">
        <v>13.344352000000001</v>
      </c>
      <c r="P22" s="77">
        <v>0.26335879333119999</v>
      </c>
      <c r="Q22" s="78">
        <v>0</v>
      </c>
      <c r="R22" s="78">
        <f t="shared" si="0"/>
        <v>2.69933294024977E-3</v>
      </c>
      <c r="S22" s="78">
        <f>P22/'סכום נכסי הקרן'!$C$42</f>
        <v>2.3752360576746626E-6</v>
      </c>
      <c r="W22" s="91"/>
    </row>
    <row r="23" spans="2:23">
      <c r="B23" s="79" t="s">
        <v>1960</v>
      </c>
      <c r="C23" s="16"/>
      <c r="D23" s="16"/>
      <c r="E23" s="16"/>
      <c r="J23" s="81">
        <v>0.05</v>
      </c>
      <c r="M23" s="80">
        <v>1.1000000000000001E-3</v>
      </c>
      <c r="N23" s="81">
        <f>SUM(N24:N32)</f>
        <v>68826.069999999992</v>
      </c>
      <c r="P23" s="81">
        <f>SUM(P24:P32)</f>
        <v>40.867367437196002</v>
      </c>
      <c r="R23" s="80">
        <f t="shared" si="0"/>
        <v>0.41887582225432785</v>
      </c>
      <c r="S23" s="80">
        <f>P23/'סכום נכסי הקרן'!$C$42</f>
        <v>3.6858326806271674E-4</v>
      </c>
    </row>
    <row r="24" spans="2:23">
      <c r="B24" t="s">
        <v>1985</v>
      </c>
      <c r="C24" t="s">
        <v>1986</v>
      </c>
      <c r="D24" t="s">
        <v>123</v>
      </c>
      <c r="E24" t="s">
        <v>1971</v>
      </c>
      <c r="F24" t="s">
        <v>690</v>
      </c>
      <c r="G24" t="s">
        <v>324</v>
      </c>
      <c r="H24" t="s">
        <v>149</v>
      </c>
      <c r="I24" s="86">
        <v>42795</v>
      </c>
      <c r="J24" s="77">
        <v>1.42</v>
      </c>
      <c r="K24" t="s">
        <v>102</v>
      </c>
      <c r="L24" s="78">
        <v>2.5000000000000001E-2</v>
      </c>
      <c r="M24" s="78">
        <v>5.1999999999999998E-2</v>
      </c>
      <c r="N24" s="77">
        <v>158.41999999999999</v>
      </c>
      <c r="O24" s="77">
        <v>96.47</v>
      </c>
      <c r="P24" s="77">
        <v>0.152827774</v>
      </c>
      <c r="Q24" s="78">
        <v>0</v>
      </c>
      <c r="R24" s="78">
        <f t="shared" si="0"/>
        <v>1.5664297338439193E-3</v>
      </c>
      <c r="S24" s="78">
        <f>P24/'סכום נכסי הקרן'!$C$42</f>
        <v>1.3783554930039603E-6</v>
      </c>
      <c r="W24" s="91"/>
    </row>
    <row r="25" spans="2:23">
      <c r="B25" t="s">
        <v>1987</v>
      </c>
      <c r="C25" t="s">
        <v>1988</v>
      </c>
      <c r="D25" t="s">
        <v>123</v>
      </c>
      <c r="E25" t="s">
        <v>1971</v>
      </c>
      <c r="F25" t="s">
        <v>690</v>
      </c>
      <c r="G25" t="s">
        <v>324</v>
      </c>
      <c r="H25" t="s">
        <v>149</v>
      </c>
      <c r="I25" s="86">
        <v>42795</v>
      </c>
      <c r="J25" s="77">
        <v>5.0999999999999996</v>
      </c>
      <c r="K25" t="s">
        <v>102</v>
      </c>
      <c r="L25" s="78">
        <v>3.7400000000000003E-2</v>
      </c>
      <c r="M25" s="78">
        <v>5.3999999999999999E-2</v>
      </c>
      <c r="N25" s="77">
        <v>63.72</v>
      </c>
      <c r="O25" s="77">
        <v>92.4</v>
      </c>
      <c r="P25" s="77">
        <v>5.8877279999999997E-2</v>
      </c>
      <c r="Q25" s="78">
        <v>0</v>
      </c>
      <c r="R25" s="78">
        <f t="shared" si="0"/>
        <v>6.0347095050834092E-4</v>
      </c>
      <c r="S25" s="78">
        <f>P25/'סכום נכסי הקרן'!$C$42</f>
        <v>5.3101488150401389E-7</v>
      </c>
      <c r="W25" s="91"/>
    </row>
    <row r="26" spans="2:23">
      <c r="B26" t="s">
        <v>2043</v>
      </c>
      <c r="C26" t="s">
        <v>2044</v>
      </c>
      <c r="D26" t="s">
        <v>123</v>
      </c>
      <c r="E26" t="s">
        <v>449</v>
      </c>
      <c r="F26" t="s">
        <v>323</v>
      </c>
      <c r="G26" t="s">
        <v>207</v>
      </c>
      <c r="H26" t="s">
        <v>208</v>
      </c>
      <c r="I26" s="86">
        <v>45141</v>
      </c>
      <c r="J26" s="89">
        <v>2.9</v>
      </c>
      <c r="K26" t="s">
        <v>102</v>
      </c>
      <c r="L26" s="88">
        <v>7.0499999999999993E-2</v>
      </c>
      <c r="M26" s="88">
        <v>6.8099999999999994E-2</v>
      </c>
      <c r="N26" s="89">
        <v>118.62</v>
      </c>
      <c r="O26" s="89">
        <v>100.13</v>
      </c>
      <c r="P26" s="89">
        <v>0.118726758</v>
      </c>
      <c r="Q26" s="88">
        <v>0</v>
      </c>
      <c r="R26" s="88">
        <f t="shared" si="0"/>
        <v>1.2169065809601559E-3</v>
      </c>
      <c r="S26" s="88">
        <f>P26/'סכום נכסי הקרן'!$C$42</f>
        <v>1.0707980282160747E-6</v>
      </c>
      <c r="W26" s="91"/>
    </row>
    <row r="27" spans="2:23">
      <c r="B27" t="s">
        <v>1989</v>
      </c>
      <c r="C27" t="s">
        <v>1990</v>
      </c>
      <c r="D27" t="s">
        <v>123</v>
      </c>
      <c r="E27" t="s">
        <v>1991</v>
      </c>
      <c r="F27" t="s">
        <v>356</v>
      </c>
      <c r="G27" t="s">
        <v>379</v>
      </c>
      <c r="H27" t="s">
        <v>149</v>
      </c>
      <c r="I27" s="86">
        <v>42598</v>
      </c>
      <c r="J27" s="77">
        <v>2.4500000000000002</v>
      </c>
      <c r="K27" t="s">
        <v>102</v>
      </c>
      <c r="L27" s="78">
        <v>3.1E-2</v>
      </c>
      <c r="M27" s="78">
        <v>5.5599999999999997E-2</v>
      </c>
      <c r="N27" s="77">
        <v>179.41</v>
      </c>
      <c r="O27" s="77">
        <v>95.15</v>
      </c>
      <c r="P27" s="77">
        <v>0.17070861500000001</v>
      </c>
      <c r="Q27" s="78">
        <v>0</v>
      </c>
      <c r="R27" s="78">
        <f t="shared" si="0"/>
        <v>1.749701924987235E-3</v>
      </c>
      <c r="S27" s="78">
        <f>P27/'סכום נכסי הקרן'!$C$42</f>
        <v>1.5396230085007211E-6</v>
      </c>
      <c r="W27" s="91"/>
    </row>
    <row r="28" spans="2:23">
      <c r="B28" t="s">
        <v>1992</v>
      </c>
      <c r="C28" t="s">
        <v>1993</v>
      </c>
      <c r="D28" t="s">
        <v>123</v>
      </c>
      <c r="E28" t="s">
        <v>1095</v>
      </c>
      <c r="F28" t="s">
        <v>676</v>
      </c>
      <c r="G28" t="s">
        <v>476</v>
      </c>
      <c r="H28" t="s">
        <v>208</v>
      </c>
      <c r="I28" s="86">
        <v>44007</v>
      </c>
      <c r="J28" s="77">
        <v>3.68</v>
      </c>
      <c r="K28" t="s">
        <v>102</v>
      </c>
      <c r="L28" s="78">
        <v>3.3500000000000002E-2</v>
      </c>
      <c r="M28" s="78">
        <v>6.8400000000000002E-2</v>
      </c>
      <c r="N28" s="77">
        <v>114.94</v>
      </c>
      <c r="O28" s="77">
        <v>89.17</v>
      </c>
      <c r="P28" s="77">
        <v>0.102491998</v>
      </c>
      <c r="Q28" s="78">
        <v>0</v>
      </c>
      <c r="R28" s="78">
        <f t="shared" si="0"/>
        <v>1.050506128213786E-3</v>
      </c>
      <c r="S28" s="78">
        <f>P28/'סכום נכסי הקרן'!$C$42</f>
        <v>9.2437653663823509E-7</v>
      </c>
      <c r="W28" s="91"/>
    </row>
    <row r="29" spans="2:23">
      <c r="B29" t="s">
        <v>1994</v>
      </c>
      <c r="C29" t="s">
        <v>1995</v>
      </c>
      <c r="D29" t="s">
        <v>123</v>
      </c>
      <c r="E29" t="s">
        <v>1996</v>
      </c>
      <c r="F29" t="s">
        <v>356</v>
      </c>
      <c r="G29" t="s">
        <v>552</v>
      </c>
      <c r="H29" t="s">
        <v>208</v>
      </c>
      <c r="I29" s="86">
        <v>43310</v>
      </c>
      <c r="J29" s="77">
        <v>1.19</v>
      </c>
      <c r="K29" t="s">
        <v>102</v>
      </c>
      <c r="L29" s="78">
        <v>3.5499999999999997E-2</v>
      </c>
      <c r="M29" s="78">
        <v>6.1499999999999999E-2</v>
      </c>
      <c r="N29" s="77">
        <v>129.44</v>
      </c>
      <c r="O29" s="77">
        <v>97.96</v>
      </c>
      <c r="P29" s="77">
        <v>0.12679942399999999</v>
      </c>
      <c r="Q29" s="78">
        <v>0</v>
      </c>
      <c r="R29" s="78">
        <f t="shared" si="0"/>
        <v>1.2996485049103855E-3</v>
      </c>
      <c r="S29" s="78">
        <f>P29/'סכום נכסי הקרן'!$C$42</f>
        <v>1.1436054979125599E-6</v>
      </c>
      <c r="W29" s="91"/>
    </row>
    <row r="30" spans="2:23">
      <c r="B30" t="s">
        <v>1997</v>
      </c>
      <c r="C30" t="s">
        <v>1998</v>
      </c>
      <c r="D30" t="s">
        <v>123</v>
      </c>
      <c r="E30" t="s">
        <v>1999</v>
      </c>
      <c r="F30" t="s">
        <v>128</v>
      </c>
      <c r="G30" t="s">
        <v>559</v>
      </c>
      <c r="H30" t="s">
        <v>149</v>
      </c>
      <c r="I30" s="86">
        <v>45122</v>
      </c>
      <c r="J30" s="77">
        <v>4.16</v>
      </c>
      <c r="K30" t="s">
        <v>102</v>
      </c>
      <c r="L30" s="78">
        <v>7.3099999999999998E-2</v>
      </c>
      <c r="M30" s="78">
        <v>7.8700000000000006E-2</v>
      </c>
      <c r="N30" s="77">
        <v>61.64</v>
      </c>
      <c r="O30" s="77">
        <v>99.305300000000003</v>
      </c>
      <c r="P30" s="77">
        <v>6.1211786919999997E-2</v>
      </c>
      <c r="Q30" s="78">
        <v>0</v>
      </c>
      <c r="R30" s="78">
        <f t="shared" si="0"/>
        <v>6.273988070598103E-4</v>
      </c>
      <c r="S30" s="78">
        <f>P30/'סכום נכסי הקרן'!$C$42</f>
        <v>5.5206982690050804E-7</v>
      </c>
    </row>
    <row r="31" spans="2:23">
      <c r="B31" t="s">
        <v>2000</v>
      </c>
      <c r="C31" t="s">
        <v>2001</v>
      </c>
      <c r="D31" t="s">
        <v>123</v>
      </c>
      <c r="E31" t="s">
        <v>680</v>
      </c>
      <c r="F31" t="s">
        <v>620</v>
      </c>
      <c r="G31" t="s">
        <v>2885</v>
      </c>
      <c r="H31" t="s">
        <v>213</v>
      </c>
      <c r="I31" s="86">
        <v>45046</v>
      </c>
      <c r="J31" s="77">
        <v>0.01</v>
      </c>
      <c r="K31" t="s">
        <v>102</v>
      </c>
      <c r="L31" s="78">
        <v>0</v>
      </c>
      <c r="M31" s="78">
        <v>1E-4</v>
      </c>
      <c r="N31" s="77">
        <v>67850.45</v>
      </c>
      <c r="O31" s="77">
        <v>59</v>
      </c>
      <c r="P31" s="77">
        <v>40.031765499999999</v>
      </c>
      <c r="Q31" s="78">
        <v>1E-4</v>
      </c>
      <c r="R31" s="78">
        <f t="shared" ref="R31:R32" si="1">P31/$P$11</f>
        <v>0.41031120284109607</v>
      </c>
      <c r="S31" s="78">
        <f>P31/'סכום נכסי הקרן'!$C$42</f>
        <v>3.6104696435329504E-4</v>
      </c>
      <c r="W31" s="91"/>
    </row>
    <row r="32" spans="2:23">
      <c r="B32" t="s">
        <v>2888</v>
      </c>
      <c r="C32">
        <v>9556</v>
      </c>
      <c r="D32" t="s">
        <v>123</v>
      </c>
      <c r="E32" t="s">
        <v>680</v>
      </c>
      <c r="F32" t="s">
        <v>2889</v>
      </c>
      <c r="G32" t="s">
        <v>2885</v>
      </c>
      <c r="H32" t="s">
        <v>213</v>
      </c>
      <c r="I32" s="86">
        <v>45046</v>
      </c>
      <c r="J32" s="89">
        <v>0</v>
      </c>
      <c r="K32" t="s">
        <v>102</v>
      </c>
      <c r="L32" s="88">
        <v>0</v>
      </c>
      <c r="M32" s="88">
        <v>0</v>
      </c>
      <c r="N32" s="89">
        <v>149.43</v>
      </c>
      <c r="O32" s="89">
        <v>29.41732</v>
      </c>
      <c r="P32" s="89">
        <v>4.3958301275999999E-2</v>
      </c>
      <c r="Q32" s="88">
        <v>0</v>
      </c>
      <c r="R32" s="78">
        <f t="shared" si="1"/>
        <v>4.5055678274811157E-4</v>
      </c>
      <c r="S32" s="78">
        <f>P32/'סכום נכסי הקרן'!$C$42</f>
        <v>3.9646043674559835E-7</v>
      </c>
      <c r="W32" s="91"/>
    </row>
    <row r="33" spans="2:23">
      <c r="B33" s="79" t="s">
        <v>317</v>
      </c>
      <c r="C33" s="16"/>
      <c r="D33" s="16"/>
      <c r="E33" s="16"/>
      <c r="J33" s="81">
        <v>1.92</v>
      </c>
      <c r="M33" s="80">
        <v>6.1699999999999998E-2</v>
      </c>
      <c r="N33" s="81">
        <v>0.99</v>
      </c>
      <c r="P33" s="81">
        <v>4.0212312029999997E-3</v>
      </c>
      <c r="R33" s="80">
        <f t="shared" si="0"/>
        <v>4.1216173985758329E-5</v>
      </c>
      <c r="S33" s="80">
        <f>P33/'סכום נכסי הקרן'!$C$42</f>
        <v>3.6267531563300617E-8</v>
      </c>
    </row>
    <row r="34" spans="2:23">
      <c r="B34" t="s">
        <v>2002</v>
      </c>
      <c r="C34" t="s">
        <v>2003</v>
      </c>
      <c r="D34" t="s">
        <v>123</v>
      </c>
      <c r="E34" t="s">
        <v>2004</v>
      </c>
      <c r="F34" t="s">
        <v>112</v>
      </c>
      <c r="G34" t="s">
        <v>337</v>
      </c>
      <c r="H34" t="s">
        <v>149</v>
      </c>
      <c r="I34" s="86">
        <v>38118</v>
      </c>
      <c r="J34" s="77">
        <v>1.92</v>
      </c>
      <c r="K34" t="s">
        <v>106</v>
      </c>
      <c r="L34" s="78">
        <v>7.9699999999999993E-2</v>
      </c>
      <c r="M34" s="78">
        <v>6.1699999999999998E-2</v>
      </c>
      <c r="N34" s="77">
        <v>0.99</v>
      </c>
      <c r="O34" s="77">
        <v>105.53</v>
      </c>
      <c r="P34" s="77">
        <v>4.0212312029999997E-3</v>
      </c>
      <c r="Q34" s="78">
        <v>0</v>
      </c>
      <c r="R34" s="78">
        <f t="shared" si="0"/>
        <v>4.1216173985758329E-5</v>
      </c>
      <c r="S34" s="78">
        <f>P34/'סכום נכסי הקרן'!$C$42</f>
        <v>3.6267531563300617E-8</v>
      </c>
      <c r="W34" s="91"/>
    </row>
    <row r="35" spans="2:23">
      <c r="B35" s="79" t="s">
        <v>848</v>
      </c>
      <c r="C35" s="16"/>
      <c r="D35" s="16"/>
      <c r="E35" s="16"/>
      <c r="J35" s="81">
        <v>0</v>
      </c>
      <c r="M35" s="80">
        <v>0</v>
      </c>
      <c r="N35" s="81">
        <v>0</v>
      </c>
      <c r="P35" s="81">
        <v>0</v>
      </c>
      <c r="R35" s="80">
        <f t="shared" si="0"/>
        <v>0</v>
      </c>
      <c r="S35" s="80">
        <f>P35/'סכום נכסי הקרן'!$C$42</f>
        <v>0</v>
      </c>
    </row>
    <row r="36" spans="2:23">
      <c r="B36" t="s">
        <v>212</v>
      </c>
      <c r="C36" t="s">
        <v>212</v>
      </c>
      <c r="D36" s="16"/>
      <c r="E36" s="16"/>
      <c r="F36" t="s">
        <v>212</v>
      </c>
      <c r="G36" t="s">
        <v>212</v>
      </c>
      <c r="J36" s="77">
        <v>0</v>
      </c>
      <c r="K36" t="s">
        <v>212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f t="shared" si="0"/>
        <v>0</v>
      </c>
      <c r="S36" s="78">
        <f>P36/'סכום נכסי הקרן'!$C$42</f>
        <v>0</v>
      </c>
    </row>
    <row r="37" spans="2:23">
      <c r="B37" s="79" t="s">
        <v>224</v>
      </c>
      <c r="C37" s="16"/>
      <c r="D37" s="16"/>
      <c r="E37" s="16"/>
      <c r="J37" s="81">
        <v>11.62</v>
      </c>
      <c r="M37" s="80">
        <v>5.7099999999999998E-2</v>
      </c>
      <c r="N37" s="81">
        <v>67.680000000000007</v>
      </c>
      <c r="P37" s="81">
        <v>0.145086561516</v>
      </c>
      <c r="R37" s="80">
        <f t="shared" si="0"/>
        <v>1.4870850892576457E-3</v>
      </c>
      <c r="S37" s="80">
        <f>P37/'סכום נכסי הקרן'!$C$42</f>
        <v>1.3085374064706039E-6</v>
      </c>
    </row>
    <row r="38" spans="2:23">
      <c r="B38" s="79" t="s">
        <v>318</v>
      </c>
      <c r="C38" s="16"/>
      <c r="D38" s="16"/>
      <c r="E38" s="16"/>
      <c r="J38" s="81">
        <v>0</v>
      </c>
      <c r="M38" s="80">
        <v>0</v>
      </c>
      <c r="N38" s="81">
        <v>0</v>
      </c>
      <c r="P38" s="81">
        <v>0</v>
      </c>
      <c r="R38" s="80">
        <f t="shared" si="0"/>
        <v>0</v>
      </c>
      <c r="S38" s="80">
        <f>P38/'סכום נכסי הקרן'!$C$42</f>
        <v>0</v>
      </c>
    </row>
    <row r="39" spans="2:23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J39" s="77">
        <v>0</v>
      </c>
      <c r="K39" t="s">
        <v>212</v>
      </c>
      <c r="L39" s="78">
        <v>0</v>
      </c>
      <c r="M39" s="78">
        <v>0</v>
      </c>
      <c r="N39" s="77">
        <v>0</v>
      </c>
      <c r="O39" s="77">
        <v>0</v>
      </c>
      <c r="P39" s="77">
        <v>0</v>
      </c>
      <c r="Q39" s="78">
        <v>0</v>
      </c>
      <c r="R39" s="78">
        <f t="shared" si="0"/>
        <v>0</v>
      </c>
      <c r="S39" s="78">
        <f>P39/'סכום נכסי הקרן'!$C$42</f>
        <v>0</v>
      </c>
    </row>
    <row r="40" spans="2:23">
      <c r="B40" s="79" t="s">
        <v>319</v>
      </c>
      <c r="C40" s="16"/>
      <c r="D40" s="16"/>
      <c r="E40" s="16"/>
      <c r="J40" s="81">
        <v>11.62</v>
      </c>
      <c r="M40" s="80">
        <v>5.7099999999999998E-2</v>
      </c>
      <c r="N40" s="81">
        <v>67.680000000000007</v>
      </c>
      <c r="P40" s="81">
        <v>0.145086561516</v>
      </c>
      <c r="R40" s="80">
        <f t="shared" si="0"/>
        <v>1.4870850892576457E-3</v>
      </c>
      <c r="S40" s="80">
        <f>P40/'סכום נכסי הקרן'!$C$42</f>
        <v>1.3085374064706039E-6</v>
      </c>
    </row>
    <row r="41" spans="2:23">
      <c r="B41" t="s">
        <v>2005</v>
      </c>
      <c r="C41" t="s">
        <v>2006</v>
      </c>
      <c r="D41" t="s">
        <v>123</v>
      </c>
      <c r="E41"/>
      <c r="F41" t="s">
        <v>1633</v>
      </c>
      <c r="G41" t="s">
        <v>980</v>
      </c>
      <c r="H41" t="s">
        <v>310</v>
      </c>
      <c r="I41" s="86">
        <v>44255</v>
      </c>
      <c r="J41" s="77">
        <v>13.66</v>
      </c>
      <c r="K41" t="s">
        <v>116</v>
      </c>
      <c r="L41" s="78">
        <v>4.5600000000000002E-2</v>
      </c>
      <c r="M41" s="78">
        <v>4.9099999999999998E-2</v>
      </c>
      <c r="N41" s="77">
        <v>36.42</v>
      </c>
      <c r="O41" s="77">
        <v>71.84</v>
      </c>
      <c r="P41" s="77">
        <v>7.4711667504000004E-2</v>
      </c>
      <c r="Q41" s="78">
        <v>0</v>
      </c>
      <c r="R41" s="78">
        <f t="shared" si="0"/>
        <v>7.6576772912576821E-4</v>
      </c>
      <c r="S41" s="78">
        <f>P41/'סכום נכסי הקרן'!$C$42</f>
        <v>6.7382540882669596E-7</v>
      </c>
    </row>
    <row r="42" spans="2:23">
      <c r="B42" t="s">
        <v>2007</v>
      </c>
      <c r="C42" t="s">
        <v>2008</v>
      </c>
      <c r="D42" t="s">
        <v>123</v>
      </c>
      <c r="E42"/>
      <c r="F42" t="s">
        <v>1633</v>
      </c>
      <c r="G42" t="s">
        <v>1046</v>
      </c>
      <c r="H42" t="s">
        <v>2137</v>
      </c>
      <c r="I42" s="86">
        <v>44255</v>
      </c>
      <c r="J42" s="77">
        <v>9.4600000000000009</v>
      </c>
      <c r="K42" t="s">
        <v>116</v>
      </c>
      <c r="L42" s="78">
        <v>3.95E-2</v>
      </c>
      <c r="M42" s="78">
        <v>6.5600000000000006E-2</v>
      </c>
      <c r="N42" s="77">
        <v>31.26</v>
      </c>
      <c r="O42" s="77">
        <v>78.84</v>
      </c>
      <c r="P42" s="77">
        <v>7.0374894012000005E-2</v>
      </c>
      <c r="Q42" s="78">
        <v>0</v>
      </c>
      <c r="R42" s="78">
        <f t="shared" si="0"/>
        <v>7.2131736013187763E-4</v>
      </c>
      <c r="S42" s="78">
        <f>P42/'סכום נכסי הקרן'!$C$42</f>
        <v>6.3471199764390814E-7</v>
      </c>
    </row>
    <row r="43" spans="2:23">
      <c r="B43" t="s">
        <v>226</v>
      </c>
      <c r="C43" s="16"/>
      <c r="D43" s="16"/>
      <c r="E43" s="16"/>
    </row>
    <row r="44" spans="2:23">
      <c r="B44" t="s">
        <v>312</v>
      </c>
      <c r="C44" s="16"/>
      <c r="D44" s="16"/>
      <c r="E44" s="16"/>
    </row>
    <row r="45" spans="2:23">
      <c r="B45" t="s">
        <v>313</v>
      </c>
      <c r="C45" s="16"/>
      <c r="D45" s="16"/>
      <c r="E45" s="16"/>
    </row>
    <row r="46" spans="2:23">
      <c r="B46" t="s">
        <v>314</v>
      </c>
      <c r="C46" s="16"/>
      <c r="D46" s="16"/>
      <c r="E46" s="16"/>
    </row>
    <row r="47" spans="2:23">
      <c r="C47" s="16"/>
      <c r="D47" s="16"/>
      <c r="E47" s="16"/>
    </row>
    <row r="48" spans="2:23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2:5">
      <c r="C513" s="16"/>
      <c r="D513" s="16"/>
      <c r="E513" s="16"/>
    </row>
    <row r="517" spans="2:5">
      <c r="B517" s="16"/>
    </row>
    <row r="518" spans="2:5">
      <c r="B518" s="16"/>
    </row>
    <row r="519" spans="2:5">
      <c r="B519" s="19"/>
    </row>
  </sheetData>
  <mergeCells count="2">
    <mergeCell ref="B6:S6"/>
    <mergeCell ref="B7:S7"/>
  </mergeCells>
  <dataValidations count="1">
    <dataValidation allowBlank="1" showInputMessage="1" showErrorMessage="1" sqref="A26:D26 A1:Q25 G26:Q26 A27:Q1048576 R1:XFD1048576" xr:uid="{00000000-0002-0000-0E00-000000000000}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s="82">
        <v>45106</v>
      </c>
      <c r="E1" s="16"/>
    </row>
    <row r="2" spans="2:98">
      <c r="B2" s="2" t="s">
        <v>1</v>
      </c>
      <c r="C2" s="12" t="s">
        <v>2099</v>
      </c>
      <c r="E2" s="16"/>
    </row>
    <row r="3" spans="2:98">
      <c r="B3" s="2" t="s">
        <v>2</v>
      </c>
      <c r="C3" s="26" t="s">
        <v>2100</v>
      </c>
      <c r="E3" s="16"/>
    </row>
    <row r="4" spans="2:98">
      <c r="B4" s="2" t="s">
        <v>3</v>
      </c>
      <c r="C4" s="83" t="s">
        <v>196</v>
      </c>
      <c r="E4" s="16"/>
    </row>
    <row r="6" spans="2:98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3"/>
    </row>
    <row r="7" spans="2:98" ht="26.25" customHeight="1">
      <c r="B7" s="111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3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28" t="s">
        <v>5</v>
      </c>
      <c r="K8" s="28" t="s">
        <v>73</v>
      </c>
      <c r="L8" s="28" t="s">
        <v>57</v>
      </c>
      <c r="M8" s="36" t="s">
        <v>182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183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1516.99</v>
      </c>
      <c r="I11" s="7"/>
      <c r="J11" s="75">
        <v>-1.6218123943000001E-4</v>
      </c>
      <c r="K11" s="7"/>
      <c r="L11" s="76">
        <v>1.0094000000000001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204</v>
      </c>
      <c r="C12" s="16"/>
      <c r="D12" s="16"/>
      <c r="E12" s="16"/>
      <c r="H12" s="81">
        <v>1516.99</v>
      </c>
      <c r="J12" s="81">
        <v>-1.6218123943000001E-4</v>
      </c>
      <c r="L12" s="80">
        <v>1.0094000000000001</v>
      </c>
      <c r="M12" s="80">
        <v>0</v>
      </c>
    </row>
    <row r="13" spans="2:98">
      <c r="B13" t="s">
        <v>2009</v>
      </c>
      <c r="C13" t="s">
        <v>2010</v>
      </c>
      <c r="D13" t="s">
        <v>123</v>
      </c>
      <c r="E13" t="s">
        <v>2011</v>
      </c>
      <c r="F13" t="s">
        <v>869</v>
      </c>
      <c r="G13" t="s">
        <v>106</v>
      </c>
      <c r="H13" s="77">
        <v>-0.01</v>
      </c>
      <c r="I13" s="77">
        <v>425.30070000000001</v>
      </c>
      <c r="J13" s="77">
        <v>-1.6369823942999999E-4</v>
      </c>
      <c r="K13" s="78">
        <v>0</v>
      </c>
      <c r="L13" s="78">
        <v>1.0094000000000001</v>
      </c>
      <c r="M13" s="78">
        <v>0</v>
      </c>
    </row>
    <row r="14" spans="2:98">
      <c r="B14" t="s">
        <v>2012</v>
      </c>
      <c r="C14" t="s">
        <v>2013</v>
      </c>
      <c r="D14" t="s">
        <v>123</v>
      </c>
      <c r="E14" t="s">
        <v>1984</v>
      </c>
      <c r="F14" t="s">
        <v>112</v>
      </c>
      <c r="G14" t="s">
        <v>102</v>
      </c>
      <c r="H14" s="77">
        <v>1517</v>
      </c>
      <c r="I14" s="77">
        <v>1E-4</v>
      </c>
      <c r="J14" s="77">
        <v>1.517E-6</v>
      </c>
      <c r="K14" s="78">
        <v>1E-4</v>
      </c>
      <c r="L14" s="78">
        <v>0</v>
      </c>
      <c r="M14" s="78">
        <v>0</v>
      </c>
    </row>
    <row r="15" spans="2:98">
      <c r="B15" s="79" t="s">
        <v>224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s="79" t="s">
        <v>318</v>
      </c>
      <c r="C16" s="16"/>
      <c r="D16" s="16"/>
      <c r="E16" s="16"/>
      <c r="H16" s="81">
        <v>0</v>
      </c>
      <c r="J16" s="81">
        <v>0</v>
      </c>
      <c r="L16" s="80">
        <v>0</v>
      </c>
      <c r="M16" s="80">
        <v>0</v>
      </c>
    </row>
    <row r="17" spans="2:13">
      <c r="B17" t="s">
        <v>212</v>
      </c>
      <c r="C17" t="s">
        <v>212</v>
      </c>
      <c r="D17" s="16"/>
      <c r="E17" s="16"/>
      <c r="F17" t="s">
        <v>212</v>
      </c>
      <c r="G17" t="s">
        <v>212</v>
      </c>
      <c r="H17" s="77">
        <v>0</v>
      </c>
      <c r="I17" s="77">
        <v>0</v>
      </c>
      <c r="J17" s="77">
        <v>0</v>
      </c>
      <c r="K17" s="78">
        <v>0</v>
      </c>
      <c r="L17" s="78">
        <v>0</v>
      </c>
      <c r="M17" s="78">
        <v>0</v>
      </c>
    </row>
    <row r="18" spans="2:13">
      <c r="B18" s="79" t="s">
        <v>319</v>
      </c>
      <c r="C18" s="16"/>
      <c r="D18" s="16"/>
      <c r="E18" s="16"/>
      <c r="H18" s="81">
        <v>0</v>
      </c>
      <c r="J18" s="81">
        <v>0</v>
      </c>
      <c r="L18" s="80">
        <v>0</v>
      </c>
      <c r="M18" s="80">
        <v>0</v>
      </c>
    </row>
    <row r="19" spans="2:13">
      <c r="B19" t="s">
        <v>212</v>
      </c>
      <c r="C19" t="s">
        <v>212</v>
      </c>
      <c r="D19" s="16"/>
      <c r="E19" s="16"/>
      <c r="F19" t="s">
        <v>212</v>
      </c>
      <c r="G19" t="s">
        <v>212</v>
      </c>
      <c r="H19" s="77">
        <v>0</v>
      </c>
      <c r="I19" s="77">
        <v>0</v>
      </c>
      <c r="J19" s="77">
        <v>0</v>
      </c>
      <c r="K19" s="78">
        <v>0</v>
      </c>
      <c r="L19" s="78">
        <v>0</v>
      </c>
      <c r="M19" s="78">
        <v>0</v>
      </c>
    </row>
    <row r="20" spans="2:13">
      <c r="B20" t="s">
        <v>226</v>
      </c>
      <c r="C20" s="16"/>
      <c r="D20" s="16"/>
      <c r="E20" s="16"/>
    </row>
    <row r="21" spans="2:13">
      <c r="B21" t="s">
        <v>312</v>
      </c>
      <c r="C21" s="16"/>
      <c r="D21" s="16"/>
      <c r="E21" s="16"/>
    </row>
    <row r="22" spans="2:13">
      <c r="B22" t="s">
        <v>313</v>
      </c>
      <c r="C22" s="16"/>
      <c r="D22" s="16"/>
      <c r="E22" s="16"/>
    </row>
    <row r="23" spans="2:13">
      <c r="B23" t="s">
        <v>314</v>
      </c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 xr:uid="{00000000-0002-0000-0F00-000000000000}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indexed="43"/>
    <pageSetUpPr fitToPage="1"/>
  </sheetPr>
  <dimension ref="B1:BC586"/>
  <sheetViews>
    <sheetView rightToLeft="1" topLeftCell="A6" workbookViewId="0">
      <selection activeCell="W16" sqref="W16:W27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s="82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</row>
    <row r="2" spans="2:55">
      <c r="B2" s="2" t="s">
        <v>1</v>
      </c>
      <c r="C2" s="12" t="s">
        <v>2099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</row>
    <row r="3" spans="2:55">
      <c r="B3" s="2" t="s">
        <v>2</v>
      </c>
      <c r="C3" s="26" t="s">
        <v>2100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</row>
    <row r="4" spans="2:55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6" spans="2:55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55" ht="26.25" customHeight="1">
      <c r="B7" s="111" t="s">
        <v>139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186</v>
      </c>
      <c r="G8" s="28" t="s">
        <v>187</v>
      </c>
      <c r="H8" s="28" t="s">
        <v>5</v>
      </c>
      <c r="I8" s="28" t="s">
        <v>73</v>
      </c>
      <c r="J8" s="28" t="s">
        <v>57</v>
      </c>
      <c r="K8" s="36" t="s">
        <v>182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183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17.079999999999998</v>
      </c>
      <c r="G11" s="7"/>
      <c r="H11" s="75">
        <v>47.381319564386999</v>
      </c>
      <c r="I11" s="7"/>
      <c r="J11" s="76">
        <v>1</v>
      </c>
      <c r="K11" s="76">
        <v>4.0000000000000002E-4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204</v>
      </c>
      <c r="C12" s="16"/>
      <c r="F12" s="81">
        <v>12.75</v>
      </c>
      <c r="H12" s="81">
        <v>31.044079761974999</v>
      </c>
      <c r="J12" s="80">
        <v>0.6552</v>
      </c>
      <c r="K12" s="80">
        <v>2.9999999999999997E-4</v>
      </c>
    </row>
    <row r="13" spans="2:55">
      <c r="B13" s="79" t="s">
        <v>2014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212</v>
      </c>
      <c r="C14" t="s">
        <v>212</v>
      </c>
      <c r="D14" t="s">
        <v>212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2015</v>
      </c>
      <c r="C15" s="16"/>
      <c r="F15" s="81">
        <v>12.75</v>
      </c>
      <c r="H15" s="81">
        <v>31.044079761974999</v>
      </c>
      <c r="J15" s="80">
        <v>0.6552</v>
      </c>
      <c r="K15" s="80">
        <v>2.9999999999999997E-4</v>
      </c>
    </row>
    <row r="16" spans="2:55">
      <c r="B16" t="s">
        <v>2016</v>
      </c>
      <c r="C16" t="s">
        <v>2017</v>
      </c>
      <c r="D16" t="s">
        <v>106</v>
      </c>
      <c r="E16" s="86">
        <v>45103</v>
      </c>
      <c r="F16" s="77">
        <v>1.21</v>
      </c>
      <c r="G16" s="77">
        <v>126356.95</v>
      </c>
      <c r="H16" s="77">
        <v>5.8848095966549998</v>
      </c>
      <c r="I16" s="78">
        <v>0</v>
      </c>
      <c r="J16" s="78">
        <v>0.1242</v>
      </c>
      <c r="K16" s="78">
        <v>1E-4</v>
      </c>
      <c r="W16" s="91"/>
    </row>
    <row r="17" spans="2:23">
      <c r="B17" t="s">
        <v>2018</v>
      </c>
      <c r="C17" t="s">
        <v>2019</v>
      </c>
      <c r="D17" t="s">
        <v>102</v>
      </c>
      <c r="E17" s="86">
        <v>45158</v>
      </c>
      <c r="F17" s="77">
        <v>10.08</v>
      </c>
      <c r="G17" s="77">
        <v>179087.5435</v>
      </c>
      <c r="H17" s="77">
        <v>18.052024384799999</v>
      </c>
      <c r="I17" s="78">
        <v>0</v>
      </c>
      <c r="J17" s="78">
        <v>0.38100000000000001</v>
      </c>
      <c r="K17" s="78">
        <v>2.0000000000000001E-4</v>
      </c>
      <c r="W17" s="91"/>
    </row>
    <row r="18" spans="2:23">
      <c r="B18" t="s">
        <v>2020</v>
      </c>
      <c r="C18" t="s">
        <v>2021</v>
      </c>
      <c r="D18" t="s">
        <v>106</v>
      </c>
      <c r="E18" s="86">
        <v>45103</v>
      </c>
      <c r="F18" s="77">
        <v>1.46</v>
      </c>
      <c r="G18" s="77">
        <v>126473.8</v>
      </c>
      <c r="H18" s="77">
        <v>7.1072457805199996</v>
      </c>
      <c r="I18" s="78">
        <v>0</v>
      </c>
      <c r="J18" s="78">
        <v>0.15</v>
      </c>
      <c r="K18" s="78">
        <v>1E-4</v>
      </c>
      <c r="W18" s="91"/>
    </row>
    <row r="19" spans="2:23">
      <c r="B19" s="79" t="s">
        <v>2022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23">
      <c r="B20" t="s">
        <v>212</v>
      </c>
      <c r="C20" t="s">
        <v>212</v>
      </c>
      <c r="D20" t="s">
        <v>212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23">
      <c r="B21" s="79" t="s">
        <v>2023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23">
      <c r="B22" t="s">
        <v>212</v>
      </c>
      <c r="C22" t="s">
        <v>212</v>
      </c>
      <c r="D22" t="s">
        <v>212</v>
      </c>
      <c r="F22" s="77">
        <v>0</v>
      </c>
      <c r="G22" s="77">
        <v>0</v>
      </c>
      <c r="H22" s="77">
        <v>0</v>
      </c>
      <c r="I22" s="78">
        <v>0</v>
      </c>
      <c r="J22" s="78">
        <v>0</v>
      </c>
      <c r="K22" s="78">
        <v>0</v>
      </c>
    </row>
    <row r="23" spans="2:23">
      <c r="B23" s="79" t="s">
        <v>224</v>
      </c>
      <c r="C23" s="16"/>
      <c r="F23" s="81">
        <v>4.33</v>
      </c>
      <c r="H23" s="81">
        <v>16.337239802412</v>
      </c>
      <c r="J23" s="80">
        <v>0.3448</v>
      </c>
      <c r="K23" s="80">
        <v>1E-4</v>
      </c>
    </row>
    <row r="24" spans="2:23">
      <c r="B24" s="79" t="s">
        <v>2024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23">
      <c r="B25" t="s">
        <v>212</v>
      </c>
      <c r="C25" t="s">
        <v>212</v>
      </c>
      <c r="D25" t="s">
        <v>212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23">
      <c r="B26" s="79" t="s">
        <v>2025</v>
      </c>
      <c r="C26" s="16"/>
      <c r="F26" s="81">
        <v>4.33</v>
      </c>
      <c r="H26" s="81">
        <v>16.337239802412</v>
      </c>
      <c r="J26" s="80">
        <v>0.3448</v>
      </c>
      <c r="K26" s="80">
        <v>1E-4</v>
      </c>
    </row>
    <row r="27" spans="2:23">
      <c r="B27" t="s">
        <v>2026</v>
      </c>
      <c r="C27" t="s">
        <v>2027</v>
      </c>
      <c r="D27" t="s">
        <v>106</v>
      </c>
      <c r="E27" s="86">
        <v>44616</v>
      </c>
      <c r="F27" s="77">
        <v>4.33</v>
      </c>
      <c r="G27" s="77">
        <v>98026.36</v>
      </c>
      <c r="H27" s="77">
        <v>16.337239802412</v>
      </c>
      <c r="I27" s="78">
        <v>0</v>
      </c>
      <c r="J27" s="78">
        <v>0.3448</v>
      </c>
      <c r="K27" s="78">
        <v>1E-4</v>
      </c>
      <c r="W27" s="91"/>
    </row>
    <row r="28" spans="2:23">
      <c r="B28" s="79" t="s">
        <v>2028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23">
      <c r="B29" t="s">
        <v>212</v>
      </c>
      <c r="C29" t="s">
        <v>212</v>
      </c>
      <c r="D29" t="s">
        <v>212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23">
      <c r="B30" s="79" t="s">
        <v>2029</v>
      </c>
      <c r="C30" s="16"/>
      <c r="F30" s="81">
        <v>0</v>
      </c>
      <c r="H30" s="81">
        <v>0</v>
      </c>
      <c r="J30" s="80">
        <v>0</v>
      </c>
      <c r="K30" s="80">
        <v>0</v>
      </c>
    </row>
    <row r="31" spans="2:23">
      <c r="B31" t="s">
        <v>212</v>
      </c>
      <c r="C31" t="s">
        <v>212</v>
      </c>
      <c r="D31" t="s">
        <v>212</v>
      </c>
      <c r="F31" s="77">
        <v>0</v>
      </c>
      <c r="G31" s="77">
        <v>0</v>
      </c>
      <c r="H31" s="77">
        <v>0</v>
      </c>
      <c r="I31" s="78">
        <v>0</v>
      </c>
      <c r="J31" s="78">
        <v>0</v>
      </c>
      <c r="K31" s="78">
        <v>0</v>
      </c>
    </row>
    <row r="32" spans="2:23">
      <c r="B32" t="s">
        <v>226</v>
      </c>
      <c r="C32" s="16"/>
    </row>
    <row r="33" spans="2:3">
      <c r="B33" t="s">
        <v>312</v>
      </c>
      <c r="C33" s="16"/>
    </row>
    <row r="34" spans="2:3">
      <c r="B34" t="s">
        <v>313</v>
      </c>
      <c r="C34" s="16"/>
    </row>
    <row r="35" spans="2:3">
      <c r="B35" t="s">
        <v>314</v>
      </c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000-000000000000}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indexed="43"/>
    <pageSetUpPr fitToPage="1"/>
  </sheetPr>
  <dimension ref="B1:BG565"/>
  <sheetViews>
    <sheetView rightToLeft="1" workbookViewId="0">
      <selection activeCell="F14" sqref="F1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s="82">
        <v>45106</v>
      </c>
    </row>
    <row r="2" spans="2:59">
      <c r="B2" s="2" t="s">
        <v>1</v>
      </c>
      <c r="C2" s="12" t="s">
        <v>2099</v>
      </c>
    </row>
    <row r="3" spans="2:59">
      <c r="B3" s="2" t="s">
        <v>2</v>
      </c>
      <c r="C3" s="26" t="s">
        <v>2100</v>
      </c>
    </row>
    <row r="4" spans="2:59">
      <c r="B4" s="2" t="s">
        <v>3</v>
      </c>
      <c r="C4" s="83" t="s">
        <v>196</v>
      </c>
    </row>
    <row r="6" spans="2:59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9" ht="26.25" customHeight="1">
      <c r="B7" s="111" t="s">
        <v>141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678.52</v>
      </c>
      <c r="H11" s="7"/>
      <c r="I11" s="75">
        <v>2.0507324799999998E-3</v>
      </c>
      <c r="J11" s="7"/>
      <c r="K11" s="76">
        <v>0.99539999999999995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2030</v>
      </c>
      <c r="C12" s="16"/>
      <c r="D12" s="16"/>
      <c r="G12" s="81">
        <v>678.52</v>
      </c>
      <c r="I12" s="81">
        <v>2.0507324799999998E-3</v>
      </c>
      <c r="K12" s="80">
        <v>0.99539999999999995</v>
      </c>
      <c r="L12" s="80">
        <v>0</v>
      </c>
    </row>
    <row r="13" spans="2:59">
      <c r="B13" t="s">
        <v>2031</v>
      </c>
      <c r="C13" t="s">
        <v>2032</v>
      </c>
      <c r="D13" t="s">
        <v>620</v>
      </c>
      <c r="E13" t="s">
        <v>102</v>
      </c>
      <c r="F13" s="86">
        <v>44607</v>
      </c>
      <c r="G13" s="77">
        <v>559.41999999999996</v>
      </c>
      <c r="H13" s="77">
        <v>0.3649</v>
      </c>
      <c r="I13" s="77">
        <v>2.0413235800000001E-3</v>
      </c>
      <c r="J13" s="78">
        <v>0</v>
      </c>
      <c r="K13" s="78">
        <v>0.99539999999999995</v>
      </c>
      <c r="L13" s="78">
        <v>0</v>
      </c>
    </row>
    <row r="14" spans="2:59">
      <c r="B14" t="s">
        <v>2033</v>
      </c>
      <c r="C14" t="s">
        <v>2034</v>
      </c>
      <c r="D14" t="s">
        <v>125</v>
      </c>
      <c r="E14" t="s">
        <v>102</v>
      </c>
      <c r="F14" s="86">
        <v>44537</v>
      </c>
      <c r="G14" s="77">
        <v>119.1</v>
      </c>
      <c r="H14" s="77">
        <v>7.9000000000000008E-3</v>
      </c>
      <c r="I14" s="77">
        <v>9.4089000000000007E-6</v>
      </c>
      <c r="J14" s="78">
        <v>0</v>
      </c>
      <c r="K14" s="78">
        <v>0</v>
      </c>
      <c r="L14" s="78">
        <v>0</v>
      </c>
      <c r="W14" s="91"/>
    </row>
    <row r="15" spans="2:59">
      <c r="B15" s="79" t="s">
        <v>1913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9">
      <c r="B16" t="s">
        <v>212</v>
      </c>
      <c r="C16" t="s">
        <v>212</v>
      </c>
      <c r="D16" t="s">
        <v>212</v>
      </c>
      <c r="E16" t="s">
        <v>212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4">
      <c r="B17" t="s">
        <v>226</v>
      </c>
      <c r="C17" s="16"/>
      <c r="D17" s="16"/>
    </row>
    <row r="18" spans="2:4">
      <c r="B18" t="s">
        <v>312</v>
      </c>
      <c r="C18" s="16"/>
      <c r="D18" s="16"/>
    </row>
    <row r="19" spans="2:4">
      <c r="B19" t="s">
        <v>313</v>
      </c>
      <c r="C19" s="16"/>
      <c r="D19" s="16"/>
    </row>
    <row r="20" spans="2:4">
      <c r="B20" t="s">
        <v>314</v>
      </c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1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indexed="43"/>
    <pageSetUpPr fitToPage="1"/>
  </sheetPr>
  <dimension ref="B1:AZ427"/>
  <sheetViews>
    <sheetView rightToLeft="1" topLeftCell="A6" workbookViewId="0">
      <selection activeCell="H16" sqref="H16:H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s="82">
        <v>45106</v>
      </c>
    </row>
    <row r="2" spans="2:52">
      <c r="B2" s="2" t="s">
        <v>1</v>
      </c>
      <c r="C2" s="12" t="s">
        <v>2099</v>
      </c>
    </row>
    <row r="3" spans="2:52">
      <c r="B3" s="2" t="s">
        <v>2</v>
      </c>
      <c r="C3" s="26" t="s">
        <v>2100</v>
      </c>
    </row>
    <row r="4" spans="2:52">
      <c r="B4" s="2" t="s">
        <v>3</v>
      </c>
      <c r="C4" s="83" t="s">
        <v>196</v>
      </c>
    </row>
    <row r="6" spans="2:52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52" ht="26.25" customHeight="1">
      <c r="B7" s="111" t="s">
        <v>142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73</v>
      </c>
      <c r="K8" s="28" t="s">
        <v>57</v>
      </c>
      <c r="L8" s="36" t="s">
        <v>182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88001.4</v>
      </c>
      <c r="H11" s="7"/>
      <c r="I11" s="75">
        <v>-1.1932989839999999</v>
      </c>
      <c r="J11" s="7"/>
      <c r="K11" s="76">
        <v>1</v>
      </c>
      <c r="L11" s="76">
        <v>0</v>
      </c>
      <c r="AZ11" s="16"/>
    </row>
    <row r="12" spans="2:52">
      <c r="B12" s="79" t="s">
        <v>204</v>
      </c>
      <c r="C12" s="16"/>
      <c r="D12" s="16"/>
      <c r="G12" s="81">
        <v>88001.4</v>
      </c>
      <c r="I12" s="81">
        <v>-1.1932989839999999</v>
      </c>
      <c r="K12" s="80">
        <v>1</v>
      </c>
      <c r="L12" s="80">
        <v>0</v>
      </c>
    </row>
    <row r="13" spans="2:52">
      <c r="B13" s="79" t="s">
        <v>1918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212</v>
      </c>
      <c r="C14" t="s">
        <v>212</v>
      </c>
      <c r="D14" t="s">
        <v>212</v>
      </c>
      <c r="E14" t="s">
        <v>212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1927</v>
      </c>
      <c r="C15" s="16"/>
      <c r="D15" s="16"/>
      <c r="G15" s="81">
        <v>88001.4</v>
      </c>
      <c r="I15" s="81">
        <v>-1.1932989839999999</v>
      </c>
      <c r="K15" s="80">
        <v>1</v>
      </c>
      <c r="L15" s="80">
        <v>0</v>
      </c>
    </row>
    <row r="16" spans="2:52">
      <c r="B16" t="s">
        <v>2035</v>
      </c>
      <c r="C16" t="s">
        <v>2036</v>
      </c>
      <c r="D16" t="s">
        <v>2136</v>
      </c>
      <c r="E16" t="s">
        <v>106</v>
      </c>
      <c r="F16" s="86">
        <v>45181</v>
      </c>
      <c r="G16" s="77">
        <v>88001.4</v>
      </c>
      <c r="H16" s="77">
        <v>0.62319999999999998</v>
      </c>
      <c r="I16" s="77">
        <v>1.79522856</v>
      </c>
      <c r="J16" s="78">
        <v>0</v>
      </c>
      <c r="K16" s="78">
        <v>-1.5044</v>
      </c>
      <c r="L16" s="78">
        <v>0</v>
      </c>
    </row>
    <row r="17" spans="2:12">
      <c r="B17" t="s">
        <v>2037</v>
      </c>
      <c r="C17" t="s">
        <v>2038</v>
      </c>
      <c r="D17" t="s">
        <v>2136</v>
      </c>
      <c r="E17" t="s">
        <v>106</v>
      </c>
      <c r="F17" s="86">
        <v>45140</v>
      </c>
      <c r="G17" s="77">
        <v>-26400.42</v>
      </c>
      <c r="H17" s="77">
        <v>2.6110000000000002</v>
      </c>
      <c r="I17" s="77">
        <v>-3.0914891820000001</v>
      </c>
      <c r="J17" s="78">
        <v>0</v>
      </c>
      <c r="K17" s="78">
        <v>2.5907</v>
      </c>
      <c r="L17" s="78">
        <v>0</v>
      </c>
    </row>
    <row r="18" spans="2:12">
      <c r="B18" t="s">
        <v>2037</v>
      </c>
      <c r="C18" t="s">
        <v>2039</v>
      </c>
      <c r="D18" t="s">
        <v>2136</v>
      </c>
      <c r="E18" t="s">
        <v>106</v>
      </c>
      <c r="F18" s="86">
        <v>45140</v>
      </c>
      <c r="G18" s="77">
        <v>26400.42</v>
      </c>
      <c r="H18" s="77">
        <v>7.4800000000000005E-2</v>
      </c>
      <c r="I18" s="77">
        <v>0.10296163799999999</v>
      </c>
      <c r="J18" s="78">
        <v>0</v>
      </c>
      <c r="K18" s="78">
        <v>-8.6300000000000002E-2</v>
      </c>
      <c r="L18" s="78">
        <v>0</v>
      </c>
    </row>
    <row r="19" spans="2:12">
      <c r="B19" s="79" t="s">
        <v>2040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212</v>
      </c>
      <c r="C20" t="s">
        <v>212</v>
      </c>
      <c r="D20" t="s">
        <v>212</v>
      </c>
      <c r="E20" t="s">
        <v>212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1928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212</v>
      </c>
      <c r="C22" t="s">
        <v>212</v>
      </c>
      <c r="D22" t="s">
        <v>212</v>
      </c>
      <c r="E22" t="s">
        <v>212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848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212</v>
      </c>
      <c r="C24" t="s">
        <v>212</v>
      </c>
      <c r="D24" t="s">
        <v>212</v>
      </c>
      <c r="E24" t="s">
        <v>212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224</v>
      </c>
      <c r="C25" s="16"/>
      <c r="D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s="79" t="s">
        <v>1918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212</v>
      </c>
      <c r="C27" t="s">
        <v>212</v>
      </c>
      <c r="D27" t="s">
        <v>212</v>
      </c>
      <c r="E27" t="s">
        <v>212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1935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212</v>
      </c>
      <c r="C29" t="s">
        <v>212</v>
      </c>
      <c r="D29" t="s">
        <v>212</v>
      </c>
      <c r="E29" t="s">
        <v>212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1928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212</v>
      </c>
      <c r="C31" t="s">
        <v>212</v>
      </c>
      <c r="D31" t="s">
        <v>212</v>
      </c>
      <c r="E31" t="s">
        <v>212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1936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212</v>
      </c>
      <c r="C33" t="s">
        <v>212</v>
      </c>
      <c r="D33" t="s">
        <v>212</v>
      </c>
      <c r="E33" t="s">
        <v>212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s="79" t="s">
        <v>848</v>
      </c>
      <c r="C34" s="16"/>
      <c r="D34" s="16"/>
      <c r="G34" s="81">
        <v>0</v>
      </c>
      <c r="I34" s="81">
        <v>0</v>
      </c>
      <c r="K34" s="80">
        <v>0</v>
      </c>
      <c r="L34" s="80">
        <v>0</v>
      </c>
    </row>
    <row r="35" spans="2:12">
      <c r="B35" t="s">
        <v>212</v>
      </c>
      <c r="C35" t="s">
        <v>212</v>
      </c>
      <c r="D35" t="s">
        <v>212</v>
      </c>
      <c r="E35" t="s">
        <v>212</v>
      </c>
      <c r="G35" s="77">
        <v>0</v>
      </c>
      <c r="H35" s="77">
        <v>0</v>
      </c>
      <c r="I35" s="77">
        <v>0</v>
      </c>
      <c r="J35" s="78">
        <v>0</v>
      </c>
      <c r="K35" s="78">
        <v>0</v>
      </c>
      <c r="L35" s="78">
        <v>0</v>
      </c>
    </row>
    <row r="36" spans="2:12">
      <c r="B36" t="s">
        <v>226</v>
      </c>
      <c r="C36" s="16"/>
      <c r="D36" s="16"/>
    </row>
    <row r="37" spans="2:12">
      <c r="B37" t="s">
        <v>312</v>
      </c>
      <c r="C37" s="16"/>
      <c r="D37" s="16"/>
    </row>
    <row r="38" spans="2:12">
      <c r="B38" t="s">
        <v>313</v>
      </c>
      <c r="C38" s="16"/>
      <c r="D38" s="16"/>
    </row>
    <row r="39" spans="2:12">
      <c r="B39" t="s">
        <v>314</v>
      </c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1200-000000000000}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B1:AM502"/>
  <sheetViews>
    <sheetView rightToLeft="1" workbookViewId="0">
      <selection activeCell="H22" sqref="H2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s="82">
        <v>45106</v>
      </c>
    </row>
    <row r="2" spans="2:13">
      <c r="B2" s="2" t="s">
        <v>1</v>
      </c>
      <c r="C2" s="12" t="s">
        <v>2099</v>
      </c>
    </row>
    <row r="3" spans="2:13">
      <c r="B3" s="2" t="s">
        <v>2</v>
      </c>
      <c r="C3" s="26" t="s">
        <v>2100</v>
      </c>
    </row>
    <row r="4" spans="2:13">
      <c r="B4" s="2" t="s">
        <v>3</v>
      </c>
      <c r="C4" s="83" t="s">
        <v>196</v>
      </c>
    </row>
    <row r="5" spans="2:13">
      <c r="B5" s="2"/>
    </row>
    <row r="7" spans="2:13" ht="26.25" customHeight="1">
      <c r="B7" s="101" t="s">
        <v>47</v>
      </c>
      <c r="C7" s="102"/>
      <c r="D7" s="102"/>
      <c r="E7" s="102"/>
      <c r="F7" s="102"/>
      <c r="G7" s="102"/>
      <c r="H7" s="102"/>
      <c r="I7" s="102"/>
      <c r="J7" s="102"/>
      <c r="K7" s="102"/>
      <c r="L7" s="102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f>J12+J57</f>
        <v>16099.311889952998</v>
      </c>
      <c r="K11" s="76">
        <f>J11/$J$11</f>
        <v>1</v>
      </c>
      <c r="L11" s="76">
        <f>J11/'סכום נכסי הקרן'!$C$42</f>
        <v>0.14519988347864496</v>
      </c>
    </row>
    <row r="12" spans="2:13">
      <c r="B12" s="79" t="s">
        <v>204</v>
      </c>
      <c r="C12" s="26"/>
      <c r="D12" s="27"/>
      <c r="E12" s="27"/>
      <c r="F12" s="27"/>
      <c r="G12" s="27"/>
      <c r="H12" s="27"/>
      <c r="I12" s="80">
        <v>0</v>
      </c>
      <c r="J12" s="81">
        <f>J13+J19+J47+J49+J51+J53+J55</f>
        <v>15496.447589952999</v>
      </c>
      <c r="K12" s="80">
        <f t="shared" ref="K12:K63" si="0">J12/$J$11</f>
        <v>0.96255341196438182</v>
      </c>
      <c r="L12" s="80">
        <f>J12/'סכום נכסי הקרן'!$C$42</f>
        <v>0.13976264325920038</v>
      </c>
    </row>
    <row r="13" spans="2:13">
      <c r="B13" s="79" t="s">
        <v>205</v>
      </c>
      <c r="C13" s="26"/>
      <c r="D13" s="27"/>
      <c r="E13" s="27"/>
      <c r="F13" s="27"/>
      <c r="G13" s="27"/>
      <c r="H13" s="27"/>
      <c r="I13" s="80">
        <v>0</v>
      </c>
      <c r="J13" s="81">
        <f>SUM(J14:J18)</f>
        <v>11672.45522</v>
      </c>
      <c r="K13" s="80">
        <f t="shared" si="0"/>
        <v>0.72502820616105712</v>
      </c>
      <c r="L13" s="80">
        <f>J13/'סכום נכסי הקרן'!$C$42</f>
        <v>0.10527401105331646</v>
      </c>
    </row>
    <row r="14" spans="2:13">
      <c r="B14" s="87" t="s">
        <v>2101</v>
      </c>
      <c r="C14" t="s">
        <v>2133</v>
      </c>
      <c r="D14">
        <v>11</v>
      </c>
      <c r="E14" t="s">
        <v>207</v>
      </c>
      <c r="F14" t="s">
        <v>2103</v>
      </c>
      <c r="G14" t="s">
        <v>102</v>
      </c>
      <c r="H14" s="88">
        <v>4.3799999999999999E-2</v>
      </c>
      <c r="I14" s="88">
        <v>4.3799999999999999E-2</v>
      </c>
      <c r="J14" s="89">
        <v>1380.03982</v>
      </c>
      <c r="K14" s="88">
        <f t="shared" si="0"/>
        <v>8.5720422676029598E-2</v>
      </c>
      <c r="L14" s="88">
        <f>J14/'סכום נכסי הקרן'!$C$42</f>
        <v>1.2446595384299692E-2</v>
      </c>
    </row>
    <row r="15" spans="2:13">
      <c r="B15" s="87" t="s">
        <v>2107</v>
      </c>
      <c r="C15" t="s">
        <v>206</v>
      </c>
      <c r="D15">
        <v>12</v>
      </c>
      <c r="E15" t="s">
        <v>207</v>
      </c>
      <c r="F15" t="s">
        <v>2103</v>
      </c>
      <c r="G15" t="s">
        <v>102</v>
      </c>
      <c r="H15" s="88">
        <v>4.3700000000000003E-2</v>
      </c>
      <c r="I15" s="88">
        <v>4.3700000000000003E-2</v>
      </c>
      <c r="J15" s="77">
        <f>2926.12248+610.88006</f>
        <v>3537.00254</v>
      </c>
      <c r="K15" s="88">
        <f t="shared" si="0"/>
        <v>0.21969898863859616</v>
      </c>
      <c r="L15" s="88">
        <f>J15/'סכום נכסי הקרן'!$C$42</f>
        <v>3.1900267550700308E-2</v>
      </c>
    </row>
    <row r="16" spans="2:13">
      <c r="B16" s="87" t="s">
        <v>2111</v>
      </c>
      <c r="C16" t="s">
        <v>210</v>
      </c>
      <c r="D16">
        <v>10</v>
      </c>
      <c r="E16" t="s">
        <v>207</v>
      </c>
      <c r="F16" t="s">
        <v>2103</v>
      </c>
      <c r="G16" t="s">
        <v>102</v>
      </c>
      <c r="H16" s="88">
        <v>4.3900000000000002E-2</v>
      </c>
      <c r="I16" s="88">
        <v>4.3900000000000002E-2</v>
      </c>
      <c r="J16" s="77">
        <f>5200.90265+1283.72671</f>
        <v>6484.6293599999999</v>
      </c>
      <c r="K16" s="88">
        <f t="shared" si="0"/>
        <v>0.40278922505047088</v>
      </c>
      <c r="L16" s="88">
        <f>J16/'סכום נכסי הקרן'!$C$42</f>
        <v>5.848494854378207E-2</v>
      </c>
    </row>
    <row r="17" spans="2:12">
      <c r="B17" s="87" t="s">
        <v>2122</v>
      </c>
      <c r="C17" t="s">
        <v>2134</v>
      </c>
      <c r="D17">
        <v>20</v>
      </c>
      <c r="E17" t="s">
        <v>207</v>
      </c>
      <c r="F17" t="s">
        <v>2103</v>
      </c>
      <c r="G17" t="s">
        <v>102</v>
      </c>
      <c r="H17" s="88">
        <v>4.2700000000000002E-2</v>
      </c>
      <c r="I17" s="88">
        <v>4.2700000000000002E-2</v>
      </c>
      <c r="J17" s="89">
        <v>212.89045000000002</v>
      </c>
      <c r="K17" s="88">
        <f t="shared" si="0"/>
        <v>1.3223574489097096E-2</v>
      </c>
      <c r="L17" s="88">
        <f>J17/'סכום נכסי הקרן'!$C$42</f>
        <v>1.9200614749880804E-3</v>
      </c>
    </row>
    <row r="18" spans="2:12">
      <c r="B18" t="s">
        <v>2135</v>
      </c>
      <c r="C18" t="s">
        <v>209</v>
      </c>
      <c r="D18">
        <v>26</v>
      </c>
      <c r="E18" t="s">
        <v>207</v>
      </c>
      <c r="F18" t="s">
        <v>2103</v>
      </c>
      <c r="G18" t="s">
        <v>102</v>
      </c>
      <c r="H18" s="88">
        <v>0</v>
      </c>
      <c r="I18" s="88">
        <v>0</v>
      </c>
      <c r="J18" s="77">
        <v>57.893050000000002</v>
      </c>
      <c r="K18" s="88">
        <f t="shared" si="0"/>
        <v>3.595995306863331E-3</v>
      </c>
      <c r="L18" s="88">
        <f>J18/'סכום נכסי הקרן'!$C$42</f>
        <v>5.2213809954630979E-4</v>
      </c>
    </row>
    <row r="19" spans="2:12">
      <c r="B19" s="79" t="s">
        <v>211</v>
      </c>
      <c r="D19" s="16"/>
      <c r="I19" s="80">
        <v>0</v>
      </c>
      <c r="J19" s="81">
        <f>SUM(J20:J46)</f>
        <v>3823.9879711579997</v>
      </c>
      <c r="K19" s="80">
        <f t="shared" si="0"/>
        <v>0.23752493257456631</v>
      </c>
      <c r="L19" s="80">
        <f>J19/'סכום נכסי הקרן'!$C$42</f>
        <v>3.4488592533100028E-2</v>
      </c>
    </row>
    <row r="20" spans="2:12">
      <c r="B20" s="87" t="s">
        <v>2101</v>
      </c>
      <c r="C20" s="87" t="s">
        <v>2102</v>
      </c>
      <c r="D20">
        <v>11</v>
      </c>
      <c r="E20" t="s">
        <v>207</v>
      </c>
      <c r="F20" t="s">
        <v>2103</v>
      </c>
      <c r="G20" t="s">
        <v>110</v>
      </c>
      <c r="H20" s="88">
        <v>0</v>
      </c>
      <c r="I20" s="88">
        <v>0</v>
      </c>
      <c r="J20" s="89">
        <v>0.15801999999999999</v>
      </c>
      <c r="K20" s="88">
        <f t="shared" si="0"/>
        <v>9.8153263369358406E-6</v>
      </c>
      <c r="L20" s="88">
        <f>J20/'סכום נכסי הקרן'!$C$42</f>
        <v>1.4251842404279591E-6</v>
      </c>
    </row>
    <row r="21" spans="2:12">
      <c r="B21" s="87" t="s">
        <v>2107</v>
      </c>
      <c r="C21" s="87" t="s">
        <v>217</v>
      </c>
      <c r="D21">
        <v>12</v>
      </c>
      <c r="E21" t="s">
        <v>207</v>
      </c>
      <c r="F21" t="s">
        <v>208</v>
      </c>
      <c r="G21" t="s">
        <v>110</v>
      </c>
      <c r="H21" s="88">
        <v>3.2300000000000002E-2</v>
      </c>
      <c r="I21" s="88">
        <v>3.2300000000000002E-2</v>
      </c>
      <c r="J21" s="89">
        <f>1.79795+0.0869928</f>
        <v>1.8849427999999999</v>
      </c>
      <c r="K21" s="88">
        <f t="shared" si="0"/>
        <v>1.1708219661092006E-4</v>
      </c>
      <c r="L21" s="88">
        <f>J21/'סכום נכסי הקרן'!$C$42</f>
        <v>1.7000321305329392E-5</v>
      </c>
    </row>
    <row r="22" spans="2:12">
      <c r="B22" s="87" t="s">
        <v>2111</v>
      </c>
      <c r="C22" s="87" t="s">
        <v>2112</v>
      </c>
      <c r="D22">
        <v>10</v>
      </c>
      <c r="E22" t="s">
        <v>207</v>
      </c>
      <c r="F22" t="s">
        <v>2103</v>
      </c>
      <c r="G22" t="s">
        <v>110</v>
      </c>
      <c r="H22" s="88">
        <v>3.3300000000000003E-2</v>
      </c>
      <c r="I22" s="88">
        <v>3.3300000000000003E-2</v>
      </c>
      <c r="J22" s="89">
        <v>17.5748</v>
      </c>
      <c r="K22" s="88">
        <f t="shared" si="0"/>
        <v>1.0916491412883182E-3</v>
      </c>
      <c r="L22" s="88">
        <f>J22/'סכום נכסי הקרן'!$C$42</f>
        <v>1.5850732811462662E-4</v>
      </c>
    </row>
    <row r="23" spans="2:12">
      <c r="B23" s="87" t="s">
        <v>2122</v>
      </c>
      <c r="C23" s="87" t="s">
        <v>2123</v>
      </c>
      <c r="D23">
        <v>20</v>
      </c>
      <c r="E23" t="s">
        <v>207</v>
      </c>
      <c r="F23" t="s">
        <v>2103</v>
      </c>
      <c r="G23" t="s">
        <v>110</v>
      </c>
      <c r="H23" s="88">
        <v>3.1800000000000002E-2</v>
      </c>
      <c r="I23" s="88">
        <v>3.1800000000000002E-2</v>
      </c>
      <c r="J23" s="89">
        <v>0.39116000000000001</v>
      </c>
      <c r="K23" s="88">
        <f t="shared" si="0"/>
        <v>2.4296690608504136E-5</v>
      </c>
      <c r="L23" s="88">
        <f>J23/'סכום נכסי הקרן'!$C$42</f>
        <v>3.5278766452714881E-6</v>
      </c>
    </row>
    <row r="24" spans="2:12">
      <c r="B24" s="87" t="s">
        <v>2101</v>
      </c>
      <c r="C24" s="87" t="s">
        <v>2106</v>
      </c>
      <c r="D24">
        <v>11</v>
      </c>
      <c r="E24" t="s">
        <v>207</v>
      </c>
      <c r="F24" t="s">
        <v>2103</v>
      </c>
      <c r="G24" t="s">
        <v>120</v>
      </c>
      <c r="H24" s="88">
        <v>0</v>
      </c>
      <c r="I24" s="88">
        <v>0</v>
      </c>
      <c r="J24" s="89">
        <v>2.9999999999999997E-5</v>
      </c>
      <c r="K24" s="88">
        <f t="shared" si="0"/>
        <v>1.8634336799650375E-9</v>
      </c>
      <c r="L24" s="88">
        <f>J24/'סכום נכסי הקרן'!$C$42</f>
        <v>2.7057035320110603E-10</v>
      </c>
    </row>
    <row r="25" spans="2:12">
      <c r="B25" s="87" t="s">
        <v>2111</v>
      </c>
      <c r="C25" s="87" t="s">
        <v>2113</v>
      </c>
      <c r="D25">
        <v>10</v>
      </c>
      <c r="E25" t="s">
        <v>207</v>
      </c>
      <c r="F25" t="s">
        <v>2103</v>
      </c>
      <c r="G25" t="s">
        <v>120</v>
      </c>
      <c r="H25" s="88">
        <v>0</v>
      </c>
      <c r="I25" s="88">
        <v>0</v>
      </c>
      <c r="J25" s="89">
        <v>2.6929999999999999E-2</v>
      </c>
      <c r="K25" s="88">
        <f t="shared" si="0"/>
        <v>1.6727423000486155E-6</v>
      </c>
      <c r="L25" s="88">
        <f>J25/'סכום נכסי הקרן'!$C$42</f>
        <v>2.4288198705685949E-7</v>
      </c>
    </row>
    <row r="26" spans="2:12">
      <c r="B26" s="87" t="s">
        <v>2122</v>
      </c>
      <c r="C26" s="87" t="s">
        <v>2128</v>
      </c>
      <c r="D26">
        <v>20</v>
      </c>
      <c r="E26" t="s">
        <v>207</v>
      </c>
      <c r="F26" t="s">
        <v>2103</v>
      </c>
      <c r="G26" t="s">
        <v>120</v>
      </c>
      <c r="H26" s="88">
        <v>0</v>
      </c>
      <c r="I26" s="88">
        <v>0</v>
      </c>
      <c r="J26" s="89">
        <v>5.2399999999999999E-3</v>
      </c>
      <c r="K26" s="88">
        <f t="shared" si="0"/>
        <v>3.2547974943389323E-7</v>
      </c>
      <c r="L26" s="88">
        <f>J26/'סכום נכסי הקרן'!$C$42</f>
        <v>4.7259621692459853E-8</v>
      </c>
    </row>
    <row r="27" spans="2:12">
      <c r="B27" s="87" t="s">
        <v>2101</v>
      </c>
      <c r="C27" s="87" t="s">
        <v>2104</v>
      </c>
      <c r="D27">
        <v>11</v>
      </c>
      <c r="E27" t="s">
        <v>207</v>
      </c>
      <c r="F27" t="s">
        <v>2103</v>
      </c>
      <c r="G27" t="s">
        <v>106</v>
      </c>
      <c r="H27" s="88">
        <v>4.8099999999999997E-2</v>
      </c>
      <c r="I27" s="88">
        <v>4.8099999999999997E-2</v>
      </c>
      <c r="J27" s="89">
        <v>387.31956000000008</v>
      </c>
      <c r="K27" s="88">
        <f t="shared" si="0"/>
        <v>2.4058143767107978E-2</v>
      </c>
      <c r="L27" s="88">
        <f>J27/'סכום נכסי הקרן'!$C$42</f>
        <v>3.4932396716965668E-3</v>
      </c>
    </row>
    <row r="28" spans="2:12">
      <c r="B28" s="87" t="s">
        <v>2107</v>
      </c>
      <c r="C28" s="87" t="s">
        <v>215</v>
      </c>
      <c r="D28">
        <v>12</v>
      </c>
      <c r="E28" t="s">
        <v>207</v>
      </c>
      <c r="F28" t="s">
        <v>208</v>
      </c>
      <c r="G28" t="s">
        <v>106</v>
      </c>
      <c r="H28" s="88">
        <v>4.8099999999999997E-2</v>
      </c>
      <c r="I28" s="88">
        <v>4.8099999999999997E-2</v>
      </c>
      <c r="J28" s="89">
        <f>837.25274+411.09121332</f>
        <v>1248.3439533200001</v>
      </c>
      <c r="K28" s="88">
        <f t="shared" si="0"/>
        <v>7.7540205559906358E-2</v>
      </c>
      <c r="L28" s="88">
        <f>J28/'סכום נכסי הקרן'!$C$42</f>
        <v>1.1258828812208582E-2</v>
      </c>
    </row>
    <row r="29" spans="2:12">
      <c r="B29" s="87" t="s">
        <v>2111</v>
      </c>
      <c r="C29" s="87" t="s">
        <v>2114</v>
      </c>
      <c r="D29">
        <v>10</v>
      </c>
      <c r="E29" t="s">
        <v>207</v>
      </c>
      <c r="F29" t="s">
        <v>208</v>
      </c>
      <c r="G29" t="s">
        <v>106</v>
      </c>
      <c r="H29" s="88">
        <v>4.7600000000000003E-2</v>
      </c>
      <c r="I29" s="88">
        <v>4.7600000000000003E-2</v>
      </c>
      <c r="J29" s="89">
        <f>887.59978+144.2039397</f>
        <v>1031.8037197000001</v>
      </c>
      <c r="K29" s="88">
        <f t="shared" si="0"/>
        <v>6.4089926746739509E-2</v>
      </c>
      <c r="L29" s="88">
        <f>J29/'סכום נכסי הקרן'!$C$42</f>
        <v>9.3058498957814678E-3</v>
      </c>
    </row>
    <row r="30" spans="2:12">
      <c r="B30" s="87" t="s">
        <v>2122</v>
      </c>
      <c r="C30" s="87" t="s">
        <v>2124</v>
      </c>
      <c r="D30">
        <v>20</v>
      </c>
      <c r="E30" t="s">
        <v>207</v>
      </c>
      <c r="F30" t="s">
        <v>2103</v>
      </c>
      <c r="G30" t="s">
        <v>106</v>
      </c>
      <c r="H30" s="88">
        <v>4.9099999999999998E-2</v>
      </c>
      <c r="I30" s="88">
        <v>4.9099999999999998E-2</v>
      </c>
      <c r="J30" s="89">
        <v>1074.5249199999998</v>
      </c>
      <c r="K30" s="88">
        <f t="shared" si="0"/>
        <v>6.6743530862991243E-2</v>
      </c>
      <c r="L30" s="88">
        <f>J30/'סכום נכסי הקרן'!$C$42</f>
        <v>9.6911529042596721E-3</v>
      </c>
    </row>
    <row r="31" spans="2:12">
      <c r="B31" t="s">
        <v>2135</v>
      </c>
      <c r="C31" t="s">
        <v>216</v>
      </c>
      <c r="D31" s="90">
        <v>26</v>
      </c>
      <c r="E31" t="s">
        <v>207</v>
      </c>
      <c r="F31" t="s">
        <v>208</v>
      </c>
      <c r="G31" t="s">
        <v>106</v>
      </c>
      <c r="H31" s="78">
        <v>0</v>
      </c>
      <c r="I31" s="78">
        <v>0</v>
      </c>
      <c r="J31" s="77">
        <v>0.30868980000000001</v>
      </c>
      <c r="K31" s="78">
        <f t="shared" si="0"/>
        <v>1.9174098999389049E-5</v>
      </c>
      <c r="L31" s="78">
        <f>J31/'סכום נכסי הקרן'!$C$42</f>
        <v>2.784076940519293E-6</v>
      </c>
    </row>
    <row r="32" spans="2:12">
      <c r="B32" s="87" t="s">
        <v>2111</v>
      </c>
      <c r="C32" s="87" t="s">
        <v>2121</v>
      </c>
      <c r="D32">
        <v>10</v>
      </c>
      <c r="E32" t="s">
        <v>207</v>
      </c>
      <c r="F32" t="s">
        <v>2103</v>
      </c>
      <c r="G32" t="s">
        <v>201</v>
      </c>
      <c r="H32" s="88">
        <v>0</v>
      </c>
      <c r="I32" s="88">
        <v>0</v>
      </c>
      <c r="J32" s="89">
        <v>0.04</v>
      </c>
      <c r="K32" s="88">
        <f t="shared" si="0"/>
        <v>2.4845782399533837E-6</v>
      </c>
      <c r="L32" s="88">
        <f>J32/'סכום נכסי הקרן'!$C$42</f>
        <v>3.6076047093480808E-7</v>
      </c>
    </row>
    <row r="33" spans="2:12">
      <c r="B33" s="87" t="s">
        <v>2107</v>
      </c>
      <c r="C33" s="87" t="s">
        <v>2110</v>
      </c>
      <c r="D33">
        <v>12</v>
      </c>
      <c r="E33" t="s">
        <v>207</v>
      </c>
      <c r="F33" t="s">
        <v>2103</v>
      </c>
      <c r="G33" t="s">
        <v>116</v>
      </c>
      <c r="H33" s="88">
        <v>0</v>
      </c>
      <c r="I33" s="88">
        <v>0</v>
      </c>
      <c r="J33" s="89">
        <v>2.5090000000000001E-2</v>
      </c>
      <c r="K33" s="88">
        <f t="shared" si="0"/>
        <v>1.5584517010107599E-6</v>
      </c>
      <c r="L33" s="88">
        <f>J33/'סכום נכסי הקרן'!$C$42</f>
        <v>2.2628700539385837E-7</v>
      </c>
    </row>
    <row r="34" spans="2:12">
      <c r="B34" s="87" t="s">
        <v>2111</v>
      </c>
      <c r="C34" s="87" t="s">
        <v>2115</v>
      </c>
      <c r="D34">
        <v>10</v>
      </c>
      <c r="E34" t="s">
        <v>207</v>
      </c>
      <c r="F34" t="s">
        <v>208</v>
      </c>
      <c r="G34" t="s">
        <v>116</v>
      </c>
      <c r="H34" s="88">
        <v>0</v>
      </c>
      <c r="I34" s="88">
        <v>0</v>
      </c>
      <c r="J34" s="89">
        <f>0.01258+0.449312925</f>
        <v>0.46189292499999995</v>
      </c>
      <c r="K34" s="88">
        <f t="shared" si="0"/>
        <v>2.8690227766085501E-5</v>
      </c>
      <c r="L34" s="88">
        <f>J34/'סכום נכסי הקרן'!$C$42</f>
        <v>4.1658177286113993E-6</v>
      </c>
    </row>
    <row r="35" spans="2:12">
      <c r="B35" s="87" t="s">
        <v>2122</v>
      </c>
      <c r="C35" s="87" t="s">
        <v>2125</v>
      </c>
      <c r="D35">
        <v>20</v>
      </c>
      <c r="E35" t="s">
        <v>207</v>
      </c>
      <c r="F35" t="s">
        <v>2103</v>
      </c>
      <c r="G35" t="s">
        <v>116</v>
      </c>
      <c r="H35" s="88">
        <v>0</v>
      </c>
      <c r="I35" s="88">
        <v>0</v>
      </c>
      <c r="J35" s="89">
        <v>0.36635000000000001</v>
      </c>
      <c r="K35" s="88">
        <f t="shared" si="0"/>
        <v>2.2755630955173052E-5</v>
      </c>
      <c r="L35" s="88">
        <f>J35/'סכום נכסי הקרן'!$C$42</f>
        <v>3.3041149631741733E-6</v>
      </c>
    </row>
    <row r="36" spans="2:12">
      <c r="B36" s="87" t="s">
        <v>2107</v>
      </c>
      <c r="C36" s="87" t="s">
        <v>2109</v>
      </c>
      <c r="D36">
        <v>12</v>
      </c>
      <c r="E36" t="s">
        <v>207</v>
      </c>
      <c r="F36" t="s">
        <v>2103</v>
      </c>
      <c r="G36" t="s">
        <v>199</v>
      </c>
      <c r="H36" s="88">
        <v>0</v>
      </c>
      <c r="I36" s="88">
        <v>0</v>
      </c>
      <c r="J36" s="89">
        <v>0.10742</v>
      </c>
      <c r="K36" s="88">
        <f t="shared" si="0"/>
        <v>6.6723348633948118E-6</v>
      </c>
      <c r="L36" s="88">
        <f>J36/'סכום נכסי הקרן'!$C$42</f>
        <v>9.6882224469542713E-7</v>
      </c>
    </row>
    <row r="37" spans="2:12">
      <c r="B37" s="87" t="s">
        <v>2111</v>
      </c>
      <c r="C37" s="87" t="s">
        <v>2116</v>
      </c>
      <c r="D37">
        <v>10</v>
      </c>
      <c r="E37" t="s">
        <v>207</v>
      </c>
      <c r="F37" t="s">
        <v>2103</v>
      </c>
      <c r="G37" t="s">
        <v>199</v>
      </c>
      <c r="H37" s="88">
        <v>0</v>
      </c>
      <c r="I37" s="88">
        <v>0</v>
      </c>
      <c r="J37" s="89">
        <v>10.7395</v>
      </c>
      <c r="K37" s="88">
        <f t="shared" si="0"/>
        <v>6.6707820019948404E-4</v>
      </c>
      <c r="L37" s="88">
        <f>J37/'סכום נכסי הקרן'!$C$42</f>
        <v>9.6859676940109276E-5</v>
      </c>
    </row>
    <row r="38" spans="2:12">
      <c r="B38" s="87" t="s">
        <v>2122</v>
      </c>
      <c r="C38" s="87" t="s">
        <v>2127</v>
      </c>
      <c r="D38">
        <v>20</v>
      </c>
      <c r="E38" t="s">
        <v>207</v>
      </c>
      <c r="F38" t="s">
        <v>2103</v>
      </c>
      <c r="G38" t="s">
        <v>199</v>
      </c>
      <c r="H38" s="88">
        <v>0</v>
      </c>
      <c r="I38" s="88">
        <v>0</v>
      </c>
      <c r="J38" s="89">
        <v>4.0000000000000003E-5</v>
      </c>
      <c r="K38" s="88">
        <f t="shared" si="0"/>
        <v>2.4845782399533835E-9</v>
      </c>
      <c r="L38" s="88">
        <f>J38/'סכום נכסי הקרן'!$C$42</f>
        <v>3.6076047093480806E-10</v>
      </c>
    </row>
    <row r="39" spans="2:12">
      <c r="B39" s="87" t="s">
        <v>2111</v>
      </c>
      <c r="C39" s="87" t="s">
        <v>2117</v>
      </c>
      <c r="D39">
        <v>10</v>
      </c>
      <c r="E39" t="s">
        <v>207</v>
      </c>
      <c r="F39" t="s">
        <v>2103</v>
      </c>
      <c r="G39" t="s">
        <v>202</v>
      </c>
      <c r="H39" s="88">
        <v>0</v>
      </c>
      <c r="I39" s="88">
        <v>0</v>
      </c>
      <c r="J39" s="89">
        <v>4.4000000000000003E-3</v>
      </c>
      <c r="K39" s="88">
        <f t="shared" si="0"/>
        <v>2.733036063948722E-7</v>
      </c>
      <c r="L39" s="88">
        <f>J39/'סכום נכסי הקרן'!$C$42</f>
        <v>3.968365180282889E-8</v>
      </c>
    </row>
    <row r="40" spans="2:12">
      <c r="B40" s="87" t="s">
        <v>2111</v>
      </c>
      <c r="C40" s="87" t="s">
        <v>2118</v>
      </c>
      <c r="D40">
        <v>10</v>
      </c>
      <c r="E40" t="s">
        <v>207</v>
      </c>
      <c r="F40" t="s">
        <v>2103</v>
      </c>
      <c r="G40" t="s">
        <v>200</v>
      </c>
      <c r="H40" s="88">
        <v>0</v>
      </c>
      <c r="I40" s="88">
        <v>0</v>
      </c>
      <c r="J40" s="89">
        <v>1.1999999999999999E-4</v>
      </c>
      <c r="K40" s="88">
        <f t="shared" si="0"/>
        <v>7.4537347198601498E-9</v>
      </c>
      <c r="L40" s="88">
        <f>J40/'סכום נכסי הקרן'!$C$42</f>
        <v>1.0822814128044241E-9</v>
      </c>
    </row>
    <row r="41" spans="2:12">
      <c r="B41" s="87" t="s">
        <v>2111</v>
      </c>
      <c r="C41" t="s">
        <v>218</v>
      </c>
      <c r="D41" s="90">
        <v>10</v>
      </c>
      <c r="E41" t="s">
        <v>207</v>
      </c>
      <c r="F41" t="s">
        <v>208</v>
      </c>
      <c r="G41" t="s">
        <v>203</v>
      </c>
      <c r="H41" s="78">
        <v>0</v>
      </c>
      <c r="I41" s="78">
        <v>0</v>
      </c>
      <c r="J41" s="77">
        <v>0.15786539999999999</v>
      </c>
      <c r="K41" s="78">
        <f t="shared" si="0"/>
        <v>9.8057234420384207E-6</v>
      </c>
      <c r="L41" s="78">
        <f>J41/'סכום נכסי הקרן'!$C$42</f>
        <v>1.4237899012077962E-6</v>
      </c>
    </row>
    <row r="42" spans="2:12">
      <c r="B42" s="87" t="s">
        <v>2101</v>
      </c>
      <c r="C42" s="87" t="s">
        <v>2105</v>
      </c>
      <c r="D42">
        <v>11</v>
      </c>
      <c r="E42" t="s">
        <v>207</v>
      </c>
      <c r="F42" t="s">
        <v>2103</v>
      </c>
      <c r="G42" t="s">
        <v>113</v>
      </c>
      <c r="H42" s="88">
        <v>0</v>
      </c>
      <c r="I42" s="88">
        <v>0</v>
      </c>
      <c r="J42" s="89">
        <v>5.1000000000000004E-4</v>
      </c>
      <c r="K42" s="88">
        <f t="shared" si="0"/>
        <v>3.1678372559405639E-8</v>
      </c>
      <c r="L42" s="88">
        <f>J42/'סכום נכסי הקרן'!$C$42</f>
        <v>4.5996960044188027E-9</v>
      </c>
    </row>
    <row r="43" spans="2:12">
      <c r="B43" s="87" t="s">
        <v>2107</v>
      </c>
      <c r="C43" s="87" t="s">
        <v>2108</v>
      </c>
      <c r="D43">
        <v>12</v>
      </c>
      <c r="E43" t="s">
        <v>207</v>
      </c>
      <c r="F43" t="s">
        <v>208</v>
      </c>
      <c r="G43" t="s">
        <v>113</v>
      </c>
      <c r="H43" s="88">
        <v>4.6870000000000002E-2</v>
      </c>
      <c r="I43" s="88">
        <v>4.6870000000000002E-2</v>
      </c>
      <c r="J43" s="89">
        <v>25.727869999999999</v>
      </c>
      <c r="K43" s="88">
        <f t="shared" si="0"/>
        <v>1.5980726490587363E-3</v>
      </c>
      <c r="L43" s="88">
        <f>J43/'סכום נכסי הקרן'!$C$42</f>
        <v>2.32039962433738E-4</v>
      </c>
    </row>
    <row r="44" spans="2:12">
      <c r="B44" s="87" t="s">
        <v>2111</v>
      </c>
      <c r="C44" s="87" t="s">
        <v>2119</v>
      </c>
      <c r="D44">
        <v>10</v>
      </c>
      <c r="E44" t="s">
        <v>207</v>
      </c>
      <c r="F44" t="s">
        <v>208</v>
      </c>
      <c r="G44" t="s">
        <v>113</v>
      </c>
      <c r="H44" s="88">
        <v>4.632E-2</v>
      </c>
      <c r="I44" s="88">
        <v>4.632E-2</v>
      </c>
      <c r="J44" s="89">
        <f>23.47671+0.003337213</f>
        <v>23.480047212999999</v>
      </c>
      <c r="K44" s="88">
        <f t="shared" si="0"/>
        <v>1.458450359462447E-3</v>
      </c>
      <c r="L44" s="88">
        <f>J44/'סכום נכסי הקרן'!$C$42</f>
        <v>2.1176682225333517E-4</v>
      </c>
    </row>
    <row r="45" spans="2:12">
      <c r="B45" s="87" t="s">
        <v>2122</v>
      </c>
      <c r="C45" s="87" t="s">
        <v>2126</v>
      </c>
      <c r="D45">
        <v>20</v>
      </c>
      <c r="E45" t="s">
        <v>207</v>
      </c>
      <c r="F45" t="s">
        <v>2103</v>
      </c>
      <c r="G45" t="s">
        <v>113</v>
      </c>
      <c r="H45" s="88">
        <v>4.4900000000000002E-2</v>
      </c>
      <c r="I45" s="88">
        <v>4.4900000000000002E-2</v>
      </c>
      <c r="J45" s="89">
        <v>3.5699999999999998E-3</v>
      </c>
      <c r="K45" s="88">
        <f t="shared" si="0"/>
        <v>2.2174860791583946E-7</v>
      </c>
      <c r="L45" s="88">
        <f>J45/'סכום נכסי הקרן'!$C$42</f>
        <v>3.2197872030931619E-8</v>
      </c>
    </row>
    <row r="46" spans="2:12">
      <c r="B46" s="87" t="s">
        <v>2111</v>
      </c>
      <c r="C46" s="87" t="s">
        <v>2120</v>
      </c>
      <c r="D46">
        <v>10</v>
      </c>
      <c r="E46" t="s">
        <v>207</v>
      </c>
      <c r="F46" t="s">
        <v>2103</v>
      </c>
      <c r="G46" t="s">
        <v>198</v>
      </c>
      <c r="H46" s="88">
        <v>0</v>
      </c>
      <c r="I46" s="88">
        <v>0</v>
      </c>
      <c r="J46" s="89">
        <v>0.53133000000000008</v>
      </c>
      <c r="K46" s="88">
        <f t="shared" si="0"/>
        <v>3.3003273905860784E-5</v>
      </c>
      <c r="L46" s="88">
        <f>J46/'סכום נכסי הקרן'!$C$42</f>
        <v>4.7920715255447898E-6</v>
      </c>
    </row>
    <row r="47" spans="2:12">
      <c r="B47" s="79" t="s">
        <v>219</v>
      </c>
      <c r="D47" s="16"/>
      <c r="I47" s="80">
        <v>0</v>
      </c>
      <c r="J47" s="81">
        <v>0</v>
      </c>
      <c r="K47" s="80">
        <f t="shared" si="0"/>
        <v>0</v>
      </c>
      <c r="L47" s="80">
        <f>J47/'סכום נכסי הקרן'!$C$42</f>
        <v>0</v>
      </c>
    </row>
    <row r="48" spans="2:12">
      <c r="B48" t="s">
        <v>212</v>
      </c>
      <c r="C48" t="s">
        <v>212</v>
      </c>
      <c r="D48" s="16"/>
      <c r="E48" t="s">
        <v>212</v>
      </c>
      <c r="G48" t="s">
        <v>212</v>
      </c>
      <c r="H48" s="78">
        <v>0</v>
      </c>
      <c r="I48" s="78">
        <v>0</v>
      </c>
      <c r="J48" s="77">
        <v>0</v>
      </c>
      <c r="K48" s="78">
        <f t="shared" si="0"/>
        <v>0</v>
      </c>
      <c r="L48" s="78">
        <f>J48/'סכום נכסי הקרן'!$C$42</f>
        <v>0</v>
      </c>
    </row>
    <row r="49" spans="2:12">
      <c r="B49" s="79" t="s">
        <v>220</v>
      </c>
      <c r="D49" s="16"/>
      <c r="I49" s="80">
        <v>0</v>
      </c>
      <c r="J49" s="81">
        <v>0</v>
      </c>
      <c r="K49" s="80">
        <f t="shared" si="0"/>
        <v>0</v>
      </c>
      <c r="L49" s="80">
        <f>J49/'סכום נכסי הקרן'!$C$42</f>
        <v>0</v>
      </c>
    </row>
    <row r="50" spans="2:12">
      <c r="B50" t="s">
        <v>212</v>
      </c>
      <c r="C50" t="s">
        <v>212</v>
      </c>
      <c r="D50" s="16"/>
      <c r="E50" t="s">
        <v>212</v>
      </c>
      <c r="G50" t="s">
        <v>212</v>
      </c>
      <c r="H50" s="78">
        <v>0</v>
      </c>
      <c r="I50" s="78">
        <v>0</v>
      </c>
      <c r="J50" s="77">
        <v>0</v>
      </c>
      <c r="K50" s="78">
        <f t="shared" si="0"/>
        <v>0</v>
      </c>
      <c r="L50" s="78">
        <f>J50/'סכום נכסי הקרן'!$C$42</f>
        <v>0</v>
      </c>
    </row>
    <row r="51" spans="2:12">
      <c r="B51" s="79" t="s">
        <v>221</v>
      </c>
      <c r="D51" s="16"/>
      <c r="I51" s="80">
        <v>0</v>
      </c>
      <c r="J51" s="81">
        <v>0</v>
      </c>
      <c r="K51" s="80">
        <f t="shared" si="0"/>
        <v>0</v>
      </c>
      <c r="L51" s="80">
        <f>J51/'סכום נכסי הקרן'!$C$42</f>
        <v>0</v>
      </c>
    </row>
    <row r="52" spans="2:12">
      <c r="B52" t="s">
        <v>212</v>
      </c>
      <c r="C52" t="s">
        <v>212</v>
      </c>
      <c r="D52" s="16"/>
      <c r="E52" t="s">
        <v>212</v>
      </c>
      <c r="G52" t="s">
        <v>212</v>
      </c>
      <c r="H52" s="78">
        <v>0</v>
      </c>
      <c r="I52" s="78">
        <v>0</v>
      </c>
      <c r="J52" s="77">
        <v>0</v>
      </c>
      <c r="K52" s="78">
        <f t="shared" si="0"/>
        <v>0</v>
      </c>
      <c r="L52" s="78">
        <f>J52/'סכום נכסי הקרן'!$C$42</f>
        <v>0</v>
      </c>
    </row>
    <row r="53" spans="2:12">
      <c r="B53" s="79" t="s">
        <v>222</v>
      </c>
      <c r="D53" s="16"/>
      <c r="I53" s="80">
        <v>0</v>
      </c>
      <c r="J53" s="81">
        <v>0</v>
      </c>
      <c r="K53" s="80">
        <f t="shared" si="0"/>
        <v>0</v>
      </c>
      <c r="L53" s="80">
        <f>J53/'סכום נכסי הקרן'!$C$42</f>
        <v>0</v>
      </c>
    </row>
    <row r="54" spans="2:12">
      <c r="B54" t="s">
        <v>212</v>
      </c>
      <c r="C54" t="s">
        <v>212</v>
      </c>
      <c r="D54" s="16"/>
      <c r="E54" t="s">
        <v>212</v>
      </c>
      <c r="G54" t="s">
        <v>212</v>
      </c>
      <c r="H54" s="78">
        <v>0</v>
      </c>
      <c r="I54" s="78">
        <v>0</v>
      </c>
      <c r="J54" s="77">
        <v>0</v>
      </c>
      <c r="K54" s="78">
        <f t="shared" si="0"/>
        <v>0</v>
      </c>
      <c r="L54" s="78">
        <f>J54/'סכום נכסי הקרן'!$C$42</f>
        <v>0</v>
      </c>
    </row>
    <row r="55" spans="2:12">
      <c r="B55" s="79" t="s">
        <v>223</v>
      </c>
      <c r="D55" s="16"/>
      <c r="I55" s="80">
        <v>0</v>
      </c>
      <c r="J55" s="81">
        <v>4.3987949999999996E-3</v>
      </c>
      <c r="K55" s="80">
        <f t="shared" si="0"/>
        <v>2.7322875847539355E-7</v>
      </c>
      <c r="L55" s="80">
        <f>J55/'סכום נכסי הקרן'!$C$42</f>
        <v>3.9672783893641968E-8</v>
      </c>
    </row>
    <row r="56" spans="2:12">
      <c r="B56" t="s">
        <v>212</v>
      </c>
      <c r="C56" t="s">
        <v>212</v>
      </c>
      <c r="D56" s="16"/>
      <c r="E56" t="s">
        <v>212</v>
      </c>
      <c r="G56" t="s">
        <v>212</v>
      </c>
      <c r="H56" s="78">
        <v>0</v>
      </c>
      <c r="I56" s="78">
        <v>0</v>
      </c>
      <c r="J56" s="77">
        <v>0</v>
      </c>
      <c r="K56" s="78">
        <f t="shared" si="0"/>
        <v>0</v>
      </c>
      <c r="L56" s="78">
        <f>J56/'סכום נכסי הקרן'!$C$42</f>
        <v>0</v>
      </c>
    </row>
    <row r="57" spans="2:12">
      <c r="B57" s="79" t="s">
        <v>224</v>
      </c>
      <c r="D57" s="16"/>
      <c r="I57" s="80">
        <v>0</v>
      </c>
      <c r="J57" s="81">
        <f>J58+J62</f>
        <v>602.86429999999996</v>
      </c>
      <c r="K57" s="80">
        <f t="shared" si="0"/>
        <v>3.7446588035618213E-2</v>
      </c>
      <c r="L57" s="80">
        <f>J57/'סכום נכסי הקרן'!$C$42</f>
        <v>5.4372402194445843E-3</v>
      </c>
    </row>
    <row r="58" spans="2:12">
      <c r="B58" s="79" t="s">
        <v>225</v>
      </c>
      <c r="D58" s="16"/>
      <c r="I58" s="80">
        <v>0</v>
      </c>
      <c r="J58" s="81">
        <f>SUM(J59:J61)</f>
        <v>602.86429999999996</v>
      </c>
      <c r="K58" s="80">
        <f t="shared" si="0"/>
        <v>3.7446588035618213E-2</v>
      </c>
      <c r="L58" s="80">
        <f>J58/'סכום נכסי הקרן'!$C$42</f>
        <v>5.4372402194445843E-3</v>
      </c>
    </row>
    <row r="59" spans="2:12">
      <c r="B59" s="87" t="s">
        <v>2129</v>
      </c>
      <c r="C59" s="87" t="s">
        <v>2130</v>
      </c>
      <c r="D59">
        <v>85</v>
      </c>
      <c r="E59" t="s">
        <v>896</v>
      </c>
      <c r="F59" t="s">
        <v>214</v>
      </c>
      <c r="G59" t="s">
        <v>110</v>
      </c>
      <c r="H59" s="88">
        <v>5.6300000000000003E-2</v>
      </c>
      <c r="I59" s="88">
        <v>5.6300000000000003E-2</v>
      </c>
      <c r="J59" s="89">
        <v>85.275919999999999</v>
      </c>
      <c r="K59" s="88">
        <f t="shared" si="0"/>
        <v>5.2968673806001385E-3</v>
      </c>
      <c r="L59" s="88">
        <f>J59/'סכום נכסי הקרן'!$C$42</f>
        <v>7.691045264649754E-4</v>
      </c>
    </row>
    <row r="60" spans="2:12">
      <c r="B60" s="87" t="s">
        <v>2129</v>
      </c>
      <c r="C60" s="87" t="s">
        <v>2131</v>
      </c>
      <c r="D60">
        <v>85</v>
      </c>
      <c r="E60" t="s">
        <v>896</v>
      </c>
      <c r="F60" t="s">
        <v>214</v>
      </c>
      <c r="G60" t="s">
        <v>106</v>
      </c>
      <c r="H60" s="88">
        <v>5.2299999999999999E-2</v>
      </c>
      <c r="I60" s="88">
        <v>5.2299999999999999E-2</v>
      </c>
      <c r="J60" s="89">
        <v>492.41654999999997</v>
      </c>
      <c r="K60" s="88">
        <f t="shared" si="0"/>
        <v>3.0586186128072929E-2</v>
      </c>
      <c r="L60" s="88">
        <f>J60/'סכום נכסי הקרן'!$C$42</f>
        <v>4.4411106618523358E-3</v>
      </c>
    </row>
    <row r="61" spans="2:12">
      <c r="B61" s="87" t="s">
        <v>2129</v>
      </c>
      <c r="C61" s="87" t="s">
        <v>2132</v>
      </c>
      <c r="D61">
        <v>85</v>
      </c>
      <c r="E61" t="s">
        <v>896</v>
      </c>
      <c r="F61" t="s">
        <v>214</v>
      </c>
      <c r="G61" t="s">
        <v>199</v>
      </c>
      <c r="H61" s="88">
        <v>0</v>
      </c>
      <c r="I61" s="88">
        <v>0</v>
      </c>
      <c r="J61" s="89">
        <v>25.171830000000003</v>
      </c>
      <c r="K61" s="88">
        <f t="shared" si="0"/>
        <v>1.5635345269451447E-3</v>
      </c>
      <c r="L61" s="88">
        <f>J61/'סכום נכסי הקרן'!$C$42</f>
        <v>2.2702503112727326E-4</v>
      </c>
    </row>
    <row r="62" spans="2:12">
      <c r="B62" s="79" t="s">
        <v>223</v>
      </c>
      <c r="D62" s="16"/>
      <c r="I62" s="80">
        <v>0</v>
      </c>
      <c r="J62" s="81">
        <v>0</v>
      </c>
      <c r="K62" s="80">
        <f t="shared" si="0"/>
        <v>0</v>
      </c>
      <c r="L62" s="80">
        <f>J62/'סכום נכסי הקרן'!$C$42</f>
        <v>0</v>
      </c>
    </row>
    <row r="63" spans="2:12">
      <c r="B63" t="s">
        <v>212</v>
      </c>
      <c r="C63" t="s">
        <v>212</v>
      </c>
      <c r="D63" s="16"/>
      <c r="E63" t="s">
        <v>212</v>
      </c>
      <c r="G63" t="s">
        <v>212</v>
      </c>
      <c r="H63" s="78">
        <v>0</v>
      </c>
      <c r="I63" s="78">
        <v>0</v>
      </c>
      <c r="J63" s="77">
        <v>0</v>
      </c>
      <c r="K63" s="78">
        <f t="shared" si="0"/>
        <v>0</v>
      </c>
      <c r="L63" s="78">
        <f>J63/'סכום נכסי הקרן'!$C$42</f>
        <v>0</v>
      </c>
    </row>
    <row r="64" spans="2:12">
      <c r="B64" t="s">
        <v>226</v>
      </c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5">
      <c r="D497" s="16"/>
    </row>
    <row r="498" spans="4:5">
      <c r="D498" s="16"/>
    </row>
    <row r="499" spans="4:5">
      <c r="D499" s="16"/>
    </row>
    <row r="500" spans="4:5">
      <c r="D500" s="16"/>
    </row>
    <row r="501" spans="4:5">
      <c r="D501" s="16"/>
    </row>
    <row r="502" spans="4:5">
      <c r="E502" s="15"/>
    </row>
  </sheetData>
  <sortState xmlns:xlrd2="http://schemas.microsoft.com/office/spreadsheetml/2017/richdata2" ref="A20:BI46">
    <sortCondition ref="G20:G46"/>
    <sortCondition ref="B20:B46"/>
  </sortState>
  <mergeCells count="1">
    <mergeCell ref="B7:L7"/>
  </mergeCells>
  <dataValidations count="1">
    <dataValidation allowBlank="1" showInputMessage="1" showErrorMessage="1" sqref="E11 A1:XFD4" xr:uid="{00000000-0002-0000-0100-000000000000}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indexed="43"/>
    <pageSetUpPr fitToPage="1"/>
  </sheetPr>
  <dimension ref="B1:AW531"/>
  <sheetViews>
    <sheetView rightToLeft="1" topLeftCell="A365" workbookViewId="0">
      <selection activeCell="W380" sqref="W14:W380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7.140625" style="16" bestFit="1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s="82">
        <v>45106</v>
      </c>
    </row>
    <row r="2" spans="2:49">
      <c r="B2" s="2" t="s">
        <v>1</v>
      </c>
      <c r="C2" s="12" t="s">
        <v>2099</v>
      </c>
    </row>
    <row r="3" spans="2:49">
      <c r="B3" s="2" t="s">
        <v>2</v>
      </c>
      <c r="C3" s="26" t="s">
        <v>2100</v>
      </c>
    </row>
    <row r="4" spans="2:49">
      <c r="B4" s="2" t="s">
        <v>3</v>
      </c>
      <c r="C4" s="83" t="s">
        <v>196</v>
      </c>
    </row>
    <row r="6" spans="2:49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3"/>
    </row>
    <row r="7" spans="2:49" ht="26.25" customHeight="1">
      <c r="B7" s="111" t="s">
        <v>143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186</v>
      </c>
      <c r="H8" s="28" t="s">
        <v>187</v>
      </c>
      <c r="I8" s="28" t="s">
        <v>5</v>
      </c>
      <c r="J8" s="28" t="s">
        <v>57</v>
      </c>
      <c r="K8" s="36" t="s">
        <v>182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183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117</v>
      </c>
      <c r="C11" s="7"/>
      <c r="D11" s="7"/>
      <c r="E11" s="7"/>
      <c r="F11" s="7"/>
      <c r="G11" s="75"/>
      <c r="H11" s="7"/>
      <c r="I11" s="75">
        <f>I12+I370</f>
        <v>-267.09201322137324</v>
      </c>
      <c r="J11" s="97">
        <f>I11/$I$11</f>
        <v>1</v>
      </c>
      <c r="K11" s="97">
        <f>I11/'סכום נכסי הקרן'!$C$42</f>
        <v>-2.4089060118167149E-3</v>
      </c>
      <c r="M11" s="81"/>
      <c r="N11" s="81"/>
      <c r="AW11" s="16"/>
    </row>
    <row r="12" spans="2:49">
      <c r="B12" s="79" t="s">
        <v>2139</v>
      </c>
      <c r="C12" s="16"/>
      <c r="D12" s="16"/>
      <c r="G12" s="81"/>
      <c r="I12" s="81">
        <f>I13+I23+I294+I364+I368</f>
        <v>-342.97703691037327</v>
      </c>
      <c r="J12" s="95">
        <f t="shared" ref="J12:J75" si="0">I12/$I$11</f>
        <v>1.2841156602691239</v>
      </c>
      <c r="K12" s="95">
        <f>I12/'סכום נכסי הקרן'!$C$42</f>
        <v>-3.0933139338902827E-3</v>
      </c>
    </row>
    <row r="13" spans="2:49">
      <c r="B13" s="79" t="s">
        <v>1918</v>
      </c>
      <c r="C13" s="16"/>
      <c r="D13" s="16"/>
      <c r="G13" s="81"/>
      <c r="I13" s="81">
        <f>SUM(I14:I22)</f>
        <v>12.272487782000002</v>
      </c>
      <c r="J13" s="95">
        <f t="shared" si="0"/>
        <v>-4.5948538984683998E-2</v>
      </c>
      <c r="K13" s="95">
        <f>I13/'סכום נכסי הקרן'!$C$42</f>
        <v>1.1068571179439997E-4</v>
      </c>
    </row>
    <row r="14" spans="2:49">
      <c r="B14" t="s">
        <v>2140</v>
      </c>
      <c r="C14" t="s">
        <v>2141</v>
      </c>
      <c r="D14" t="s">
        <v>2136</v>
      </c>
      <c r="E14" t="s">
        <v>102</v>
      </c>
      <c r="F14" s="86">
        <v>44882</v>
      </c>
      <c r="G14" s="77">
        <v>15722.092106000002</v>
      </c>
      <c r="H14" s="77">
        <v>1.6043970000000001</v>
      </c>
      <c r="I14" s="77">
        <v>0.25224484600000002</v>
      </c>
      <c r="J14" s="96">
        <f t="shared" si="0"/>
        <v>-9.4441178887267035E-4</v>
      </c>
      <c r="K14" s="96">
        <f>I14/'סכום נכסי הקרן'!$C$42</f>
        <v>2.2749992358459535E-6</v>
      </c>
      <c r="W14" s="91"/>
    </row>
    <row r="15" spans="2:49">
      <c r="B15" t="s">
        <v>2142</v>
      </c>
      <c r="C15" t="s">
        <v>2143</v>
      </c>
      <c r="D15" t="s">
        <v>2136</v>
      </c>
      <c r="E15" t="s">
        <v>102</v>
      </c>
      <c r="F15" s="86">
        <v>44917</v>
      </c>
      <c r="G15" s="77">
        <v>55363.354173</v>
      </c>
      <c r="H15" s="77">
        <v>4.2166980000000001</v>
      </c>
      <c r="I15" s="77">
        <v>2.3345057029999996</v>
      </c>
      <c r="J15" s="96">
        <f t="shared" si="0"/>
        <v>-8.7404549272879113E-3</v>
      </c>
      <c r="K15" s="96">
        <f>I15/'סכום נכסי הקרן'!$C$42</f>
        <v>2.1054934420356875E-5</v>
      </c>
      <c r="W15" s="91"/>
    </row>
    <row r="16" spans="2:49">
      <c r="B16" t="s">
        <v>2144</v>
      </c>
      <c r="C16" t="s">
        <v>2145</v>
      </c>
      <c r="D16" t="s">
        <v>2136</v>
      </c>
      <c r="E16" t="s">
        <v>102</v>
      </c>
      <c r="F16" s="86">
        <v>44952</v>
      </c>
      <c r="G16" s="77">
        <v>34946.090712999998</v>
      </c>
      <c r="H16" s="77">
        <v>-35.108198000000002</v>
      </c>
      <c r="I16" s="77">
        <v>-12.268942868999998</v>
      </c>
      <c r="J16" s="96">
        <f t="shared" si="0"/>
        <v>4.5935266730836907E-2</v>
      </c>
      <c r="K16" s="96">
        <f>I16/'סכום נכסי הקרן'!$C$42</f>
        <v>-1.1065374018231736E-4</v>
      </c>
      <c r="W16" s="91"/>
    </row>
    <row r="17" spans="2:23">
      <c r="B17" t="s">
        <v>2146</v>
      </c>
      <c r="C17" t="s">
        <v>2147</v>
      </c>
      <c r="D17" t="s">
        <v>2136</v>
      </c>
      <c r="E17" t="s">
        <v>102</v>
      </c>
      <c r="F17" s="86">
        <v>44952</v>
      </c>
      <c r="G17" s="77">
        <v>58163.507019999997</v>
      </c>
      <c r="H17" s="77">
        <v>-6.1429830000000001</v>
      </c>
      <c r="I17" s="77">
        <v>-3.5729741720000003</v>
      </c>
      <c r="J17" s="96">
        <f t="shared" si="0"/>
        <v>1.3377315663267777E-2</v>
      </c>
      <c r="K17" s="96">
        <f>I17/'סכום נכסי הקרן'!$C$42</f>
        <v>-3.2224696123215652E-5</v>
      </c>
      <c r="W17" s="91"/>
    </row>
    <row r="18" spans="2:23">
      <c r="B18" t="s">
        <v>2140</v>
      </c>
      <c r="C18" t="s">
        <v>2148</v>
      </c>
      <c r="D18" t="s">
        <v>2136</v>
      </c>
      <c r="E18" t="s">
        <v>102</v>
      </c>
      <c r="F18" s="86">
        <v>44965</v>
      </c>
      <c r="G18" s="77">
        <v>16345.027943999999</v>
      </c>
      <c r="H18" s="77">
        <v>2.1593149999999999</v>
      </c>
      <c r="I18" s="77">
        <v>0.35294064800000002</v>
      </c>
      <c r="J18" s="96">
        <f t="shared" si="0"/>
        <v>-1.3214197000622145E-3</v>
      </c>
      <c r="K18" s="96">
        <f>I18/'סכום נכסי הקרן'!$C$42</f>
        <v>3.183175859612908E-6</v>
      </c>
      <c r="W18" s="91"/>
    </row>
    <row r="19" spans="2:23">
      <c r="B19" t="s">
        <v>2149</v>
      </c>
      <c r="C19" t="s">
        <v>2150</v>
      </c>
      <c r="D19" t="s">
        <v>2136</v>
      </c>
      <c r="E19" t="s">
        <v>102</v>
      </c>
      <c r="F19" s="86">
        <v>44965</v>
      </c>
      <c r="G19" s="77">
        <v>13978.160490000002</v>
      </c>
      <c r="H19" s="77">
        <v>19.176314000000001</v>
      </c>
      <c r="I19" s="77">
        <v>2.6804959250000002</v>
      </c>
      <c r="J19" s="96">
        <f t="shared" si="0"/>
        <v>-1.0035852037171666E-2</v>
      </c>
      <c r="K19" s="96">
        <f>I19/'סכום נכסי הקרן'!$C$42</f>
        <v>2.417542430604585E-5</v>
      </c>
      <c r="W19" s="91"/>
    </row>
    <row r="20" spans="2:23">
      <c r="B20" t="s">
        <v>2149</v>
      </c>
      <c r="C20" t="s">
        <v>2151</v>
      </c>
      <c r="D20" t="s">
        <v>2136</v>
      </c>
      <c r="E20" t="s">
        <v>102</v>
      </c>
      <c r="F20" s="86">
        <v>44952</v>
      </c>
      <c r="G20" s="77">
        <v>40244.360430000001</v>
      </c>
      <c r="H20" s="77">
        <v>31.616206999999999</v>
      </c>
      <c r="I20" s="77">
        <v>12.723740113</v>
      </c>
      <c r="J20" s="96">
        <f t="shared" si="0"/>
        <v>-4.7638040387430879E-2</v>
      </c>
      <c r="K20" s="96">
        <f>I20/'סכום נכסי הקרן'!$C$42</f>
        <v>1.1475556188044969E-4</v>
      </c>
      <c r="W20" s="91"/>
    </row>
    <row r="21" spans="2:23">
      <c r="B21" t="s">
        <v>2152</v>
      </c>
      <c r="C21" t="s">
        <v>2153</v>
      </c>
      <c r="D21" t="s">
        <v>2136</v>
      </c>
      <c r="E21" t="s">
        <v>102</v>
      </c>
      <c r="F21" s="86">
        <v>45091</v>
      </c>
      <c r="G21" s="77">
        <v>34245.230004999998</v>
      </c>
      <c r="H21" s="77">
        <v>14.644228</v>
      </c>
      <c r="I21" s="77">
        <v>5.014949616</v>
      </c>
      <c r="J21" s="96">
        <f t="shared" si="0"/>
        <v>-1.8776112230070585E-2</v>
      </c>
      <c r="K21" s="96">
        <f>I21/'סכום נכסי הקרן'!$C$42</f>
        <v>4.522988962956237E-5</v>
      </c>
      <c r="W21" s="91"/>
    </row>
    <row r="22" spans="2:23">
      <c r="B22" t="s">
        <v>2142</v>
      </c>
      <c r="C22" t="s">
        <v>2154</v>
      </c>
      <c r="D22" t="s">
        <v>2136</v>
      </c>
      <c r="E22" t="s">
        <v>102</v>
      </c>
      <c r="F22" s="86">
        <v>45043</v>
      </c>
      <c r="G22" s="77">
        <v>45626.621460000009</v>
      </c>
      <c r="H22" s="77">
        <v>10.422705000000001</v>
      </c>
      <c r="I22" s="77">
        <v>4.7555279719999994</v>
      </c>
      <c r="J22" s="96">
        <f t="shared" si="0"/>
        <v>-1.7804830307892757E-2</v>
      </c>
      <c r="K22" s="96">
        <f>I22/'סכום נכסי הקרן'!$C$42</f>
        <v>4.2890162768059309E-5</v>
      </c>
      <c r="W22" s="91"/>
    </row>
    <row r="23" spans="2:23" s="92" customFormat="1">
      <c r="B23" s="93" t="s">
        <v>2802</v>
      </c>
      <c r="C23" s="79"/>
      <c r="D23" s="79"/>
      <c r="E23" s="79"/>
      <c r="F23" s="94"/>
      <c r="G23" s="81"/>
      <c r="H23" s="81"/>
      <c r="I23" s="81">
        <f>SUM(I24:I293)</f>
        <v>-324.89550314437327</v>
      </c>
      <c r="J23" s="95">
        <f t="shared" si="0"/>
        <v>1.2164178899467537</v>
      </c>
      <c r="K23" s="95">
        <f>I23/'סכום נכסי הקרן'!$C$42</f>
        <v>-2.9302363679741378E-3</v>
      </c>
    </row>
    <row r="24" spans="2:23">
      <c r="B24" t="s">
        <v>2155</v>
      </c>
      <c r="C24" t="s">
        <v>2156</v>
      </c>
      <c r="D24" t="s">
        <v>2136</v>
      </c>
      <c r="E24" t="s">
        <v>106</v>
      </c>
      <c r="F24" s="86">
        <v>44951</v>
      </c>
      <c r="G24" s="77">
        <v>50974.810949999999</v>
      </c>
      <c r="H24" s="77">
        <v>-16.205981999999999</v>
      </c>
      <c r="I24" s="77">
        <v>-8.260968622</v>
      </c>
      <c r="J24" s="96">
        <f t="shared" si="0"/>
        <v>3.0929298567805099E-2</v>
      </c>
      <c r="K24" s="96">
        <f>I24/'סכום נכסי הקרן'!$C$42</f>
        <v>-7.4505773261259811E-5</v>
      </c>
      <c r="W24" s="91"/>
    </row>
    <row r="25" spans="2:23">
      <c r="B25" t="s">
        <v>2155</v>
      </c>
      <c r="C25" t="s">
        <v>2157</v>
      </c>
      <c r="D25" t="s">
        <v>2136</v>
      </c>
      <c r="E25" t="s">
        <v>106</v>
      </c>
      <c r="F25" s="86">
        <v>44951</v>
      </c>
      <c r="G25" s="77">
        <v>17919.330450000001</v>
      </c>
      <c r="H25" s="77">
        <v>-16.205981999999999</v>
      </c>
      <c r="I25" s="77">
        <v>-2.9040034450000003</v>
      </c>
      <c r="J25" s="96">
        <f t="shared" si="0"/>
        <v>1.0872670470281273E-2</v>
      </c>
      <c r="K25" s="96">
        <f>I25/'סכום נכסי הקרן'!$C$42</f>
        <v>-2.6191241260362627E-5</v>
      </c>
      <c r="W25" s="91"/>
    </row>
    <row r="26" spans="2:23">
      <c r="B26" t="s">
        <v>2158</v>
      </c>
      <c r="C26" t="s">
        <v>2159</v>
      </c>
      <c r="D26" t="s">
        <v>2136</v>
      </c>
      <c r="E26" t="s">
        <v>106</v>
      </c>
      <c r="F26" s="86">
        <v>44951</v>
      </c>
      <c r="G26" s="77">
        <v>58256.926799999994</v>
      </c>
      <c r="H26" s="77">
        <v>-16.205981999999999</v>
      </c>
      <c r="I26" s="77">
        <v>-9.4411069970000003</v>
      </c>
      <c r="J26" s="96">
        <f t="shared" si="0"/>
        <v>3.534776979338184E-2</v>
      </c>
      <c r="K26" s="96">
        <f>I26/'סכום נכסי הקרן'!$C$42</f>
        <v>-8.5149455159590784E-5</v>
      </c>
      <c r="W26" s="91"/>
    </row>
    <row r="27" spans="2:23">
      <c r="B27" t="s">
        <v>2160</v>
      </c>
      <c r="C27" t="s">
        <v>2161</v>
      </c>
      <c r="D27" t="s">
        <v>2136</v>
      </c>
      <c r="E27" t="s">
        <v>106</v>
      </c>
      <c r="F27" s="86">
        <v>44951</v>
      </c>
      <c r="G27" s="77">
        <v>173194.03296999997</v>
      </c>
      <c r="H27" s="77">
        <v>-16.153344000000001</v>
      </c>
      <c r="I27" s="77">
        <v>-27.976628636000001</v>
      </c>
      <c r="J27" s="96">
        <f t="shared" si="0"/>
        <v>0.10474528346458715</v>
      </c>
      <c r="K27" s="96">
        <f>I27/'סכום נכסי הקרן'!$C$42</f>
        <v>-2.5232154304728993E-4</v>
      </c>
      <c r="W27" s="91"/>
    </row>
    <row r="28" spans="2:23">
      <c r="B28" t="s">
        <v>2160</v>
      </c>
      <c r="C28" t="s">
        <v>2162</v>
      </c>
      <c r="D28" t="s">
        <v>2136</v>
      </c>
      <c r="E28" t="s">
        <v>106</v>
      </c>
      <c r="F28" s="86">
        <v>44951</v>
      </c>
      <c r="G28" s="77">
        <v>109281.23853800001</v>
      </c>
      <c r="H28" s="77">
        <v>-16.153344000000001</v>
      </c>
      <c r="I28" s="77">
        <v>-17.652574831999999</v>
      </c>
      <c r="J28" s="96">
        <f t="shared" si="0"/>
        <v>6.6091736024203235E-2</v>
      </c>
      <c r="K28" s="96">
        <f>I28/'סכום נכסי הקרן'!$C$42</f>
        <v>-1.592087802401065E-4</v>
      </c>
      <c r="W28" s="91"/>
    </row>
    <row r="29" spans="2:23">
      <c r="B29" t="s">
        <v>2163</v>
      </c>
      <c r="C29" t="s">
        <v>2164</v>
      </c>
      <c r="D29" t="s">
        <v>2136</v>
      </c>
      <c r="E29" t="s">
        <v>106</v>
      </c>
      <c r="F29" s="86">
        <v>44950</v>
      </c>
      <c r="G29" s="77">
        <v>54115.29522</v>
      </c>
      <c r="H29" s="77">
        <v>-15.443427</v>
      </c>
      <c r="I29" s="77">
        <v>-8.3572563140000007</v>
      </c>
      <c r="J29" s="96">
        <f t="shared" si="0"/>
        <v>3.1289802391332742E-2</v>
      </c>
      <c r="K29" s="96">
        <f>I29/'סכום נכסי הקרן'!$C$42</f>
        <v>-7.5374193089038452E-5</v>
      </c>
      <c r="W29" s="91"/>
    </row>
    <row r="30" spans="2:23">
      <c r="B30" t="s">
        <v>2165</v>
      </c>
      <c r="C30" t="s">
        <v>2166</v>
      </c>
      <c r="D30" t="s">
        <v>2136</v>
      </c>
      <c r="E30" t="s">
        <v>106</v>
      </c>
      <c r="F30" s="86">
        <v>44950</v>
      </c>
      <c r="G30" s="77">
        <v>88066.521036000006</v>
      </c>
      <c r="H30" s="77">
        <v>-15.311919</v>
      </c>
      <c r="I30" s="77">
        <v>-13.484674525999999</v>
      </c>
      <c r="J30" s="96">
        <f t="shared" si="0"/>
        <v>5.0487000204021561E-2</v>
      </c>
      <c r="K30" s="96">
        <f>I30/'סכום נכסי הקרן'!$C$42</f>
        <v>-1.2161843831005923E-4</v>
      </c>
      <c r="W30" s="91"/>
    </row>
    <row r="31" spans="2:23">
      <c r="B31" t="s">
        <v>2167</v>
      </c>
      <c r="C31" t="s">
        <v>2168</v>
      </c>
      <c r="D31" t="s">
        <v>2136</v>
      </c>
      <c r="E31" t="s">
        <v>106</v>
      </c>
      <c r="F31" s="86">
        <v>44950</v>
      </c>
      <c r="G31" s="77">
        <v>51375.217320000011</v>
      </c>
      <c r="H31" s="77">
        <v>-15.305006000000001</v>
      </c>
      <c r="I31" s="77">
        <v>-7.8629800910000007</v>
      </c>
      <c r="J31" s="96">
        <f t="shared" si="0"/>
        <v>2.9439218328415329E-2</v>
      </c>
      <c r="K31" s="96">
        <f>I31/'סכום נכסי הקרן'!$C$42</f>
        <v>-7.0916310014504502E-5</v>
      </c>
      <c r="W31" s="91"/>
    </row>
    <row r="32" spans="2:23">
      <c r="B32" t="s">
        <v>2169</v>
      </c>
      <c r="C32" t="s">
        <v>2170</v>
      </c>
      <c r="D32" t="s">
        <v>2136</v>
      </c>
      <c r="E32" t="s">
        <v>106</v>
      </c>
      <c r="F32" s="86">
        <v>44952</v>
      </c>
      <c r="G32" s="77">
        <v>69055.754597000006</v>
      </c>
      <c r="H32" s="77">
        <v>-15.185104000000001</v>
      </c>
      <c r="I32" s="77">
        <v>-10.486188303</v>
      </c>
      <c r="J32" s="96">
        <f t="shared" si="0"/>
        <v>3.9260583558927906E-2</v>
      </c>
      <c r="K32" s="96">
        <f>I32/'סכום נכסי הקרן'!$C$42</f>
        <v>-9.4575055762533895E-5</v>
      </c>
      <c r="W32" s="91"/>
    </row>
    <row r="33" spans="2:23">
      <c r="B33" t="s">
        <v>2171</v>
      </c>
      <c r="C33" t="s">
        <v>2172</v>
      </c>
      <c r="D33" t="s">
        <v>2136</v>
      </c>
      <c r="E33" t="s">
        <v>106</v>
      </c>
      <c r="F33" s="86">
        <v>44952</v>
      </c>
      <c r="G33" s="77">
        <v>139614.2211</v>
      </c>
      <c r="H33" s="77">
        <v>-15.157515</v>
      </c>
      <c r="I33" s="77">
        <v>-21.162046463999999</v>
      </c>
      <c r="J33" s="96">
        <f t="shared" si="0"/>
        <v>7.9231296393952114E-2</v>
      </c>
      <c r="K33" s="96">
        <f>I33/'סכום נכסי הקרן'!$C$42</f>
        <v>-1.9086074620742324E-4</v>
      </c>
      <c r="W33" s="91"/>
    </row>
    <row r="34" spans="2:23">
      <c r="B34" t="s">
        <v>2173</v>
      </c>
      <c r="C34" t="s">
        <v>2174</v>
      </c>
      <c r="D34" t="s">
        <v>2136</v>
      </c>
      <c r="E34" t="s">
        <v>106</v>
      </c>
      <c r="F34" s="86">
        <v>44952</v>
      </c>
      <c r="G34" s="77">
        <v>70569.378677000001</v>
      </c>
      <c r="H34" s="77">
        <v>-15.112710999999999</v>
      </c>
      <c r="I34" s="77">
        <v>-10.664945986999999</v>
      </c>
      <c r="J34" s="96">
        <f t="shared" si="0"/>
        <v>3.9929857349049962E-2</v>
      </c>
      <c r="K34" s="96">
        <f>I34/'סכום נכסי הקרן'!$C$42</f>
        <v>-9.6187273419110275E-5</v>
      </c>
      <c r="W34" s="91"/>
    </row>
    <row r="35" spans="2:23">
      <c r="B35" t="s">
        <v>2175</v>
      </c>
      <c r="C35" t="s">
        <v>2176</v>
      </c>
      <c r="D35" t="s">
        <v>2136</v>
      </c>
      <c r="E35" t="s">
        <v>106</v>
      </c>
      <c r="F35" s="86">
        <v>44959</v>
      </c>
      <c r="G35" s="77">
        <v>92033.272141999987</v>
      </c>
      <c r="H35" s="77">
        <v>-13.976167999999999</v>
      </c>
      <c r="I35" s="77">
        <v>-12.862724630999997</v>
      </c>
      <c r="J35" s="96">
        <f t="shared" si="0"/>
        <v>4.8158402326837886E-2</v>
      </c>
      <c r="K35" s="96">
        <f>I35/'סכום נכסי הקרן'!$C$42</f>
        <v>-1.1600906488460785E-4</v>
      </c>
      <c r="W35" s="91"/>
    </row>
    <row r="36" spans="2:23">
      <c r="B36" t="s">
        <v>2177</v>
      </c>
      <c r="C36" t="s">
        <v>2178</v>
      </c>
      <c r="D36" t="s">
        <v>2136</v>
      </c>
      <c r="E36" t="s">
        <v>106</v>
      </c>
      <c r="F36" s="86">
        <v>44959</v>
      </c>
      <c r="G36" s="77">
        <v>25162.04362</v>
      </c>
      <c r="H36" s="77">
        <v>-13.962656000000001</v>
      </c>
      <c r="I36" s="77">
        <v>-3.5132894930000003</v>
      </c>
      <c r="J36" s="96">
        <f t="shared" si="0"/>
        <v>1.3153854548574947E-2</v>
      </c>
      <c r="K36" s="96">
        <f>I36/'סכום נכסי הקרן'!$C$42</f>
        <v>-3.1686399300624827E-5</v>
      </c>
      <c r="W36" s="91"/>
    </row>
    <row r="37" spans="2:23">
      <c r="B37" t="s">
        <v>2179</v>
      </c>
      <c r="C37" t="s">
        <v>2180</v>
      </c>
      <c r="D37" t="s">
        <v>2136</v>
      </c>
      <c r="E37" t="s">
        <v>106</v>
      </c>
      <c r="F37" s="86">
        <v>44959</v>
      </c>
      <c r="G37" s="77">
        <v>74288.581844999993</v>
      </c>
      <c r="H37" s="77">
        <v>-13.871530999999999</v>
      </c>
      <c r="I37" s="77">
        <v>-10.30496394</v>
      </c>
      <c r="J37" s="96">
        <f t="shared" si="0"/>
        <v>3.85820744533419E-2</v>
      </c>
      <c r="K37" s="96">
        <f>I37/'סכום נכסי הקרן'!$C$42</f>
        <v>-9.2940591099015385E-5</v>
      </c>
      <c r="W37" s="91"/>
    </row>
    <row r="38" spans="2:23">
      <c r="B38" t="s">
        <v>2179</v>
      </c>
      <c r="C38" t="s">
        <v>2181</v>
      </c>
      <c r="D38" t="s">
        <v>2136</v>
      </c>
      <c r="E38" t="s">
        <v>106</v>
      </c>
      <c r="F38" s="86">
        <v>44959</v>
      </c>
      <c r="G38" s="77">
        <v>48747.797083999998</v>
      </c>
      <c r="H38" s="77">
        <v>-13.871530999999999</v>
      </c>
      <c r="I38" s="77">
        <v>-6.762065967999999</v>
      </c>
      <c r="J38" s="96">
        <f t="shared" si="0"/>
        <v>2.531736492770157E-2</v>
      </c>
      <c r="K38" s="96">
        <f>I38/'סכום נכסי הקרן'!$C$42</f>
        <v>-6.0987152577697957E-5</v>
      </c>
      <c r="W38" s="91"/>
    </row>
    <row r="39" spans="2:23">
      <c r="B39" t="s">
        <v>2182</v>
      </c>
      <c r="C39" t="s">
        <v>2183</v>
      </c>
      <c r="D39" t="s">
        <v>2136</v>
      </c>
      <c r="E39" t="s">
        <v>106</v>
      </c>
      <c r="F39" s="86">
        <v>44958</v>
      </c>
      <c r="G39" s="77">
        <v>36721.093184999998</v>
      </c>
      <c r="H39" s="77">
        <v>-13.379503</v>
      </c>
      <c r="I39" s="77">
        <v>-4.9130999019999999</v>
      </c>
      <c r="J39" s="96">
        <f t="shared" si="0"/>
        <v>1.8394784039940149E-2</v>
      </c>
      <c r="K39" s="96">
        <f>I39/'סכום נכסי הקרן'!$C$42</f>
        <v>-4.431130585988198E-5</v>
      </c>
      <c r="W39" s="91"/>
    </row>
    <row r="40" spans="2:23">
      <c r="B40" t="s">
        <v>2182</v>
      </c>
      <c r="C40" t="s">
        <v>2184</v>
      </c>
      <c r="D40" t="s">
        <v>2136</v>
      </c>
      <c r="E40" t="s">
        <v>106</v>
      </c>
      <c r="F40" s="86">
        <v>44958</v>
      </c>
      <c r="G40" s="77">
        <v>107444.42931599999</v>
      </c>
      <c r="H40" s="77">
        <v>-13.379503</v>
      </c>
      <c r="I40" s="77">
        <v>-14.375531046000001</v>
      </c>
      <c r="J40" s="96">
        <f t="shared" si="0"/>
        <v>5.3822392038676066E-2</v>
      </c>
      <c r="K40" s="96">
        <f>I40/'סכום נכסי הקרן'!$C$42</f>
        <v>-1.2965308375232284E-4</v>
      </c>
      <c r="W40" s="91"/>
    </row>
    <row r="41" spans="2:23">
      <c r="B41" t="s">
        <v>2185</v>
      </c>
      <c r="C41" t="s">
        <v>2186</v>
      </c>
      <c r="D41" t="s">
        <v>2136</v>
      </c>
      <c r="E41" t="s">
        <v>106</v>
      </c>
      <c r="F41" s="86">
        <v>44958</v>
      </c>
      <c r="G41" s="77">
        <v>106275.702078</v>
      </c>
      <c r="H41" s="77">
        <v>-13.32938</v>
      </c>
      <c r="I41" s="77">
        <v>-14.165891974000001</v>
      </c>
      <c r="J41" s="96">
        <f t="shared" si="0"/>
        <v>5.3037497464437165E-2</v>
      </c>
      <c r="K41" s="96">
        <f>I41/'סכום נכסי הקרן'!$C$42</f>
        <v>-1.2776234649379645E-4</v>
      </c>
      <c r="W41" s="91"/>
    </row>
    <row r="42" spans="2:23">
      <c r="B42" t="s">
        <v>2185</v>
      </c>
      <c r="C42" t="s">
        <v>2187</v>
      </c>
      <c r="D42" t="s">
        <v>2136</v>
      </c>
      <c r="E42" t="s">
        <v>106</v>
      </c>
      <c r="F42" s="86">
        <v>44958</v>
      </c>
      <c r="G42" s="77">
        <v>67182.468794999993</v>
      </c>
      <c r="H42" s="77">
        <v>-13.32938</v>
      </c>
      <c r="I42" s="77">
        <v>-8.9550064299999992</v>
      </c>
      <c r="J42" s="96">
        <f t="shared" si="0"/>
        <v>3.3527795616179065E-2</v>
      </c>
      <c r="K42" s="96">
        <f>I42/'סכום נכסי הקרן'!$C$42</f>
        <v>-8.0765308422775848E-5</v>
      </c>
      <c r="W42" s="91"/>
    </row>
    <row r="43" spans="2:23">
      <c r="B43" t="s">
        <v>2188</v>
      </c>
      <c r="C43" t="s">
        <v>2189</v>
      </c>
      <c r="D43" t="s">
        <v>2136</v>
      </c>
      <c r="E43" t="s">
        <v>106</v>
      </c>
      <c r="F43" s="86">
        <v>44958</v>
      </c>
      <c r="G43" s="77">
        <v>55243.802864999998</v>
      </c>
      <c r="H43" s="77">
        <v>-13.31936</v>
      </c>
      <c r="I43" s="77">
        <v>-7.3581212120000012</v>
      </c>
      <c r="J43" s="96">
        <f t="shared" si="0"/>
        <v>2.7549012504171688E-2</v>
      </c>
      <c r="K43" s="96">
        <f>I43/'סכום נכסי הקרן'!$C$42</f>
        <v>-6.6362981840913029E-5</v>
      </c>
      <c r="W43" s="91"/>
    </row>
    <row r="44" spans="2:23">
      <c r="B44" t="s">
        <v>2188</v>
      </c>
      <c r="C44" t="s">
        <v>2190</v>
      </c>
      <c r="D44" t="s">
        <v>2136</v>
      </c>
      <c r="E44" t="s">
        <v>106</v>
      </c>
      <c r="F44" s="86">
        <v>44958</v>
      </c>
      <c r="G44" s="77">
        <v>126529.879395</v>
      </c>
      <c r="H44" s="77">
        <v>-13.31936</v>
      </c>
      <c r="I44" s="77">
        <v>-16.852970670999998</v>
      </c>
      <c r="J44" s="96">
        <f t="shared" si="0"/>
        <v>6.3097995584884034E-2</v>
      </c>
      <c r="K44" s="96">
        <f>I44/'סכום נכסי הקרן'!$C$42</f>
        <v>-1.5199714089801167E-4</v>
      </c>
      <c r="W44" s="91"/>
    </row>
    <row r="45" spans="2:23">
      <c r="B45" t="s">
        <v>2191</v>
      </c>
      <c r="C45" t="s">
        <v>2192</v>
      </c>
      <c r="D45" t="s">
        <v>2136</v>
      </c>
      <c r="E45" t="s">
        <v>106</v>
      </c>
      <c r="F45" s="86">
        <v>44963</v>
      </c>
      <c r="G45" s="77">
        <v>67212.169267999998</v>
      </c>
      <c r="H45" s="77">
        <v>-13.249682</v>
      </c>
      <c r="I45" s="77">
        <v>-8.9053984660000012</v>
      </c>
      <c r="J45" s="96">
        <f t="shared" si="0"/>
        <v>3.3342062005496817E-2</v>
      </c>
      <c r="K45" s="96">
        <f>I45/'סכום נכסי הקרן'!$C$42</f>
        <v>-8.0317893611406941E-5</v>
      </c>
      <c r="W45" s="91"/>
    </row>
    <row r="46" spans="2:23">
      <c r="B46" t="s">
        <v>2193</v>
      </c>
      <c r="C46" t="s">
        <v>2194</v>
      </c>
      <c r="D46" t="s">
        <v>2136</v>
      </c>
      <c r="E46" t="s">
        <v>106</v>
      </c>
      <c r="F46" s="86">
        <v>44963</v>
      </c>
      <c r="G46" s="77">
        <v>253216.36902000001</v>
      </c>
      <c r="H46" s="77">
        <v>-13.244389</v>
      </c>
      <c r="I46" s="77">
        <v>-33.536962109999997</v>
      </c>
      <c r="J46" s="96">
        <f t="shared" si="0"/>
        <v>0.12556332817860652</v>
      </c>
      <c r="K46" s="96">
        <f>I46/'סכום נכסי הקרן'!$C$42</f>
        <v>-3.0247025611316035E-4</v>
      </c>
      <c r="W46" s="91"/>
    </row>
    <row r="47" spans="2:23">
      <c r="B47" t="s">
        <v>2195</v>
      </c>
      <c r="C47" t="s">
        <v>2196</v>
      </c>
      <c r="D47" t="s">
        <v>2136</v>
      </c>
      <c r="E47" t="s">
        <v>106</v>
      </c>
      <c r="F47" s="86">
        <v>44963</v>
      </c>
      <c r="G47" s="77">
        <v>59788.151160000001</v>
      </c>
      <c r="H47" s="77">
        <v>-13.166335999999999</v>
      </c>
      <c r="I47" s="77">
        <v>-7.871909046999999</v>
      </c>
      <c r="J47" s="96">
        <f t="shared" si="0"/>
        <v>2.9472648590489838E-2</v>
      </c>
      <c r="K47" s="96">
        <f>I47/'סכום נכסי הקרן'!$C$42</f>
        <v>-7.0996840373792387E-5</v>
      </c>
      <c r="W47" s="91"/>
    </row>
    <row r="48" spans="2:23">
      <c r="B48" t="s">
        <v>2197</v>
      </c>
      <c r="C48" t="s">
        <v>2198</v>
      </c>
      <c r="D48" t="s">
        <v>2136</v>
      </c>
      <c r="E48" t="s">
        <v>106</v>
      </c>
      <c r="F48" s="86">
        <v>44963</v>
      </c>
      <c r="G48" s="77">
        <v>92753.475600000005</v>
      </c>
      <c r="H48" s="77">
        <v>-13.066484000000001</v>
      </c>
      <c r="I48" s="77">
        <v>-12.119617722000001</v>
      </c>
      <c r="J48" s="96">
        <f t="shared" si="0"/>
        <v>4.5376189185990103E-2</v>
      </c>
      <c r="K48" s="96">
        <f>I48/'סכום נכסי הקרן'!$C$42</f>
        <v>-1.0930697492346414E-4</v>
      </c>
      <c r="W48" s="91"/>
    </row>
    <row r="49" spans="2:23">
      <c r="B49" t="s">
        <v>2199</v>
      </c>
      <c r="C49" t="s">
        <v>2200</v>
      </c>
      <c r="D49" t="s">
        <v>2136</v>
      </c>
      <c r="E49" t="s">
        <v>106</v>
      </c>
      <c r="F49" s="86">
        <v>44964</v>
      </c>
      <c r="G49" s="77">
        <v>153499.80068399999</v>
      </c>
      <c r="H49" s="77">
        <v>-12.258423000000001</v>
      </c>
      <c r="I49" s="77">
        <v>-18.816655098999998</v>
      </c>
      <c r="J49" s="96">
        <f t="shared" si="0"/>
        <v>7.0450085242362653E-2</v>
      </c>
      <c r="K49" s="96">
        <f>I49/'סכום נכסי הקרן'!$C$42</f>
        <v>-1.6970763387332742E-4</v>
      </c>
      <c r="W49" s="91"/>
    </row>
    <row r="50" spans="2:23">
      <c r="B50" t="s">
        <v>2201</v>
      </c>
      <c r="C50" t="s">
        <v>2202</v>
      </c>
      <c r="D50" t="s">
        <v>2136</v>
      </c>
      <c r="E50" t="s">
        <v>106</v>
      </c>
      <c r="F50" s="86">
        <v>44964</v>
      </c>
      <c r="G50" s="77">
        <v>221.025262</v>
      </c>
      <c r="H50" s="77">
        <v>-12.255145000000001</v>
      </c>
      <c r="I50" s="77">
        <v>-2.7086966000000004E-2</v>
      </c>
      <c r="J50" s="96">
        <f t="shared" si="0"/>
        <v>1.0141436156516435E-4</v>
      </c>
      <c r="K50" s="96">
        <f>I50/'סכום נכסי הקרן'!$C$42</f>
        <v>-2.442976652588784E-7</v>
      </c>
      <c r="W50" s="91"/>
    </row>
    <row r="51" spans="2:23">
      <c r="B51" t="s">
        <v>2201</v>
      </c>
      <c r="C51" t="s">
        <v>2203</v>
      </c>
      <c r="D51" t="s">
        <v>2136</v>
      </c>
      <c r="E51" t="s">
        <v>106</v>
      </c>
      <c r="F51" s="86">
        <v>44964</v>
      </c>
      <c r="G51" s="77">
        <v>51072.833292000003</v>
      </c>
      <c r="H51" s="77">
        <v>-12.255145000000001</v>
      </c>
      <c r="I51" s="77">
        <v>-6.2590496549999992</v>
      </c>
      <c r="J51" s="96">
        <f t="shared" si="0"/>
        <v>2.343405772231881E-2</v>
      </c>
      <c r="K51" s="96">
        <f>I51/'סכום נכסי הקרן'!$C$42</f>
        <v>-5.6450442528553688E-5</v>
      </c>
      <c r="W51" s="91"/>
    </row>
    <row r="52" spans="2:23">
      <c r="B52" t="s">
        <v>2204</v>
      </c>
      <c r="C52" t="s">
        <v>2205</v>
      </c>
      <c r="D52" t="s">
        <v>2136</v>
      </c>
      <c r="E52" t="s">
        <v>106</v>
      </c>
      <c r="F52" s="86">
        <v>44964</v>
      </c>
      <c r="G52" s="77">
        <v>30143.119542</v>
      </c>
      <c r="H52" s="77">
        <v>-12.219094999999999</v>
      </c>
      <c r="I52" s="77">
        <v>-3.6832164649999997</v>
      </c>
      <c r="J52" s="96">
        <f t="shared" si="0"/>
        <v>1.3790065904918124E-2</v>
      </c>
      <c r="K52" s="96">
        <f>I52/'סכום נכסי הקרן'!$C$42</f>
        <v>-3.3218972661705972E-5</v>
      </c>
      <c r="W52" s="91"/>
    </row>
    <row r="53" spans="2:23">
      <c r="B53" t="s">
        <v>2204</v>
      </c>
      <c r="C53" t="s">
        <v>2206</v>
      </c>
      <c r="D53" t="s">
        <v>2136</v>
      </c>
      <c r="E53" t="s">
        <v>106</v>
      </c>
      <c r="F53" s="86">
        <v>44964</v>
      </c>
      <c r="G53" s="77">
        <v>51089.240077999995</v>
      </c>
      <c r="H53" s="77">
        <v>-12.219094999999999</v>
      </c>
      <c r="I53" s="77">
        <v>-6.242642869</v>
      </c>
      <c r="J53" s="96">
        <f t="shared" si="0"/>
        <v>2.3372630254675286E-2</v>
      </c>
      <c r="K53" s="96">
        <f>I53/'סכום נכסי הקרן'!$C$42</f>
        <v>-5.6302469532456532E-5</v>
      </c>
      <c r="W53" s="91"/>
    </row>
    <row r="54" spans="2:23">
      <c r="B54" t="s">
        <v>2204</v>
      </c>
      <c r="C54" t="s">
        <v>2207</v>
      </c>
      <c r="D54" t="s">
        <v>2136</v>
      </c>
      <c r="E54" t="s">
        <v>106</v>
      </c>
      <c r="F54" s="86">
        <v>44964</v>
      </c>
      <c r="G54" s="77">
        <v>24724.705978000002</v>
      </c>
      <c r="H54" s="77">
        <v>-12.219094999999999</v>
      </c>
      <c r="I54" s="77">
        <v>-3.0211353549999997</v>
      </c>
      <c r="J54" s="96">
        <f t="shared" si="0"/>
        <v>1.1311215631505984E-2</v>
      </c>
      <c r="K54" s="96">
        <f>I54/'סכום נכסי הקרן'!$C$42</f>
        <v>-2.7247655335689962E-5</v>
      </c>
      <c r="W54" s="91"/>
    </row>
    <row r="55" spans="2:23">
      <c r="B55" t="s">
        <v>2208</v>
      </c>
      <c r="C55" t="s">
        <v>2209</v>
      </c>
      <c r="D55" t="s">
        <v>2136</v>
      </c>
      <c r="E55" t="s">
        <v>106</v>
      </c>
      <c r="F55" s="86">
        <v>44964</v>
      </c>
      <c r="G55" s="77">
        <v>153307.99143600001</v>
      </c>
      <c r="H55" s="77">
        <v>-12.189617</v>
      </c>
      <c r="I55" s="77">
        <v>-18.687657405000003</v>
      </c>
      <c r="J55" s="96">
        <f t="shared" si="0"/>
        <v>6.9967114252537224E-2</v>
      </c>
      <c r="K55" s="96">
        <f>I55/'סכום נכסי הקרן'!$C$42</f>
        <v>-1.6854420215240386E-4</v>
      </c>
      <c r="W55" s="91"/>
    </row>
    <row r="56" spans="2:23">
      <c r="B56" t="s">
        <v>2210</v>
      </c>
      <c r="C56" t="s">
        <v>2211</v>
      </c>
      <c r="D56" t="s">
        <v>2136</v>
      </c>
      <c r="E56" t="s">
        <v>106</v>
      </c>
      <c r="F56" s="86">
        <v>44964</v>
      </c>
      <c r="G56" s="77">
        <v>52805.900081</v>
      </c>
      <c r="H56" s="77">
        <v>-12.107398</v>
      </c>
      <c r="I56" s="77">
        <v>-6.3934202740000003</v>
      </c>
      <c r="J56" s="96">
        <f t="shared" si="0"/>
        <v>2.393714509426741E-2</v>
      </c>
      <c r="K56" s="96">
        <f>I56/'סכום נכסי הקרן'!$C$42</f>
        <v>-5.7662332723309744E-5</v>
      </c>
      <c r="W56" s="91"/>
    </row>
    <row r="57" spans="2:23">
      <c r="B57" t="s">
        <v>2212</v>
      </c>
      <c r="C57" t="s">
        <v>2213</v>
      </c>
      <c r="D57" t="s">
        <v>2136</v>
      </c>
      <c r="E57" t="s">
        <v>106</v>
      </c>
      <c r="F57" s="86">
        <v>44956</v>
      </c>
      <c r="G57" s="77">
        <v>67915.080449999994</v>
      </c>
      <c r="H57" s="77">
        <v>-12.116547000000001</v>
      </c>
      <c r="I57" s="77">
        <v>-8.2289628169999993</v>
      </c>
      <c r="J57" s="96">
        <f t="shared" si="0"/>
        <v>3.0809467934855873E-2</v>
      </c>
      <c r="K57" s="96">
        <f>I57/'סכום נכסי הקרן'!$C$42</f>
        <v>-7.4217112529148608E-5</v>
      </c>
      <c r="W57" s="91"/>
    </row>
    <row r="58" spans="2:23">
      <c r="B58" t="s">
        <v>2214</v>
      </c>
      <c r="C58" t="s">
        <v>2215</v>
      </c>
      <c r="D58" t="s">
        <v>2136</v>
      </c>
      <c r="E58" t="s">
        <v>106</v>
      </c>
      <c r="F58" s="86">
        <v>44956</v>
      </c>
      <c r="G58" s="77">
        <v>30184.480200000002</v>
      </c>
      <c r="H58" s="77">
        <v>-12.116547000000001</v>
      </c>
      <c r="I58" s="77">
        <v>-3.6573168080000005</v>
      </c>
      <c r="J58" s="96">
        <f t="shared" si="0"/>
        <v>1.3693096861599958E-2</v>
      </c>
      <c r="K58" s="96">
        <f>I58/'סכום נכסי הקרן'!$C$42</f>
        <v>-3.2985383350296728E-5</v>
      </c>
      <c r="W58" s="91"/>
    </row>
    <row r="59" spans="2:23">
      <c r="B59" t="s">
        <v>2216</v>
      </c>
      <c r="C59" t="s">
        <v>2217</v>
      </c>
      <c r="D59" t="s">
        <v>2136</v>
      </c>
      <c r="E59" t="s">
        <v>106</v>
      </c>
      <c r="F59" s="86">
        <v>44957</v>
      </c>
      <c r="G59" s="77">
        <v>234066.12372</v>
      </c>
      <c r="H59" s="77">
        <v>-12.046379</v>
      </c>
      <c r="I59" s="77">
        <v>-28.196491468000005</v>
      </c>
      <c r="J59" s="96">
        <f t="shared" si="0"/>
        <v>0.10556845608344707</v>
      </c>
      <c r="K59" s="96">
        <f>I59/'סכום נכסי הקרן'!$C$42</f>
        <v>-2.5430448851762447E-4</v>
      </c>
      <c r="W59" s="91"/>
    </row>
    <row r="60" spans="2:23">
      <c r="B60" t="s">
        <v>2218</v>
      </c>
      <c r="C60" t="s">
        <v>2219</v>
      </c>
      <c r="D60" t="s">
        <v>2136</v>
      </c>
      <c r="E60" t="s">
        <v>106</v>
      </c>
      <c r="F60" s="86">
        <v>44964</v>
      </c>
      <c r="G60" s="77">
        <v>251.7372</v>
      </c>
      <c r="H60" s="77">
        <v>-12.006135</v>
      </c>
      <c r="I60" s="77">
        <v>-3.0223908000000001E-2</v>
      </c>
      <c r="J60" s="96">
        <f t="shared" si="0"/>
        <v>1.1315916052850892E-4</v>
      </c>
      <c r="K60" s="96">
        <f>I60/'סכום נכסי הקרן'!$C$42</f>
        <v>-2.7258978208925783E-7</v>
      </c>
      <c r="W60" s="91"/>
    </row>
    <row r="61" spans="2:23">
      <c r="B61" t="s">
        <v>2218</v>
      </c>
      <c r="C61" t="s">
        <v>2220</v>
      </c>
      <c r="D61" t="s">
        <v>2136</v>
      </c>
      <c r="E61" t="s">
        <v>106</v>
      </c>
      <c r="F61" s="86">
        <v>44964</v>
      </c>
      <c r="G61" s="77">
        <v>218863.401388</v>
      </c>
      <c r="H61" s="77">
        <v>-12.006135</v>
      </c>
      <c r="I61" s="77">
        <v>-26.277035610999999</v>
      </c>
      <c r="J61" s="96">
        <f t="shared" si="0"/>
        <v>9.8381959438153865E-2</v>
      </c>
      <c r="K61" s="96">
        <f>I61/'סכום נכסי הקרן'!$C$42</f>
        <v>-2.3699289354487703E-4</v>
      </c>
      <c r="W61" s="91"/>
    </row>
    <row r="62" spans="2:23">
      <c r="B62" t="s">
        <v>2221</v>
      </c>
      <c r="C62" t="s">
        <v>2222</v>
      </c>
      <c r="D62" t="s">
        <v>2136</v>
      </c>
      <c r="E62" t="s">
        <v>106</v>
      </c>
      <c r="F62" s="86">
        <v>44956</v>
      </c>
      <c r="G62" s="77">
        <v>69495.145587000006</v>
      </c>
      <c r="H62" s="77">
        <v>-12.002259</v>
      </c>
      <c r="I62" s="77">
        <v>-8.3409875339999999</v>
      </c>
      <c r="J62" s="96">
        <f t="shared" si="0"/>
        <v>3.1228891622029742E-2</v>
      </c>
      <c r="K62" s="96">
        <f>I62/'סכום נכסי הקרן'!$C$42</f>
        <v>-7.5227464770680075E-5</v>
      </c>
      <c r="W62" s="91"/>
    </row>
    <row r="63" spans="2:23">
      <c r="B63" t="s">
        <v>2223</v>
      </c>
      <c r="C63" t="s">
        <v>2224</v>
      </c>
      <c r="D63" t="s">
        <v>2136</v>
      </c>
      <c r="E63" t="s">
        <v>106</v>
      </c>
      <c r="F63" s="86">
        <v>44956</v>
      </c>
      <c r="G63" s="77">
        <v>54389.089267000003</v>
      </c>
      <c r="H63" s="77">
        <v>-11.998996999999999</v>
      </c>
      <c r="I63" s="77">
        <v>-6.5261453500000011</v>
      </c>
      <c r="J63" s="96">
        <f t="shared" si="0"/>
        <v>2.4434071507001415E-2</v>
      </c>
      <c r="K63" s="96">
        <f>I63/'סכום נכסי הקרן'!$C$42</f>
        <v>-5.88593817463752E-5</v>
      </c>
      <c r="W63" s="91"/>
    </row>
    <row r="64" spans="2:23">
      <c r="B64" t="s">
        <v>2225</v>
      </c>
      <c r="C64" t="s">
        <v>2226</v>
      </c>
      <c r="D64" t="s">
        <v>2136</v>
      </c>
      <c r="E64" t="s">
        <v>106</v>
      </c>
      <c r="F64" s="86">
        <v>44972</v>
      </c>
      <c r="G64" s="77">
        <v>91042.747040000002</v>
      </c>
      <c r="H64" s="77">
        <v>-10.195836999999999</v>
      </c>
      <c r="I64" s="77">
        <v>-9.2825696559999997</v>
      </c>
      <c r="J64" s="96">
        <f t="shared" si="0"/>
        <v>3.4754201535432475E-2</v>
      </c>
      <c r="K64" s="96">
        <f>I64/'סכום נכסי הקרן'!$C$42</f>
        <v>-8.3719605014592979E-5</v>
      </c>
      <c r="W64" s="91"/>
    </row>
    <row r="65" spans="2:23">
      <c r="B65" t="s">
        <v>2227</v>
      </c>
      <c r="C65" t="s">
        <v>2228</v>
      </c>
      <c r="D65" t="s">
        <v>2136</v>
      </c>
      <c r="E65" t="s">
        <v>106</v>
      </c>
      <c r="F65" s="86">
        <v>44972</v>
      </c>
      <c r="G65" s="77">
        <v>52054.257400000002</v>
      </c>
      <c r="H65" s="77">
        <v>-10.132687000000001</v>
      </c>
      <c r="I65" s="77">
        <v>-5.2744949979999998</v>
      </c>
      <c r="J65" s="96">
        <f t="shared" si="0"/>
        <v>1.9747857430796153E-2</v>
      </c>
      <c r="K65" s="96">
        <f>I65/'סכום נכסי הקרן'!$C$42</f>
        <v>-4.7570732485544231E-5</v>
      </c>
      <c r="W65" s="91"/>
    </row>
    <row r="66" spans="2:23">
      <c r="B66" t="s">
        <v>2229</v>
      </c>
      <c r="C66" t="s">
        <v>2230</v>
      </c>
      <c r="D66" t="s">
        <v>2136</v>
      </c>
      <c r="E66" t="s">
        <v>106</v>
      </c>
      <c r="F66" s="86">
        <v>44972</v>
      </c>
      <c r="G66" s="77">
        <v>76803.221850000002</v>
      </c>
      <c r="H66" s="77">
        <v>-10.101139</v>
      </c>
      <c r="I66" s="77">
        <v>-7.7580005370000009</v>
      </c>
      <c r="J66" s="96">
        <f t="shared" si="0"/>
        <v>2.9046171929409045E-2</v>
      </c>
      <c r="K66" s="96">
        <f>I66/'סכום נכסי הקרן'!$C$42</f>
        <v>-6.9969498181015355E-5</v>
      </c>
      <c r="W66" s="91"/>
    </row>
    <row r="67" spans="2:23">
      <c r="B67" t="s">
        <v>2229</v>
      </c>
      <c r="C67" t="s">
        <v>2231</v>
      </c>
      <c r="D67" t="s">
        <v>2136</v>
      </c>
      <c r="E67" t="s">
        <v>106</v>
      </c>
      <c r="F67" s="86">
        <v>44972</v>
      </c>
      <c r="G67" s="77">
        <v>50397.891320000002</v>
      </c>
      <c r="H67" s="77">
        <v>-10.101139</v>
      </c>
      <c r="I67" s="77">
        <v>-5.0907612790000005</v>
      </c>
      <c r="J67" s="96">
        <f t="shared" si="0"/>
        <v>1.9059953225859422E-2</v>
      </c>
      <c r="K67" s="96">
        <f>I67/'סכום נכסי הקרן'!$C$42</f>
        <v>-4.5913635910718152E-5</v>
      </c>
      <c r="W67" s="91"/>
    </row>
    <row r="68" spans="2:23">
      <c r="B68" t="s">
        <v>2232</v>
      </c>
      <c r="C68" t="s">
        <v>2233</v>
      </c>
      <c r="D68" t="s">
        <v>2136</v>
      </c>
      <c r="E68" t="s">
        <v>106</v>
      </c>
      <c r="F68" s="86">
        <v>44972</v>
      </c>
      <c r="G68" s="77">
        <v>15363.284412000001</v>
      </c>
      <c r="H68" s="77">
        <v>-10.08222</v>
      </c>
      <c r="I68" s="77">
        <v>-1.5489600649999999</v>
      </c>
      <c r="J68" s="96">
        <f t="shared" si="0"/>
        <v>5.7993499929785584E-3</v>
      </c>
      <c r="K68" s="96">
        <f>I68/'סכום נכסי הקרן'!$C$42</f>
        <v>-1.3970089062715272E-5</v>
      </c>
      <c r="W68" s="91"/>
    </row>
    <row r="69" spans="2:23">
      <c r="B69" t="s">
        <v>2234</v>
      </c>
      <c r="C69" t="s">
        <v>2235</v>
      </c>
      <c r="D69" t="s">
        <v>2136</v>
      </c>
      <c r="E69" t="s">
        <v>106</v>
      </c>
      <c r="F69" s="86">
        <v>44973</v>
      </c>
      <c r="G69" s="77">
        <v>77045.225699999995</v>
      </c>
      <c r="H69" s="77">
        <v>-9.7217570000000002</v>
      </c>
      <c r="I69" s="77">
        <v>-7.4901496860000005</v>
      </c>
      <c r="J69" s="96">
        <f t="shared" si="0"/>
        <v>2.804333081945044E-2</v>
      </c>
      <c r="K69" s="96">
        <f>I69/'סכום נכסי הקרן'!$C$42</f>
        <v>-6.7553748202339123E-5</v>
      </c>
      <c r="W69" s="91"/>
    </row>
    <row r="70" spans="2:23">
      <c r="B70" t="s">
        <v>2236</v>
      </c>
      <c r="C70" t="s">
        <v>2237</v>
      </c>
      <c r="D70" t="s">
        <v>2136</v>
      </c>
      <c r="E70" t="s">
        <v>106</v>
      </c>
      <c r="F70" s="86">
        <v>44973</v>
      </c>
      <c r="G70" s="77">
        <v>191093.98408299999</v>
      </c>
      <c r="H70" s="77">
        <v>-9.7092259999999992</v>
      </c>
      <c r="I70" s="77">
        <v>-18.553746872000001</v>
      </c>
      <c r="J70" s="96">
        <f t="shared" si="0"/>
        <v>6.9465749455496231E-2</v>
      </c>
      <c r="K70" s="96">
        <f>I70/'סכום נכסי הקרן'!$C$42</f>
        <v>-1.6733646147869857E-4</v>
      </c>
      <c r="W70" s="91"/>
    </row>
    <row r="71" spans="2:23">
      <c r="B71" t="s">
        <v>2238</v>
      </c>
      <c r="C71" t="s">
        <v>2239</v>
      </c>
      <c r="D71" t="s">
        <v>2136</v>
      </c>
      <c r="E71" t="s">
        <v>106</v>
      </c>
      <c r="F71" s="86">
        <v>44977</v>
      </c>
      <c r="G71" s="77">
        <v>134483.60747799999</v>
      </c>
      <c r="H71" s="77">
        <v>-9.369707</v>
      </c>
      <c r="I71" s="77">
        <v>-12.600719616000001</v>
      </c>
      <c r="J71" s="96">
        <f t="shared" si="0"/>
        <v>4.7177448191070309E-2</v>
      </c>
      <c r="K71" s="96">
        <f>I71/'סכום נכסי הקרן'!$C$42</f>
        <v>-1.1364603856964085E-4</v>
      </c>
      <c r="W71" s="91"/>
    </row>
    <row r="72" spans="2:23">
      <c r="B72" t="s">
        <v>2240</v>
      </c>
      <c r="C72" t="s">
        <v>2241</v>
      </c>
      <c r="D72" t="s">
        <v>2136</v>
      </c>
      <c r="E72" t="s">
        <v>106</v>
      </c>
      <c r="F72" s="86">
        <v>44977</v>
      </c>
      <c r="G72" s="77">
        <v>119225.51625499999</v>
      </c>
      <c r="H72" s="77">
        <v>-9.3323610000000006</v>
      </c>
      <c r="I72" s="77">
        <v>-11.12655573</v>
      </c>
      <c r="J72" s="96">
        <f t="shared" si="0"/>
        <v>4.1658137193260072E-2</v>
      </c>
      <c r="K72" s="96">
        <f>I72/'סכום נכסי הקרן'!$C$42</f>
        <v>-1.0035053712592967E-4</v>
      </c>
      <c r="W72" s="91"/>
    </row>
    <row r="73" spans="2:23">
      <c r="B73" t="s">
        <v>2242</v>
      </c>
      <c r="C73" t="s">
        <v>2243</v>
      </c>
      <c r="D73" t="s">
        <v>2136</v>
      </c>
      <c r="E73" t="s">
        <v>106</v>
      </c>
      <c r="F73" s="86">
        <v>45013</v>
      </c>
      <c r="G73" s="77">
        <v>77375.230949999997</v>
      </c>
      <c r="H73" s="77">
        <v>-9.1732849999999999</v>
      </c>
      <c r="I73" s="77">
        <v>-7.0978504449999997</v>
      </c>
      <c r="J73" s="96">
        <f t="shared" si="0"/>
        <v>2.6574551441630363E-2</v>
      </c>
      <c r="K73" s="96">
        <f>I73/'סכום נכסי הקרן'!$C$42</f>
        <v>-6.4015596729075918E-5</v>
      </c>
      <c r="W73" s="91"/>
    </row>
    <row r="74" spans="2:23">
      <c r="B74" t="s">
        <v>2242</v>
      </c>
      <c r="C74" t="s">
        <v>2244</v>
      </c>
      <c r="D74" t="s">
        <v>2136</v>
      </c>
      <c r="E74" t="s">
        <v>106</v>
      </c>
      <c r="F74" s="86">
        <v>45013</v>
      </c>
      <c r="G74" s="77">
        <v>19039.965315000001</v>
      </c>
      <c r="H74" s="77">
        <v>-9.1732849999999999</v>
      </c>
      <c r="I74" s="77">
        <v>-1.746590278</v>
      </c>
      <c r="J74" s="96">
        <f t="shared" si="0"/>
        <v>6.5392830617977994E-3</v>
      </c>
      <c r="K74" s="96">
        <f>I74/'סכום נכסי הקרן'!$C$42</f>
        <v>-1.5752518280535934E-5</v>
      </c>
      <c r="W74" s="91"/>
    </row>
    <row r="75" spans="2:23">
      <c r="B75" t="s">
        <v>2245</v>
      </c>
      <c r="C75" t="s">
        <v>2246</v>
      </c>
      <c r="D75" t="s">
        <v>2136</v>
      </c>
      <c r="E75" t="s">
        <v>106</v>
      </c>
      <c r="F75" s="86">
        <v>45013</v>
      </c>
      <c r="G75" s="77">
        <v>26330.01888</v>
      </c>
      <c r="H75" s="77">
        <v>-9.0802399999999999</v>
      </c>
      <c r="I75" s="77">
        <v>-2.3908287939999999</v>
      </c>
      <c r="J75" s="96">
        <f t="shared" si="0"/>
        <v>8.9513301620831875E-3</v>
      </c>
      <c r="K75" s="96">
        <f>I75/'סכום נכסי הקרן'!$C$42</f>
        <v>-2.1562913041198478E-5</v>
      </c>
      <c r="W75" s="91"/>
    </row>
    <row r="76" spans="2:23">
      <c r="B76" t="s">
        <v>2247</v>
      </c>
      <c r="C76" t="s">
        <v>2248</v>
      </c>
      <c r="D76" t="s">
        <v>2136</v>
      </c>
      <c r="E76" t="s">
        <v>106</v>
      </c>
      <c r="F76" s="86">
        <v>45013</v>
      </c>
      <c r="G76" s="77">
        <v>31011.693360000001</v>
      </c>
      <c r="H76" s="77">
        <v>-8.9564249999999994</v>
      </c>
      <c r="I76" s="77">
        <v>-2.7775391979999999</v>
      </c>
      <c r="J76" s="96">
        <f t="shared" ref="J76:J139" si="1">I76/$I$11</f>
        <v>1.0399184777187249E-2</v>
      </c>
      <c r="K76" s="96">
        <f>I76/'סכום נכסי הקרן'!$C$42</f>
        <v>-2.5050658727759225E-5</v>
      </c>
      <c r="W76" s="91"/>
    </row>
    <row r="77" spans="2:23">
      <c r="B77" t="s">
        <v>2249</v>
      </c>
      <c r="C77" t="s">
        <v>2250</v>
      </c>
      <c r="D77" t="s">
        <v>2136</v>
      </c>
      <c r="E77" t="s">
        <v>106</v>
      </c>
      <c r="F77" s="86">
        <v>45014</v>
      </c>
      <c r="G77" s="77">
        <v>31814.480950000001</v>
      </c>
      <c r="H77" s="77">
        <v>-8.8678559999999997</v>
      </c>
      <c r="I77" s="77">
        <v>-2.8212623349999997</v>
      </c>
      <c r="J77" s="96">
        <f t="shared" si="1"/>
        <v>1.0562885430279263E-2</v>
      </c>
      <c r="K77" s="96">
        <f>I77/'סכום נכסי הקרן'!$C$42</f>
        <v>-2.5444998215130901E-5</v>
      </c>
      <c r="W77" s="91"/>
    </row>
    <row r="78" spans="2:23">
      <c r="B78" t="s">
        <v>2249</v>
      </c>
      <c r="C78" t="s">
        <v>2251</v>
      </c>
      <c r="D78" t="s">
        <v>2136</v>
      </c>
      <c r="E78" t="s">
        <v>106</v>
      </c>
      <c r="F78" s="86">
        <v>45014</v>
      </c>
      <c r="G78" s="77">
        <v>26374.899594000002</v>
      </c>
      <c r="H78" s="77">
        <v>-8.8678559999999997</v>
      </c>
      <c r="I78" s="77">
        <v>-2.3388880969999999</v>
      </c>
      <c r="J78" s="96">
        <f t="shared" si="1"/>
        <v>8.7568627335234649E-3</v>
      </c>
      <c r="K78" s="96">
        <f>I78/'סכום נכסי הקרן'!$C$42</f>
        <v>-2.1094459283438424E-5</v>
      </c>
      <c r="W78" s="91"/>
    </row>
    <row r="79" spans="2:23">
      <c r="B79" t="s">
        <v>2252</v>
      </c>
      <c r="C79" t="s">
        <v>2253</v>
      </c>
      <c r="D79" t="s">
        <v>2136</v>
      </c>
      <c r="E79" t="s">
        <v>106</v>
      </c>
      <c r="F79" s="86">
        <v>45012</v>
      </c>
      <c r="G79" s="77">
        <v>108648.728475</v>
      </c>
      <c r="H79" s="77">
        <v>-8.8269129999999993</v>
      </c>
      <c r="I79" s="77">
        <v>-9.5903290749999996</v>
      </c>
      <c r="J79" s="96">
        <f t="shared" si="1"/>
        <v>3.5906461444997498E-2</v>
      </c>
      <c r="K79" s="96">
        <f>I79/'סכום נכסי הקרן'!$C$42</f>
        <v>-8.6495290837919548E-5</v>
      </c>
      <c r="W79" s="91"/>
    </row>
    <row r="80" spans="2:23">
      <c r="B80" t="s">
        <v>2254</v>
      </c>
      <c r="C80" t="s">
        <v>2255</v>
      </c>
      <c r="D80" t="s">
        <v>2136</v>
      </c>
      <c r="E80" t="s">
        <v>106</v>
      </c>
      <c r="F80" s="86">
        <v>45014</v>
      </c>
      <c r="G80" s="77">
        <v>131949.29916</v>
      </c>
      <c r="H80" s="77">
        <v>-8.8061389999999999</v>
      </c>
      <c r="I80" s="77">
        <v>-11.619639295000001</v>
      </c>
      <c r="J80" s="96">
        <f t="shared" si="1"/>
        <v>4.3504255911124244E-2</v>
      </c>
      <c r="K80" s="96">
        <f>I80/'סכום נכסי הקרן'!$C$42</f>
        <v>-1.0479766360392003E-4</v>
      </c>
      <c r="W80" s="91"/>
    </row>
    <row r="81" spans="2:23">
      <c r="B81" t="s">
        <v>2256</v>
      </c>
      <c r="C81" t="s">
        <v>2257</v>
      </c>
      <c r="D81" t="s">
        <v>2136</v>
      </c>
      <c r="E81" t="s">
        <v>106</v>
      </c>
      <c r="F81" s="86">
        <v>45012</v>
      </c>
      <c r="G81" s="77">
        <v>46596.741300000002</v>
      </c>
      <c r="H81" s="77">
        <v>-8.7498400000000007</v>
      </c>
      <c r="I81" s="77">
        <v>-4.0771405070000002</v>
      </c>
      <c r="J81" s="96">
        <f t="shared" si="1"/>
        <v>1.5264928583322158E-2</v>
      </c>
      <c r="K81" s="96">
        <f>I81/'סכום נכסי הקרן'!$C$42</f>
        <v>-3.6771778234317556E-5</v>
      </c>
      <c r="W81" s="91"/>
    </row>
    <row r="82" spans="2:23">
      <c r="B82" t="s">
        <v>2258</v>
      </c>
      <c r="C82" t="s">
        <v>2259</v>
      </c>
      <c r="D82" t="s">
        <v>2136</v>
      </c>
      <c r="E82" t="s">
        <v>106</v>
      </c>
      <c r="F82" s="86">
        <v>44993</v>
      </c>
      <c r="G82" s="77">
        <v>92661.052750000003</v>
      </c>
      <c r="H82" s="77">
        <v>-8.1637520000000006</v>
      </c>
      <c r="I82" s="77">
        <v>-7.5646186520000001</v>
      </c>
      <c r="J82" s="96">
        <f t="shared" si="1"/>
        <v>2.8322144719955498E-2</v>
      </c>
      <c r="K82" s="96">
        <f>I82/'סכום נכסי הקרן'!$C$42</f>
        <v>-6.8225384683443823E-5</v>
      </c>
      <c r="W82" s="91"/>
    </row>
    <row r="83" spans="2:23">
      <c r="B83" t="s">
        <v>2260</v>
      </c>
      <c r="C83" t="s">
        <v>2261</v>
      </c>
      <c r="D83" t="s">
        <v>2136</v>
      </c>
      <c r="E83" t="s">
        <v>106</v>
      </c>
      <c r="F83" s="86">
        <v>44993</v>
      </c>
      <c r="G83" s="77">
        <v>43891.930269999997</v>
      </c>
      <c r="H83" s="77">
        <v>-7.7865029999999997</v>
      </c>
      <c r="I83" s="77">
        <v>-3.4176466060000004</v>
      </c>
      <c r="J83" s="96">
        <f t="shared" si="1"/>
        <v>1.2795764893079601E-2</v>
      </c>
      <c r="K83" s="96">
        <f>I83/'סכום נכסי הקרן'!$C$42</f>
        <v>-3.0823794976732711E-5</v>
      </c>
      <c r="W83" s="91"/>
    </row>
    <row r="84" spans="2:23">
      <c r="B84" t="s">
        <v>2262</v>
      </c>
      <c r="C84" t="s">
        <v>2263</v>
      </c>
      <c r="D84" t="s">
        <v>2136</v>
      </c>
      <c r="E84" t="s">
        <v>106</v>
      </c>
      <c r="F84" s="86">
        <v>44993</v>
      </c>
      <c r="G84" s="77">
        <v>54911.113572000002</v>
      </c>
      <c r="H84" s="77">
        <v>-7.6958149999999996</v>
      </c>
      <c r="I84" s="77">
        <v>-4.2258575179999998</v>
      </c>
      <c r="J84" s="96">
        <f t="shared" si="1"/>
        <v>1.5821729249902699E-2</v>
      </c>
      <c r="K84" s="96">
        <f>I84/'סכום נכסי הקרן'!$C$42</f>
        <v>-3.8113058707426974E-5</v>
      </c>
      <c r="W84" s="91"/>
    </row>
    <row r="85" spans="2:23">
      <c r="B85" t="s">
        <v>2264</v>
      </c>
      <c r="C85" t="s">
        <v>2265</v>
      </c>
      <c r="D85" t="s">
        <v>2136</v>
      </c>
      <c r="E85" t="s">
        <v>106</v>
      </c>
      <c r="F85" s="86">
        <v>44993</v>
      </c>
      <c r="G85" s="77">
        <v>251.08233100000001</v>
      </c>
      <c r="H85" s="77">
        <v>-7.6927940000000001</v>
      </c>
      <c r="I85" s="77">
        <v>-1.9315247000000001E-2</v>
      </c>
      <c r="J85" s="96">
        <f t="shared" si="1"/>
        <v>7.2316827324937606E-5</v>
      </c>
      <c r="K85" s="96">
        <f>I85/'סכום נכסי הקרן'!$C$42</f>
        <v>-1.7420444009855347E-7</v>
      </c>
      <c r="W85" s="91"/>
    </row>
    <row r="86" spans="2:23">
      <c r="B86" t="s">
        <v>2264</v>
      </c>
      <c r="C86" t="s">
        <v>2266</v>
      </c>
      <c r="D86" t="s">
        <v>2136</v>
      </c>
      <c r="E86" t="s">
        <v>106</v>
      </c>
      <c r="F86" s="86">
        <v>44993</v>
      </c>
      <c r="G86" s="77">
        <v>129430.968024</v>
      </c>
      <c r="H86" s="77">
        <v>-7.6927940000000001</v>
      </c>
      <c r="I86" s="77">
        <v>-9.9568581529999989</v>
      </c>
      <c r="J86" s="96">
        <f t="shared" si="1"/>
        <v>3.7278756608672831E-2</v>
      </c>
      <c r="K86" s="96">
        <f>I86/'סכום נכסי הקרן'!$C$42</f>
        <v>-8.9801020907684061E-5</v>
      </c>
      <c r="W86" s="91"/>
    </row>
    <row r="87" spans="2:23">
      <c r="B87" t="s">
        <v>2267</v>
      </c>
      <c r="C87" t="s">
        <v>2268</v>
      </c>
      <c r="D87" t="s">
        <v>2136</v>
      </c>
      <c r="E87" t="s">
        <v>106</v>
      </c>
      <c r="F87" s="86">
        <v>44986</v>
      </c>
      <c r="G87" s="77">
        <v>211.88042400000003</v>
      </c>
      <c r="H87" s="77">
        <v>-7.7094550000000002</v>
      </c>
      <c r="I87" s="77">
        <v>-1.6334824999999997E-2</v>
      </c>
      <c r="J87" s="96">
        <f t="shared" si="1"/>
        <v>6.115804363817215E-5</v>
      </c>
      <c r="K87" s="96">
        <f>I87/'סכום נכסי הקרן'!$C$42</f>
        <v>-1.4732397899094186E-7</v>
      </c>
      <c r="W87" s="91"/>
    </row>
    <row r="88" spans="2:23">
      <c r="B88" t="s">
        <v>2267</v>
      </c>
      <c r="C88" t="s">
        <v>2269</v>
      </c>
      <c r="D88" t="s">
        <v>2136</v>
      </c>
      <c r="E88" t="s">
        <v>106</v>
      </c>
      <c r="F88" s="86">
        <v>44986</v>
      </c>
      <c r="G88" s="77">
        <v>80026.801133000001</v>
      </c>
      <c r="H88" s="77">
        <v>-7.7094550000000002</v>
      </c>
      <c r="I88" s="77">
        <v>-6.1696298360000004</v>
      </c>
      <c r="J88" s="96">
        <f t="shared" si="1"/>
        <v>2.3099267408218757E-2</v>
      </c>
      <c r="K88" s="96">
        <f>I88/'סכום נכסי הקרן'!$C$42</f>
        <v>-5.5643964128220066E-5</v>
      </c>
      <c r="W88" s="91"/>
    </row>
    <row r="89" spans="2:23">
      <c r="B89" t="s">
        <v>2270</v>
      </c>
      <c r="C89" t="s">
        <v>2271</v>
      </c>
      <c r="D89" t="s">
        <v>2136</v>
      </c>
      <c r="E89" t="s">
        <v>106</v>
      </c>
      <c r="F89" s="86">
        <v>44986</v>
      </c>
      <c r="G89" s="77">
        <v>72201.276637999996</v>
      </c>
      <c r="H89" s="77">
        <v>-7.6792600000000002</v>
      </c>
      <c r="I89" s="77">
        <v>-5.5445238419999994</v>
      </c>
      <c r="J89" s="96">
        <f t="shared" si="1"/>
        <v>2.0758853007725637E-2</v>
      </c>
      <c r="K89" s="96">
        <f>I89/'סכום נכסי הקרן'!$C$42</f>
        <v>-5.0006125808729776E-5</v>
      </c>
      <c r="W89" s="91"/>
    </row>
    <row r="90" spans="2:23">
      <c r="B90" t="s">
        <v>2272</v>
      </c>
      <c r="C90" t="s">
        <v>2273</v>
      </c>
      <c r="D90" t="s">
        <v>2136</v>
      </c>
      <c r="E90" t="s">
        <v>106</v>
      </c>
      <c r="F90" s="86">
        <v>44993</v>
      </c>
      <c r="G90" s="77">
        <v>94249.499400000001</v>
      </c>
      <c r="H90" s="77">
        <v>-7.5630800000000002</v>
      </c>
      <c r="I90" s="77">
        <v>-7.1281653299999999</v>
      </c>
      <c r="J90" s="96">
        <f t="shared" si="1"/>
        <v>2.6688051222602375E-2</v>
      </c>
      <c r="K90" s="96">
        <f>I90/'סכום נכסי הקרן'!$C$42</f>
        <v>-6.4289007033799291E-5</v>
      </c>
      <c r="W90" s="91"/>
    </row>
    <row r="91" spans="2:23">
      <c r="B91" t="s">
        <v>2272</v>
      </c>
      <c r="C91" t="s">
        <v>2274</v>
      </c>
      <c r="D91" t="s">
        <v>2136</v>
      </c>
      <c r="E91" t="s">
        <v>106</v>
      </c>
      <c r="F91" s="86">
        <v>44993</v>
      </c>
      <c r="G91" s="77">
        <v>12884.594099999998</v>
      </c>
      <c r="H91" s="77">
        <v>-7.5630800000000002</v>
      </c>
      <c r="I91" s="77">
        <v>-0.97447219900000015</v>
      </c>
      <c r="J91" s="96">
        <f t="shared" si="1"/>
        <v>3.6484512855587737E-3</v>
      </c>
      <c r="K91" s="96">
        <f>I91/'סכום נכסי הקרן'!$C$42</f>
        <v>-8.7887762356029518E-6</v>
      </c>
      <c r="W91" s="91"/>
    </row>
    <row r="92" spans="2:23">
      <c r="B92" t="s">
        <v>2275</v>
      </c>
      <c r="C92" t="s">
        <v>2276</v>
      </c>
      <c r="D92" t="s">
        <v>2136</v>
      </c>
      <c r="E92" t="s">
        <v>106</v>
      </c>
      <c r="F92" s="86">
        <v>44980</v>
      </c>
      <c r="G92" s="77">
        <v>58008.283295000001</v>
      </c>
      <c r="H92" s="77">
        <v>-7.5541650000000002</v>
      </c>
      <c r="I92" s="77">
        <v>-4.3820412500000003</v>
      </c>
      <c r="J92" s="96">
        <f t="shared" si="1"/>
        <v>1.6406485529644212E-2</v>
      </c>
      <c r="K92" s="96">
        <f>I92/'סכום נכסי הקרן'!$C$42</f>
        <v>-3.9521681625143877E-5</v>
      </c>
      <c r="W92" s="91"/>
    </row>
    <row r="93" spans="2:23">
      <c r="B93" t="s">
        <v>2275</v>
      </c>
      <c r="C93" t="s">
        <v>2277</v>
      </c>
      <c r="D93" t="s">
        <v>2136</v>
      </c>
      <c r="E93" t="s">
        <v>106</v>
      </c>
      <c r="F93" s="86">
        <v>44980</v>
      </c>
      <c r="G93" s="77">
        <v>62862.920076000002</v>
      </c>
      <c r="H93" s="77">
        <v>-7.5541650000000002</v>
      </c>
      <c r="I93" s="77">
        <v>-4.7487685069999994</v>
      </c>
      <c r="J93" s="96">
        <f t="shared" si="1"/>
        <v>1.777952268106231E-2</v>
      </c>
      <c r="K93" s="96">
        <f>I93/'סכום נכסי הקרן'!$C$42</f>
        <v>-4.2829199073642627E-5</v>
      </c>
      <c r="W93" s="91"/>
    </row>
    <row r="94" spans="2:23">
      <c r="B94" t="s">
        <v>2275</v>
      </c>
      <c r="C94" t="s">
        <v>2278</v>
      </c>
      <c r="D94" t="s">
        <v>2136</v>
      </c>
      <c r="E94" t="s">
        <v>106</v>
      </c>
      <c r="F94" s="86">
        <v>44980</v>
      </c>
      <c r="G94" s="77">
        <v>79909.251212999996</v>
      </c>
      <c r="H94" s="77">
        <v>-7.5541650000000002</v>
      </c>
      <c r="I94" s="77">
        <v>-6.0364764339999999</v>
      </c>
      <c r="J94" s="96">
        <f t="shared" si="1"/>
        <v>2.2600737330909261E-2</v>
      </c>
      <c r="K94" s="96">
        <f>I94/'סכום נכסי הקרן'!$C$42</f>
        <v>-5.4443052027917768E-5</v>
      </c>
      <c r="W94" s="91"/>
    </row>
    <row r="95" spans="2:23">
      <c r="B95" t="s">
        <v>2279</v>
      </c>
      <c r="C95" t="s">
        <v>2280</v>
      </c>
      <c r="D95" t="s">
        <v>2136</v>
      </c>
      <c r="E95" t="s">
        <v>106</v>
      </c>
      <c r="F95" s="86">
        <v>44998</v>
      </c>
      <c r="G95" s="77">
        <v>47151.150119999998</v>
      </c>
      <c r="H95" s="77">
        <v>-7.3144119999999999</v>
      </c>
      <c r="I95" s="77">
        <v>-3.4488294270000002</v>
      </c>
      <c r="J95" s="96">
        <f t="shared" si="1"/>
        <v>1.2912514250815561E-2</v>
      </c>
      <c r="K95" s="96">
        <f>I95/'סכום נכסי הקרן'!$C$42</f>
        <v>-3.1105033206458607E-5</v>
      </c>
      <c r="W95" s="91"/>
    </row>
    <row r="96" spans="2:23">
      <c r="B96" t="s">
        <v>2281</v>
      </c>
      <c r="C96" t="s">
        <v>2282</v>
      </c>
      <c r="D96" t="s">
        <v>2136</v>
      </c>
      <c r="E96" t="s">
        <v>106</v>
      </c>
      <c r="F96" s="86">
        <v>44991</v>
      </c>
      <c r="G96" s="77">
        <v>106670.956468</v>
      </c>
      <c r="H96" s="77">
        <v>-7.3856080000000004</v>
      </c>
      <c r="I96" s="77">
        <v>-7.878299009</v>
      </c>
      <c r="J96" s="96">
        <f t="shared" si="1"/>
        <v>2.9496572787709112E-2</v>
      </c>
      <c r="K96" s="96">
        <f>I96/'סכום נכסי הקרן'!$C$42</f>
        <v>-7.1054471516301794E-5</v>
      </c>
      <c r="W96" s="91"/>
    </row>
    <row r="97" spans="2:23">
      <c r="B97" t="s">
        <v>2283</v>
      </c>
      <c r="C97" t="s">
        <v>2284</v>
      </c>
      <c r="D97" t="s">
        <v>2136</v>
      </c>
      <c r="E97" t="s">
        <v>106</v>
      </c>
      <c r="F97" s="86">
        <v>44991</v>
      </c>
      <c r="G97" s="77">
        <v>93444.103900000002</v>
      </c>
      <c r="H97" s="77">
        <v>-7.4462289999999998</v>
      </c>
      <c r="I97" s="77">
        <v>-6.9580620099999999</v>
      </c>
      <c r="J97" s="96">
        <f t="shared" si="1"/>
        <v>2.6051179614393658E-2</v>
      </c>
      <c r="K97" s="96">
        <f>I97/'סכום נכסי הקרן'!$C$42</f>
        <v>-6.2754843188029925E-5</v>
      </c>
      <c r="W97" s="91"/>
    </row>
    <row r="98" spans="2:23">
      <c r="B98" t="s">
        <v>2285</v>
      </c>
      <c r="C98" t="s">
        <v>2286</v>
      </c>
      <c r="D98" t="s">
        <v>2136</v>
      </c>
      <c r="E98" t="s">
        <v>106</v>
      </c>
      <c r="F98" s="86">
        <v>44998</v>
      </c>
      <c r="G98" s="77">
        <v>78941.655870000002</v>
      </c>
      <c r="H98" s="77">
        <v>-6.8299089999999998</v>
      </c>
      <c r="I98" s="77">
        <v>-5.3916433749999984</v>
      </c>
      <c r="J98" s="96">
        <f t="shared" si="1"/>
        <v>2.018646424493141E-2</v>
      </c>
      <c r="K98" s="96">
        <f>I98/'סכום נכסי הקרן'!$C$42</f>
        <v>-4.8627295076938429E-5</v>
      </c>
      <c r="W98" s="91"/>
    </row>
    <row r="99" spans="2:23">
      <c r="B99" t="s">
        <v>2285</v>
      </c>
      <c r="C99" t="s">
        <v>2287</v>
      </c>
      <c r="D99" t="s">
        <v>2136</v>
      </c>
      <c r="E99" t="s">
        <v>106</v>
      </c>
      <c r="F99" s="86">
        <v>44998</v>
      </c>
      <c r="G99" s="77">
        <v>64751.401330000001</v>
      </c>
      <c r="H99" s="77">
        <v>-6.8299089999999998</v>
      </c>
      <c r="I99" s="77">
        <v>-4.4224618819999995</v>
      </c>
      <c r="J99" s="96">
        <f t="shared" si="1"/>
        <v>1.6557821511250286E-2</v>
      </c>
      <c r="K99" s="96">
        <f>I99/'סכום נכסי הקרן'!$C$42</f>
        <v>-3.988623578103893E-5</v>
      </c>
      <c r="W99" s="91"/>
    </row>
    <row r="100" spans="2:23">
      <c r="B100" t="s">
        <v>2288</v>
      </c>
      <c r="C100" t="s">
        <v>2289</v>
      </c>
      <c r="D100" t="s">
        <v>2136</v>
      </c>
      <c r="E100" t="s">
        <v>106</v>
      </c>
      <c r="F100" s="86">
        <v>44987</v>
      </c>
      <c r="G100" s="77">
        <v>13405.089925</v>
      </c>
      <c r="H100" s="77">
        <v>-6.9160159999999999</v>
      </c>
      <c r="I100" s="77">
        <v>-0.92709817399999994</v>
      </c>
      <c r="J100" s="96">
        <f t="shared" si="1"/>
        <v>3.4710816052428918E-3</v>
      </c>
      <c r="K100" s="96">
        <f>I100/'סכום נכסי הקרן'!$C$42</f>
        <v>-8.361509346376015E-6</v>
      </c>
      <c r="W100" s="91"/>
    </row>
    <row r="101" spans="2:23">
      <c r="B101" t="s">
        <v>2288</v>
      </c>
      <c r="C101" t="s">
        <v>2290</v>
      </c>
      <c r="D101" t="s">
        <v>2136</v>
      </c>
      <c r="E101" t="s">
        <v>106</v>
      </c>
      <c r="F101" s="86">
        <v>44987</v>
      </c>
      <c r="G101" s="77">
        <v>45411.878225</v>
      </c>
      <c r="H101" s="77">
        <v>-6.9160159999999999</v>
      </c>
      <c r="I101" s="77">
        <v>-3.1406927989999995</v>
      </c>
      <c r="J101" s="96">
        <f t="shared" si="1"/>
        <v>1.1758842060158895E-2</v>
      </c>
      <c r="K101" s="96">
        <f>I101/'סכום נכסי הקרן'!$C$42</f>
        <v>-2.8325945330720009E-5</v>
      </c>
      <c r="W101" s="91"/>
    </row>
    <row r="102" spans="2:23">
      <c r="B102" t="s">
        <v>2291</v>
      </c>
      <c r="C102" t="s">
        <v>2292</v>
      </c>
      <c r="D102" t="s">
        <v>2136</v>
      </c>
      <c r="E102" t="s">
        <v>106</v>
      </c>
      <c r="F102" s="86">
        <v>44987</v>
      </c>
      <c r="G102" s="77">
        <v>80452.91244</v>
      </c>
      <c r="H102" s="77">
        <v>-6.8862839999999998</v>
      </c>
      <c r="I102" s="77">
        <v>-5.5402161569999997</v>
      </c>
      <c r="J102" s="96">
        <f t="shared" si="1"/>
        <v>2.0742724914084628E-2</v>
      </c>
      <c r="K102" s="96">
        <f>I102/'סכום נכסי הקרן'!$C$42</f>
        <v>-4.9967274746998811E-5</v>
      </c>
      <c r="W102" s="91"/>
    </row>
    <row r="103" spans="2:23">
      <c r="B103" t="s">
        <v>2293</v>
      </c>
      <c r="C103" t="s">
        <v>2294</v>
      </c>
      <c r="D103" t="s">
        <v>2136</v>
      </c>
      <c r="E103" t="s">
        <v>106</v>
      </c>
      <c r="F103" s="86">
        <v>44987</v>
      </c>
      <c r="G103" s="77">
        <v>69735.829415999993</v>
      </c>
      <c r="H103" s="77">
        <v>-6.6336979999999999</v>
      </c>
      <c r="I103" s="77">
        <v>-4.6260642829999998</v>
      </c>
      <c r="J103" s="96">
        <f t="shared" si="1"/>
        <v>1.7320114619697707E-2</v>
      </c>
      <c r="K103" s="96">
        <f>I103/'סכום נכסי הקרן'!$C$42</f>
        <v>-4.1722528232744375E-5</v>
      </c>
      <c r="W103" s="91"/>
    </row>
    <row r="104" spans="2:23">
      <c r="B104" t="s">
        <v>2295</v>
      </c>
      <c r="C104" t="s">
        <v>2296</v>
      </c>
      <c r="D104" t="s">
        <v>2136</v>
      </c>
      <c r="E104" t="s">
        <v>106</v>
      </c>
      <c r="F104" s="86">
        <v>44987</v>
      </c>
      <c r="G104" s="77">
        <v>95094.312839999999</v>
      </c>
      <c r="H104" s="77">
        <v>-6.6336979999999999</v>
      </c>
      <c r="I104" s="77">
        <v>-6.3082694769999996</v>
      </c>
      <c r="J104" s="96">
        <f t="shared" si="1"/>
        <v>2.3618338118450332E-2</v>
      </c>
      <c r="K104" s="96">
        <f>I104/'סכום נכסי הקרן'!$C$42</f>
        <v>-5.6894356682654876E-5</v>
      </c>
      <c r="W104" s="91"/>
    </row>
    <row r="105" spans="2:23">
      <c r="B105" t="s">
        <v>2297</v>
      </c>
      <c r="C105" t="s">
        <v>2298</v>
      </c>
      <c r="D105" t="s">
        <v>2136</v>
      </c>
      <c r="E105" t="s">
        <v>106</v>
      </c>
      <c r="F105" s="86">
        <v>44987</v>
      </c>
      <c r="G105" s="77">
        <v>26.428004999999999</v>
      </c>
      <c r="H105" s="77">
        <v>-6.6093409999999997</v>
      </c>
      <c r="I105" s="77">
        <v>-1.7467170000000001E-3</v>
      </c>
      <c r="J105" s="96">
        <f t="shared" si="1"/>
        <v>6.5397575125253659E-6</v>
      </c>
      <c r="K105" s="96">
        <f>I105/'סכום נכסי הקרן'!$C$42</f>
        <v>-1.575366118774588E-8</v>
      </c>
      <c r="W105" s="91"/>
    </row>
    <row r="106" spans="2:23">
      <c r="B106" t="s">
        <v>2299</v>
      </c>
      <c r="C106" t="s">
        <v>2300</v>
      </c>
      <c r="D106" t="s">
        <v>2136</v>
      </c>
      <c r="E106" t="s">
        <v>106</v>
      </c>
      <c r="F106" s="86">
        <v>44987</v>
      </c>
      <c r="G106" s="77">
        <v>79267.261050000001</v>
      </c>
      <c r="H106" s="77">
        <v>-6.6041020000000001</v>
      </c>
      <c r="I106" s="77">
        <v>-5.2348908810000001</v>
      </c>
      <c r="J106" s="96">
        <f t="shared" si="1"/>
        <v>1.959957850428563E-2</v>
      </c>
      <c r="K106" s="96">
        <f>I106/'סכום נכסי הקרן'!$C$42</f>
        <v>-4.7213542488047305E-5</v>
      </c>
      <c r="W106" s="91"/>
    </row>
    <row r="107" spans="2:23">
      <c r="B107" t="s">
        <v>2301</v>
      </c>
      <c r="C107" t="s">
        <v>2302</v>
      </c>
      <c r="D107" t="s">
        <v>2136</v>
      </c>
      <c r="E107" t="s">
        <v>106</v>
      </c>
      <c r="F107" s="86">
        <v>44987</v>
      </c>
      <c r="G107" s="77">
        <v>107833.395504</v>
      </c>
      <c r="H107" s="77">
        <v>-6.5745230000000001</v>
      </c>
      <c r="I107" s="77">
        <v>-7.0895311220000012</v>
      </c>
      <c r="J107" s="96">
        <f t="shared" si="1"/>
        <v>2.6543403662632182E-2</v>
      </c>
      <c r="K107" s="96">
        <f>I107/'סכום נכסי הקרן'!$C$42</f>
        <v>-6.394056465699247E-5</v>
      </c>
      <c r="W107" s="91"/>
    </row>
    <row r="108" spans="2:23">
      <c r="B108" t="s">
        <v>2303</v>
      </c>
      <c r="C108" t="s">
        <v>2304</v>
      </c>
      <c r="D108" t="s">
        <v>2136</v>
      </c>
      <c r="E108" t="s">
        <v>106</v>
      </c>
      <c r="F108" s="86">
        <v>45007</v>
      </c>
      <c r="G108" s="77">
        <v>92154.186065999995</v>
      </c>
      <c r="H108" s="77">
        <v>-6.1623479999999997</v>
      </c>
      <c r="I108" s="77">
        <v>-5.6788619919999999</v>
      </c>
      <c r="J108" s="96">
        <f t="shared" si="1"/>
        <v>2.1261818814826194E-2</v>
      </c>
      <c r="K108" s="96">
        <f>I108/'סכום נכסי הקרן'!$C$42</f>
        <v>-5.1217723165192552E-5</v>
      </c>
      <c r="W108" s="91"/>
    </row>
    <row r="109" spans="2:23">
      <c r="B109" t="s">
        <v>2305</v>
      </c>
      <c r="C109" t="s">
        <v>2306</v>
      </c>
      <c r="D109" t="s">
        <v>2136</v>
      </c>
      <c r="E109" t="s">
        <v>106</v>
      </c>
      <c r="F109" s="86">
        <v>45007</v>
      </c>
      <c r="G109" s="77">
        <v>119197.89629999999</v>
      </c>
      <c r="H109" s="77">
        <v>-6.1329570000000002</v>
      </c>
      <c r="I109" s="77">
        <v>-7.3103554989999999</v>
      </c>
      <c r="J109" s="96">
        <f t="shared" si="1"/>
        <v>2.7370176332981458E-2</v>
      </c>
      <c r="K109" s="96">
        <f>I109/'סכום נכסי הקרן'!$C$42</f>
        <v>-6.593218231300259E-5</v>
      </c>
      <c r="W109" s="91"/>
    </row>
    <row r="110" spans="2:23">
      <c r="B110" t="s">
        <v>2307</v>
      </c>
      <c r="C110" t="s">
        <v>2308</v>
      </c>
      <c r="D110" t="s">
        <v>2136</v>
      </c>
      <c r="E110" t="s">
        <v>106</v>
      </c>
      <c r="F110" s="86">
        <v>44985</v>
      </c>
      <c r="G110" s="77">
        <v>47685.758624999995</v>
      </c>
      <c r="H110" s="77">
        <v>-6.3342099999999997</v>
      </c>
      <c r="I110" s="77">
        <v>-3.0205160479999993</v>
      </c>
      <c r="J110" s="96">
        <f t="shared" si="1"/>
        <v>1.1308896928701916E-2</v>
      </c>
      <c r="K110" s="96">
        <f>I110/'סכום נכסי הקרן'!$C$42</f>
        <v>-2.7242069798565627E-5</v>
      </c>
      <c r="W110" s="91"/>
    </row>
    <row r="111" spans="2:23">
      <c r="B111" t="s">
        <v>2307</v>
      </c>
      <c r="C111" t="s">
        <v>2309</v>
      </c>
      <c r="D111" t="s">
        <v>2136</v>
      </c>
      <c r="E111" t="s">
        <v>106</v>
      </c>
      <c r="F111" s="86">
        <v>44985</v>
      </c>
      <c r="G111" s="77">
        <v>134703.44187499999</v>
      </c>
      <c r="H111" s="77">
        <v>-6.3342099999999997</v>
      </c>
      <c r="I111" s="77">
        <v>-8.5323987639999999</v>
      </c>
      <c r="J111" s="96">
        <f t="shared" si="1"/>
        <v>3.1945540643808439E-2</v>
      </c>
      <c r="K111" s="96">
        <f>I111/'סכום נכסי הקרן'!$C$42</f>
        <v>-7.695380490760535E-5</v>
      </c>
      <c r="W111" s="91"/>
    </row>
    <row r="112" spans="2:23">
      <c r="B112" t="s">
        <v>2310</v>
      </c>
      <c r="C112" t="s">
        <v>2311</v>
      </c>
      <c r="D112" t="s">
        <v>2136</v>
      </c>
      <c r="E112" t="s">
        <v>106</v>
      </c>
      <c r="F112" s="86">
        <v>44991</v>
      </c>
      <c r="G112" s="77">
        <v>80822.065124999994</v>
      </c>
      <c r="H112" s="77">
        <v>-6.3028579999999996</v>
      </c>
      <c r="I112" s="77">
        <v>-5.0940997230000002</v>
      </c>
      <c r="J112" s="96">
        <f t="shared" si="1"/>
        <v>1.9072452453970871E-2</v>
      </c>
      <c r="K112" s="96">
        <f>I112/'סכום נכסי הקרן'!$C$42</f>
        <v>-4.5943745376458882E-5</v>
      </c>
      <c r="W112" s="91"/>
    </row>
    <row r="113" spans="2:23">
      <c r="B113" t="s">
        <v>2312</v>
      </c>
      <c r="C113" t="s">
        <v>2313</v>
      </c>
      <c r="D113" t="s">
        <v>2136</v>
      </c>
      <c r="E113" t="s">
        <v>106</v>
      </c>
      <c r="F113" s="86">
        <v>44985</v>
      </c>
      <c r="G113" s="77">
        <v>19559.150576</v>
      </c>
      <c r="H113" s="77">
        <v>-6.3223719999999997</v>
      </c>
      <c r="I113" s="77">
        <v>-1.2366023439999998</v>
      </c>
      <c r="J113" s="96">
        <f t="shared" si="1"/>
        <v>4.6298739115612176E-3</v>
      </c>
      <c r="K113" s="96">
        <f>I113/'סכום נכסי הקרן'!$C$42</f>
        <v>-1.1152931099513186E-5</v>
      </c>
      <c r="W113" s="91"/>
    </row>
    <row r="114" spans="2:23">
      <c r="B114" t="s">
        <v>2314</v>
      </c>
      <c r="C114" t="s">
        <v>2315</v>
      </c>
      <c r="D114" t="s">
        <v>2136</v>
      </c>
      <c r="E114" t="s">
        <v>106</v>
      </c>
      <c r="F114" s="86">
        <v>44985</v>
      </c>
      <c r="G114" s="77">
        <v>47692.35873</v>
      </c>
      <c r="H114" s="77">
        <v>-6.3194939999999997</v>
      </c>
      <c r="I114" s="77">
        <v>-3.0139159429999998</v>
      </c>
      <c r="J114" s="96">
        <f t="shared" si="1"/>
        <v>1.1284185950187821E-2</v>
      </c>
      <c r="K114" s="96">
        <f>I114/'סכום נכסי הקרן'!$C$42</f>
        <v>-2.7182543373865151E-5</v>
      </c>
      <c r="W114" s="91"/>
    </row>
    <row r="115" spans="2:23">
      <c r="B115" t="s">
        <v>2316</v>
      </c>
      <c r="C115" t="s">
        <v>2317</v>
      </c>
      <c r="D115" t="s">
        <v>2136</v>
      </c>
      <c r="E115" t="s">
        <v>106</v>
      </c>
      <c r="F115" s="86">
        <v>44985</v>
      </c>
      <c r="G115" s="77">
        <v>181311.220451</v>
      </c>
      <c r="H115" s="77">
        <v>-6.2724320000000002</v>
      </c>
      <c r="I115" s="77">
        <v>-11.372623308000001</v>
      </c>
      <c r="J115" s="96">
        <f t="shared" si="1"/>
        <v>4.2579421117223966E-2</v>
      </c>
      <c r="K115" s="96">
        <f>I115/'סכום נכסי הקרן'!$C$42</f>
        <v>-1.0256982350895638E-4</v>
      </c>
      <c r="W115" s="91"/>
    </row>
    <row r="116" spans="2:23">
      <c r="B116" t="s">
        <v>2316</v>
      </c>
      <c r="C116" t="s">
        <v>2318</v>
      </c>
      <c r="D116" t="s">
        <v>2136</v>
      </c>
      <c r="E116" t="s">
        <v>106</v>
      </c>
      <c r="F116" s="86">
        <v>44985</v>
      </c>
      <c r="G116" s="77">
        <v>1304.5561299999999</v>
      </c>
      <c r="H116" s="77">
        <v>-6.2724320000000002</v>
      </c>
      <c r="I116" s="77">
        <v>-8.182739700000001E-2</v>
      </c>
      <c r="J116" s="96">
        <f t="shared" si="1"/>
        <v>3.0636407286420506E-4</v>
      </c>
      <c r="K116" s="96">
        <f>I116/'סכום נכסי הקרן'!$C$42</f>
        <v>-7.3800225692723754E-7</v>
      </c>
      <c r="W116" s="91"/>
    </row>
    <row r="117" spans="2:23">
      <c r="B117" t="s">
        <v>2319</v>
      </c>
      <c r="C117" t="s">
        <v>2320</v>
      </c>
      <c r="D117" t="s">
        <v>2136</v>
      </c>
      <c r="E117" t="s">
        <v>106</v>
      </c>
      <c r="F117" s="86">
        <v>44991</v>
      </c>
      <c r="G117" s="77">
        <v>52186.576147999993</v>
      </c>
      <c r="H117" s="77">
        <v>-6.2322810000000004</v>
      </c>
      <c r="I117" s="77">
        <v>-3.252414173</v>
      </c>
      <c r="J117" s="96">
        <f t="shared" si="1"/>
        <v>1.2177130022619992E-2</v>
      </c>
      <c r="K117" s="96">
        <f>I117/'סכום נכסי הקרן'!$C$42</f>
        <v>-2.9333561718163108E-5</v>
      </c>
      <c r="W117" s="91"/>
    </row>
    <row r="118" spans="2:23">
      <c r="B118" t="s">
        <v>2321</v>
      </c>
      <c r="C118" t="s">
        <v>2322</v>
      </c>
      <c r="D118" t="s">
        <v>2136</v>
      </c>
      <c r="E118" t="s">
        <v>106</v>
      </c>
      <c r="F118" s="86">
        <v>44991</v>
      </c>
      <c r="G118" s="77">
        <v>115989.265153</v>
      </c>
      <c r="H118" s="77">
        <v>-6.170604</v>
      </c>
      <c r="I118" s="77">
        <v>-7.1572377969999996</v>
      </c>
      <c r="J118" s="96">
        <f t="shared" si="1"/>
        <v>2.6796899355683405E-2</v>
      </c>
      <c r="K118" s="96">
        <f>I118/'סכום נכסי הקרן'!$C$42</f>
        <v>-6.4551211955953195E-5</v>
      </c>
      <c r="W118" s="91"/>
    </row>
    <row r="119" spans="2:23">
      <c r="B119" t="s">
        <v>2323</v>
      </c>
      <c r="C119" t="s">
        <v>2324</v>
      </c>
      <c r="D119" t="s">
        <v>2136</v>
      </c>
      <c r="E119" t="s">
        <v>106</v>
      </c>
      <c r="F119" s="86">
        <v>45007</v>
      </c>
      <c r="G119" s="77">
        <v>40461.371565000001</v>
      </c>
      <c r="H119" s="77">
        <v>-6.1549469999999999</v>
      </c>
      <c r="I119" s="77">
        <v>-2.4903759719999998</v>
      </c>
      <c r="J119" s="96">
        <f t="shared" si="1"/>
        <v>9.3240375927523805E-3</v>
      </c>
      <c r="K119" s="96">
        <f>I119/'סכום נכסי הקרן'!$C$42</f>
        <v>-2.2460730211586257E-5</v>
      </c>
      <c r="W119" s="91"/>
    </row>
    <row r="120" spans="2:23">
      <c r="B120" t="s">
        <v>2323</v>
      </c>
      <c r="C120" t="s">
        <v>2325</v>
      </c>
      <c r="D120" t="s">
        <v>2136</v>
      </c>
      <c r="E120" t="s">
        <v>106</v>
      </c>
      <c r="F120" s="86">
        <v>45007</v>
      </c>
      <c r="G120" s="77">
        <v>53.061390000000003</v>
      </c>
      <c r="H120" s="77">
        <v>-6.1549469999999999</v>
      </c>
      <c r="I120" s="77">
        <v>-3.2659E-3</v>
      </c>
      <c r="J120" s="96">
        <f t="shared" si="1"/>
        <v>1.2227621337719043E-5</v>
      </c>
      <c r="K120" s="96">
        <f>I120/'סכום נכסי הקרן'!$C$42</f>
        <v>-2.9455190550649739E-8</v>
      </c>
      <c r="W120" s="91"/>
    </row>
    <row r="121" spans="2:23">
      <c r="B121" t="s">
        <v>2323</v>
      </c>
      <c r="C121" t="s">
        <v>2326</v>
      </c>
      <c r="D121" t="s">
        <v>2136</v>
      </c>
      <c r="E121" t="s">
        <v>106</v>
      </c>
      <c r="F121" s="86">
        <v>45007</v>
      </c>
      <c r="G121" s="77">
        <v>63660.212760000002</v>
      </c>
      <c r="H121" s="77">
        <v>-6.1549469999999999</v>
      </c>
      <c r="I121" s="77">
        <v>-3.918252356</v>
      </c>
      <c r="J121" s="96">
        <f t="shared" si="1"/>
        <v>1.4670046882878689E-2</v>
      </c>
      <c r="K121" s="96">
        <f>I121/'סכום נכסי הקרן'!$C$42</f>
        <v>-3.5338764129799528E-5</v>
      </c>
      <c r="W121" s="91"/>
    </row>
    <row r="122" spans="2:23">
      <c r="B122" t="s">
        <v>2327</v>
      </c>
      <c r="C122" t="s">
        <v>2328</v>
      </c>
      <c r="D122" t="s">
        <v>2136</v>
      </c>
      <c r="E122" t="s">
        <v>106</v>
      </c>
      <c r="F122" s="86">
        <v>44984</v>
      </c>
      <c r="G122" s="77">
        <v>47850.761250000003</v>
      </c>
      <c r="H122" s="77">
        <v>-5.9675399999999996</v>
      </c>
      <c r="I122" s="77">
        <v>-2.8555134229999992</v>
      </c>
      <c r="J122" s="96">
        <f t="shared" si="1"/>
        <v>1.0691122465849516E-2</v>
      </c>
      <c r="K122" s="96">
        <f>I122/'סכום נכסי הקרן'!$C$42</f>
        <v>-2.5753909181053637E-5</v>
      </c>
      <c r="W122" s="91"/>
    </row>
    <row r="123" spans="2:23">
      <c r="B123" t="s">
        <v>2329</v>
      </c>
      <c r="C123" t="s">
        <v>2330</v>
      </c>
      <c r="D123" t="s">
        <v>2136</v>
      </c>
      <c r="E123" t="s">
        <v>106</v>
      </c>
      <c r="F123" s="86">
        <v>45005</v>
      </c>
      <c r="G123" s="77">
        <v>72013.745655000006</v>
      </c>
      <c r="H123" s="77">
        <v>-5.5763870000000004</v>
      </c>
      <c r="I123" s="77">
        <v>-4.015765246</v>
      </c>
      <c r="J123" s="96">
        <f t="shared" si="1"/>
        <v>1.5035137882133611E-2</v>
      </c>
      <c r="K123" s="96">
        <f>I123/'סכום נכסי הקרן'!$C$42</f>
        <v>-3.6218234032764879E-5</v>
      </c>
      <c r="W123" s="91"/>
    </row>
    <row r="124" spans="2:23">
      <c r="B124" t="s">
        <v>2331</v>
      </c>
      <c r="C124" t="s">
        <v>2332</v>
      </c>
      <c r="D124" t="s">
        <v>2136</v>
      </c>
      <c r="E124" t="s">
        <v>106</v>
      </c>
      <c r="F124" s="86">
        <v>45090</v>
      </c>
      <c r="G124" s="77">
        <v>132285.904515</v>
      </c>
      <c r="H124" s="77">
        <v>-8.4759170000000008</v>
      </c>
      <c r="I124" s="77">
        <v>-11.212444057000001</v>
      </c>
      <c r="J124" s="96">
        <f t="shared" si="1"/>
        <v>4.1979705502114051E-2</v>
      </c>
      <c r="K124" s="96">
        <f>I124/'סכום נכסי הקרן'!$C$42</f>
        <v>-1.0112516495833775E-4</v>
      </c>
      <c r="W124" s="91"/>
    </row>
    <row r="125" spans="2:23">
      <c r="B125" t="s">
        <v>2333</v>
      </c>
      <c r="C125" t="s">
        <v>2334</v>
      </c>
      <c r="D125" t="s">
        <v>2136</v>
      </c>
      <c r="E125" t="s">
        <v>106</v>
      </c>
      <c r="F125" s="86">
        <v>45090</v>
      </c>
      <c r="G125" s="77">
        <v>54547.66779</v>
      </c>
      <c r="H125" s="77">
        <v>-8.3227890000000002</v>
      </c>
      <c r="I125" s="77">
        <v>-4.5398875040000002</v>
      </c>
      <c r="J125" s="96">
        <f t="shared" si="1"/>
        <v>1.6997466338453244E-2</v>
      </c>
      <c r="K125" s="96">
        <f>I125/'סכום נכסי הקרן'!$C$42</f>
        <v>-4.0945298848352256E-5</v>
      </c>
      <c r="W125" s="91"/>
    </row>
    <row r="126" spans="2:23">
      <c r="B126" t="s">
        <v>2335</v>
      </c>
      <c r="C126" t="s">
        <v>2336</v>
      </c>
      <c r="D126" t="s">
        <v>2136</v>
      </c>
      <c r="E126" t="s">
        <v>106</v>
      </c>
      <c r="F126" s="86">
        <v>45090</v>
      </c>
      <c r="G126" s="77">
        <v>140.493123</v>
      </c>
      <c r="H126" s="77">
        <v>-8.1700929999999996</v>
      </c>
      <c r="I126" s="77">
        <v>-1.1478419E-2</v>
      </c>
      <c r="J126" s="96">
        <f t="shared" si="1"/>
        <v>4.2975523159827208E-5</v>
      </c>
      <c r="K126" s="96">
        <f>I126/'סכום נכסי הקרן'!$C$42</f>
        <v>-1.0352399610067621E-7</v>
      </c>
      <c r="W126" s="91"/>
    </row>
    <row r="127" spans="2:23">
      <c r="B127" t="s">
        <v>2335</v>
      </c>
      <c r="C127" t="s">
        <v>2337</v>
      </c>
      <c r="D127" t="s">
        <v>2136</v>
      </c>
      <c r="E127" t="s">
        <v>106</v>
      </c>
      <c r="F127" s="86">
        <v>45090</v>
      </c>
      <c r="G127" s="77">
        <v>25603.168220000003</v>
      </c>
      <c r="H127" s="77">
        <v>-8.1700929999999996</v>
      </c>
      <c r="I127" s="77">
        <v>-2.0918026639999998</v>
      </c>
      <c r="J127" s="96">
        <f t="shared" si="1"/>
        <v>7.831767931848475E-3</v>
      </c>
      <c r="K127" s="96">
        <f>I127/'סכום נכסי הקרן'!$C$42</f>
        <v>-1.8865992854183149E-5</v>
      </c>
      <c r="W127" s="91"/>
    </row>
    <row r="128" spans="2:23">
      <c r="B128" t="s">
        <v>2338</v>
      </c>
      <c r="C128" t="s">
        <v>2339</v>
      </c>
      <c r="D128" t="s">
        <v>2136</v>
      </c>
      <c r="E128" t="s">
        <v>106</v>
      </c>
      <c r="F128" s="86">
        <v>45019</v>
      </c>
      <c r="G128" s="77">
        <v>132959.11522499999</v>
      </c>
      <c r="H128" s="77">
        <v>-7.9744539999999997</v>
      </c>
      <c r="I128" s="77">
        <v>-10.602763234000001</v>
      </c>
      <c r="J128" s="96">
        <f t="shared" si="1"/>
        <v>3.9697043375131316E-2</v>
      </c>
      <c r="K128" s="96">
        <f>I128/'סכום נכסי הקרן'!$C$42</f>
        <v>-9.5626446437702719E-5</v>
      </c>
      <c r="W128" s="91"/>
    </row>
    <row r="129" spans="2:23">
      <c r="B129" t="s">
        <v>2338</v>
      </c>
      <c r="C129" t="s">
        <v>2340</v>
      </c>
      <c r="D129" t="s">
        <v>2136</v>
      </c>
      <c r="E129" t="s">
        <v>106</v>
      </c>
      <c r="F129" s="86">
        <v>45019</v>
      </c>
      <c r="G129" s="77">
        <v>44906.600025000007</v>
      </c>
      <c r="H129" s="77">
        <v>-7.9744539999999997</v>
      </c>
      <c r="I129" s="77">
        <v>-3.5810560790000001</v>
      </c>
      <c r="J129" s="96">
        <f t="shared" si="1"/>
        <v>1.3407574550093049E-2</v>
      </c>
      <c r="K129" s="96">
        <f>I129/'סכום נכסי הקרן'!$C$42</f>
        <v>-3.2297586937599928E-5</v>
      </c>
      <c r="W129" s="91"/>
    </row>
    <row r="130" spans="2:23">
      <c r="B130" t="s">
        <v>2341</v>
      </c>
      <c r="C130" t="s">
        <v>2342</v>
      </c>
      <c r="D130" t="s">
        <v>2136</v>
      </c>
      <c r="E130" t="s">
        <v>106</v>
      </c>
      <c r="F130" s="86">
        <v>45019</v>
      </c>
      <c r="G130" s="77">
        <v>130.44564</v>
      </c>
      <c r="H130" s="77">
        <v>-7.9198110000000002</v>
      </c>
      <c r="I130" s="77">
        <v>-1.0331047999999999E-2</v>
      </c>
      <c r="J130" s="96">
        <f t="shared" si="1"/>
        <v>3.8679733906671858E-5</v>
      </c>
      <c r="K130" s="96">
        <f>I130/'סכום נכסי הקרן'!$C$42</f>
        <v>-9.3175843543252667E-8</v>
      </c>
      <c r="W130" s="91"/>
    </row>
    <row r="131" spans="2:23">
      <c r="B131" t="s">
        <v>2341</v>
      </c>
      <c r="C131" t="s">
        <v>2343</v>
      </c>
      <c r="D131" t="s">
        <v>2136</v>
      </c>
      <c r="E131" t="s">
        <v>106</v>
      </c>
      <c r="F131" s="86">
        <v>45019</v>
      </c>
      <c r="G131" s="77">
        <v>19255.430376</v>
      </c>
      <c r="H131" s="77">
        <v>-7.9198110000000002</v>
      </c>
      <c r="I131" s="77">
        <v>-1.5249936660000001</v>
      </c>
      <c r="J131" s="96">
        <f t="shared" si="1"/>
        <v>5.7096191219167727E-3</v>
      </c>
      <c r="K131" s="96">
        <f>I131/'סכום נכסי הקרן'!$C$42</f>
        <v>-1.3753935827968985E-5</v>
      </c>
      <c r="W131" s="91"/>
    </row>
    <row r="132" spans="2:23">
      <c r="B132" t="s">
        <v>2341</v>
      </c>
      <c r="C132" t="s">
        <v>2344</v>
      </c>
      <c r="D132" t="s">
        <v>2136</v>
      </c>
      <c r="E132" t="s">
        <v>106</v>
      </c>
      <c r="F132" s="86">
        <v>45019</v>
      </c>
      <c r="G132" s="77">
        <v>31300.337952000002</v>
      </c>
      <c r="H132" s="77">
        <v>-7.9198110000000002</v>
      </c>
      <c r="I132" s="77">
        <v>-2.4789275670000004</v>
      </c>
      <c r="J132" s="96">
        <f t="shared" si="1"/>
        <v>9.2811744428516352E-3</v>
      </c>
      <c r="K132" s="96">
        <f>I132/'סכום נכסי הקרן'!$C$42</f>
        <v>-2.2357476912104951E-5</v>
      </c>
      <c r="W132" s="91"/>
    </row>
    <row r="133" spans="2:23">
      <c r="B133" t="s">
        <v>2345</v>
      </c>
      <c r="C133" t="s">
        <v>2346</v>
      </c>
      <c r="D133" t="s">
        <v>2136</v>
      </c>
      <c r="E133" t="s">
        <v>106</v>
      </c>
      <c r="F133" s="86">
        <v>45091</v>
      </c>
      <c r="G133" s="77">
        <v>69342.936516000002</v>
      </c>
      <c r="H133" s="77">
        <v>-8.0831250000000008</v>
      </c>
      <c r="I133" s="77">
        <v>-5.6050759140000004</v>
      </c>
      <c r="J133" s="96">
        <f t="shared" si="1"/>
        <v>2.0985561666175163E-2</v>
      </c>
      <c r="K133" s="96">
        <f>I133/'סכום נכסי הקרן'!$C$42</f>
        <v>-5.0552245658999748E-5</v>
      </c>
      <c r="W133" s="91"/>
    </row>
    <row r="134" spans="2:23">
      <c r="B134" t="s">
        <v>2347</v>
      </c>
      <c r="C134" t="s">
        <v>2348</v>
      </c>
      <c r="D134" t="s">
        <v>2136</v>
      </c>
      <c r="E134" t="s">
        <v>106</v>
      </c>
      <c r="F134" s="86">
        <v>45019</v>
      </c>
      <c r="G134" s="77">
        <v>15655.449060000003</v>
      </c>
      <c r="H134" s="77">
        <v>-7.883413</v>
      </c>
      <c r="I134" s="77">
        <v>-1.2341837</v>
      </c>
      <c r="J134" s="96">
        <f t="shared" si="1"/>
        <v>4.620818440486554E-3</v>
      </c>
      <c r="K134" s="96">
        <f>I134/'סכום נכסי הקרן'!$C$42</f>
        <v>-1.1131117320801597E-5</v>
      </c>
      <c r="W134" s="91"/>
    </row>
    <row r="135" spans="2:23">
      <c r="B135" t="s">
        <v>2349</v>
      </c>
      <c r="C135" t="s">
        <v>2350</v>
      </c>
      <c r="D135" t="s">
        <v>2136</v>
      </c>
      <c r="E135" t="s">
        <v>106</v>
      </c>
      <c r="F135" s="86">
        <v>45091</v>
      </c>
      <c r="G135" s="77">
        <v>127435.98144000002</v>
      </c>
      <c r="H135" s="77">
        <v>-8.0224039999999999</v>
      </c>
      <c r="I135" s="77">
        <v>-10.223428866000001</v>
      </c>
      <c r="J135" s="96">
        <f t="shared" si="1"/>
        <v>3.827680484600092E-2</v>
      </c>
      <c r="K135" s="96">
        <f>I135/'סכום נכסי הקרן'!$C$42</f>
        <v>-9.2205225306666772E-5</v>
      </c>
      <c r="W135" s="91"/>
    </row>
    <row r="136" spans="2:23">
      <c r="B136" t="s">
        <v>2349</v>
      </c>
      <c r="C136" t="s">
        <v>2351</v>
      </c>
      <c r="D136" t="s">
        <v>2136</v>
      </c>
      <c r="E136" t="s">
        <v>106</v>
      </c>
      <c r="F136" s="86">
        <v>45091</v>
      </c>
      <c r="G136" s="77">
        <v>57818.262599999995</v>
      </c>
      <c r="H136" s="77">
        <v>-8.0224039999999999</v>
      </c>
      <c r="I136" s="77">
        <v>-4.6384144249999997</v>
      </c>
      <c r="J136" s="96">
        <f t="shared" si="1"/>
        <v>1.7366353898255856E-2</v>
      </c>
      <c r="K136" s="96">
        <f>I136/'סכום נכסי הקרן'!$C$42</f>
        <v>-4.1833914308845171E-5</v>
      </c>
      <c r="W136" s="91"/>
    </row>
    <row r="137" spans="2:23">
      <c r="B137" t="s">
        <v>2352</v>
      </c>
      <c r="C137" t="s">
        <v>2353</v>
      </c>
      <c r="D137" t="s">
        <v>2136</v>
      </c>
      <c r="E137" t="s">
        <v>106</v>
      </c>
      <c r="F137" s="86">
        <v>45019</v>
      </c>
      <c r="G137" s="77">
        <v>108860.74036500002</v>
      </c>
      <c r="H137" s="77">
        <v>-7.8137189999999999</v>
      </c>
      <c r="I137" s="77">
        <v>-8.5060722119999994</v>
      </c>
      <c r="J137" s="96">
        <f t="shared" si="1"/>
        <v>3.1846973293618977E-2</v>
      </c>
      <c r="K137" s="96">
        <f>I137/'סכום נכסי הקרן'!$C$42</f>
        <v>-7.6716365425165105E-5</v>
      </c>
      <c r="W137" s="91"/>
    </row>
    <row r="138" spans="2:23">
      <c r="B138" t="s">
        <v>2354</v>
      </c>
      <c r="C138" t="s">
        <v>2355</v>
      </c>
      <c r="D138" t="s">
        <v>2136</v>
      </c>
      <c r="E138" t="s">
        <v>106</v>
      </c>
      <c r="F138" s="86">
        <v>45092</v>
      </c>
      <c r="G138" s="77">
        <v>77567.421960000007</v>
      </c>
      <c r="H138" s="77">
        <v>-7.3543190000000003</v>
      </c>
      <c r="I138" s="77">
        <v>-5.7045558120000006</v>
      </c>
      <c r="J138" s="96">
        <f t="shared" si="1"/>
        <v>2.1358017198634491E-2</v>
      </c>
      <c r="K138" s="96">
        <f>I138/'סכום נכסי הקרן'!$C$42</f>
        <v>-5.1449456030275413E-5</v>
      </c>
      <c r="W138" s="91"/>
    </row>
    <row r="139" spans="2:23">
      <c r="B139" t="s">
        <v>2356</v>
      </c>
      <c r="C139" t="s">
        <v>2357</v>
      </c>
      <c r="D139" t="s">
        <v>2136</v>
      </c>
      <c r="E139" t="s">
        <v>106</v>
      </c>
      <c r="F139" s="86">
        <v>45097</v>
      </c>
      <c r="G139" s="77">
        <v>47467.955159999998</v>
      </c>
      <c r="H139" s="77">
        <v>-6.897958</v>
      </c>
      <c r="I139" s="77">
        <v>-3.2743194300000003</v>
      </c>
      <c r="J139" s="96">
        <f t="shared" si="1"/>
        <v>1.2259143920137192E-2</v>
      </c>
      <c r="K139" s="96">
        <f>I139/'סכום נכסי הקרן'!$C$42</f>
        <v>-2.953112548894481E-5</v>
      </c>
      <c r="W139" s="91"/>
    </row>
    <row r="140" spans="2:23">
      <c r="B140" t="s">
        <v>2358</v>
      </c>
      <c r="C140" t="s">
        <v>2359</v>
      </c>
      <c r="D140" t="s">
        <v>2136</v>
      </c>
      <c r="E140" t="s">
        <v>106</v>
      </c>
      <c r="F140" s="86">
        <v>45033</v>
      </c>
      <c r="G140" s="77">
        <v>79291.461435000005</v>
      </c>
      <c r="H140" s="77">
        <v>-6.5715659999999998</v>
      </c>
      <c r="I140" s="77">
        <v>-5.2106904959999998</v>
      </c>
      <c r="J140" s="96">
        <f t="shared" ref="J140:J203" si="2">I140/$I$11</f>
        <v>1.9508971583067275E-2</v>
      </c>
      <c r="K140" s="96">
        <f>I140/'סכום נכסי הקרן'!$C$42</f>
        <v>-4.6995278930812211E-5</v>
      </c>
      <c r="W140" s="91"/>
    </row>
    <row r="141" spans="2:23">
      <c r="B141" t="s">
        <v>2360</v>
      </c>
      <c r="C141" t="s">
        <v>2361</v>
      </c>
      <c r="D141" t="s">
        <v>2136</v>
      </c>
      <c r="E141" t="s">
        <v>106</v>
      </c>
      <c r="F141" s="86">
        <v>45034</v>
      </c>
      <c r="G141" s="77">
        <v>63457.809540000002</v>
      </c>
      <c r="H141" s="77">
        <v>-6.4359450000000002</v>
      </c>
      <c r="I141" s="77">
        <v>-4.0841097729999998</v>
      </c>
      <c r="J141" s="96">
        <f t="shared" si="2"/>
        <v>1.5291021710989826E-2</v>
      </c>
      <c r="K141" s="96">
        <f>I141/'סכום נכסי הקרן'!$C$42</f>
        <v>-3.68346341264233E-5</v>
      </c>
      <c r="W141" s="91"/>
    </row>
    <row r="142" spans="2:23">
      <c r="B142" t="s">
        <v>2362</v>
      </c>
      <c r="C142" t="s">
        <v>2363</v>
      </c>
      <c r="D142" t="s">
        <v>2136</v>
      </c>
      <c r="E142" t="s">
        <v>106</v>
      </c>
      <c r="F142" s="86">
        <v>45033</v>
      </c>
      <c r="G142" s="77">
        <v>63494.770127999996</v>
      </c>
      <c r="H142" s="77">
        <v>-6.4681730000000002</v>
      </c>
      <c r="I142" s="77">
        <v>-4.1069514170000003</v>
      </c>
      <c r="J142" s="96">
        <f t="shared" si="2"/>
        <v>1.5376541467737733E-2</v>
      </c>
      <c r="K142" s="96">
        <f>I142/'סכום נכסי הקרן'!$C$42</f>
        <v>-3.7040643182582434E-5</v>
      </c>
      <c r="W142" s="91"/>
    </row>
    <row r="143" spans="2:23">
      <c r="B143" t="s">
        <v>2364</v>
      </c>
      <c r="C143" t="s">
        <v>2365</v>
      </c>
      <c r="D143" t="s">
        <v>2136</v>
      </c>
      <c r="E143" t="s">
        <v>106</v>
      </c>
      <c r="F143" s="86">
        <v>45034</v>
      </c>
      <c r="G143" s="77">
        <v>61669.783015000001</v>
      </c>
      <c r="H143" s="77">
        <v>-6.3621949999999998</v>
      </c>
      <c r="I143" s="77">
        <v>-3.9235519279999993</v>
      </c>
      <c r="J143" s="96">
        <f t="shared" si="2"/>
        <v>1.4689888629309372E-2</v>
      </c>
      <c r="K143" s="96">
        <f>I143/'סכום נכסי הקרן'!$C$42</f>
        <v>-3.5386561032061347E-5</v>
      </c>
      <c r="W143" s="91"/>
    </row>
    <row r="144" spans="2:23">
      <c r="B144" t="s">
        <v>2366</v>
      </c>
      <c r="C144" t="s">
        <v>2367</v>
      </c>
      <c r="D144" t="s">
        <v>2136</v>
      </c>
      <c r="E144" t="s">
        <v>106</v>
      </c>
      <c r="F144" s="86">
        <v>45034</v>
      </c>
      <c r="G144" s="77">
        <v>79388.262975000005</v>
      </c>
      <c r="H144" s="77">
        <v>-6.3474570000000003</v>
      </c>
      <c r="I144" s="77">
        <v>-5.0391361669999997</v>
      </c>
      <c r="J144" s="96">
        <f t="shared" si="2"/>
        <v>1.8866667356404344E-2</v>
      </c>
      <c r="K144" s="96">
        <f>I144/'סכום נכסי הקרן'!$C$42</f>
        <v>-4.5448028417788585E-5</v>
      </c>
      <c r="W144" s="91"/>
    </row>
    <row r="145" spans="2:23">
      <c r="B145" t="s">
        <v>2366</v>
      </c>
      <c r="C145" t="s">
        <v>2368</v>
      </c>
      <c r="D145" t="s">
        <v>2136</v>
      </c>
      <c r="E145" t="s">
        <v>106</v>
      </c>
      <c r="F145" s="86">
        <v>45034</v>
      </c>
      <c r="G145" s="77">
        <v>78141.273629999996</v>
      </c>
      <c r="H145" s="77">
        <v>-6.3474570000000003</v>
      </c>
      <c r="I145" s="77">
        <v>-4.959984049</v>
      </c>
      <c r="J145" s="96">
        <f t="shared" si="2"/>
        <v>1.8570319603263569E-2</v>
      </c>
      <c r="K145" s="96">
        <f>I145/'סכום נכסי הקרן'!$C$42</f>
        <v>-4.4734154533659404E-5</v>
      </c>
      <c r="W145" s="91"/>
    </row>
    <row r="146" spans="2:23">
      <c r="B146" t="s">
        <v>2369</v>
      </c>
      <c r="C146" t="s">
        <v>2370</v>
      </c>
      <c r="D146" t="s">
        <v>2136</v>
      </c>
      <c r="E146" t="s">
        <v>106</v>
      </c>
      <c r="F146" s="86">
        <v>45034</v>
      </c>
      <c r="G146" s="77">
        <v>71449.436677999998</v>
      </c>
      <c r="H146" s="77">
        <v>-6.3474570000000003</v>
      </c>
      <c r="I146" s="77">
        <v>-4.5352225500000003</v>
      </c>
      <c r="J146" s="96">
        <f t="shared" si="2"/>
        <v>1.6980000619640702E-2</v>
      </c>
      <c r="K146" s="96">
        <f>I146/'סכום נכסי הקרן'!$C$42</f>
        <v>-4.0903225573304032E-5</v>
      </c>
      <c r="W146" s="91"/>
    </row>
    <row r="147" spans="2:23">
      <c r="B147" t="s">
        <v>2371</v>
      </c>
      <c r="C147" t="s">
        <v>2372</v>
      </c>
      <c r="D147" t="s">
        <v>2136</v>
      </c>
      <c r="E147" t="s">
        <v>106</v>
      </c>
      <c r="F147" s="86">
        <v>45034</v>
      </c>
      <c r="G147" s="77">
        <v>63522.930575999999</v>
      </c>
      <c r="H147" s="77">
        <v>-6.3895929999999996</v>
      </c>
      <c r="I147" s="77">
        <v>-4.0588568919999997</v>
      </c>
      <c r="J147" s="96">
        <f t="shared" si="2"/>
        <v>1.5196474215183315E-2</v>
      </c>
      <c r="K147" s="96">
        <f>I147/'סכום נכסי הקרן'!$C$42</f>
        <v>-3.6606878095372783E-5</v>
      </c>
      <c r="W147" s="91"/>
    </row>
    <row r="148" spans="2:23">
      <c r="B148" t="s">
        <v>2373</v>
      </c>
      <c r="C148" t="s">
        <v>2374</v>
      </c>
      <c r="D148" t="s">
        <v>2136</v>
      </c>
      <c r="E148" t="s">
        <v>106</v>
      </c>
      <c r="F148" s="86">
        <v>45034</v>
      </c>
      <c r="G148" s="77">
        <v>79469.664269999994</v>
      </c>
      <c r="H148" s="77">
        <v>-6.3012350000000001</v>
      </c>
      <c r="I148" s="77">
        <v>-5.0075700649999995</v>
      </c>
      <c r="J148" s="96">
        <f t="shared" si="2"/>
        <v>1.8748482983838185E-2</v>
      </c>
      <c r="K148" s="96">
        <f>I148/'סכום נכסי הקרן'!$C$42</f>
        <v>-4.5163333372211178E-5</v>
      </c>
      <c r="W148" s="91"/>
    </row>
    <row r="149" spans="2:23">
      <c r="B149" t="s">
        <v>2375</v>
      </c>
      <c r="C149" t="s">
        <v>2376</v>
      </c>
      <c r="D149" t="s">
        <v>2136</v>
      </c>
      <c r="E149" t="s">
        <v>106</v>
      </c>
      <c r="F149" s="86">
        <v>45035</v>
      </c>
      <c r="G149" s="77">
        <v>211553.165565</v>
      </c>
      <c r="H149" s="77">
        <v>-6.1492779999999998</v>
      </c>
      <c r="I149" s="77">
        <v>-13.008992286</v>
      </c>
      <c r="J149" s="96">
        <f t="shared" si="2"/>
        <v>4.8706032535753091E-2</v>
      </c>
      <c r="K149" s="96">
        <f>I149/'סכום נכסי הקרן'!$C$42</f>
        <v>-1.1732825458711613E-4</v>
      </c>
      <c r="W149" s="91"/>
    </row>
    <row r="150" spans="2:23">
      <c r="B150" t="s">
        <v>2377</v>
      </c>
      <c r="C150" t="s">
        <v>2378</v>
      </c>
      <c r="D150" t="s">
        <v>2136</v>
      </c>
      <c r="E150" t="s">
        <v>106</v>
      </c>
      <c r="F150" s="86">
        <v>45035</v>
      </c>
      <c r="G150" s="77">
        <v>27017.088640000002</v>
      </c>
      <c r="H150" s="77">
        <v>-6.119923</v>
      </c>
      <c r="I150" s="77">
        <v>-1.6534249040000002</v>
      </c>
      <c r="J150" s="96">
        <f t="shared" si="2"/>
        <v>6.1904692845667231E-3</v>
      </c>
      <c r="K150" s="96">
        <f>I150/'סכום נכסי הקרן'!$C$42</f>
        <v>-1.4912258675559497E-5</v>
      </c>
      <c r="W150" s="91"/>
    </row>
    <row r="151" spans="2:23">
      <c r="B151" t="s">
        <v>2377</v>
      </c>
      <c r="C151" t="s">
        <v>2379</v>
      </c>
      <c r="D151" t="s">
        <v>2136</v>
      </c>
      <c r="E151" t="s">
        <v>106</v>
      </c>
      <c r="F151" s="86">
        <v>45035</v>
      </c>
      <c r="G151" s="77">
        <v>106.09344000000002</v>
      </c>
      <c r="H151" s="77">
        <v>-6.119923</v>
      </c>
      <c r="I151" s="77">
        <v>-6.4928359999999992E-3</v>
      </c>
      <c r="J151" s="96">
        <f t="shared" si="2"/>
        <v>2.4309360364956168E-5</v>
      </c>
      <c r="K151" s="96">
        <f>I151/'סכום נכסי הקרן'!$C$42</f>
        <v>-5.8558964326561877E-8</v>
      </c>
      <c r="W151" s="91"/>
    </row>
    <row r="152" spans="2:23">
      <c r="B152" t="s">
        <v>2380</v>
      </c>
      <c r="C152" t="s">
        <v>2381</v>
      </c>
      <c r="D152" t="s">
        <v>2136</v>
      </c>
      <c r="E152" t="s">
        <v>106</v>
      </c>
      <c r="F152" s="86">
        <v>45035</v>
      </c>
      <c r="G152" s="77">
        <v>115957.197344</v>
      </c>
      <c r="H152" s="77">
        <v>-6.119923</v>
      </c>
      <c r="I152" s="77">
        <v>-7.0964906880000003</v>
      </c>
      <c r="J152" s="96">
        <f t="shared" si="2"/>
        <v>2.6569460473227377E-2</v>
      </c>
      <c r="K152" s="96">
        <f>I152/'סכום נכסי הקרן'!$C$42</f>
        <v>-6.4003333064684004E-5</v>
      </c>
      <c r="W152" s="91"/>
    </row>
    <row r="153" spans="2:23">
      <c r="B153" t="s">
        <v>2382</v>
      </c>
      <c r="C153" t="s">
        <v>2383</v>
      </c>
      <c r="D153" t="s">
        <v>2136</v>
      </c>
      <c r="E153" t="s">
        <v>106</v>
      </c>
      <c r="F153" s="86">
        <v>45036</v>
      </c>
      <c r="G153" s="77">
        <v>127320.42552</v>
      </c>
      <c r="H153" s="77">
        <v>-6.0836269999999999</v>
      </c>
      <c r="I153" s="77">
        <v>-7.7457001849999996</v>
      </c>
      <c r="J153" s="96">
        <f t="shared" si="2"/>
        <v>2.900011906600947E-2</v>
      </c>
      <c r="K153" s="96">
        <f>I153/'סכום נכסי הקרן'!$C$42</f>
        <v>-6.985856116151074E-5</v>
      </c>
      <c r="W153" s="91"/>
    </row>
    <row r="154" spans="2:23">
      <c r="B154" t="s">
        <v>2384</v>
      </c>
      <c r="C154" t="s">
        <v>2385</v>
      </c>
      <c r="D154" t="s">
        <v>2136</v>
      </c>
      <c r="E154" t="s">
        <v>106</v>
      </c>
      <c r="F154" s="86">
        <v>45055</v>
      </c>
      <c r="G154" s="77">
        <v>113385.80652000001</v>
      </c>
      <c r="H154" s="77">
        <v>-5.9540110000000004</v>
      </c>
      <c r="I154" s="77">
        <v>-6.7510034489999997</v>
      </c>
      <c r="J154" s="96">
        <f t="shared" si="2"/>
        <v>2.5275946545824199E-2</v>
      </c>
      <c r="K154" s="96">
        <f>I154/'סכום נכסי הקרן'!$C$42</f>
        <v>-6.0887379588593835E-5</v>
      </c>
      <c r="W154" s="91"/>
    </row>
    <row r="155" spans="2:23">
      <c r="B155" t="s">
        <v>2386</v>
      </c>
      <c r="C155" t="s">
        <v>2387</v>
      </c>
      <c r="D155" t="s">
        <v>2136</v>
      </c>
      <c r="E155" t="s">
        <v>106</v>
      </c>
      <c r="F155" s="86">
        <v>45055</v>
      </c>
      <c r="G155" s="77">
        <v>94488.172099999996</v>
      </c>
      <c r="H155" s="77">
        <v>-5.9540110000000004</v>
      </c>
      <c r="I155" s="77">
        <v>-5.6258362079999991</v>
      </c>
      <c r="J155" s="96">
        <f t="shared" si="2"/>
        <v>2.1063288790058844E-2</v>
      </c>
      <c r="K155" s="96">
        <f>I155/'סכום נכסי הקרן'!$C$42</f>
        <v>-5.073948299500436E-5</v>
      </c>
      <c r="W155" s="91"/>
    </row>
    <row r="156" spans="2:23">
      <c r="B156" t="s">
        <v>2388</v>
      </c>
      <c r="C156" t="s">
        <v>2389</v>
      </c>
      <c r="D156" t="s">
        <v>2136</v>
      </c>
      <c r="E156" t="s">
        <v>106</v>
      </c>
      <c r="F156" s="86">
        <v>45036</v>
      </c>
      <c r="G156" s="77">
        <v>63713.013599999991</v>
      </c>
      <c r="H156" s="77">
        <v>-5.9957130000000003</v>
      </c>
      <c r="I156" s="77">
        <v>-3.8200492530000001</v>
      </c>
      <c r="J156" s="96">
        <f t="shared" si="2"/>
        <v>1.4302371706763982E-2</v>
      </c>
      <c r="K156" s="96">
        <f>I156/'סכום נכסי הקרן'!$C$42</f>
        <v>-3.4453069187661043E-5</v>
      </c>
      <c r="W156" s="91"/>
    </row>
    <row r="157" spans="2:23">
      <c r="B157" t="s">
        <v>2388</v>
      </c>
      <c r="C157" t="s">
        <v>2390</v>
      </c>
      <c r="D157" t="s">
        <v>2136</v>
      </c>
      <c r="E157" t="s">
        <v>106</v>
      </c>
      <c r="F157" s="86">
        <v>45036</v>
      </c>
      <c r="G157" s="77">
        <v>53993.241200000004</v>
      </c>
      <c r="H157" s="77">
        <v>-5.9957130000000003</v>
      </c>
      <c r="I157" s="77">
        <v>-3.2372796239999997</v>
      </c>
      <c r="J157" s="96">
        <f t="shared" si="2"/>
        <v>1.2120465846041054E-2</v>
      </c>
      <c r="K157" s="96">
        <f>I157/'סכום נכסי הקרן'!$C$42</f>
        <v>-2.9197063042547455E-5</v>
      </c>
      <c r="W157" s="91"/>
    </row>
    <row r="158" spans="2:23">
      <c r="B158" t="s">
        <v>2391</v>
      </c>
      <c r="C158" t="s">
        <v>2392</v>
      </c>
      <c r="D158" t="s">
        <v>2136</v>
      </c>
      <c r="E158" t="s">
        <v>106</v>
      </c>
      <c r="F158" s="86">
        <v>45036</v>
      </c>
      <c r="G158" s="77">
        <v>67491.551500000001</v>
      </c>
      <c r="H158" s="77">
        <v>-5.9957130000000003</v>
      </c>
      <c r="I158" s="77">
        <v>-4.0465995299999999</v>
      </c>
      <c r="J158" s="96">
        <f t="shared" si="2"/>
        <v>1.5150582307551317E-2</v>
      </c>
      <c r="K158" s="96">
        <f>I158/'סכום נכסי הקרן'!$C$42</f>
        <v>-3.6496328803184323E-5</v>
      </c>
      <c r="W158" s="91"/>
    </row>
    <row r="159" spans="2:23">
      <c r="B159" t="s">
        <v>2391</v>
      </c>
      <c r="C159" t="s">
        <v>2393</v>
      </c>
      <c r="D159" t="s">
        <v>2136</v>
      </c>
      <c r="E159" t="s">
        <v>106</v>
      </c>
      <c r="F159" s="86">
        <v>45036</v>
      </c>
      <c r="G159" s="77">
        <v>79641.267000000007</v>
      </c>
      <c r="H159" s="77">
        <v>-5.9957130000000003</v>
      </c>
      <c r="I159" s="77">
        <v>-4.7750615660000006</v>
      </c>
      <c r="J159" s="96">
        <f t="shared" si="2"/>
        <v>1.7877964632518974E-2</v>
      </c>
      <c r="K159" s="96">
        <f>I159/'סכום נכסי הקרן'!$C$42</f>
        <v>-4.3066336482321556E-5</v>
      </c>
      <c r="W159" s="91"/>
    </row>
    <row r="160" spans="2:23">
      <c r="B160" t="s">
        <v>2394</v>
      </c>
      <c r="C160" t="s">
        <v>2395</v>
      </c>
      <c r="D160" t="s">
        <v>2136</v>
      </c>
      <c r="E160" t="s">
        <v>106</v>
      </c>
      <c r="F160" s="86">
        <v>45036</v>
      </c>
      <c r="G160" s="77">
        <v>63713.013599999991</v>
      </c>
      <c r="H160" s="77">
        <v>-5.9957130000000003</v>
      </c>
      <c r="I160" s="77">
        <v>-3.8200492530000001</v>
      </c>
      <c r="J160" s="96">
        <f t="shared" si="2"/>
        <v>1.4302371706763982E-2</v>
      </c>
      <c r="K160" s="96">
        <f>I160/'סכום נכסי הקרן'!$C$42</f>
        <v>-3.4453069187661043E-5</v>
      </c>
      <c r="W160" s="91"/>
    </row>
    <row r="161" spans="2:23">
      <c r="B161" t="s">
        <v>2396</v>
      </c>
      <c r="C161" t="s">
        <v>2397</v>
      </c>
      <c r="D161" t="s">
        <v>2136</v>
      </c>
      <c r="E161" t="s">
        <v>106</v>
      </c>
      <c r="F161" s="86">
        <v>45061</v>
      </c>
      <c r="G161" s="77">
        <v>121484.79270000002</v>
      </c>
      <c r="H161" s="77">
        <v>-5.9887620000000004</v>
      </c>
      <c r="I161" s="77">
        <v>-7.2754356250000001</v>
      </c>
      <c r="J161" s="96">
        <f t="shared" si="2"/>
        <v>2.7239435343841292E-2</v>
      </c>
      <c r="K161" s="96">
        <f>I161/'סכום נכסי הקרן'!$C$42</f>
        <v>-6.5617239558271988E-5</v>
      </c>
      <c r="W161" s="91"/>
    </row>
    <row r="162" spans="2:23">
      <c r="B162" t="s">
        <v>2398</v>
      </c>
      <c r="C162" t="s">
        <v>2399</v>
      </c>
      <c r="D162" t="s">
        <v>2136</v>
      </c>
      <c r="E162" t="s">
        <v>106</v>
      </c>
      <c r="F162" s="86">
        <v>45055</v>
      </c>
      <c r="G162" s="77">
        <v>143121.614619</v>
      </c>
      <c r="H162" s="77">
        <v>-5.9247500000000004</v>
      </c>
      <c r="I162" s="77">
        <v>-8.4795979609999996</v>
      </c>
      <c r="J162" s="96">
        <f t="shared" si="2"/>
        <v>3.1747852954224713E-2</v>
      </c>
      <c r="K162" s="96">
        <f>I162/'סכום נכסי הקרן'!$C$42</f>
        <v>-7.6477593843704943E-5</v>
      </c>
      <c r="W162" s="91"/>
    </row>
    <row r="163" spans="2:23">
      <c r="B163" t="s">
        <v>2400</v>
      </c>
      <c r="C163" t="s">
        <v>2401</v>
      </c>
      <c r="D163" t="s">
        <v>2136</v>
      </c>
      <c r="E163" t="s">
        <v>106</v>
      </c>
      <c r="F163" s="86">
        <v>45061</v>
      </c>
      <c r="G163" s="77">
        <v>362250</v>
      </c>
      <c r="H163" s="77">
        <v>-5.8878339999999998</v>
      </c>
      <c r="I163" s="77">
        <v>-21.328679999999999</v>
      </c>
      <c r="J163" s="96">
        <f t="shared" si="2"/>
        <v>7.9855177033400102E-2</v>
      </c>
      <c r="K163" s="96">
        <f>I163/'סכום נכסי הקרן'!$C$42</f>
        <v>-1.9236361603044554E-4</v>
      </c>
    </row>
    <row r="164" spans="2:23">
      <c r="B164" t="s">
        <v>2402</v>
      </c>
      <c r="C164" t="s">
        <v>2403</v>
      </c>
      <c r="D164" t="s">
        <v>2136</v>
      </c>
      <c r="E164" t="s">
        <v>106</v>
      </c>
      <c r="F164" s="86">
        <v>45061</v>
      </c>
      <c r="G164" s="77">
        <v>63889.016399999993</v>
      </c>
      <c r="H164" s="77">
        <v>-5.6967819999999998</v>
      </c>
      <c r="I164" s="77">
        <v>-3.6396182220000002</v>
      </c>
      <c r="J164" s="96">
        <f t="shared" si="2"/>
        <v>1.3626832858470328E-2</v>
      </c>
      <c r="K164" s="96">
        <f>I164/'סכום נכסי הקרן'!$C$42</f>
        <v>-3.2825759594790718E-5</v>
      </c>
      <c r="W164" s="91"/>
    </row>
    <row r="165" spans="2:23">
      <c r="B165" t="s">
        <v>2404</v>
      </c>
      <c r="C165" t="s">
        <v>2405</v>
      </c>
      <c r="D165" t="s">
        <v>2136</v>
      </c>
      <c r="E165" t="s">
        <v>106</v>
      </c>
      <c r="F165" s="86">
        <v>45061</v>
      </c>
      <c r="G165" s="77">
        <v>95833.524600000004</v>
      </c>
      <c r="H165" s="77">
        <v>-5.6967819999999998</v>
      </c>
      <c r="I165" s="77">
        <v>-5.4594273329999998</v>
      </c>
      <c r="J165" s="96">
        <f t="shared" si="2"/>
        <v>2.0440249287705492E-2</v>
      </c>
      <c r="K165" s="96">
        <f>I165/'סכום נכסי הקרן'!$C$42</f>
        <v>-4.923863939218608E-5</v>
      </c>
      <c r="W165" s="91"/>
    </row>
    <row r="166" spans="2:23">
      <c r="B166" t="s">
        <v>2406</v>
      </c>
      <c r="C166" t="s">
        <v>2407</v>
      </c>
      <c r="D166" t="s">
        <v>2136</v>
      </c>
      <c r="E166" t="s">
        <v>106</v>
      </c>
      <c r="F166" s="86">
        <v>45061</v>
      </c>
      <c r="G166" s="77">
        <v>135355.98449999999</v>
      </c>
      <c r="H166" s="77">
        <v>-5.6967819999999998</v>
      </c>
      <c r="I166" s="77">
        <v>-7.7109358610000003</v>
      </c>
      <c r="J166" s="96">
        <f t="shared" si="2"/>
        <v>2.8869960460438642E-2</v>
      </c>
      <c r="K166" s="96">
        <f>I166/'סכום נכסי הקרן'!$C$42</f>
        <v>-6.954502131406149E-5</v>
      </c>
      <c r="W166" s="91"/>
    </row>
    <row r="167" spans="2:23">
      <c r="B167" t="s">
        <v>2408</v>
      </c>
      <c r="C167" t="s">
        <v>2409</v>
      </c>
      <c r="D167" t="s">
        <v>2136</v>
      </c>
      <c r="E167" t="s">
        <v>106</v>
      </c>
      <c r="F167" s="86">
        <v>45061</v>
      </c>
      <c r="G167" s="77">
        <v>127837.873752</v>
      </c>
      <c r="H167" s="77">
        <v>-5.6473060000000004</v>
      </c>
      <c r="I167" s="77">
        <v>-7.2193954919999994</v>
      </c>
      <c r="J167" s="96">
        <f t="shared" si="2"/>
        <v>2.7029619511746181E-2</v>
      </c>
      <c r="K167" s="96">
        <f>I167/'סכום נכסי הקרן'!$C$42</f>
        <v>-6.5111812938963752E-5</v>
      </c>
      <c r="W167" s="91"/>
    </row>
    <row r="168" spans="2:23">
      <c r="B168" t="s">
        <v>2410</v>
      </c>
      <c r="C168" t="s">
        <v>2411</v>
      </c>
      <c r="D168" t="s">
        <v>2136</v>
      </c>
      <c r="E168" t="s">
        <v>106</v>
      </c>
      <c r="F168" s="86">
        <v>45069</v>
      </c>
      <c r="G168" s="77">
        <v>272880</v>
      </c>
      <c r="H168" s="77">
        <v>-5.4250990000000003</v>
      </c>
      <c r="I168" s="77">
        <v>-14.80401</v>
      </c>
      <c r="J168" s="96">
        <f t="shared" si="2"/>
        <v>5.542662927824063E-2</v>
      </c>
      <c r="K168" s="96">
        <f>I168/'סכום נכסי הקרן'!$C$42</f>
        <v>-1.3351754048309018E-4</v>
      </c>
    </row>
    <row r="169" spans="2:23">
      <c r="B169" t="s">
        <v>2412</v>
      </c>
      <c r="C169" t="s">
        <v>2413</v>
      </c>
      <c r="D169" t="s">
        <v>2136</v>
      </c>
      <c r="E169" t="s">
        <v>106</v>
      </c>
      <c r="F169" s="86">
        <v>45105</v>
      </c>
      <c r="G169" s="77">
        <v>76070.809051999997</v>
      </c>
      <c r="H169" s="77">
        <v>-5.5838049999999999</v>
      </c>
      <c r="I169" s="77">
        <v>-4.2476453019999996</v>
      </c>
      <c r="J169" s="96">
        <f t="shared" si="2"/>
        <v>1.5903303325208132E-2</v>
      </c>
      <c r="K169" s="96">
        <f>I169/'סכום נכסי הקרן'!$C$42</f>
        <v>-3.8309562987838622E-5</v>
      </c>
      <c r="W169" s="91"/>
    </row>
    <row r="170" spans="2:23">
      <c r="B170" t="s">
        <v>2414</v>
      </c>
      <c r="C170" t="s">
        <v>2415</v>
      </c>
      <c r="D170" t="s">
        <v>2136</v>
      </c>
      <c r="E170" t="s">
        <v>106</v>
      </c>
      <c r="F170" s="86">
        <v>45106</v>
      </c>
      <c r="G170" s="77">
        <v>46223.882266000001</v>
      </c>
      <c r="H170" s="77">
        <v>-5.1846410000000001</v>
      </c>
      <c r="I170" s="77">
        <v>-2.3965422140000001</v>
      </c>
      <c r="J170" s="96">
        <f t="shared" si="2"/>
        <v>8.9727213670506862E-3</v>
      </c>
      <c r="K170" s="96">
        <f>I170/'סכום נכסי הקרן'!$C$42</f>
        <v>-2.1614442443444688E-5</v>
      </c>
      <c r="W170" s="91"/>
    </row>
    <row r="171" spans="2:23">
      <c r="B171" t="s">
        <v>2416</v>
      </c>
      <c r="C171" t="s">
        <v>2417</v>
      </c>
      <c r="D171" t="s">
        <v>2136</v>
      </c>
      <c r="E171" t="s">
        <v>106</v>
      </c>
      <c r="F171" s="86">
        <v>45106</v>
      </c>
      <c r="G171" s="77">
        <v>152530.62658499999</v>
      </c>
      <c r="H171" s="77">
        <v>-5.0981639999999997</v>
      </c>
      <c r="I171" s="77">
        <v>-7.7762613109999998</v>
      </c>
      <c r="J171" s="96">
        <f t="shared" si="2"/>
        <v>2.9114540780202289E-2</v>
      </c>
      <c r="K171" s="96">
        <f>I171/'סכום נכסי הקרן'!$C$42</f>
        <v>-7.01341923167122E-5</v>
      </c>
      <c r="W171" s="91"/>
    </row>
    <row r="172" spans="2:23">
      <c r="B172" t="s">
        <v>2418</v>
      </c>
      <c r="C172" t="s">
        <v>2419</v>
      </c>
      <c r="D172" t="s">
        <v>2136</v>
      </c>
      <c r="E172" t="s">
        <v>106</v>
      </c>
      <c r="F172" s="86">
        <v>45106</v>
      </c>
      <c r="G172" s="77">
        <v>68293.246725000005</v>
      </c>
      <c r="H172" s="77">
        <v>-4.6964779999999999</v>
      </c>
      <c r="I172" s="77">
        <v>-3.2073775099999997</v>
      </c>
      <c r="J172" s="96">
        <f t="shared" si="2"/>
        <v>1.2008511491287599E-2</v>
      </c>
      <c r="K172" s="96">
        <f>I172/'סכום נכסי הקרן'!$C$42</f>
        <v>-2.8927375524332797E-5</v>
      </c>
      <c r="W172" s="91"/>
    </row>
    <row r="173" spans="2:23">
      <c r="B173" t="s">
        <v>2420</v>
      </c>
      <c r="C173" t="s">
        <v>2421</v>
      </c>
      <c r="D173" t="s">
        <v>2136</v>
      </c>
      <c r="E173" t="s">
        <v>106</v>
      </c>
      <c r="F173" s="86">
        <v>45090</v>
      </c>
      <c r="G173" s="77">
        <v>50807.608289999996</v>
      </c>
      <c r="H173" s="77">
        <v>7.8681419999999997</v>
      </c>
      <c r="I173" s="77">
        <v>3.9976149569999997</v>
      </c>
      <c r="J173" s="96">
        <f t="shared" si="2"/>
        <v>-1.496718269028384E-2</v>
      </c>
      <c r="K173" s="96">
        <f>I173/'סכום נכסי הקרן'!$C$42</f>
        <v>3.6054536362583807E-5</v>
      </c>
      <c r="W173" s="91"/>
    </row>
    <row r="174" spans="2:23">
      <c r="B174" t="s">
        <v>2422</v>
      </c>
      <c r="C174" t="s">
        <v>2423</v>
      </c>
      <c r="D174" t="s">
        <v>2136</v>
      </c>
      <c r="E174" t="s">
        <v>106</v>
      </c>
      <c r="F174" s="86">
        <v>45090</v>
      </c>
      <c r="G174" s="77">
        <v>50807.608289999996</v>
      </c>
      <c r="H174" s="77">
        <v>7.7434349999999998</v>
      </c>
      <c r="I174" s="77">
        <v>3.9342539489999999</v>
      </c>
      <c r="J174" s="96">
        <f t="shared" si="2"/>
        <v>-1.4729957296548518E-2</v>
      </c>
      <c r="K174" s="96">
        <f>I174/'סכום נכסי הקרן'!$C$42</f>
        <v>3.5483082685459207E-5</v>
      </c>
      <c r="W174" s="91"/>
    </row>
    <row r="175" spans="2:23">
      <c r="B175" t="s">
        <v>2424</v>
      </c>
      <c r="C175" t="s">
        <v>2425</v>
      </c>
      <c r="D175" t="s">
        <v>2136</v>
      </c>
      <c r="E175" t="s">
        <v>106</v>
      </c>
      <c r="F175" s="86">
        <v>45089</v>
      </c>
      <c r="G175" s="77">
        <v>84679.347150000001</v>
      </c>
      <c r="H175" s="77">
        <v>7.2556719999999997</v>
      </c>
      <c r="I175" s="77">
        <v>6.1440553449999999</v>
      </c>
      <c r="J175" s="96">
        <f t="shared" si="2"/>
        <v>-2.300351579553836E-2</v>
      </c>
      <c r="K175" s="96">
        <f>I175/'סכום נכסי הקרן'!$C$42</f>
        <v>5.5413307492793116E-5</v>
      </c>
      <c r="W175" s="91"/>
    </row>
    <row r="176" spans="2:23">
      <c r="B176" t="s">
        <v>2426</v>
      </c>
      <c r="C176" t="s">
        <v>2427</v>
      </c>
      <c r="D176" t="s">
        <v>2136</v>
      </c>
      <c r="E176" t="s">
        <v>106</v>
      </c>
      <c r="F176" s="86">
        <v>45089</v>
      </c>
      <c r="G176" s="77">
        <v>135486.95543999999</v>
      </c>
      <c r="H176" s="77">
        <v>7.2692439999999996</v>
      </c>
      <c r="I176" s="77">
        <v>9.8488773239999983</v>
      </c>
      <c r="J176" s="96">
        <f t="shared" si="2"/>
        <v>-3.6874473351762027E-2</v>
      </c>
      <c r="K176" s="96">
        <f>I176/'סכום נכסי הקרן'!$C$42</f>
        <v>8.8827140539634789E-5</v>
      </c>
      <c r="W176" s="91"/>
    </row>
    <row r="177" spans="2:23">
      <c r="B177" t="s">
        <v>2428</v>
      </c>
      <c r="C177" t="s">
        <v>2429</v>
      </c>
      <c r="D177" t="s">
        <v>2136</v>
      </c>
      <c r="E177" t="s">
        <v>106</v>
      </c>
      <c r="F177" s="86">
        <v>45089</v>
      </c>
      <c r="G177" s="77">
        <v>67743.477719999995</v>
      </c>
      <c r="H177" s="77">
        <v>7.2692439999999996</v>
      </c>
      <c r="I177" s="77">
        <v>4.9244386619999991</v>
      </c>
      <c r="J177" s="96">
        <f t="shared" si="2"/>
        <v>-1.8437236675881014E-2</v>
      </c>
      <c r="K177" s="96">
        <f>I177/'סכום נכסי הקרן'!$C$42</f>
        <v>4.4413570269817394E-5</v>
      </c>
      <c r="W177" s="91"/>
    </row>
    <row r="178" spans="2:23">
      <c r="B178" t="s">
        <v>2430</v>
      </c>
      <c r="C178" t="s">
        <v>2431</v>
      </c>
      <c r="D178" t="s">
        <v>2136</v>
      </c>
      <c r="E178" t="s">
        <v>106</v>
      </c>
      <c r="F178" s="86">
        <v>45089</v>
      </c>
      <c r="G178" s="77">
        <v>84679.347150000001</v>
      </c>
      <c r="H178" s="77">
        <v>7.2019219999999997</v>
      </c>
      <c r="I178" s="77">
        <v>6.0985402949999994</v>
      </c>
      <c r="J178" s="96">
        <f t="shared" si="2"/>
        <v>-2.2833106169840283E-2</v>
      </c>
      <c r="K178" s="96">
        <f>I178/'סכום נכסי הקרן'!$C$42</f>
        <v>5.5002806720977576E-5</v>
      </c>
      <c r="W178" s="91"/>
    </row>
    <row r="179" spans="2:23">
      <c r="B179" t="s">
        <v>2432</v>
      </c>
      <c r="C179" t="s">
        <v>2433</v>
      </c>
      <c r="D179" t="s">
        <v>2136</v>
      </c>
      <c r="E179" t="s">
        <v>106</v>
      </c>
      <c r="F179" s="86">
        <v>45089</v>
      </c>
      <c r="G179" s="77">
        <v>28704.417870000001</v>
      </c>
      <c r="H179" s="77">
        <v>7.0829940000000002</v>
      </c>
      <c r="I179" s="77">
        <v>2.0331321499999997</v>
      </c>
      <c r="J179" s="96">
        <f t="shared" si="2"/>
        <v>-7.6121038794031018E-3</v>
      </c>
      <c r="K179" s="96">
        <f>I179/'סכום נכסי הקרן'!$C$42</f>
        <v>1.8336842797667466E-5</v>
      </c>
      <c r="W179" s="91"/>
    </row>
    <row r="180" spans="2:23">
      <c r="B180" t="s">
        <v>2434</v>
      </c>
      <c r="C180" t="s">
        <v>2435</v>
      </c>
      <c r="D180" t="s">
        <v>2136</v>
      </c>
      <c r="E180" t="s">
        <v>106</v>
      </c>
      <c r="F180" s="86">
        <v>45089</v>
      </c>
      <c r="G180" s="77">
        <v>67743.477719999995</v>
      </c>
      <c r="H180" s="77">
        <v>6.9371809999999998</v>
      </c>
      <c r="I180" s="77">
        <v>4.6994877229999998</v>
      </c>
      <c r="J180" s="96">
        <f t="shared" si="2"/>
        <v>-1.7595014041490394E-2</v>
      </c>
      <c r="K180" s="96">
        <f>I180/'סכום נכסי הקרן'!$C$42</f>
        <v>4.2384735102545715E-5</v>
      </c>
      <c r="W180" s="91"/>
    </row>
    <row r="181" spans="2:23">
      <c r="B181" t="s">
        <v>2436</v>
      </c>
      <c r="C181" t="s">
        <v>2437</v>
      </c>
      <c r="D181" t="s">
        <v>2136</v>
      </c>
      <c r="E181" t="s">
        <v>106</v>
      </c>
      <c r="F181" s="86">
        <v>45089</v>
      </c>
      <c r="G181" s="77">
        <v>67743.477719999995</v>
      </c>
      <c r="H181" s="77">
        <v>6.9192859999999996</v>
      </c>
      <c r="I181" s="77">
        <v>4.6873652309999994</v>
      </c>
      <c r="J181" s="96">
        <f t="shared" si="2"/>
        <v>-1.7549627090926834E-2</v>
      </c>
      <c r="K181" s="96">
        <f>I181/'סכום נכסי הקרן'!$C$42</f>
        <v>4.2275402204475126E-5</v>
      </c>
      <c r="W181" s="91"/>
    </row>
    <row r="182" spans="2:23">
      <c r="B182" t="s">
        <v>2438</v>
      </c>
      <c r="C182" t="s">
        <v>2439</v>
      </c>
      <c r="D182" t="s">
        <v>2136</v>
      </c>
      <c r="E182" t="s">
        <v>106</v>
      </c>
      <c r="F182" s="86">
        <v>45098</v>
      </c>
      <c r="G182" s="77">
        <v>225247.06341900001</v>
      </c>
      <c r="H182" s="77">
        <v>6.6847599999999998</v>
      </c>
      <c r="I182" s="77">
        <v>15.057224871000001</v>
      </c>
      <c r="J182" s="96">
        <f t="shared" si="2"/>
        <v>-5.6374672867960891E-2</v>
      </c>
      <c r="K182" s="96">
        <f>I182/'סכום נכסי הקרן'!$C$42</f>
        <v>1.3580128838583161E-4</v>
      </c>
      <c r="W182" s="91"/>
    </row>
    <row r="183" spans="2:23">
      <c r="B183" t="s">
        <v>2440</v>
      </c>
      <c r="C183" t="s">
        <v>2441</v>
      </c>
      <c r="D183" t="s">
        <v>2136</v>
      </c>
      <c r="E183" t="s">
        <v>106</v>
      </c>
      <c r="F183" s="86">
        <v>45098</v>
      </c>
      <c r="G183" s="77">
        <v>84679.347150000001</v>
      </c>
      <c r="H183" s="77">
        <v>6.7402119999999996</v>
      </c>
      <c r="I183" s="77">
        <v>5.7075679170000004</v>
      </c>
      <c r="J183" s="96">
        <f t="shared" si="2"/>
        <v>-2.136929460436322E-2</v>
      </c>
      <c r="K183" s="96">
        <f>I183/'סכום נכסי הקרן'!$C$42</f>
        <v>5.147662224073304E-5</v>
      </c>
      <c r="W183" s="91"/>
    </row>
    <row r="184" spans="2:23">
      <c r="B184" t="s">
        <v>2442</v>
      </c>
      <c r="C184" t="s">
        <v>2443</v>
      </c>
      <c r="D184" t="s">
        <v>2136</v>
      </c>
      <c r="E184" t="s">
        <v>106</v>
      </c>
      <c r="F184" s="86">
        <v>45098</v>
      </c>
      <c r="G184" s="77">
        <v>67743.477719999995</v>
      </c>
      <c r="H184" s="77">
        <v>6.7409829999999999</v>
      </c>
      <c r="I184" s="77">
        <v>4.5665764630000005</v>
      </c>
      <c r="J184" s="96">
        <f t="shared" si="2"/>
        <v>-1.7097390550630566E-2</v>
      </c>
      <c r="K184" s="96">
        <f>I184/'סכום נכסי הקרן'!$C$42</f>
        <v>4.1186006883792258E-5</v>
      </c>
      <c r="W184" s="91"/>
    </row>
    <row r="185" spans="2:23">
      <c r="B185" t="s">
        <v>2444</v>
      </c>
      <c r="C185" t="s">
        <v>2445</v>
      </c>
      <c r="D185" t="s">
        <v>2136</v>
      </c>
      <c r="E185" t="s">
        <v>106</v>
      </c>
      <c r="F185" s="86">
        <v>45097</v>
      </c>
      <c r="G185" s="77">
        <v>135486.95543999999</v>
      </c>
      <c r="H185" s="77">
        <v>6.4184150000000004</v>
      </c>
      <c r="I185" s="77">
        <v>8.6961153049999993</v>
      </c>
      <c r="J185" s="96">
        <f t="shared" si="2"/>
        <v>-3.2558499972039294E-2</v>
      </c>
      <c r="K185" s="96">
        <f>I185/'סכום נכסי הקרן'!$C$42</f>
        <v>7.8430366318379797E-5</v>
      </c>
      <c r="W185" s="91"/>
    </row>
    <row r="186" spans="2:23">
      <c r="B186" t="s">
        <v>2446</v>
      </c>
      <c r="C186" t="s">
        <v>2447</v>
      </c>
      <c r="D186" t="s">
        <v>2136</v>
      </c>
      <c r="E186" t="s">
        <v>106</v>
      </c>
      <c r="F186" s="86">
        <v>45097</v>
      </c>
      <c r="G186" s="77">
        <v>143954.890155</v>
      </c>
      <c r="H186" s="77">
        <v>6.4118779999999997</v>
      </c>
      <c r="I186" s="77">
        <v>9.2302125220000004</v>
      </c>
      <c r="J186" s="96">
        <f t="shared" si="2"/>
        <v>-3.4558174955047219E-2</v>
      </c>
      <c r="K186" s="96">
        <f>I186/'סכום נכסי הקרן'!$C$42</f>
        <v>8.3247395406627062E-5</v>
      </c>
      <c r="W186" s="91"/>
    </row>
    <row r="187" spans="2:23">
      <c r="B187" t="s">
        <v>2448</v>
      </c>
      <c r="C187" t="s">
        <v>2449</v>
      </c>
      <c r="D187" t="s">
        <v>2136</v>
      </c>
      <c r="E187" t="s">
        <v>106</v>
      </c>
      <c r="F187" s="86">
        <v>45097</v>
      </c>
      <c r="G187" s="77">
        <v>160890.75958499999</v>
      </c>
      <c r="H187" s="77">
        <v>6.4118779999999997</v>
      </c>
      <c r="I187" s="77">
        <v>10.316119876999998</v>
      </c>
      <c r="J187" s="96">
        <f t="shared" si="2"/>
        <v>-3.8623842594835339E-2</v>
      </c>
      <c r="K187" s="96">
        <f>I187/'סכום נכסי הקרן'!$C$42</f>
        <v>9.3041206626161337E-5</v>
      </c>
      <c r="W187" s="91"/>
    </row>
    <row r="188" spans="2:23">
      <c r="B188" t="s">
        <v>2450</v>
      </c>
      <c r="C188" t="s">
        <v>2451</v>
      </c>
      <c r="D188" t="s">
        <v>2136</v>
      </c>
      <c r="E188" t="s">
        <v>106</v>
      </c>
      <c r="F188" s="86">
        <v>45098</v>
      </c>
      <c r="G188" s="77">
        <v>69457.706850000002</v>
      </c>
      <c r="H188" s="77">
        <v>6.1826660000000002</v>
      </c>
      <c r="I188" s="77">
        <v>4.294337767</v>
      </c>
      <c r="J188" s="96">
        <f t="shared" si="2"/>
        <v>-1.6078121225739289E-2</v>
      </c>
      <c r="K188" s="96">
        <f>I188/'סכום נכסי הקרן'!$C$42</f>
        <v>3.8730682879401297E-5</v>
      </c>
      <c r="W188" s="91"/>
    </row>
    <row r="189" spans="2:23">
      <c r="B189" t="s">
        <v>2452</v>
      </c>
      <c r="C189" t="s">
        <v>2172</v>
      </c>
      <c r="D189" t="s">
        <v>2136</v>
      </c>
      <c r="E189" t="s">
        <v>106</v>
      </c>
      <c r="F189" s="86">
        <v>45043</v>
      </c>
      <c r="G189" s="77">
        <v>384900</v>
      </c>
      <c r="H189" s="77">
        <v>6.0635700000000003</v>
      </c>
      <c r="I189" s="77">
        <v>23.33868</v>
      </c>
      <c r="J189" s="96">
        <f t="shared" si="2"/>
        <v>-8.7380673493431107E-2</v>
      </c>
      <c r="K189" s="96">
        <f>I189/'סכום נכסי הקרן'!$C$42</f>
        <v>2.1049182969491966E-4</v>
      </c>
      <c r="W189" s="91"/>
    </row>
    <row r="190" spans="2:23">
      <c r="B190" t="s">
        <v>2453</v>
      </c>
      <c r="C190" t="s">
        <v>2454</v>
      </c>
      <c r="D190" t="s">
        <v>2136</v>
      </c>
      <c r="E190" t="s">
        <v>106</v>
      </c>
      <c r="F190" s="86">
        <v>45050</v>
      </c>
      <c r="G190" s="77">
        <v>101615.21657999999</v>
      </c>
      <c r="H190" s="77">
        <v>5.9883559999999996</v>
      </c>
      <c r="I190" s="77">
        <v>6.0850811980000001</v>
      </c>
      <c r="J190" s="96">
        <f t="shared" si="2"/>
        <v>-2.278271493261207E-2</v>
      </c>
      <c r="K190" s="96">
        <f>I190/'סכום נכסי הקרן'!$C$42</f>
        <v>5.4881418966675648E-5</v>
      </c>
      <c r="W190" s="91"/>
    </row>
    <row r="191" spans="2:23">
      <c r="B191" t="s">
        <v>2455</v>
      </c>
      <c r="C191" t="s">
        <v>2456</v>
      </c>
      <c r="D191" t="s">
        <v>2136</v>
      </c>
      <c r="E191" t="s">
        <v>106</v>
      </c>
      <c r="F191" s="86">
        <v>45050</v>
      </c>
      <c r="G191" s="77">
        <v>59275.543005</v>
      </c>
      <c r="H191" s="77">
        <v>5.932658</v>
      </c>
      <c r="I191" s="77">
        <v>3.5166151450000007</v>
      </c>
      <c r="J191" s="96">
        <f t="shared" si="2"/>
        <v>-1.3166305883079077E-2</v>
      </c>
      <c r="K191" s="96">
        <f>I191/'סכום נכסי הקרן'!$C$42</f>
        <v>3.1716393395166966E-5</v>
      </c>
      <c r="W191" s="91"/>
    </row>
    <row r="192" spans="2:23">
      <c r="B192" t="s">
        <v>2457</v>
      </c>
      <c r="C192" t="s">
        <v>2458</v>
      </c>
      <c r="D192" t="s">
        <v>2136</v>
      </c>
      <c r="E192" t="s">
        <v>106</v>
      </c>
      <c r="F192" s="86">
        <v>45040</v>
      </c>
      <c r="G192" s="77">
        <v>10215246</v>
      </c>
      <c r="H192" s="77">
        <v>5.5465520000000001</v>
      </c>
      <c r="I192" s="77">
        <f>566.59397+6.37875790562646</f>
        <v>572.97272790562647</v>
      </c>
      <c r="J192" s="96">
        <f t="shared" si="2"/>
        <v>-2.1452259878348769</v>
      </c>
      <c r="K192" s="96">
        <f>I192/'סכום נכסי הקרן'!$C$42</f>
        <v>5.1676477788008858E-3</v>
      </c>
    </row>
    <row r="193" spans="2:23">
      <c r="B193" t="s">
        <v>2459</v>
      </c>
      <c r="C193" t="s">
        <v>2170</v>
      </c>
      <c r="D193" t="s">
        <v>2136</v>
      </c>
      <c r="E193" t="s">
        <v>106</v>
      </c>
      <c r="F193" s="86">
        <v>45085</v>
      </c>
      <c r="G193" s="77">
        <v>500370</v>
      </c>
      <c r="H193" s="77">
        <v>5.2425759999999997</v>
      </c>
      <c r="I193" s="77">
        <v>26.232279999999999</v>
      </c>
      <c r="J193" s="96">
        <f t="shared" si="2"/>
        <v>-9.8214393173404108E-2</v>
      </c>
      <c r="K193" s="96">
        <f>I193/'סכום נכסי הקרן'!$C$42</f>
        <v>2.3658924216234367E-4</v>
      </c>
      <c r="W193" s="91"/>
    </row>
    <row r="194" spans="2:23">
      <c r="B194" t="s">
        <v>2460</v>
      </c>
      <c r="C194" t="s">
        <v>2461</v>
      </c>
      <c r="D194" t="s">
        <v>2136</v>
      </c>
      <c r="E194" t="s">
        <v>106</v>
      </c>
      <c r="F194" s="86">
        <v>45105</v>
      </c>
      <c r="G194" s="77">
        <v>161044.56177599999</v>
      </c>
      <c r="H194" s="77">
        <v>5.2849570000000003</v>
      </c>
      <c r="I194" s="77">
        <v>8.5111360529999995</v>
      </c>
      <c r="J194" s="96">
        <f t="shared" si="2"/>
        <v>-3.1865932456564078E-2</v>
      </c>
      <c r="K194" s="96">
        <f>I194/'סכום נכסי הקרן'!$C$42</f>
        <v>7.6762036266762577E-5</v>
      </c>
      <c r="W194" s="91"/>
    </row>
    <row r="195" spans="2:23">
      <c r="B195" t="s">
        <v>2462</v>
      </c>
      <c r="C195" t="s">
        <v>2463</v>
      </c>
      <c r="D195" t="s">
        <v>2136</v>
      </c>
      <c r="E195" t="s">
        <v>106</v>
      </c>
      <c r="F195" s="86">
        <v>45082</v>
      </c>
      <c r="G195" s="77">
        <v>155003.85649800001</v>
      </c>
      <c r="H195" s="77">
        <v>3.404795</v>
      </c>
      <c r="I195" s="77">
        <v>5.27756341</v>
      </c>
      <c r="J195" s="96">
        <f t="shared" si="2"/>
        <v>-1.975934565151452E-2</v>
      </c>
      <c r="K195" s="96">
        <f>I195/'סכום נכסי הקרן'!$C$42</f>
        <v>4.759840652949779E-5</v>
      </c>
      <c r="W195" s="91"/>
    </row>
    <row r="196" spans="2:23">
      <c r="B196" t="s">
        <v>2464</v>
      </c>
      <c r="C196" t="s">
        <v>2465</v>
      </c>
      <c r="D196" t="s">
        <v>2136</v>
      </c>
      <c r="E196" t="s">
        <v>106</v>
      </c>
      <c r="F196" s="86">
        <v>45131</v>
      </c>
      <c r="G196" s="77">
        <v>106196.65119999999</v>
      </c>
      <c r="H196" s="77">
        <v>-7.4373379999999996</v>
      </c>
      <c r="I196" s="77">
        <v>-7.8982039000000004</v>
      </c>
      <c r="J196" s="96">
        <f t="shared" si="2"/>
        <v>2.9571097258732897E-2</v>
      </c>
      <c r="K196" s="96">
        <f>I196/'סכום נכסי הקרן'!$C$42</f>
        <v>-7.123399396257845E-5</v>
      </c>
      <c r="W196" s="91"/>
    </row>
    <row r="197" spans="2:23">
      <c r="B197" t="s">
        <v>2464</v>
      </c>
      <c r="C197" t="s">
        <v>2466</v>
      </c>
      <c r="D197" t="s">
        <v>2136</v>
      </c>
      <c r="E197" t="s">
        <v>106</v>
      </c>
      <c r="F197" s="86">
        <v>45131</v>
      </c>
      <c r="G197" s="77">
        <v>56391.297120000003</v>
      </c>
      <c r="H197" s="77">
        <v>-7.4373379999999996</v>
      </c>
      <c r="I197" s="77">
        <v>-4.1940113730000004</v>
      </c>
      <c r="J197" s="96">
        <f t="shared" si="2"/>
        <v>1.5702496388478256E-2</v>
      </c>
      <c r="K197" s="96">
        <f>I197/'סכום נכסי הקרן'!$C$42</f>
        <v>-3.7825837950735524E-5</v>
      </c>
      <c r="W197" s="91"/>
    </row>
    <row r="198" spans="2:23">
      <c r="B198" t="s">
        <v>2467</v>
      </c>
      <c r="C198" t="s">
        <v>2468</v>
      </c>
      <c r="D198" t="s">
        <v>2136</v>
      </c>
      <c r="E198" t="s">
        <v>106</v>
      </c>
      <c r="F198" s="86">
        <v>45131</v>
      </c>
      <c r="G198" s="77">
        <v>140829.139157</v>
      </c>
      <c r="H198" s="77">
        <v>-7.3468770000000001</v>
      </c>
      <c r="I198" s="77">
        <v>-10.346543852</v>
      </c>
      <c r="J198" s="96">
        <f t="shared" si="2"/>
        <v>3.8737750811831645E-2</v>
      </c>
      <c r="K198" s="96">
        <f>I198/'סכום נכסי הקרן'!$C$42</f>
        <v>-9.3315600814879073E-5</v>
      </c>
      <c r="W198" s="91"/>
    </row>
    <row r="199" spans="2:23">
      <c r="B199" t="s">
        <v>2469</v>
      </c>
      <c r="C199" t="s">
        <v>2470</v>
      </c>
      <c r="D199" t="s">
        <v>2136</v>
      </c>
      <c r="E199" t="s">
        <v>106</v>
      </c>
      <c r="F199" s="86">
        <v>45131</v>
      </c>
      <c r="G199" s="77">
        <v>56537.928748999999</v>
      </c>
      <c r="H199" s="77">
        <v>-7.316757</v>
      </c>
      <c r="I199" s="77">
        <v>-4.1367430719999998</v>
      </c>
      <c r="J199" s="96">
        <f t="shared" si="2"/>
        <v>1.548808226089244E-2</v>
      </c>
      <c r="K199" s="96">
        <f>I199/'סכום נכסי הקרן'!$C$42</f>
        <v>-3.7309334469775611E-5</v>
      </c>
      <c r="W199" s="91"/>
    </row>
    <row r="200" spans="2:23">
      <c r="B200" t="s">
        <v>2471</v>
      </c>
      <c r="C200" t="s">
        <v>2472</v>
      </c>
      <c r="D200" t="s">
        <v>2136</v>
      </c>
      <c r="E200" t="s">
        <v>106</v>
      </c>
      <c r="F200" s="86">
        <v>45126</v>
      </c>
      <c r="G200" s="77">
        <v>94110.230228</v>
      </c>
      <c r="H200" s="77">
        <v>-7.4711470000000002</v>
      </c>
      <c r="I200" s="77">
        <v>-7.0311135409999999</v>
      </c>
      <c r="J200" s="96">
        <f t="shared" si="2"/>
        <v>2.6324686598443583E-2</v>
      </c>
      <c r="K200" s="96">
        <f>I200/'סכום נכסי הקרן'!$C$42</f>
        <v>-6.3413695806181645E-5</v>
      </c>
      <c r="W200" s="91"/>
    </row>
    <row r="201" spans="2:23">
      <c r="B201" t="s">
        <v>2473</v>
      </c>
      <c r="C201" t="s">
        <v>2474</v>
      </c>
      <c r="D201" t="s">
        <v>2136</v>
      </c>
      <c r="E201" t="s">
        <v>106</v>
      </c>
      <c r="F201" s="86">
        <v>45138</v>
      </c>
      <c r="G201" s="77">
        <v>120541.017668</v>
      </c>
      <c r="H201" s="77">
        <v>-4.6942180000000002</v>
      </c>
      <c r="I201" s="77">
        <v>-5.6584575610000005</v>
      </c>
      <c r="J201" s="96">
        <f t="shared" si="2"/>
        <v>2.118542405201055E-2</v>
      </c>
      <c r="K201" s="96">
        <f>I201/'סכום נכסי הקרן'!$C$42</f>
        <v>-5.1033695361774642E-5</v>
      </c>
      <c r="W201" s="91"/>
    </row>
    <row r="202" spans="2:23">
      <c r="B202" t="s">
        <v>2475</v>
      </c>
      <c r="C202" t="s">
        <v>2476</v>
      </c>
      <c r="D202" t="s">
        <v>2136</v>
      </c>
      <c r="E202" t="s">
        <v>106</v>
      </c>
      <c r="F202" s="86">
        <v>45132</v>
      </c>
      <c r="G202" s="77">
        <v>41009.605816000003</v>
      </c>
      <c r="H202" s="77">
        <v>-4.3424469999999999</v>
      </c>
      <c r="I202" s="77">
        <v>-1.7808203710000003</v>
      </c>
      <c r="J202" s="96">
        <f t="shared" si="2"/>
        <v>6.6674414914983148E-3</v>
      </c>
      <c r="K202" s="96">
        <f>I202/'סכום נכסי הקרן'!$C$42</f>
        <v>-1.6061239892306494E-5</v>
      </c>
      <c r="W202" s="91"/>
    </row>
    <row r="203" spans="2:23">
      <c r="B203" t="s">
        <v>2477</v>
      </c>
      <c r="C203" t="s">
        <v>2478</v>
      </c>
      <c r="D203" t="s">
        <v>2136</v>
      </c>
      <c r="E203" t="s">
        <v>106</v>
      </c>
      <c r="F203" s="86">
        <v>45133</v>
      </c>
      <c r="G203" s="77">
        <v>660960</v>
      </c>
      <c r="H203" s="77">
        <v>-4.4604239999999997</v>
      </c>
      <c r="I203" s="77">
        <v>-29.481619999999999</v>
      </c>
      <c r="J203" s="96">
        <f t="shared" si="2"/>
        <v>0.11038001340595992</v>
      </c>
      <c r="K203" s="96">
        <f>I203/'סכום נכסי הקרן'!$C$42</f>
        <v>-2.6589507787802639E-4</v>
      </c>
    </row>
    <row r="204" spans="2:23">
      <c r="B204" t="s">
        <v>2479</v>
      </c>
      <c r="C204" t="s">
        <v>2480</v>
      </c>
      <c r="D204" t="s">
        <v>2136</v>
      </c>
      <c r="E204" t="s">
        <v>106</v>
      </c>
      <c r="F204" s="86">
        <v>45132</v>
      </c>
      <c r="G204" s="77">
        <v>39790.65825</v>
      </c>
      <c r="H204" s="77">
        <v>-4.0698790000000002</v>
      </c>
      <c r="I204" s="77">
        <v>-1.619431609</v>
      </c>
      <c r="J204" s="96">
        <f t="shared" ref="J204:J267" si="3">I204/$I$11</f>
        <v>6.063197433229763E-3</v>
      </c>
      <c r="K204" s="96">
        <f>I204/'סכום נכסי הקרן'!$C$42</f>
        <v>-1.4605672747738849E-5</v>
      </c>
      <c r="W204" s="91"/>
    </row>
    <row r="205" spans="2:23">
      <c r="B205" t="s">
        <v>2481</v>
      </c>
      <c r="C205" t="s">
        <v>2482</v>
      </c>
      <c r="D205" t="s">
        <v>2136</v>
      </c>
      <c r="E205" t="s">
        <v>106</v>
      </c>
      <c r="F205" s="86">
        <v>45132</v>
      </c>
      <c r="G205" s="77">
        <v>117812.559614</v>
      </c>
      <c r="H205" s="77">
        <v>-4.0472289999999997</v>
      </c>
      <c r="I205" s="77">
        <v>-4.7681442860000001</v>
      </c>
      <c r="J205" s="96">
        <f t="shared" si="3"/>
        <v>1.7852066141895565E-2</v>
      </c>
      <c r="K205" s="96">
        <f>I205/'סכום נכסי הקרן'!$C$42</f>
        <v>-4.3003949452561854E-5</v>
      </c>
      <c r="W205" s="91"/>
    </row>
    <row r="206" spans="2:23">
      <c r="B206" t="s">
        <v>2483</v>
      </c>
      <c r="C206" t="s">
        <v>2484</v>
      </c>
      <c r="D206" t="s">
        <v>2136</v>
      </c>
      <c r="E206" t="s">
        <v>106</v>
      </c>
      <c r="F206" s="86">
        <v>45132</v>
      </c>
      <c r="G206" s="77">
        <v>64700.389308000005</v>
      </c>
      <c r="H206" s="77">
        <v>-4.0387380000000004</v>
      </c>
      <c r="I206" s="77">
        <v>-2.6130792510000003</v>
      </c>
      <c r="J206" s="96">
        <f t="shared" si="3"/>
        <v>9.7834421160104407E-3</v>
      </c>
      <c r="K206" s="96">
        <f>I206/'סכום נכסי הקרן'!$C$42</f>
        <v>-2.356739252951839E-5</v>
      </c>
      <c r="W206" s="91"/>
    </row>
    <row r="207" spans="2:23">
      <c r="B207" t="s">
        <v>2485</v>
      </c>
      <c r="C207" t="s">
        <v>2486</v>
      </c>
      <c r="D207" t="s">
        <v>2136</v>
      </c>
      <c r="E207" t="s">
        <v>106</v>
      </c>
      <c r="F207" s="86">
        <v>45133</v>
      </c>
      <c r="G207" s="77">
        <v>92984.863045000006</v>
      </c>
      <c r="H207" s="77">
        <v>-3.9904630000000001</v>
      </c>
      <c r="I207" s="77">
        <v>-3.7105266539999997</v>
      </c>
      <c r="J207" s="96">
        <f t="shared" si="3"/>
        <v>1.3892316019665526E-2</v>
      </c>
      <c r="K207" s="96">
        <f>I207/'סכום נכסי הקרן'!$C$42</f>
        <v>-3.3465283577829939E-5</v>
      </c>
      <c r="W207" s="91"/>
    </row>
    <row r="208" spans="2:23">
      <c r="B208" t="s">
        <v>2487</v>
      </c>
      <c r="C208" t="s">
        <v>2488</v>
      </c>
      <c r="D208" t="s">
        <v>2136</v>
      </c>
      <c r="E208" t="s">
        <v>106</v>
      </c>
      <c r="F208" s="86">
        <v>45132</v>
      </c>
      <c r="G208" s="77">
        <v>48578.092820999998</v>
      </c>
      <c r="H208" s="77">
        <v>-3.925656</v>
      </c>
      <c r="I208" s="77">
        <v>-1.9070085979999996</v>
      </c>
      <c r="J208" s="96">
        <f t="shared" si="3"/>
        <v>7.1398937579590527E-3</v>
      </c>
      <c r="K208" s="96">
        <f>I208/'סכום נכסי הקרן'!$C$42</f>
        <v>-1.7199332997280198E-5</v>
      </c>
      <c r="W208" s="91"/>
    </row>
    <row r="209" spans="2:23">
      <c r="B209" t="s">
        <v>2489</v>
      </c>
      <c r="C209" t="s">
        <v>2490</v>
      </c>
      <c r="D209" t="s">
        <v>2136</v>
      </c>
      <c r="E209" t="s">
        <v>106</v>
      </c>
      <c r="F209" s="86">
        <v>45110</v>
      </c>
      <c r="G209" s="77">
        <v>32507.71716</v>
      </c>
      <c r="H209" s="77">
        <v>-3.8723550000000002</v>
      </c>
      <c r="I209" s="77">
        <v>-1.2588142660000001</v>
      </c>
      <c r="J209" s="96">
        <f t="shared" si="3"/>
        <v>4.7130359714525052E-3</v>
      </c>
      <c r="K209" s="96">
        <f>I209/'סכום נכסי הקרן'!$C$42</f>
        <v>-1.1353260685540369E-5</v>
      </c>
      <c r="W209" s="91"/>
    </row>
    <row r="210" spans="2:23">
      <c r="B210" t="s">
        <v>2489</v>
      </c>
      <c r="C210" t="s">
        <v>2491</v>
      </c>
      <c r="D210" t="s">
        <v>2136</v>
      </c>
      <c r="E210" t="s">
        <v>106</v>
      </c>
      <c r="F210" s="86">
        <v>45110</v>
      </c>
      <c r="G210" s="77">
        <v>27548.485219999999</v>
      </c>
      <c r="H210" s="77">
        <v>-3.8723550000000002</v>
      </c>
      <c r="I210" s="77">
        <v>-1.0667751920000001</v>
      </c>
      <c r="J210" s="96">
        <f t="shared" si="3"/>
        <v>3.994036284101941E-3</v>
      </c>
      <c r="K210" s="96">
        <f>I210/'סכום נכסי הקרן'!$C$42</f>
        <v>-9.6212580161872577E-6</v>
      </c>
      <c r="W210" s="91"/>
    </row>
    <row r="211" spans="2:23">
      <c r="B211" t="s">
        <v>2492</v>
      </c>
      <c r="C211" t="s">
        <v>2493</v>
      </c>
      <c r="D211" t="s">
        <v>2136</v>
      </c>
      <c r="E211" t="s">
        <v>106</v>
      </c>
      <c r="F211" s="86">
        <v>45110</v>
      </c>
      <c r="G211" s="77">
        <v>115464.87691200001</v>
      </c>
      <c r="H211" s="77">
        <v>-3.7616879999999999</v>
      </c>
      <c r="I211" s="77">
        <v>-4.3434287789999999</v>
      </c>
      <c r="J211" s="96">
        <f t="shared" si="3"/>
        <v>1.6261919353612594E-2</v>
      </c>
      <c r="K211" s="96">
        <f>I211/'סכום נכסי הקרן'!$C$42</f>
        <v>-3.9173435294595954E-5</v>
      </c>
      <c r="W211" s="91"/>
    </row>
    <row r="212" spans="2:23">
      <c r="B212" t="s">
        <v>2494</v>
      </c>
      <c r="C212" t="s">
        <v>2495</v>
      </c>
      <c r="D212" t="s">
        <v>2136</v>
      </c>
      <c r="E212" t="s">
        <v>106</v>
      </c>
      <c r="F212" s="86">
        <v>45110</v>
      </c>
      <c r="G212" s="77">
        <v>96492.783043999982</v>
      </c>
      <c r="H212" s="77">
        <v>-3.7936809999999999</v>
      </c>
      <c r="I212" s="77">
        <v>-3.660628397</v>
      </c>
      <c r="J212" s="96">
        <f t="shared" si="3"/>
        <v>1.370549554383706E-2</v>
      </c>
      <c r="K212" s="96">
        <f>I212/'סכום נכסי הקרן'!$C$42</f>
        <v>-3.3015250610476288E-5</v>
      </c>
      <c r="W212" s="91"/>
    </row>
    <row r="213" spans="2:23">
      <c r="B213" t="s">
        <v>2494</v>
      </c>
      <c r="C213" t="s">
        <v>2496</v>
      </c>
      <c r="D213" t="s">
        <v>2136</v>
      </c>
      <c r="E213" t="s">
        <v>106</v>
      </c>
      <c r="F213" s="86">
        <v>45110</v>
      </c>
      <c r="G213" s="77">
        <v>33355.579460000001</v>
      </c>
      <c r="H213" s="77">
        <v>-3.7936809999999999</v>
      </c>
      <c r="I213" s="77">
        <v>-1.265404288</v>
      </c>
      <c r="J213" s="96">
        <f t="shared" si="3"/>
        <v>4.7377091989313736E-3</v>
      </c>
      <c r="K213" s="96">
        <f>I213/'סכום נכסי הקרן'!$C$42</f>
        <v>-1.1412696171545137E-5</v>
      </c>
      <c r="W213" s="91"/>
    </row>
    <row r="214" spans="2:23">
      <c r="B214" t="s">
        <v>2497</v>
      </c>
      <c r="C214" t="s">
        <v>2498</v>
      </c>
      <c r="D214" t="s">
        <v>2136</v>
      </c>
      <c r="E214" t="s">
        <v>106</v>
      </c>
      <c r="F214" s="86">
        <v>45152</v>
      </c>
      <c r="G214" s="77">
        <v>164382.21513</v>
      </c>
      <c r="H214" s="77">
        <v>-2.8117939999999999</v>
      </c>
      <c r="I214" s="77">
        <v>-4.6220887319999999</v>
      </c>
      <c r="J214" s="96">
        <f t="shared" si="3"/>
        <v>1.73052300450822E-2</v>
      </c>
      <c r="K214" s="96">
        <f>I214/'סכום נכסי הקרן'!$C$42</f>
        <v>-4.1686672691469741E-5</v>
      </c>
      <c r="W214" s="91"/>
    </row>
    <row r="215" spans="2:23">
      <c r="B215" t="s">
        <v>2499</v>
      </c>
      <c r="C215" t="s">
        <v>2500</v>
      </c>
      <c r="D215" t="s">
        <v>2136</v>
      </c>
      <c r="E215" t="s">
        <v>106</v>
      </c>
      <c r="F215" s="86">
        <v>45160</v>
      </c>
      <c r="G215" s="77">
        <v>57612.316545000001</v>
      </c>
      <c r="H215" s="77">
        <v>-2.2028210000000001</v>
      </c>
      <c r="I215" s="77">
        <v>-1.2690964599999999</v>
      </c>
      <c r="J215" s="96">
        <f t="shared" si="3"/>
        <v>4.7515327946108885E-3</v>
      </c>
      <c r="K215" s="96">
        <f>I215/'סכום נכסי הקרן'!$C$42</f>
        <v>-1.1445995914282444E-5</v>
      </c>
      <c r="W215" s="91"/>
    </row>
    <row r="216" spans="2:23">
      <c r="B216" t="s">
        <v>2501</v>
      </c>
      <c r="C216" t="s">
        <v>2502</v>
      </c>
      <c r="D216" t="s">
        <v>2136</v>
      </c>
      <c r="E216" t="s">
        <v>106</v>
      </c>
      <c r="F216" s="86">
        <v>45155</v>
      </c>
      <c r="G216" s="77">
        <v>98835.252353999982</v>
      </c>
      <c r="H216" s="77">
        <v>-2.149362</v>
      </c>
      <c r="I216" s="77">
        <v>-2.1243278270000001</v>
      </c>
      <c r="J216" s="96">
        <f t="shared" si="3"/>
        <v>7.9535430557382426E-3</v>
      </c>
      <c r="K216" s="96">
        <f>I216/'סכום נכסי הקרן'!$C$42</f>
        <v>-1.9159337682210936E-5</v>
      </c>
      <c r="W216" s="91"/>
    </row>
    <row r="217" spans="2:23">
      <c r="B217" t="s">
        <v>2503</v>
      </c>
      <c r="C217" t="s">
        <v>2504</v>
      </c>
      <c r="D217" t="s">
        <v>2136</v>
      </c>
      <c r="E217" t="s">
        <v>106</v>
      </c>
      <c r="F217" s="86">
        <v>45155</v>
      </c>
      <c r="G217" s="77">
        <v>98843.172479999994</v>
      </c>
      <c r="H217" s="77">
        <v>-2.1411769999999999</v>
      </c>
      <c r="I217" s="77">
        <v>-2.116407701</v>
      </c>
      <c r="J217" s="96">
        <f t="shared" si="3"/>
        <v>7.9238898815213281E-3</v>
      </c>
      <c r="K217" s="96">
        <f>I217/'סכום נכסי הקרן'!$C$42</f>
        <v>-1.908790597257036E-5</v>
      </c>
      <c r="W217" s="91"/>
    </row>
    <row r="218" spans="2:23">
      <c r="B218" t="s">
        <v>2505</v>
      </c>
      <c r="C218" t="s">
        <v>2506</v>
      </c>
      <c r="D218" t="s">
        <v>2136</v>
      </c>
      <c r="E218" t="s">
        <v>106</v>
      </c>
      <c r="F218" s="86">
        <v>45160</v>
      </c>
      <c r="G218" s="77">
        <v>82369.310400000002</v>
      </c>
      <c r="H218" s="77">
        <v>-2.1209280000000001</v>
      </c>
      <c r="I218" s="77">
        <v>-1.746993893</v>
      </c>
      <c r="J218" s="96">
        <f t="shared" si="3"/>
        <v>6.5407942076951709E-3</v>
      </c>
      <c r="K218" s="96">
        <f>I218/'סכום נכסי הקרן'!$C$42</f>
        <v>-1.575615848897284E-5</v>
      </c>
      <c r="W218" s="91"/>
    </row>
    <row r="219" spans="2:23">
      <c r="B219" t="s">
        <v>2507</v>
      </c>
      <c r="C219" t="s">
        <v>2508</v>
      </c>
      <c r="D219" t="s">
        <v>2136</v>
      </c>
      <c r="E219" t="s">
        <v>106</v>
      </c>
      <c r="F219" s="86">
        <v>45160</v>
      </c>
      <c r="G219" s="77">
        <v>82369.310400000002</v>
      </c>
      <c r="H219" s="77">
        <v>-2.1209280000000001</v>
      </c>
      <c r="I219" s="77">
        <v>-1.746993893</v>
      </c>
      <c r="J219" s="96">
        <f t="shared" si="3"/>
        <v>6.5407942076951709E-3</v>
      </c>
      <c r="K219" s="96">
        <f>I219/'סכום נכסי הקרן'!$C$42</f>
        <v>-1.575615848897284E-5</v>
      </c>
      <c r="W219" s="91"/>
    </row>
    <row r="220" spans="2:23">
      <c r="B220" t="s">
        <v>2509</v>
      </c>
      <c r="C220" t="s">
        <v>2510</v>
      </c>
      <c r="D220" t="s">
        <v>2136</v>
      </c>
      <c r="E220" t="s">
        <v>106</v>
      </c>
      <c r="F220" s="86">
        <v>45162</v>
      </c>
      <c r="G220" s="77">
        <v>224916</v>
      </c>
      <c r="H220" s="77">
        <v>-2.3258510000000001</v>
      </c>
      <c r="I220" s="77">
        <v>-5.2312099999999999</v>
      </c>
      <c r="J220" s="96">
        <f t="shared" si="3"/>
        <v>1.9585797182427273E-2</v>
      </c>
      <c r="K220" s="96">
        <f>I220/'סכום נכסי הקרן'!$C$42</f>
        <v>-4.7180344578971929E-5</v>
      </c>
    </row>
    <row r="221" spans="2:23">
      <c r="B221" t="s">
        <v>2511</v>
      </c>
      <c r="C221" t="s">
        <v>2512</v>
      </c>
      <c r="D221" t="s">
        <v>2136</v>
      </c>
      <c r="E221" t="s">
        <v>106</v>
      </c>
      <c r="F221" s="86">
        <v>45168</v>
      </c>
      <c r="G221" s="77">
        <v>115532.63799</v>
      </c>
      <c r="H221" s="77">
        <v>-1.930353</v>
      </c>
      <c r="I221" s="77">
        <v>-2.2301880199999999</v>
      </c>
      <c r="J221" s="96">
        <f t="shared" si="3"/>
        <v>8.3498865918972976E-3</v>
      </c>
      <c r="K221" s="96">
        <f>I221/'סכום נכסי הקרן'!$C$42</f>
        <v>-2.0114092009209179E-5</v>
      </c>
      <c r="W221" s="91"/>
    </row>
    <row r="222" spans="2:23">
      <c r="B222" t="s">
        <v>2513</v>
      </c>
      <c r="C222" t="s">
        <v>2514</v>
      </c>
      <c r="D222" t="s">
        <v>2136</v>
      </c>
      <c r="E222" t="s">
        <v>106</v>
      </c>
      <c r="F222" s="86">
        <v>45174</v>
      </c>
      <c r="G222" s="77">
        <v>104630.483265</v>
      </c>
      <c r="H222" s="77">
        <v>-1.437918</v>
      </c>
      <c r="I222" s="77">
        <v>-1.504500199</v>
      </c>
      <c r="J222" s="96">
        <f t="shared" si="3"/>
        <v>5.6328910058161446E-3</v>
      </c>
      <c r="K222" s="96">
        <f>I222/'סכום נכסי הקרן'!$C$42</f>
        <v>-1.3569105007818811E-5</v>
      </c>
      <c r="W222" s="91"/>
    </row>
    <row r="223" spans="2:23">
      <c r="B223" t="s">
        <v>2513</v>
      </c>
      <c r="C223" t="s">
        <v>2515</v>
      </c>
      <c r="D223" t="s">
        <v>2136</v>
      </c>
      <c r="E223" t="s">
        <v>106</v>
      </c>
      <c r="F223" s="86">
        <v>45174</v>
      </c>
      <c r="G223" s="77">
        <v>16566.26355</v>
      </c>
      <c r="H223" s="77">
        <v>-1.437918</v>
      </c>
      <c r="I223" s="77">
        <v>-0.23820922999999999</v>
      </c>
      <c r="J223" s="96">
        <f t="shared" si="3"/>
        <v>8.9186204831428486E-4</v>
      </c>
      <c r="K223" s="96">
        <f>I223/'סכום נכסי הקרן'!$C$42</f>
        <v>-2.1484118498954499E-6</v>
      </c>
      <c r="W223" s="91"/>
    </row>
    <row r="224" spans="2:23">
      <c r="B224" t="s">
        <v>2516</v>
      </c>
      <c r="C224" t="s">
        <v>2517</v>
      </c>
      <c r="D224" t="s">
        <v>2136</v>
      </c>
      <c r="E224" t="s">
        <v>106</v>
      </c>
      <c r="F224" s="86">
        <v>45169</v>
      </c>
      <c r="G224" s="77">
        <v>49710.670838999999</v>
      </c>
      <c r="H224" s="77">
        <v>-1.4481839999999999</v>
      </c>
      <c r="I224" s="77">
        <v>-0.71990183299999999</v>
      </c>
      <c r="J224" s="96">
        <f t="shared" si="3"/>
        <v>2.6953326844832513E-3</v>
      </c>
      <c r="K224" s="96">
        <f>I224/'סכום נכסי הקרן'!$C$42</f>
        <v>-6.4928031074977888E-6</v>
      </c>
      <c r="W224" s="91"/>
    </row>
    <row r="225" spans="2:23">
      <c r="B225" t="s">
        <v>2518</v>
      </c>
      <c r="C225" t="s">
        <v>2519</v>
      </c>
      <c r="D225" t="s">
        <v>2136</v>
      </c>
      <c r="E225" t="s">
        <v>106</v>
      </c>
      <c r="F225" s="86">
        <v>45174</v>
      </c>
      <c r="G225" s="77">
        <v>41459.659574999998</v>
      </c>
      <c r="H225" s="77">
        <v>-1.330263</v>
      </c>
      <c r="I225" s="77">
        <v>-0.55152237400000004</v>
      </c>
      <c r="J225" s="96">
        <f t="shared" si="3"/>
        <v>2.0649152602810442E-3</v>
      </c>
      <c r="K225" s="96">
        <f>I225/'סכום נכסי הקרן'!$C$42</f>
        <v>-4.9741867843830834E-6</v>
      </c>
      <c r="W225" s="91"/>
    </row>
    <row r="226" spans="2:23">
      <c r="B226" t="s">
        <v>2518</v>
      </c>
      <c r="C226" t="s">
        <v>2520</v>
      </c>
      <c r="D226" t="s">
        <v>2136</v>
      </c>
      <c r="E226" t="s">
        <v>106</v>
      </c>
      <c r="F226" s="86">
        <v>45174</v>
      </c>
      <c r="G226" s="77">
        <v>248.81053499999999</v>
      </c>
      <c r="H226" s="77">
        <v>-1.330263</v>
      </c>
      <c r="I226" s="77">
        <v>-3.3098340000000002E-3</v>
      </c>
      <c r="J226" s="96">
        <f t="shared" si="3"/>
        <v>1.239211146780611E-5</v>
      </c>
      <c r="K226" s="96">
        <f>I226/'סכום נכסי הקרן'!$C$42</f>
        <v>-2.9851431813900991E-8</v>
      </c>
      <c r="W226" s="91"/>
    </row>
    <row r="227" spans="2:23">
      <c r="B227" t="s">
        <v>2518</v>
      </c>
      <c r="C227" t="s">
        <v>2521</v>
      </c>
      <c r="D227" t="s">
        <v>2136</v>
      </c>
      <c r="E227" t="s">
        <v>106</v>
      </c>
      <c r="F227" s="86">
        <v>45174</v>
      </c>
      <c r="G227" s="77">
        <v>1360.281097</v>
      </c>
      <c r="H227" s="77">
        <v>-1.330263</v>
      </c>
      <c r="I227" s="77">
        <v>-1.8095311999999999E-2</v>
      </c>
      <c r="J227" s="96">
        <f t="shared" si="3"/>
        <v>6.7749356417490863E-5</v>
      </c>
      <c r="K227" s="96">
        <f>I227/'סכום נכסי הקרן'!$C$42</f>
        <v>-1.6320183197080707E-7</v>
      </c>
      <c r="W227" s="91"/>
    </row>
    <row r="228" spans="2:23">
      <c r="B228" t="s">
        <v>2522</v>
      </c>
      <c r="C228" t="s">
        <v>2523</v>
      </c>
      <c r="D228" t="s">
        <v>2136</v>
      </c>
      <c r="E228" t="s">
        <v>106</v>
      </c>
      <c r="F228" s="86">
        <v>45159</v>
      </c>
      <c r="G228" s="77">
        <v>248.85674599999999</v>
      </c>
      <c r="H228" s="77">
        <v>-1.444828</v>
      </c>
      <c r="I228" s="77">
        <v>-3.5955520000000001E-3</v>
      </c>
      <c r="J228" s="96">
        <f t="shared" si="3"/>
        <v>1.3461847685501203E-5</v>
      </c>
      <c r="K228" s="96">
        <f>I228/'סכום נכסי הקרן'!$C$42</f>
        <v>-3.2428325819764778E-8</v>
      </c>
      <c r="W228" s="91"/>
    </row>
    <row r="229" spans="2:23">
      <c r="B229" t="s">
        <v>2524</v>
      </c>
      <c r="C229" t="s">
        <v>2525</v>
      </c>
      <c r="D229" t="s">
        <v>2136</v>
      </c>
      <c r="E229" t="s">
        <v>106</v>
      </c>
      <c r="F229" s="86">
        <v>45181</v>
      </c>
      <c r="G229" s="77">
        <v>54425.680399999997</v>
      </c>
      <c r="H229" s="77">
        <v>-1.2697689999999999</v>
      </c>
      <c r="I229" s="77">
        <v>-0.69108054299999999</v>
      </c>
      <c r="J229" s="96">
        <f t="shared" si="3"/>
        <v>2.5874249651456757E-3</v>
      </c>
      <c r="K229" s="96">
        <f>I229/'סכום נכסי הקרן'!$C$42</f>
        <v>-6.2328635536640716E-6</v>
      </c>
      <c r="W229" s="91"/>
    </row>
    <row r="230" spans="2:23">
      <c r="B230" t="s">
        <v>2524</v>
      </c>
      <c r="C230" t="s">
        <v>2526</v>
      </c>
      <c r="D230" t="s">
        <v>2136</v>
      </c>
      <c r="E230" t="s">
        <v>106</v>
      </c>
      <c r="F230" s="86">
        <v>45181</v>
      </c>
      <c r="G230" s="77">
        <v>36494.18058</v>
      </c>
      <c r="H230" s="77">
        <v>-1.2697689999999999</v>
      </c>
      <c r="I230" s="77">
        <v>-0.46339187600000004</v>
      </c>
      <c r="J230" s="96">
        <f t="shared" si="3"/>
        <v>1.7349522002214571E-3</v>
      </c>
      <c r="K230" s="96">
        <f>I230/'סכום נכסי הקרן'!$C$42</f>
        <v>-4.1793367853281049E-6</v>
      </c>
      <c r="W230" s="91"/>
    </row>
    <row r="231" spans="2:23">
      <c r="B231" t="s">
        <v>2527</v>
      </c>
      <c r="C231" t="s">
        <v>2528</v>
      </c>
      <c r="D231" t="s">
        <v>2136</v>
      </c>
      <c r="E231" t="s">
        <v>106</v>
      </c>
      <c r="F231" s="86">
        <v>45181</v>
      </c>
      <c r="G231" s="77">
        <v>49771.391804999999</v>
      </c>
      <c r="H231" s="77">
        <v>-1.25634</v>
      </c>
      <c r="I231" s="77">
        <v>-0.62529790799999996</v>
      </c>
      <c r="J231" s="96">
        <f t="shared" si="3"/>
        <v>2.3411329318998985E-3</v>
      </c>
      <c r="K231" s="96">
        <f>I231/'סכום נכסי הקרן'!$C$42</f>
        <v>-5.6395691941157564E-6</v>
      </c>
      <c r="W231" s="91"/>
    </row>
    <row r="232" spans="2:23">
      <c r="B232" t="s">
        <v>2527</v>
      </c>
      <c r="C232" t="s">
        <v>2529</v>
      </c>
      <c r="D232" t="s">
        <v>2136</v>
      </c>
      <c r="E232" t="s">
        <v>106</v>
      </c>
      <c r="F232" s="86">
        <v>45181</v>
      </c>
      <c r="G232" s="77">
        <v>24.890956000000003</v>
      </c>
      <c r="H232" s="77">
        <v>-1.25634</v>
      </c>
      <c r="I232" s="77">
        <v>-3.1271500000000003E-4</v>
      </c>
      <c r="J232" s="96">
        <f t="shared" si="3"/>
        <v>1.1708137440291529E-6</v>
      </c>
      <c r="K232" s="96">
        <f>I232/'סכום נכסי הקרן'!$C$42</f>
        <v>-2.8203802667094626E-9</v>
      </c>
      <c r="W232" s="91"/>
    </row>
    <row r="233" spans="2:23">
      <c r="B233" t="s">
        <v>2530</v>
      </c>
      <c r="C233" t="s">
        <v>2531</v>
      </c>
      <c r="D233" t="s">
        <v>2136</v>
      </c>
      <c r="E233" t="s">
        <v>106</v>
      </c>
      <c r="F233" s="86">
        <v>45159</v>
      </c>
      <c r="G233" s="77">
        <v>66397.056299999997</v>
      </c>
      <c r="H233" s="77">
        <v>-1.369534</v>
      </c>
      <c r="I233" s="77">
        <v>-0.90933048699999997</v>
      </c>
      <c r="J233" s="96">
        <f t="shared" si="3"/>
        <v>3.4045588860282458E-3</v>
      </c>
      <c r="K233" s="96">
        <f>I233/'סכום נכסי הקרן'!$C$42</f>
        <v>-8.2012623681374578E-6</v>
      </c>
      <c r="W233" s="91"/>
    </row>
    <row r="234" spans="2:23">
      <c r="B234" t="s">
        <v>2532</v>
      </c>
      <c r="C234" t="s">
        <v>2533</v>
      </c>
      <c r="D234" t="s">
        <v>2136</v>
      </c>
      <c r="E234" t="s">
        <v>106</v>
      </c>
      <c r="F234" s="86">
        <v>45167</v>
      </c>
      <c r="G234" s="77">
        <v>58108.204433999999</v>
      </c>
      <c r="H234" s="77">
        <v>-1.3306359999999999</v>
      </c>
      <c r="I234" s="77">
        <v>-0.77320857099999984</v>
      </c>
      <c r="J234" s="96">
        <f t="shared" si="3"/>
        <v>2.8949146089184748E-3</v>
      </c>
      <c r="K234" s="96">
        <f>I234/'סכום נכסי הקרן'!$C$42</f>
        <v>-6.9735772051197474E-6</v>
      </c>
      <c r="W234" s="91"/>
    </row>
    <row r="235" spans="2:23">
      <c r="B235" t="s">
        <v>2534</v>
      </c>
      <c r="C235" t="s">
        <v>2535</v>
      </c>
      <c r="D235" t="s">
        <v>2136</v>
      </c>
      <c r="E235" t="s">
        <v>106</v>
      </c>
      <c r="F235" s="86">
        <v>45189</v>
      </c>
      <c r="G235" s="77">
        <v>245458.47167900001</v>
      </c>
      <c r="H235" s="77">
        <v>-1.13608</v>
      </c>
      <c r="I235" s="77">
        <v>-2.7886036359999999</v>
      </c>
      <c r="J235" s="96">
        <f t="shared" si="3"/>
        <v>1.0440610343854529E-2</v>
      </c>
      <c r="K235" s="96">
        <f>I235/'סכום נכסי הקרן'!$C$42</f>
        <v>-2.5150449024346952E-5</v>
      </c>
      <c r="W235" s="91"/>
    </row>
    <row r="236" spans="2:23">
      <c r="B236" t="s">
        <v>2536</v>
      </c>
      <c r="C236" t="s">
        <v>2537</v>
      </c>
      <c r="D236" t="s">
        <v>2136</v>
      </c>
      <c r="E236" t="s">
        <v>106</v>
      </c>
      <c r="F236" s="86">
        <v>45174</v>
      </c>
      <c r="G236" s="77">
        <v>225280.08704000001</v>
      </c>
      <c r="H236" s="77">
        <v>-1.142415</v>
      </c>
      <c r="I236" s="77">
        <v>-2.5736340790000001</v>
      </c>
      <c r="J236" s="96">
        <f t="shared" si="3"/>
        <v>9.635758284044612E-3</v>
      </c>
      <c r="K236" s="96">
        <f>I236/'סכום נכסי הקרן'!$C$42</f>
        <v>-2.3211636058847775E-5</v>
      </c>
      <c r="W236" s="91"/>
    </row>
    <row r="237" spans="2:23">
      <c r="B237" t="s">
        <v>2536</v>
      </c>
      <c r="C237" t="s">
        <v>2538</v>
      </c>
      <c r="D237" t="s">
        <v>2136</v>
      </c>
      <c r="E237" t="s">
        <v>106</v>
      </c>
      <c r="F237" s="86">
        <v>45174</v>
      </c>
      <c r="G237" s="77">
        <v>34890.795072000001</v>
      </c>
      <c r="H237" s="77">
        <v>-1.142415</v>
      </c>
      <c r="I237" s="77">
        <v>-0.39859776499999999</v>
      </c>
      <c r="J237" s="96">
        <f t="shared" si="3"/>
        <v>1.4923612285988918E-3</v>
      </c>
      <c r="K237" s="96">
        <f>I237/'סכום נכסי הקרן'!$C$42</f>
        <v>-3.5949579353740488E-6</v>
      </c>
      <c r="W237" s="91"/>
    </row>
    <row r="238" spans="2:23">
      <c r="B238" t="s">
        <v>2539</v>
      </c>
      <c r="C238" t="s">
        <v>2540</v>
      </c>
      <c r="D238" t="s">
        <v>2136</v>
      </c>
      <c r="E238" t="s">
        <v>106</v>
      </c>
      <c r="F238" s="86">
        <v>45167</v>
      </c>
      <c r="G238" s="77">
        <v>61326.336960000008</v>
      </c>
      <c r="H238" s="77">
        <v>-1.2554970000000001</v>
      </c>
      <c r="I238" s="77">
        <v>-0.76995004900000008</v>
      </c>
      <c r="J238" s="96">
        <f t="shared" si="3"/>
        <v>2.8827146110200017E-3</v>
      </c>
      <c r="K238" s="96">
        <f>I238/'סכום נכסי הקרן'!$C$42</f>
        <v>-6.9441885568379637E-6</v>
      </c>
      <c r="W238" s="91"/>
    </row>
    <row r="239" spans="2:23">
      <c r="B239" t="s">
        <v>2541</v>
      </c>
      <c r="C239" t="s">
        <v>2542</v>
      </c>
      <c r="D239" t="s">
        <v>2136</v>
      </c>
      <c r="E239" t="s">
        <v>106</v>
      </c>
      <c r="F239" s="86">
        <v>45189</v>
      </c>
      <c r="G239" s="77">
        <v>81781.442148000002</v>
      </c>
      <c r="H239" s="77">
        <v>-1.055741</v>
      </c>
      <c r="I239" s="77">
        <v>-0.86339989900000003</v>
      </c>
      <c r="J239" s="96">
        <f t="shared" si="3"/>
        <v>3.2325934743858862E-3</v>
      </c>
      <c r="K239" s="96">
        <f>I239/'סכום נכסי הקרן'!$C$42</f>
        <v>-7.7870138542076423E-6</v>
      </c>
      <c r="W239" s="91"/>
    </row>
    <row r="240" spans="2:23">
      <c r="B240" t="s">
        <v>2543</v>
      </c>
      <c r="C240" t="s">
        <v>2544</v>
      </c>
      <c r="D240" t="s">
        <v>2136</v>
      </c>
      <c r="E240" t="s">
        <v>106</v>
      </c>
      <c r="F240" s="86">
        <v>45189</v>
      </c>
      <c r="G240" s="77">
        <v>58160.565266999991</v>
      </c>
      <c r="H240" s="77">
        <v>-1.055741</v>
      </c>
      <c r="I240" s="77">
        <v>-0.61402470800000009</v>
      </c>
      <c r="J240" s="96">
        <f t="shared" si="3"/>
        <v>2.2989257544405845E-3</v>
      </c>
      <c r="K240" s="96">
        <f>I240/'סכום נכסי הקרן'!$C$42</f>
        <v>-5.5378960705922009E-6</v>
      </c>
      <c r="W240" s="91"/>
    </row>
    <row r="241" spans="2:23">
      <c r="B241" t="s">
        <v>2545</v>
      </c>
      <c r="C241" t="s">
        <v>2546</v>
      </c>
      <c r="D241" t="s">
        <v>2136</v>
      </c>
      <c r="E241" t="s">
        <v>106</v>
      </c>
      <c r="F241" s="86">
        <v>45190</v>
      </c>
      <c r="G241" s="77">
        <v>66476.257559999998</v>
      </c>
      <c r="H241" s="77">
        <v>-1.0218849999999999</v>
      </c>
      <c r="I241" s="77">
        <v>-0.67931096699999993</v>
      </c>
      <c r="J241" s="96">
        <f t="shared" si="3"/>
        <v>2.5433593419993739E-3</v>
      </c>
      <c r="K241" s="96">
        <f>I241/'סכום נכסי הקרן'!$C$42</f>
        <v>-6.1267136091524954E-6</v>
      </c>
      <c r="W241" s="91"/>
    </row>
    <row r="242" spans="2:23">
      <c r="B242" t="s">
        <v>2547</v>
      </c>
      <c r="C242" t="s">
        <v>2548</v>
      </c>
      <c r="D242" t="s">
        <v>2136</v>
      </c>
      <c r="E242" t="s">
        <v>106</v>
      </c>
      <c r="F242" s="86">
        <v>45188</v>
      </c>
      <c r="G242" s="77">
        <v>83161.323000000004</v>
      </c>
      <c r="H242" s="77">
        <v>-0.96947099999999997</v>
      </c>
      <c r="I242" s="77">
        <v>-0.80622482600000001</v>
      </c>
      <c r="J242" s="96">
        <f t="shared" si="3"/>
        <v>3.0185283950508045E-3</v>
      </c>
      <c r="K242" s="96">
        <f>I242/'סכום נכסי הקרן'!$C$42</f>
        <v>-7.271351197677342E-6</v>
      </c>
      <c r="W242" s="91"/>
    </row>
    <row r="243" spans="2:23">
      <c r="B243" t="s">
        <v>2549</v>
      </c>
      <c r="C243" t="s">
        <v>2550</v>
      </c>
      <c r="D243" t="s">
        <v>2136</v>
      </c>
      <c r="E243" t="s">
        <v>106</v>
      </c>
      <c r="F243" s="86">
        <v>45188</v>
      </c>
      <c r="G243" s="77">
        <v>166322.64600000001</v>
      </c>
      <c r="H243" s="77">
        <v>-0.96947099999999997</v>
      </c>
      <c r="I243" s="77">
        <v>-1.612449652</v>
      </c>
      <c r="J243" s="96">
        <f t="shared" si="3"/>
        <v>6.037056790101609E-3</v>
      </c>
      <c r="K243" s="96">
        <f>I243/'סכום נכסי הקרן'!$C$42</f>
        <v>-1.4542702395354684E-5</v>
      </c>
      <c r="W243" s="91"/>
    </row>
    <row r="244" spans="2:23">
      <c r="B244" t="s">
        <v>2551</v>
      </c>
      <c r="C244" t="s">
        <v>2552</v>
      </c>
      <c r="D244" t="s">
        <v>2136</v>
      </c>
      <c r="E244" t="s">
        <v>106</v>
      </c>
      <c r="F244" s="86">
        <v>45190</v>
      </c>
      <c r="G244" s="77">
        <v>116425.85219999999</v>
      </c>
      <c r="H244" s="77">
        <v>-0.94170900000000002</v>
      </c>
      <c r="I244" s="77">
        <v>-1.096392722</v>
      </c>
      <c r="J244" s="96">
        <f t="shared" si="3"/>
        <v>4.1049251483655539E-3</v>
      </c>
      <c r="K244" s="96">
        <f>I244/'סכום נכסי הקרן'!$C$42</f>
        <v>-9.8883788679554029E-6</v>
      </c>
      <c r="W244" s="91"/>
    </row>
    <row r="245" spans="2:23">
      <c r="B245" t="s">
        <v>2551</v>
      </c>
      <c r="C245" t="s">
        <v>2553</v>
      </c>
      <c r="D245" t="s">
        <v>2136</v>
      </c>
      <c r="E245" t="s">
        <v>106</v>
      </c>
      <c r="F245" s="86">
        <v>45190</v>
      </c>
      <c r="G245" s="77">
        <v>28189.841400000001</v>
      </c>
      <c r="H245" s="77">
        <v>-0.94170900000000002</v>
      </c>
      <c r="I245" s="77">
        <v>-0.265466272</v>
      </c>
      <c r="J245" s="96">
        <f t="shared" si="3"/>
        <v>9.9391317920081057E-4</v>
      </c>
      <c r="K245" s="96">
        <f>I245/'סכום נכסי הקרן'!$C$42</f>
        <v>-2.3942434326006962E-6</v>
      </c>
      <c r="W245" s="91"/>
    </row>
    <row r="246" spans="2:23">
      <c r="B246" t="s">
        <v>2554</v>
      </c>
      <c r="C246" t="s">
        <v>2555</v>
      </c>
      <c r="D246" t="s">
        <v>2136</v>
      </c>
      <c r="E246" t="s">
        <v>106</v>
      </c>
      <c r="F246" s="86">
        <v>45182</v>
      </c>
      <c r="G246" s="77">
        <v>83227.324049999996</v>
      </c>
      <c r="H246" s="77">
        <v>-0.91713999999999996</v>
      </c>
      <c r="I246" s="77">
        <v>-0.76331094299999991</v>
      </c>
      <c r="J246" s="96">
        <f t="shared" si="3"/>
        <v>2.8578576116663839E-3</v>
      </c>
      <c r="K246" s="96">
        <f>I246/'סכום נכסי הקרן'!$C$42</f>
        <v>-6.8843103816593099E-6</v>
      </c>
      <c r="W246" s="91"/>
    </row>
    <row r="247" spans="2:23">
      <c r="B247" t="s">
        <v>2556</v>
      </c>
      <c r="C247" t="s">
        <v>2557</v>
      </c>
      <c r="D247" t="s">
        <v>2136</v>
      </c>
      <c r="E247" t="s">
        <v>106</v>
      </c>
      <c r="F247" s="86">
        <v>45182</v>
      </c>
      <c r="G247" s="77">
        <v>56439.343840000009</v>
      </c>
      <c r="H247" s="77">
        <v>-0.89046999999999998</v>
      </c>
      <c r="I247" s="77">
        <v>-0.50257565199999998</v>
      </c>
      <c r="J247" s="96">
        <f t="shared" si="3"/>
        <v>1.8816573582207843E-3</v>
      </c>
      <c r="K247" s="96">
        <f>I247/'סכום נכסי הקרן'!$C$42</f>
        <v>-4.5327357223972047E-6</v>
      </c>
      <c r="W247" s="91"/>
    </row>
    <row r="248" spans="2:23">
      <c r="B248" t="s">
        <v>2558</v>
      </c>
      <c r="C248" t="s">
        <v>2559</v>
      </c>
      <c r="D248" t="s">
        <v>2136</v>
      </c>
      <c r="E248" t="s">
        <v>106</v>
      </c>
      <c r="F248" s="86">
        <v>45182</v>
      </c>
      <c r="G248" s="77">
        <v>49958.834787</v>
      </c>
      <c r="H248" s="77">
        <v>-0.87180999999999997</v>
      </c>
      <c r="I248" s="77">
        <v>-0.43554620899999991</v>
      </c>
      <c r="J248" s="96">
        <f t="shared" si="3"/>
        <v>1.6306972408007094E-3</v>
      </c>
      <c r="K248" s="96">
        <f>I248/'סכום נכסי הקרן'!$C$42</f>
        <v>-3.9281963868177571E-6</v>
      </c>
      <c r="W248" s="91"/>
    </row>
    <row r="249" spans="2:23">
      <c r="B249" t="s">
        <v>2558</v>
      </c>
      <c r="C249" t="s">
        <v>2560</v>
      </c>
      <c r="D249" t="s">
        <v>2136</v>
      </c>
      <c r="E249" t="s">
        <v>106</v>
      </c>
      <c r="F249" s="86">
        <v>45182</v>
      </c>
      <c r="G249" s="77">
        <v>56449.784522000002</v>
      </c>
      <c r="H249" s="77">
        <v>-0.87180999999999997</v>
      </c>
      <c r="I249" s="77">
        <v>-0.49213497</v>
      </c>
      <c r="J249" s="96">
        <f t="shared" si="3"/>
        <v>1.8425671515385409E-3</v>
      </c>
      <c r="K249" s="96">
        <f>I249/'סכום נכסי הקרן'!$C$42</f>
        <v>-4.438571088517191E-6</v>
      </c>
      <c r="W249" s="91"/>
    </row>
    <row r="250" spans="2:23">
      <c r="B250" t="s">
        <v>2561</v>
      </c>
      <c r="C250" t="s">
        <v>2562</v>
      </c>
      <c r="D250" t="s">
        <v>2136</v>
      </c>
      <c r="E250" t="s">
        <v>106</v>
      </c>
      <c r="F250" s="86">
        <v>45182</v>
      </c>
      <c r="G250" s="77">
        <v>66617.059800000003</v>
      </c>
      <c r="H250" s="77">
        <v>-0.863815</v>
      </c>
      <c r="I250" s="77">
        <v>-0.57544819500000011</v>
      </c>
      <c r="J250" s="96">
        <f t="shared" si="3"/>
        <v>2.1544942061710124E-3</v>
      </c>
      <c r="K250" s="96">
        <f>I250/'סכום נכסי הקרן'!$C$42</f>
        <v>-5.1899740456696321E-6</v>
      </c>
      <c r="W250" s="91"/>
    </row>
    <row r="251" spans="2:23">
      <c r="B251" t="s">
        <v>2563</v>
      </c>
      <c r="C251" t="s">
        <v>2564</v>
      </c>
      <c r="D251" t="s">
        <v>2136</v>
      </c>
      <c r="E251" t="s">
        <v>106</v>
      </c>
      <c r="F251" s="86">
        <v>45173</v>
      </c>
      <c r="G251" s="77">
        <v>158257.31769</v>
      </c>
      <c r="H251" s="77">
        <v>-0.90468800000000005</v>
      </c>
      <c r="I251" s="77">
        <v>-1.4317354769999999</v>
      </c>
      <c r="J251" s="96">
        <f t="shared" si="3"/>
        <v>5.3604578427185615E-3</v>
      </c>
      <c r="K251" s="96">
        <f>I251/'סכום נכסי הקרן'!$C$42</f>
        <v>-1.29128391234148E-5</v>
      </c>
      <c r="W251" s="91"/>
    </row>
    <row r="252" spans="2:23">
      <c r="B252" t="s">
        <v>2565</v>
      </c>
      <c r="C252" t="s">
        <v>2566</v>
      </c>
      <c r="D252" t="s">
        <v>2136</v>
      </c>
      <c r="E252" t="s">
        <v>106</v>
      </c>
      <c r="F252" s="86">
        <v>45173</v>
      </c>
      <c r="G252" s="77">
        <v>141598.65267000001</v>
      </c>
      <c r="H252" s="77">
        <v>-0.90468800000000005</v>
      </c>
      <c r="I252" s="77">
        <v>-1.28102648</v>
      </c>
      <c r="J252" s="96">
        <f t="shared" si="3"/>
        <v>4.7961991245999928E-3</v>
      </c>
      <c r="K252" s="96">
        <f>I252/'סכום נכסי הקרן'!$C$42</f>
        <v>-1.1553592905118986E-5</v>
      </c>
      <c r="W252" s="91"/>
    </row>
    <row r="253" spans="2:23">
      <c r="B253" t="s">
        <v>2567</v>
      </c>
      <c r="C253" t="s">
        <v>2568</v>
      </c>
      <c r="D253" t="s">
        <v>2136</v>
      </c>
      <c r="E253" t="s">
        <v>106</v>
      </c>
      <c r="F253" s="86">
        <v>45173</v>
      </c>
      <c r="G253" s="77">
        <v>54678.319500000005</v>
      </c>
      <c r="H253" s="77">
        <v>-0.86472599999999999</v>
      </c>
      <c r="I253" s="77">
        <v>-0.47281768499999999</v>
      </c>
      <c r="J253" s="96">
        <f t="shared" si="3"/>
        <v>1.7702426938843567E-3</v>
      </c>
      <c r="K253" s="96">
        <f>I253/'סכום נכסי הקרן'!$C$42</f>
        <v>-4.2643482676726431E-6</v>
      </c>
      <c r="W253" s="91"/>
    </row>
    <row r="254" spans="2:23">
      <c r="B254" t="s">
        <v>2567</v>
      </c>
      <c r="C254" t="s">
        <v>2569</v>
      </c>
      <c r="D254" t="s">
        <v>2136</v>
      </c>
      <c r="E254" t="s">
        <v>106</v>
      </c>
      <c r="F254" s="86">
        <v>45173</v>
      </c>
      <c r="G254" s="77">
        <v>49995.795375000009</v>
      </c>
      <c r="H254" s="77">
        <v>-0.86472599999999999</v>
      </c>
      <c r="I254" s="77">
        <v>-0.43232667800000002</v>
      </c>
      <c r="J254" s="96">
        <f t="shared" si="3"/>
        <v>1.6186432263014759E-3</v>
      </c>
      <c r="K254" s="96">
        <f>I254/'סכום נכסי הקרן'!$C$42</f>
        <v>-3.8991593988240286E-6</v>
      </c>
      <c r="W254" s="91"/>
    </row>
    <row r="255" spans="2:23">
      <c r="B255" t="s">
        <v>2570</v>
      </c>
      <c r="C255" t="s">
        <v>2571</v>
      </c>
      <c r="D255" t="s">
        <v>2136</v>
      </c>
      <c r="E255" t="s">
        <v>106</v>
      </c>
      <c r="F255" s="86">
        <v>45195</v>
      </c>
      <c r="G255" s="77">
        <v>137673.26222199999</v>
      </c>
      <c r="H255" s="77">
        <v>-0.72391000000000005</v>
      </c>
      <c r="I255" s="77">
        <v>-0.99663012000000006</v>
      </c>
      <c r="J255" s="96">
        <f t="shared" si="3"/>
        <v>3.7314111641891948E-3</v>
      </c>
      <c r="K255" s="96">
        <f>I255/'סכום נכסי הקרן'!$C$42</f>
        <v>-8.9886187859753564E-6</v>
      </c>
      <c r="W255" s="91"/>
    </row>
    <row r="256" spans="2:23">
      <c r="B256" t="s">
        <v>2572</v>
      </c>
      <c r="C256" t="s">
        <v>2573</v>
      </c>
      <c r="D256" t="s">
        <v>2136</v>
      </c>
      <c r="E256" t="s">
        <v>106</v>
      </c>
      <c r="F256" s="86">
        <v>45173</v>
      </c>
      <c r="G256" s="77">
        <v>83337.325800000006</v>
      </c>
      <c r="H256" s="77">
        <v>-0.85141199999999995</v>
      </c>
      <c r="I256" s="77">
        <v>-0.70954428800000002</v>
      </c>
      <c r="J256" s="96">
        <f t="shared" si="3"/>
        <v>2.6565537450642905E-3</v>
      </c>
      <c r="K256" s="96">
        <f>I256/'סכום נכסי הקרן'!$C$42</f>
        <v>-6.3993882871995767E-6</v>
      </c>
      <c r="W256" s="91"/>
    </row>
    <row r="257" spans="2:23">
      <c r="B257" t="s">
        <v>2574</v>
      </c>
      <c r="C257" t="s">
        <v>2575</v>
      </c>
      <c r="D257" t="s">
        <v>2136</v>
      </c>
      <c r="E257" t="s">
        <v>106</v>
      </c>
      <c r="F257" s="86">
        <v>45195</v>
      </c>
      <c r="G257" s="77">
        <v>91709.778995999994</v>
      </c>
      <c r="H257" s="77">
        <v>-0.68138299999999996</v>
      </c>
      <c r="I257" s="77">
        <v>-0.62489508100000002</v>
      </c>
      <c r="J257" s="96">
        <f t="shared" si="3"/>
        <v>2.3396247362966623E-3</v>
      </c>
      <c r="K257" s="96">
        <f>I257/'סכום נכסי הקרן'!$C$42</f>
        <v>-5.6359360926601256E-6</v>
      </c>
      <c r="W257" s="91"/>
    </row>
    <row r="258" spans="2:23">
      <c r="B258" t="s">
        <v>2574</v>
      </c>
      <c r="C258" t="s">
        <v>2576</v>
      </c>
      <c r="D258" t="s">
        <v>2136</v>
      </c>
      <c r="E258" t="s">
        <v>106</v>
      </c>
      <c r="F258" s="86">
        <v>45195</v>
      </c>
      <c r="G258" s="77">
        <v>27354.318095999999</v>
      </c>
      <c r="H258" s="77">
        <v>-0.68138299999999996</v>
      </c>
      <c r="I258" s="77">
        <v>-0.18638774399999999</v>
      </c>
      <c r="J258" s="96">
        <f t="shared" si="3"/>
        <v>6.9784094908714733E-4</v>
      </c>
      <c r="K258" s="96">
        <f>I258/'סכום נכסי הקרן'!$C$42</f>
        <v>-1.681033257547911E-6</v>
      </c>
      <c r="W258" s="91"/>
    </row>
    <row r="259" spans="2:23">
      <c r="B259" t="s">
        <v>2577</v>
      </c>
      <c r="C259" t="s">
        <v>2578</v>
      </c>
      <c r="D259" t="s">
        <v>2136</v>
      </c>
      <c r="E259" t="s">
        <v>106</v>
      </c>
      <c r="F259" s="86">
        <v>45187</v>
      </c>
      <c r="G259" s="77">
        <v>33352.530599999998</v>
      </c>
      <c r="H259" s="77">
        <v>-0.70767500000000005</v>
      </c>
      <c r="I259" s="77">
        <v>-0.23602767499999999</v>
      </c>
      <c r="J259" s="96">
        <f t="shared" si="3"/>
        <v>8.8369424511534813E-4</v>
      </c>
      <c r="K259" s="96">
        <f>I259/'סכום נכסי הקרן'!$C$42</f>
        <v>-2.1287363796661956E-6</v>
      </c>
      <c r="W259" s="91"/>
    </row>
    <row r="260" spans="2:23">
      <c r="B260" t="s">
        <v>2579</v>
      </c>
      <c r="C260" t="s">
        <v>2580</v>
      </c>
      <c r="D260" t="s">
        <v>2136</v>
      </c>
      <c r="E260" t="s">
        <v>106</v>
      </c>
      <c r="F260" s="86">
        <v>45195</v>
      </c>
      <c r="G260" s="77">
        <v>175100.78565000001</v>
      </c>
      <c r="H260" s="77">
        <v>-0.67075700000000005</v>
      </c>
      <c r="I260" s="77">
        <v>-1.174501225</v>
      </c>
      <c r="J260" s="96">
        <f t="shared" si="3"/>
        <v>4.3973655776316338E-3</v>
      </c>
      <c r="K260" s="96">
        <f>I260/'סכום נכסי הקרן'!$C$42</f>
        <v>-1.0592840376112724E-5</v>
      </c>
      <c r="W260" s="91"/>
    </row>
    <row r="261" spans="2:23">
      <c r="B261" t="s">
        <v>2581</v>
      </c>
      <c r="C261" t="s">
        <v>2582</v>
      </c>
      <c r="D261" t="s">
        <v>2136</v>
      </c>
      <c r="E261" t="s">
        <v>106</v>
      </c>
      <c r="F261" s="86">
        <v>45175</v>
      </c>
      <c r="G261" s="77">
        <v>66705.061199999996</v>
      </c>
      <c r="H261" s="77">
        <v>-0.76390400000000003</v>
      </c>
      <c r="I261" s="77">
        <v>-0.50956242699999998</v>
      </c>
      <c r="J261" s="96">
        <f t="shared" si="3"/>
        <v>1.9078160400762736E-3</v>
      </c>
      <c r="K261" s="96">
        <f>I261/'סכום נכסי הקרן'!$C$42</f>
        <v>-4.5957495283800933E-6</v>
      </c>
      <c r="W261" s="91"/>
    </row>
    <row r="262" spans="2:23">
      <c r="B262" t="s">
        <v>2583</v>
      </c>
      <c r="C262" t="s">
        <v>2584</v>
      </c>
      <c r="D262" t="s">
        <v>2136</v>
      </c>
      <c r="E262" t="s">
        <v>106</v>
      </c>
      <c r="F262" s="86">
        <v>45173</v>
      </c>
      <c r="G262" s="77">
        <v>20012.574377000001</v>
      </c>
      <c r="H262" s="77">
        <v>-0.91206900000000002</v>
      </c>
      <c r="I262" s="77">
        <v>-0.18252845600000001</v>
      </c>
      <c r="J262" s="96">
        <f t="shared" si="3"/>
        <v>6.8339166640941592E-4</v>
      </c>
      <c r="K262" s="96">
        <f>I262/'סכום נכסי הקרן'!$C$42</f>
        <v>-1.6462262936390849E-6</v>
      </c>
      <c r="W262" s="91"/>
    </row>
    <row r="263" spans="2:23">
      <c r="B263" t="s">
        <v>2585</v>
      </c>
      <c r="C263" t="s">
        <v>2586</v>
      </c>
      <c r="D263" t="s">
        <v>2136</v>
      </c>
      <c r="E263" t="s">
        <v>106</v>
      </c>
      <c r="F263" s="86">
        <v>45175</v>
      </c>
      <c r="G263" s="77">
        <v>58386.948869</v>
      </c>
      <c r="H263" s="77">
        <v>-0.72935300000000003</v>
      </c>
      <c r="I263" s="77">
        <v>-0.42584680499999999</v>
      </c>
      <c r="J263" s="96">
        <f t="shared" si="3"/>
        <v>1.5943823997726445E-3</v>
      </c>
      <c r="K263" s="96">
        <f>I263/'סכום נכסי הקרן'!$C$42</f>
        <v>-3.8407173479470843E-6</v>
      </c>
      <c r="W263" s="91"/>
    </row>
    <row r="264" spans="2:23">
      <c r="B264" t="s">
        <v>2587</v>
      </c>
      <c r="C264" t="s">
        <v>2588</v>
      </c>
      <c r="D264" t="s">
        <v>2136</v>
      </c>
      <c r="E264" t="s">
        <v>106</v>
      </c>
      <c r="F264" s="86">
        <v>45175</v>
      </c>
      <c r="G264" s="77">
        <v>183535.71984000001</v>
      </c>
      <c r="H264" s="77">
        <v>-0.710758</v>
      </c>
      <c r="I264" s="77">
        <v>-1.3044951329999999</v>
      </c>
      <c r="J264" s="96">
        <f t="shared" si="3"/>
        <v>4.8840664206563087E-3</v>
      </c>
      <c r="K264" s="96">
        <f>I264/'סכום נכסי הקרן'!$C$42</f>
        <v>-1.1765256962831125E-5</v>
      </c>
      <c r="W264" s="91"/>
    </row>
    <row r="265" spans="2:23">
      <c r="B265" t="s">
        <v>2589</v>
      </c>
      <c r="C265" t="s">
        <v>2590</v>
      </c>
      <c r="D265" t="s">
        <v>2136</v>
      </c>
      <c r="E265" t="s">
        <v>106</v>
      </c>
      <c r="F265" s="86">
        <v>45187</v>
      </c>
      <c r="G265" s="77">
        <v>79192.572969999994</v>
      </c>
      <c r="H265" s="77">
        <v>-0.641289</v>
      </c>
      <c r="I265" s="77">
        <v>-0.50785356599999998</v>
      </c>
      <c r="J265" s="96">
        <f t="shared" si="3"/>
        <v>1.9014180164911069E-3</v>
      </c>
      <c r="K265" s="96">
        <f>I265/'סכום נכסי הקרן'!$C$42</f>
        <v>-4.5803372909020405E-6</v>
      </c>
      <c r="W265" s="91"/>
    </row>
    <row r="266" spans="2:23">
      <c r="B266" t="s">
        <v>2589</v>
      </c>
      <c r="C266" t="s">
        <v>2591</v>
      </c>
      <c r="D266" t="s">
        <v>2136</v>
      </c>
      <c r="E266" t="s">
        <v>106</v>
      </c>
      <c r="F266" s="86">
        <v>45187</v>
      </c>
      <c r="G266" s="77">
        <v>83436.327374999993</v>
      </c>
      <c r="H266" s="77">
        <v>-0.641289</v>
      </c>
      <c r="I266" s="77">
        <v>-0.53506831200000005</v>
      </c>
      <c r="J266" s="96">
        <f t="shared" si="3"/>
        <v>2.0033107899655564E-3</v>
      </c>
      <c r="K266" s="96">
        <f>I266/'סכום נכסי הקרן'!$C$42</f>
        <v>-4.8257874054853206E-6</v>
      </c>
      <c r="W266" s="91"/>
    </row>
    <row r="267" spans="2:23">
      <c r="B267" t="s">
        <v>2592</v>
      </c>
      <c r="C267" t="s">
        <v>2593</v>
      </c>
      <c r="D267" t="s">
        <v>2136</v>
      </c>
      <c r="E267" t="s">
        <v>106</v>
      </c>
      <c r="F267" s="86">
        <v>45175</v>
      </c>
      <c r="G267" s="77">
        <v>208618.318875</v>
      </c>
      <c r="H267" s="77">
        <v>-0.68420599999999998</v>
      </c>
      <c r="I267" s="77">
        <v>-1.4273799579999999</v>
      </c>
      <c r="J267" s="96">
        <f t="shared" si="3"/>
        <v>5.3441506572379158E-3</v>
      </c>
      <c r="K267" s="96">
        <f>I267/'סכום נכסי הקרן'!$C$42</f>
        <v>-1.2873556646274663E-5</v>
      </c>
      <c r="W267" s="91"/>
    </row>
    <row r="268" spans="2:23">
      <c r="B268" t="s">
        <v>2594</v>
      </c>
      <c r="C268" t="s">
        <v>2595</v>
      </c>
      <c r="D268" t="s">
        <v>2136</v>
      </c>
      <c r="E268" t="s">
        <v>106</v>
      </c>
      <c r="F268" s="86">
        <v>45187</v>
      </c>
      <c r="G268" s="77">
        <v>116844.738864</v>
      </c>
      <c r="H268" s="77">
        <v>-0.61210699999999996</v>
      </c>
      <c r="I268" s="77">
        <v>-0.71521509800000005</v>
      </c>
      <c r="J268" s="96">
        <f t="shared" ref="J268:J331" si="4">I268/$I$11</f>
        <v>2.6777854169948915E-3</v>
      </c>
      <c r="K268" s="96">
        <f>I268/'סכום נכסי הקרן'!$C$42</f>
        <v>-6.4505333893541227E-6</v>
      </c>
      <c r="W268" s="91"/>
    </row>
    <row r="269" spans="2:23">
      <c r="B269" t="s">
        <v>2596</v>
      </c>
      <c r="C269" t="s">
        <v>2222</v>
      </c>
      <c r="D269" t="s">
        <v>2136</v>
      </c>
      <c r="E269" t="s">
        <v>106</v>
      </c>
      <c r="F269" s="86">
        <v>45169</v>
      </c>
      <c r="G269" s="77">
        <v>189695</v>
      </c>
      <c r="H269" s="77">
        <v>-1.1040570000000001</v>
      </c>
      <c r="I269" s="77">
        <v>-2.0943400000000003</v>
      </c>
      <c r="J269" s="96">
        <f t="shared" si="4"/>
        <v>7.8412677891051483E-3</v>
      </c>
      <c r="K269" s="96">
        <f>I269/'סכום נכסי הקרן'!$C$42</f>
        <v>-1.8888877117440151E-5</v>
      </c>
      <c r="W269" s="91"/>
    </row>
    <row r="270" spans="2:23">
      <c r="B270" t="s">
        <v>2597</v>
      </c>
      <c r="C270" t="s">
        <v>2598</v>
      </c>
      <c r="D270" t="s">
        <v>2136</v>
      </c>
      <c r="E270" t="s">
        <v>106</v>
      </c>
      <c r="F270" s="86">
        <v>45175</v>
      </c>
      <c r="G270" s="77">
        <v>222.64952400000001</v>
      </c>
      <c r="H270" s="77">
        <v>-0.64971000000000001</v>
      </c>
      <c r="I270" s="77">
        <v>-1.446576E-3</v>
      </c>
      <c r="J270" s="96">
        <f t="shared" si="4"/>
        <v>5.416021177694437E-6</v>
      </c>
      <c r="K270" s="96">
        <f>I270/'סכום נכסי הקרן'!$C$42</f>
        <v>-1.3046685975074772E-8</v>
      </c>
      <c r="W270" s="91"/>
    </row>
    <row r="271" spans="2:23">
      <c r="B271" t="s">
        <v>2599</v>
      </c>
      <c r="C271" t="s">
        <v>2600</v>
      </c>
      <c r="D271" t="s">
        <v>2136</v>
      </c>
      <c r="E271" t="s">
        <v>106</v>
      </c>
      <c r="F271" s="86">
        <v>45180</v>
      </c>
      <c r="G271" s="77">
        <v>209729.33655000001</v>
      </c>
      <c r="H271" s="77">
        <v>-0.13165099999999999</v>
      </c>
      <c r="I271" s="77">
        <v>-0.276109893</v>
      </c>
      <c r="J271" s="96">
        <f t="shared" si="4"/>
        <v>1.0337631951995228E-3</v>
      </c>
      <c r="K271" s="96">
        <f>I271/'סכום נכסי הקרן'!$C$42</f>
        <v>-2.4902383757109866E-6</v>
      </c>
      <c r="W271" s="91"/>
    </row>
    <row r="272" spans="2:23">
      <c r="B272" t="s">
        <v>2601</v>
      </c>
      <c r="C272" t="s">
        <v>2602</v>
      </c>
      <c r="D272" t="s">
        <v>2136</v>
      </c>
      <c r="E272" t="s">
        <v>106</v>
      </c>
      <c r="F272" s="86">
        <v>45180</v>
      </c>
      <c r="G272" s="77">
        <v>167.83213499999999</v>
      </c>
      <c r="H272" s="77">
        <v>-0.12377299999999999</v>
      </c>
      <c r="I272" s="77">
        <v>-2.07732E-4</v>
      </c>
      <c r="J272" s="96">
        <f t="shared" si="4"/>
        <v>7.7775444310207055E-7</v>
      </c>
      <c r="K272" s="96">
        <f>I272/'סכום נכסי הקרן'!$C$42</f>
        <v>-1.8735373537057387E-9</v>
      </c>
      <c r="W272" s="91"/>
    </row>
    <row r="273" spans="2:23">
      <c r="B273" t="s">
        <v>2603</v>
      </c>
      <c r="C273" t="s">
        <v>2604</v>
      </c>
      <c r="D273" t="s">
        <v>2136</v>
      </c>
      <c r="E273" t="s">
        <v>106</v>
      </c>
      <c r="F273" s="86">
        <v>45197</v>
      </c>
      <c r="G273" s="77">
        <v>67197.869040000005</v>
      </c>
      <c r="H273" s="77">
        <v>-2.4933E-2</v>
      </c>
      <c r="I273" s="77">
        <v>-1.6754587000000001E-2</v>
      </c>
      <c r="J273" s="96">
        <f t="shared" si="4"/>
        <v>6.2729644357105272E-5</v>
      </c>
      <c r="K273" s="96">
        <f>I273/'סכום נכסי הקרן'!$C$42</f>
        <v>-1.5110981741095532E-7</v>
      </c>
      <c r="W273" s="91"/>
    </row>
    <row r="274" spans="2:23">
      <c r="B274" t="s">
        <v>2605</v>
      </c>
      <c r="C274" t="s">
        <v>2606</v>
      </c>
      <c r="D274" t="s">
        <v>2136</v>
      </c>
      <c r="E274" t="s">
        <v>106</v>
      </c>
      <c r="F274" s="86">
        <v>45126</v>
      </c>
      <c r="G274" s="77">
        <v>160890.75958499999</v>
      </c>
      <c r="H274" s="77">
        <v>7.376773</v>
      </c>
      <c r="I274" s="77">
        <v>11.868546415000001</v>
      </c>
      <c r="J274" s="96">
        <f t="shared" si="4"/>
        <v>-4.4436171160097633E-2</v>
      </c>
      <c r="K274" s="96">
        <f>I274/'סכום נכסי הקרן'!$C$42</f>
        <v>1.070425598496757E-4</v>
      </c>
      <c r="W274" s="91"/>
    </row>
    <row r="275" spans="2:23">
      <c r="B275" t="s">
        <v>2607</v>
      </c>
      <c r="C275" t="s">
        <v>2608</v>
      </c>
      <c r="D275" t="s">
        <v>2136</v>
      </c>
      <c r="E275" t="s">
        <v>106</v>
      </c>
      <c r="F275" s="86">
        <v>45126</v>
      </c>
      <c r="G275" s="77">
        <v>152.45504099999999</v>
      </c>
      <c r="H275" s="77">
        <v>7.1263500000000004</v>
      </c>
      <c r="I275" s="77">
        <v>1.0864479E-2</v>
      </c>
      <c r="J275" s="96">
        <f t="shared" si="4"/>
        <v>-4.0676914554518035E-5</v>
      </c>
      <c r="K275" s="96">
        <f>I275/'סכום נכסי הקרן'!$C$42</f>
        <v>9.7986864012533307E-8</v>
      </c>
      <c r="W275" s="91"/>
    </row>
    <row r="276" spans="2:23">
      <c r="B276" t="s">
        <v>2609</v>
      </c>
      <c r="C276" t="s">
        <v>2610</v>
      </c>
      <c r="D276" t="s">
        <v>2136</v>
      </c>
      <c r="E276" t="s">
        <v>106</v>
      </c>
      <c r="F276" s="86">
        <v>45126</v>
      </c>
      <c r="G276" s="77">
        <v>84679.347150000001</v>
      </c>
      <c r="H276" s="77">
        <v>7.0523720000000001</v>
      </c>
      <c r="I276" s="77">
        <v>5.9719026059999996</v>
      </c>
      <c r="J276" s="96">
        <f t="shared" si="4"/>
        <v>-2.2358971105026347E-2</v>
      </c>
      <c r="K276" s="96">
        <f>I276/'סכום נכסי הקרן'!$C$42</f>
        <v>5.3860659912934183E-5</v>
      </c>
      <c r="W276" s="91"/>
    </row>
    <row r="277" spans="2:23">
      <c r="B277" t="s">
        <v>2611</v>
      </c>
      <c r="C277" t="s">
        <v>2612</v>
      </c>
      <c r="D277" t="s">
        <v>2136</v>
      </c>
      <c r="E277" t="s">
        <v>106</v>
      </c>
      <c r="F277" s="86">
        <v>45126</v>
      </c>
      <c r="G277" s="77">
        <v>115163.91212399998</v>
      </c>
      <c r="H277" s="77">
        <v>7.0393819999999998</v>
      </c>
      <c r="I277" s="77">
        <v>8.1068273059999996</v>
      </c>
      <c r="J277" s="96">
        <f t="shared" si="4"/>
        <v>-3.0352189150938173E-2</v>
      </c>
      <c r="K277" s="96">
        <f>I277/'סכום נכסי הקרן'!$C$42</f>
        <v>7.311557091749303E-5</v>
      </c>
      <c r="W277" s="91"/>
    </row>
    <row r="278" spans="2:23">
      <c r="B278" t="s">
        <v>2613</v>
      </c>
      <c r="C278" t="s">
        <v>2614</v>
      </c>
      <c r="D278" t="s">
        <v>2136</v>
      </c>
      <c r="E278" t="s">
        <v>106</v>
      </c>
      <c r="F278" s="86">
        <v>45126</v>
      </c>
      <c r="G278" s="77">
        <v>142261.303212</v>
      </c>
      <c r="H278" s="77">
        <v>7.0393819999999998</v>
      </c>
      <c r="I278" s="77">
        <v>10.014316084000001</v>
      </c>
      <c r="J278" s="96">
        <f t="shared" si="4"/>
        <v>-3.7493880716305279E-2</v>
      </c>
      <c r="K278" s="96">
        <f>I278/'סכום נכסי הקרן'!$C$42</f>
        <v>9.0319234663846582E-5</v>
      </c>
      <c r="W278" s="91"/>
    </row>
    <row r="279" spans="2:23">
      <c r="B279" t="s">
        <v>2615</v>
      </c>
      <c r="C279" t="s">
        <v>2616</v>
      </c>
      <c r="D279" t="s">
        <v>2136</v>
      </c>
      <c r="E279" t="s">
        <v>106</v>
      </c>
      <c r="F279" s="86">
        <v>45127</v>
      </c>
      <c r="G279" s="77">
        <v>152422.82487000001</v>
      </c>
      <c r="H279" s="77">
        <v>6.8930420000000003</v>
      </c>
      <c r="I279" s="77">
        <v>10.506569867</v>
      </c>
      <c r="J279" s="96">
        <f t="shared" si="4"/>
        <v>-3.933689270705322E-2</v>
      </c>
      <c r="K279" s="96">
        <f>I279/'סכום נכסי הקרן'!$C$42</f>
        <v>9.4758877328209582E-5</v>
      </c>
      <c r="W279" s="91"/>
    </row>
    <row r="280" spans="2:23">
      <c r="B280" t="s">
        <v>2617</v>
      </c>
      <c r="C280" t="s">
        <v>2618</v>
      </c>
      <c r="D280" t="s">
        <v>2136</v>
      </c>
      <c r="E280" t="s">
        <v>106</v>
      </c>
      <c r="F280" s="86">
        <v>45127</v>
      </c>
      <c r="G280" s="77">
        <v>118551.08601</v>
      </c>
      <c r="H280" s="77">
        <v>6.8399419999999997</v>
      </c>
      <c r="I280" s="77">
        <v>8.1088255059999987</v>
      </c>
      <c r="J280" s="96">
        <f t="shared" si="4"/>
        <v>-3.0359670467866744E-2</v>
      </c>
      <c r="K280" s="96">
        <f>I280/'סכום נכסי הקרן'!$C$42</f>
        <v>7.3133592706818568E-5</v>
      </c>
      <c r="W280" s="91"/>
    </row>
    <row r="281" spans="2:23">
      <c r="B281" t="s">
        <v>2619</v>
      </c>
      <c r="C281" t="s">
        <v>2620</v>
      </c>
      <c r="D281" t="s">
        <v>2136</v>
      </c>
      <c r="E281" t="s">
        <v>106</v>
      </c>
      <c r="F281" s="86">
        <v>45145</v>
      </c>
      <c r="G281" s="77">
        <v>346410</v>
      </c>
      <c r="H281" s="77">
        <v>4.7229609999999997</v>
      </c>
      <c r="I281" s="77">
        <v>16.360810000000001</v>
      </c>
      <c r="J281" s="96">
        <f t="shared" si="4"/>
        <v>-6.1255332208079577E-2</v>
      </c>
      <c r="K281" s="96">
        <f>I281/'סכום נכסי הקרן'!$C$42</f>
        <v>1.4755833801187294E-4</v>
      </c>
    </row>
    <row r="282" spans="2:23">
      <c r="B282" t="s">
        <v>2621</v>
      </c>
      <c r="C282" t="s">
        <v>2622</v>
      </c>
      <c r="D282" t="s">
        <v>2136</v>
      </c>
      <c r="E282" t="s">
        <v>106</v>
      </c>
      <c r="F282" s="86">
        <v>45131</v>
      </c>
      <c r="G282" s="77">
        <v>86372.934092999989</v>
      </c>
      <c r="H282" s="77">
        <v>4.8554060000000003</v>
      </c>
      <c r="I282" s="77">
        <v>4.1937564030000001</v>
      </c>
      <c r="J282" s="96">
        <f t="shared" si="4"/>
        <v>-1.5701541773636259E-2</v>
      </c>
      <c r="K282" s="96">
        <f>I282/'סכום נכסי הקרן'!$C$42</f>
        <v>3.7823538373303668E-5</v>
      </c>
      <c r="W282" s="91"/>
    </row>
    <row r="283" spans="2:23">
      <c r="B283" t="s">
        <v>2623</v>
      </c>
      <c r="C283" t="s">
        <v>2624</v>
      </c>
      <c r="D283" t="s">
        <v>2136</v>
      </c>
      <c r="E283" t="s">
        <v>106</v>
      </c>
      <c r="F283" s="86">
        <v>45141</v>
      </c>
      <c r="G283" s="77">
        <v>538860</v>
      </c>
      <c r="H283" s="77">
        <v>4.2345230000000003</v>
      </c>
      <c r="I283" s="77">
        <v>22.818150000000003</v>
      </c>
      <c r="J283" s="96">
        <f t="shared" si="4"/>
        <v>-8.5431794551968462E-2</v>
      </c>
      <c r="K283" s="96">
        <f>I283/'סכום נכסי הקרן'!$C$42</f>
        <v>2.0579716349652729E-4</v>
      </c>
    </row>
    <row r="284" spans="2:23">
      <c r="B284" t="s">
        <v>2625</v>
      </c>
      <c r="C284" t="s">
        <v>2626</v>
      </c>
      <c r="D284" t="s">
        <v>2136</v>
      </c>
      <c r="E284" t="s">
        <v>106</v>
      </c>
      <c r="F284" s="86">
        <v>45147</v>
      </c>
      <c r="G284" s="77">
        <v>28704.417870000001</v>
      </c>
      <c r="H284" s="77">
        <v>4.0789819999999999</v>
      </c>
      <c r="I284" s="77">
        <v>1.17084791</v>
      </c>
      <c r="J284" s="96">
        <f t="shared" si="4"/>
        <v>-4.3836874636515952E-3</v>
      </c>
      <c r="K284" s="96">
        <f>I284/'סכום נכסי הקרן'!$C$42</f>
        <v>1.0559891085115894E-5</v>
      </c>
      <c r="W284" s="91"/>
    </row>
    <row r="285" spans="2:23">
      <c r="B285" t="s">
        <v>2627</v>
      </c>
      <c r="C285" t="s">
        <v>2628</v>
      </c>
      <c r="D285" t="s">
        <v>2136</v>
      </c>
      <c r="E285" t="s">
        <v>106</v>
      </c>
      <c r="F285" s="86">
        <v>45147</v>
      </c>
      <c r="G285" s="77">
        <v>143522.08934999999</v>
      </c>
      <c r="H285" s="77">
        <v>4.0780940000000001</v>
      </c>
      <c r="I285" s="77">
        <v>5.8529664210000014</v>
      </c>
      <c r="J285" s="96">
        <f t="shared" si="4"/>
        <v>-2.1913670687520339E-2</v>
      </c>
      <c r="K285" s="96">
        <f>I285/'סכום נכסי הקרן'!$C$42</f>
        <v>5.2787973060139464E-5</v>
      </c>
      <c r="W285" s="91"/>
    </row>
    <row r="286" spans="2:23">
      <c r="B286" t="s">
        <v>2629</v>
      </c>
      <c r="C286" t="s">
        <v>2630</v>
      </c>
      <c r="D286" t="s">
        <v>2136</v>
      </c>
      <c r="E286" t="s">
        <v>106</v>
      </c>
      <c r="F286" s="86">
        <v>45181</v>
      </c>
      <c r="G286" s="77">
        <v>141.16207499999999</v>
      </c>
      <c r="H286" s="77">
        <v>1.4065369999999999</v>
      </c>
      <c r="I286" s="77">
        <v>1.9854959999999998E-3</v>
      </c>
      <c r="J286" s="96">
        <f t="shared" si="4"/>
        <v>-7.4337527957242427E-6</v>
      </c>
      <c r="K286" s="96">
        <f>I286/'סכום נכסי הקרן'!$C$42</f>
        <v>1.790721179997944E-8</v>
      </c>
      <c r="W286" s="91"/>
    </row>
    <row r="287" spans="2:23">
      <c r="B287" t="s">
        <v>2631</v>
      </c>
      <c r="C287" t="s">
        <v>2632</v>
      </c>
      <c r="D287" t="s">
        <v>2136</v>
      </c>
      <c r="E287" t="s">
        <v>106</v>
      </c>
      <c r="F287" s="86">
        <v>45168</v>
      </c>
      <c r="G287" s="77">
        <v>115470</v>
      </c>
      <c r="H287" s="77">
        <v>1.449381</v>
      </c>
      <c r="I287" s="77">
        <v>1.6736</v>
      </c>
      <c r="J287" s="96">
        <f t="shared" si="4"/>
        <v>-6.2660054107004466E-3</v>
      </c>
      <c r="K287" s="96">
        <f>I287/'סכום נכסי הקרן'!$C$42</f>
        <v>1.5094218103912368E-5</v>
      </c>
    </row>
    <row r="288" spans="2:23">
      <c r="B288" t="s">
        <v>2633</v>
      </c>
      <c r="C288" t="s">
        <v>2634</v>
      </c>
      <c r="D288" t="s">
        <v>2136</v>
      </c>
      <c r="E288" t="s">
        <v>106</v>
      </c>
      <c r="F288" s="86">
        <v>45189</v>
      </c>
      <c r="G288" s="77">
        <v>86113.25361</v>
      </c>
      <c r="H288" s="77">
        <v>1.0168250000000001</v>
      </c>
      <c r="I288" s="77">
        <v>0.87562121999999998</v>
      </c>
      <c r="J288" s="96">
        <f t="shared" si="4"/>
        <v>-3.2783504435015096E-3</v>
      </c>
      <c r="K288" s="96">
        <f>I288/'סכום נכסי הקרן'!$C$42</f>
        <v>7.8972380921927788E-6</v>
      </c>
      <c r="W288" s="91"/>
    </row>
    <row r="289" spans="2:23">
      <c r="B289" t="s">
        <v>2635</v>
      </c>
      <c r="C289" t="s">
        <v>2636</v>
      </c>
      <c r="D289" t="s">
        <v>2136</v>
      </c>
      <c r="E289" t="s">
        <v>106</v>
      </c>
      <c r="F289" s="86">
        <v>45169</v>
      </c>
      <c r="G289" s="77">
        <v>71761.044674999997</v>
      </c>
      <c r="H289" s="77">
        <v>1.2998700000000001</v>
      </c>
      <c r="I289" s="77">
        <v>0.93280036</v>
      </c>
      <c r="J289" s="96">
        <f t="shared" si="4"/>
        <v>-3.4924307497988319E-3</v>
      </c>
      <c r="K289" s="96">
        <f>I289/'סכום נכסי הקרן'!$C$42</f>
        <v>8.4129374290439615E-6</v>
      </c>
      <c r="W289" s="91"/>
    </row>
    <row r="290" spans="2:23">
      <c r="B290" t="s">
        <v>2637</v>
      </c>
      <c r="C290" t="s">
        <v>2638</v>
      </c>
      <c r="D290" t="s">
        <v>2136</v>
      </c>
      <c r="E290" t="s">
        <v>106</v>
      </c>
      <c r="F290" s="86">
        <v>45187</v>
      </c>
      <c r="G290" s="77">
        <v>97307.976578999995</v>
      </c>
      <c r="H290" s="77">
        <v>0.50063000000000002</v>
      </c>
      <c r="I290" s="77">
        <v>0.487152527</v>
      </c>
      <c r="J290" s="96">
        <f t="shared" si="4"/>
        <v>-1.8239127449918712E-3</v>
      </c>
      <c r="K290" s="96">
        <f>I290/'סכום נכסי הקרן'!$C$42</f>
        <v>4.3936343764400446E-6</v>
      </c>
      <c r="W290" s="91"/>
    </row>
    <row r="291" spans="2:23">
      <c r="B291" t="s">
        <v>2639</v>
      </c>
      <c r="C291" t="s">
        <v>2640</v>
      </c>
      <c r="D291" t="s">
        <v>2136</v>
      </c>
      <c r="E291" t="s">
        <v>106</v>
      </c>
      <c r="F291" s="86">
        <v>45173</v>
      </c>
      <c r="G291" s="77">
        <v>40261.140443999997</v>
      </c>
      <c r="H291" s="77">
        <v>0.93317700000000003</v>
      </c>
      <c r="I291" s="77">
        <v>0.37570788299999996</v>
      </c>
      <c r="J291" s="96">
        <f t="shared" si="4"/>
        <v>-1.4066608674240023E-3</v>
      </c>
      <c r="K291" s="96">
        <f>I291/'סכום נכסי הקרן'!$C$42</f>
        <v>3.3885138201249937E-6</v>
      </c>
      <c r="W291" s="91"/>
    </row>
    <row r="292" spans="2:23">
      <c r="B292" t="s">
        <v>2641</v>
      </c>
      <c r="C292" t="s">
        <v>2642</v>
      </c>
      <c r="D292" t="s">
        <v>2136</v>
      </c>
      <c r="E292" t="s">
        <v>106</v>
      </c>
      <c r="F292" s="86">
        <v>45187</v>
      </c>
      <c r="G292" s="77">
        <v>90452.213415000006</v>
      </c>
      <c r="H292" s="77">
        <v>0.53651700000000002</v>
      </c>
      <c r="I292" s="77">
        <v>0.48529189299999997</v>
      </c>
      <c r="J292" s="96">
        <f t="shared" si="4"/>
        <v>-1.8169464790314665E-3</v>
      </c>
      <c r="K292" s="96">
        <f>I292/'סכום נכסי הקרן'!$C$42</f>
        <v>4.3768532964881116E-6</v>
      </c>
      <c r="W292" s="91"/>
    </row>
    <row r="293" spans="2:23">
      <c r="B293" t="s">
        <v>2643</v>
      </c>
      <c r="C293" t="s">
        <v>2644</v>
      </c>
      <c r="D293" t="s">
        <v>2136</v>
      </c>
      <c r="E293" t="s">
        <v>106</v>
      </c>
      <c r="F293" s="86">
        <v>45176</v>
      </c>
      <c r="G293" s="77">
        <v>86273.872380000001</v>
      </c>
      <c r="H293" s="77">
        <v>4.2625999999999997E-2</v>
      </c>
      <c r="I293" s="77">
        <v>3.6774920000000003E-2</v>
      </c>
      <c r="J293" s="96">
        <f t="shared" si="4"/>
        <v>-1.3768633347160377E-4</v>
      </c>
      <c r="K293" s="96">
        <f>I293/'סכום נכסי הקרן'!$C$42</f>
        <v>3.3167343644474733E-7</v>
      </c>
      <c r="W293" s="91"/>
    </row>
    <row r="294" spans="2:23" s="92" customFormat="1">
      <c r="B294" s="79" t="s">
        <v>2645</v>
      </c>
      <c r="C294" s="79"/>
      <c r="D294" s="79"/>
      <c r="E294" s="79"/>
      <c r="F294" s="94"/>
      <c r="G294" s="81"/>
      <c r="H294" s="81"/>
      <c r="I294" s="81">
        <f>SUM(I295:I363)</f>
        <v>-24.207719282999996</v>
      </c>
      <c r="J294" s="95">
        <f t="shared" si="4"/>
        <v>9.0634380979920839E-2</v>
      </c>
      <c r="K294" s="95">
        <f>I294/'סכום נכסי הקרן'!$C$42</f>
        <v>-2.1832970521981781E-4</v>
      </c>
    </row>
    <row r="295" spans="2:23">
      <c r="B295" t="s">
        <v>2646</v>
      </c>
      <c r="C295" t="s">
        <v>2647</v>
      </c>
      <c r="D295" t="s">
        <v>2136</v>
      </c>
      <c r="E295" t="s">
        <v>110</v>
      </c>
      <c r="F295" s="86">
        <v>45078</v>
      </c>
      <c r="G295" s="77">
        <v>178568.75881299999</v>
      </c>
      <c r="H295" s="77">
        <v>1.853596</v>
      </c>
      <c r="I295" s="77">
        <v>3.3099428099999999</v>
      </c>
      <c r="J295" s="96">
        <f t="shared" si="4"/>
        <v>-1.2392518855502533E-2</v>
      </c>
      <c r="K295" s="96">
        <f>I295/'סכום נכסי הקרן'!$C$42</f>
        <v>2.9852413172572048E-5</v>
      </c>
      <c r="W295" s="91"/>
    </row>
    <row r="296" spans="2:23">
      <c r="B296" t="s">
        <v>2646</v>
      </c>
      <c r="C296" t="s">
        <v>2648</v>
      </c>
      <c r="D296" t="s">
        <v>2136</v>
      </c>
      <c r="E296" t="s">
        <v>110</v>
      </c>
      <c r="F296" s="86">
        <v>45078</v>
      </c>
      <c r="G296" s="77">
        <v>89560.94124</v>
      </c>
      <c r="H296" s="77">
        <v>1.853596</v>
      </c>
      <c r="I296" s="77">
        <v>1.6600977460000002</v>
      </c>
      <c r="J296" s="96">
        <f t="shared" si="4"/>
        <v>-6.2154525924519701E-3</v>
      </c>
      <c r="K296" s="96">
        <f>I296/'סכום נכסי הקרן'!$C$42</f>
        <v>1.4972441116119335E-5</v>
      </c>
      <c r="W296" s="91"/>
    </row>
    <row r="297" spans="2:23">
      <c r="B297" t="s">
        <v>2649</v>
      </c>
      <c r="C297" t="s">
        <v>2650</v>
      </c>
      <c r="D297" t="s">
        <v>2136</v>
      </c>
      <c r="E297" t="s">
        <v>110</v>
      </c>
      <c r="F297" s="86">
        <v>45078</v>
      </c>
      <c r="G297" s="77">
        <v>45553.254799000009</v>
      </c>
      <c r="H297" s="77">
        <v>1.853596</v>
      </c>
      <c r="I297" s="77">
        <v>0.84437316499999993</v>
      </c>
      <c r="J297" s="96">
        <f t="shared" si="4"/>
        <v>-3.1613568478371539E-3</v>
      </c>
      <c r="K297" s="96">
        <f>I297/'סכום נכסי הקרן'!$C$42</f>
        <v>7.6154115162528586E-6</v>
      </c>
      <c r="W297" s="91"/>
    </row>
    <row r="298" spans="2:23">
      <c r="B298" t="s">
        <v>2651</v>
      </c>
      <c r="C298" t="s">
        <v>2652</v>
      </c>
      <c r="D298" t="s">
        <v>2136</v>
      </c>
      <c r="E298" t="s">
        <v>110</v>
      </c>
      <c r="F298" s="86">
        <v>45099</v>
      </c>
      <c r="G298" s="77">
        <v>117.460572</v>
      </c>
      <c r="H298" s="77">
        <v>4.5984980000000002</v>
      </c>
      <c r="I298" s="77">
        <v>5.4014220000000003E-3</v>
      </c>
      <c r="J298" s="96">
        <f t="shared" si="4"/>
        <v>-2.0223075691608766E-5</v>
      </c>
      <c r="K298" s="96">
        <f>I298/'סכום נכסי הקרן'!$C$42</f>
        <v>4.8715488610940824E-8</v>
      </c>
      <c r="W298" s="91"/>
    </row>
    <row r="299" spans="2:23">
      <c r="B299" t="s">
        <v>2651</v>
      </c>
      <c r="C299" t="s">
        <v>2653</v>
      </c>
      <c r="D299" t="s">
        <v>2136</v>
      </c>
      <c r="E299" t="s">
        <v>110</v>
      </c>
      <c r="F299" s="86">
        <v>45099</v>
      </c>
      <c r="G299" s="77">
        <v>35923.766434999998</v>
      </c>
      <c r="H299" s="77">
        <v>4.5984980000000002</v>
      </c>
      <c r="I299" s="77">
        <v>1.651953555</v>
      </c>
      <c r="J299" s="96">
        <f t="shared" si="4"/>
        <v>-6.1849605125811648E-3</v>
      </c>
      <c r="K299" s="96">
        <f>I299/'סכום נכסי הקרן'!$C$42</f>
        <v>1.4898988561605758E-5</v>
      </c>
      <c r="W299" s="91"/>
    </row>
    <row r="300" spans="2:23">
      <c r="B300" t="s">
        <v>2651</v>
      </c>
      <c r="C300" t="s">
        <v>2654</v>
      </c>
      <c r="D300" t="s">
        <v>2136</v>
      </c>
      <c r="E300" t="s">
        <v>110</v>
      </c>
      <c r="F300" s="86">
        <v>45099</v>
      </c>
      <c r="G300" s="77">
        <v>172176.733759</v>
      </c>
      <c r="H300" s="77">
        <v>4.5984980000000002</v>
      </c>
      <c r="I300" s="77">
        <v>7.9175430489999998</v>
      </c>
      <c r="J300" s="96">
        <f t="shared" si="4"/>
        <v>-2.9643503575817229E-2</v>
      </c>
      <c r="K300" s="96">
        <f>I300/'סכום נכסי הקרן'!$C$42</f>
        <v>7.1408413975096395E-5</v>
      </c>
      <c r="W300" s="91"/>
    </row>
    <row r="301" spans="2:23">
      <c r="B301" t="s">
        <v>2655</v>
      </c>
      <c r="C301" t="s">
        <v>2656</v>
      </c>
      <c r="D301" t="s">
        <v>2136</v>
      </c>
      <c r="E301" t="s">
        <v>120</v>
      </c>
      <c r="F301" s="86">
        <v>45166</v>
      </c>
      <c r="G301" s="77">
        <v>10832.092326</v>
      </c>
      <c r="H301" s="77">
        <v>-0.41484100000000002</v>
      </c>
      <c r="I301" s="77">
        <v>-4.4935943999999998E-2</v>
      </c>
      <c r="J301" s="96">
        <f t="shared" si="4"/>
        <v>1.6824143656723965E-4</v>
      </c>
      <c r="K301" s="96">
        <f>I301/'סכום נכסי הקרן'!$C$42</f>
        <v>-4.0527780798350406E-7</v>
      </c>
      <c r="W301" s="91"/>
    </row>
    <row r="302" spans="2:23">
      <c r="B302" t="s">
        <v>2657</v>
      </c>
      <c r="C302" t="s">
        <v>2658</v>
      </c>
      <c r="D302" t="s">
        <v>2136</v>
      </c>
      <c r="E302" t="s">
        <v>120</v>
      </c>
      <c r="F302" s="86">
        <v>45166</v>
      </c>
      <c r="G302" s="77">
        <v>14081.720024000002</v>
      </c>
      <c r="H302" s="77">
        <v>-0.57118999999999998</v>
      </c>
      <c r="I302" s="77">
        <v>-8.0433353999999999E-2</v>
      </c>
      <c r="J302" s="96">
        <f t="shared" si="4"/>
        <v>3.0114473671413982E-4</v>
      </c>
      <c r="K302" s="96">
        <f>I302/'סכום נכסי הקרן'!$C$42</f>
        <v>-7.2542936669765316E-7</v>
      </c>
      <c r="W302" s="91"/>
    </row>
    <row r="303" spans="2:23">
      <c r="B303" t="s">
        <v>2659</v>
      </c>
      <c r="C303" t="s">
        <v>2660</v>
      </c>
      <c r="D303" t="s">
        <v>2136</v>
      </c>
      <c r="E303" t="s">
        <v>120</v>
      </c>
      <c r="F303" s="86">
        <v>45168</v>
      </c>
      <c r="G303" s="77">
        <v>14081.720024000002</v>
      </c>
      <c r="H303" s="77">
        <v>-1.8423069999999999</v>
      </c>
      <c r="I303" s="77">
        <v>-0.25942855800000003</v>
      </c>
      <c r="J303" s="96">
        <f t="shared" si="4"/>
        <v>9.7130780838803471E-4</v>
      </c>
      <c r="K303" s="96">
        <f>I303/'סכום נכסי הקרן'!$C$42</f>
        <v>-2.3397892189504545E-6</v>
      </c>
      <c r="W303" s="91"/>
    </row>
    <row r="304" spans="2:23">
      <c r="B304" t="s">
        <v>2661</v>
      </c>
      <c r="C304" t="s">
        <v>2662</v>
      </c>
      <c r="D304" t="s">
        <v>2136</v>
      </c>
      <c r="E304" t="s">
        <v>106</v>
      </c>
      <c r="F304" s="86">
        <v>45166</v>
      </c>
      <c r="G304" s="77">
        <v>53147.411513999999</v>
      </c>
      <c r="H304" s="77">
        <v>0.83067599999999997</v>
      </c>
      <c r="I304" s="77">
        <v>0.44148258499999998</v>
      </c>
      <c r="J304" s="96">
        <f t="shared" si="4"/>
        <v>-1.6529231992949448E-3</v>
      </c>
      <c r="K304" s="96">
        <f>I304/'סכום נכסי הקרן'!$C$42</f>
        <v>3.9817366318529104E-6</v>
      </c>
      <c r="W304" s="91"/>
    </row>
    <row r="305" spans="2:23">
      <c r="B305" t="s">
        <v>2663</v>
      </c>
      <c r="C305" t="s">
        <v>2664</v>
      </c>
      <c r="D305" t="s">
        <v>2136</v>
      </c>
      <c r="E305" t="s">
        <v>106</v>
      </c>
      <c r="F305" s="86">
        <v>45167</v>
      </c>
      <c r="G305" s="77">
        <v>37668.070854999998</v>
      </c>
      <c r="H305" s="77">
        <v>1.111299</v>
      </c>
      <c r="I305" s="77">
        <v>0.41860482599999999</v>
      </c>
      <c r="J305" s="96">
        <f t="shared" si="4"/>
        <v>-1.5672682269725854E-3</v>
      </c>
      <c r="K305" s="96">
        <f>I305/'סכום נכסי הקרן'!$C$42</f>
        <v>3.7754018540835844E-6</v>
      </c>
      <c r="W305" s="91"/>
    </row>
    <row r="306" spans="2:23">
      <c r="B306" t="s">
        <v>2665</v>
      </c>
      <c r="C306" t="s">
        <v>2666</v>
      </c>
      <c r="D306" t="s">
        <v>2136</v>
      </c>
      <c r="E306" t="s">
        <v>110</v>
      </c>
      <c r="F306" s="86">
        <v>45117</v>
      </c>
      <c r="G306" s="77">
        <v>37.499820999999997</v>
      </c>
      <c r="H306" s="77">
        <v>-4.4195580000000003</v>
      </c>
      <c r="I306" s="77">
        <v>-1.6573260000000002E-3</v>
      </c>
      <c r="J306" s="96">
        <f t="shared" si="4"/>
        <v>6.2050750975708238E-6</v>
      </c>
      <c r="K306" s="96">
        <f>I306/'סכום נכסי הקרן'!$C$42</f>
        <v>-1.4947442706312545E-8</v>
      </c>
      <c r="W306" s="91"/>
    </row>
    <row r="307" spans="2:23">
      <c r="B307" t="s">
        <v>2667</v>
      </c>
      <c r="C307" t="s">
        <v>2668</v>
      </c>
      <c r="D307" t="s">
        <v>2136</v>
      </c>
      <c r="E307" t="s">
        <v>110</v>
      </c>
      <c r="F307" s="86">
        <v>45145</v>
      </c>
      <c r="G307" s="77">
        <v>3246000</v>
      </c>
      <c r="H307" s="77">
        <v>-4.6024349999999998</v>
      </c>
      <c r="I307" s="77">
        <v>-149.39503999999999</v>
      </c>
      <c r="J307" s="96">
        <f t="shared" si="4"/>
        <v>0.55933922620208509</v>
      </c>
      <c r="K307" s="96">
        <f>I307/'סכום נכסי הקרן'!$C$42</f>
        <v>-1.3473956246431121E-3</v>
      </c>
    </row>
    <row r="308" spans="2:23">
      <c r="B308" t="s">
        <v>2669</v>
      </c>
      <c r="C308" t="s">
        <v>2670</v>
      </c>
      <c r="D308" t="s">
        <v>2136</v>
      </c>
      <c r="E308" t="s">
        <v>113</v>
      </c>
      <c r="F308" s="86">
        <v>45167</v>
      </c>
      <c r="G308" s="77">
        <v>46788.875595999991</v>
      </c>
      <c r="H308" s="77">
        <v>-2.9015240000000002</v>
      </c>
      <c r="I308" s="77">
        <v>-1.35759056</v>
      </c>
      <c r="J308" s="96">
        <f t="shared" si="4"/>
        <v>5.0828571907718988E-3</v>
      </c>
      <c r="K308" s="96">
        <f>I308/'סכום נכסי הקרן'!$C$42</f>
        <v>-1.2244125244056245E-5</v>
      </c>
      <c r="W308" s="91"/>
    </row>
    <row r="309" spans="2:23">
      <c r="B309" t="s">
        <v>2671</v>
      </c>
      <c r="C309" t="s">
        <v>2672</v>
      </c>
      <c r="D309" t="s">
        <v>2136</v>
      </c>
      <c r="E309" t="s">
        <v>106</v>
      </c>
      <c r="F309" s="86">
        <v>45127</v>
      </c>
      <c r="G309" s="77">
        <v>30513.693437000002</v>
      </c>
      <c r="H309" s="77">
        <v>-8.0600310000000004</v>
      </c>
      <c r="I309" s="77">
        <v>-2.4594130980000002</v>
      </c>
      <c r="J309" s="96">
        <f t="shared" si="4"/>
        <v>9.2081117227626377E-3</v>
      </c>
      <c r="K309" s="96">
        <f>I309/'סכום נכסי הקרן'!$C$42</f>
        <v>-2.2181475686442882E-5</v>
      </c>
      <c r="W309" s="91"/>
    </row>
    <row r="310" spans="2:23">
      <c r="B310" t="s">
        <v>2673</v>
      </c>
      <c r="C310" t="s">
        <v>2674</v>
      </c>
      <c r="D310" t="s">
        <v>2136</v>
      </c>
      <c r="E310" t="s">
        <v>106</v>
      </c>
      <c r="F310" s="86">
        <v>45127</v>
      </c>
      <c r="G310" s="77">
        <v>79402.528881999999</v>
      </c>
      <c r="H310" s="77">
        <v>-8.0337359999999993</v>
      </c>
      <c r="I310" s="77">
        <v>-6.3789895010000004</v>
      </c>
      <c r="J310" s="96">
        <f t="shared" si="4"/>
        <v>2.3883115874801235E-2</v>
      </c>
      <c r="K310" s="96">
        <f>I310/'סכום נכסי הקרן'!$C$42</f>
        <v>-5.7532181411723911E-5</v>
      </c>
      <c r="W310" s="91"/>
    </row>
    <row r="311" spans="2:23">
      <c r="B311" t="s">
        <v>2675</v>
      </c>
      <c r="C311" t="s">
        <v>2676</v>
      </c>
      <c r="D311" t="s">
        <v>2136</v>
      </c>
      <c r="E311" t="s">
        <v>106</v>
      </c>
      <c r="F311" s="86">
        <v>45127</v>
      </c>
      <c r="G311" s="77">
        <v>69262.681089000005</v>
      </c>
      <c r="H311" s="77">
        <v>-8.0273629999999994</v>
      </c>
      <c r="I311" s="77">
        <v>-5.5599670759999995</v>
      </c>
      <c r="J311" s="96">
        <f t="shared" si="4"/>
        <v>2.0816672909615405E-2</v>
      </c>
      <c r="K311" s="96">
        <f>I311/'סכום נכסי הקרן'!$C$42</f>
        <v>-5.0145408517994689E-5</v>
      </c>
      <c r="W311" s="91"/>
    </row>
    <row r="312" spans="2:23">
      <c r="B312" t="s">
        <v>2677</v>
      </c>
      <c r="C312" t="s">
        <v>2678</v>
      </c>
      <c r="D312" t="s">
        <v>2136</v>
      </c>
      <c r="E312" t="s">
        <v>106</v>
      </c>
      <c r="F312" s="86">
        <v>45168</v>
      </c>
      <c r="G312" s="77">
        <v>22686.760920000001</v>
      </c>
      <c r="H312" s="77">
        <v>-2.4545110000000001</v>
      </c>
      <c r="I312" s="77">
        <v>-0.55684908600000005</v>
      </c>
      <c r="J312" s="96">
        <f t="shared" si="4"/>
        <v>2.0848586196340817E-3</v>
      </c>
      <c r="K312" s="96">
        <f>I312/'סכום נכסי הקרן'!$C$42</f>
        <v>-5.0222284626244362E-6</v>
      </c>
      <c r="W312" s="91"/>
    </row>
    <row r="313" spans="2:23">
      <c r="B313" t="s">
        <v>2679</v>
      </c>
      <c r="C313" t="s">
        <v>2680</v>
      </c>
      <c r="D313" t="s">
        <v>2136</v>
      </c>
      <c r="E313" t="s">
        <v>106</v>
      </c>
      <c r="F313" s="86">
        <v>45166</v>
      </c>
      <c r="G313" s="77">
        <v>45373.521840000001</v>
      </c>
      <c r="H313" s="77">
        <v>-2.3915009999999999</v>
      </c>
      <c r="I313" s="77">
        <v>-1.0851082409999999</v>
      </c>
      <c r="J313" s="96">
        <f t="shared" si="4"/>
        <v>4.0626757345253606E-3</v>
      </c>
      <c r="K313" s="96">
        <f>I313/'סכום נכסי הקרן'!$C$42</f>
        <v>-9.7866040009600286E-6</v>
      </c>
      <c r="W313" s="91"/>
    </row>
    <row r="314" spans="2:23">
      <c r="B314" t="s">
        <v>2681</v>
      </c>
      <c r="C314" t="s">
        <v>2682</v>
      </c>
      <c r="D314" t="s">
        <v>2136</v>
      </c>
      <c r="E314" t="s">
        <v>106</v>
      </c>
      <c r="F314" s="86">
        <v>45166</v>
      </c>
      <c r="G314" s="77">
        <v>13612.056552</v>
      </c>
      <c r="H314" s="77">
        <v>-2.354304</v>
      </c>
      <c r="I314" s="77">
        <v>-0.320469216</v>
      </c>
      <c r="J314" s="96">
        <f t="shared" si="4"/>
        <v>1.199845746545728E-3</v>
      </c>
      <c r="K314" s="96">
        <f>I314/'סכום נכסי הקרן'!$C$42</f>
        <v>-2.8903156321067182E-6</v>
      </c>
      <c r="W314" s="91"/>
    </row>
    <row r="315" spans="2:23">
      <c r="B315" t="s">
        <v>2683</v>
      </c>
      <c r="C315" t="s">
        <v>2684</v>
      </c>
      <c r="D315" t="s">
        <v>2136</v>
      </c>
      <c r="E315" t="s">
        <v>106</v>
      </c>
      <c r="F315" s="86">
        <v>45168</v>
      </c>
      <c r="G315" s="77">
        <v>18149.408736000001</v>
      </c>
      <c r="H315" s="77">
        <v>-2.3507289999999998</v>
      </c>
      <c r="I315" s="77">
        <v>-0.42664341100000008</v>
      </c>
      <c r="J315" s="96">
        <f t="shared" si="4"/>
        <v>1.5973649150129632E-3</v>
      </c>
      <c r="K315" s="96">
        <f>I315/'סכום נכסי הקרן'!$C$42</f>
        <v>-3.8479019468398223E-6</v>
      </c>
      <c r="W315" s="91"/>
    </row>
    <row r="316" spans="2:23">
      <c r="B316" t="s">
        <v>2685</v>
      </c>
      <c r="C316" t="s">
        <v>2686</v>
      </c>
      <c r="D316" t="s">
        <v>2136</v>
      </c>
      <c r="E316" t="s">
        <v>106</v>
      </c>
      <c r="F316" s="86">
        <v>45189</v>
      </c>
      <c r="G316" s="77">
        <v>17015.07069</v>
      </c>
      <c r="H316" s="77">
        <v>-0.92649800000000004</v>
      </c>
      <c r="I316" s="77">
        <v>-0.15764430899999998</v>
      </c>
      <c r="J316" s="96">
        <f t="shared" si="4"/>
        <v>5.902247210564849E-4</v>
      </c>
      <c r="K316" s="96">
        <f>I316/'סכום נכסי הקרן'!$C$42</f>
        <v>-1.4217958788758098E-6</v>
      </c>
      <c r="W316" s="91"/>
    </row>
    <row r="317" spans="2:23">
      <c r="B317" t="s">
        <v>2687</v>
      </c>
      <c r="C317" t="s">
        <v>2688</v>
      </c>
      <c r="D317" t="s">
        <v>2136</v>
      </c>
      <c r="E317" t="s">
        <v>106</v>
      </c>
      <c r="F317" s="86">
        <v>45189</v>
      </c>
      <c r="G317" s="77">
        <v>17015.07069</v>
      </c>
      <c r="H317" s="77">
        <v>-0.88827400000000001</v>
      </c>
      <c r="I317" s="77">
        <v>-0.15114038899999999</v>
      </c>
      <c r="J317" s="96">
        <f t="shared" si="4"/>
        <v>5.6587386188418397E-4</v>
      </c>
      <c r="K317" s="96">
        <f>I317/'סכום נכסי הקרן'!$C$42</f>
        <v>-1.3631369478227519E-6</v>
      </c>
      <c r="W317" s="91"/>
    </row>
    <row r="318" spans="2:23">
      <c r="B318" t="s">
        <v>2689</v>
      </c>
      <c r="C318" t="s">
        <v>2690</v>
      </c>
      <c r="D318" t="s">
        <v>2136</v>
      </c>
      <c r="E318" t="s">
        <v>106</v>
      </c>
      <c r="F318" s="86">
        <v>45195</v>
      </c>
      <c r="G318" s="77">
        <v>17015.07069</v>
      </c>
      <c r="H318" s="77">
        <v>-0.216803</v>
      </c>
      <c r="I318" s="77">
        <v>-3.6889206000000001E-2</v>
      </c>
      <c r="J318" s="96">
        <f t="shared" si="4"/>
        <v>1.3811422346584812E-4</v>
      </c>
      <c r="K318" s="96">
        <f>I318/'סכום נכסי הקרן'!$C$42</f>
        <v>-3.327041832242787E-7</v>
      </c>
      <c r="W318" s="91"/>
    </row>
    <row r="319" spans="2:23">
      <c r="B319" t="s">
        <v>2691</v>
      </c>
      <c r="C319" t="s">
        <v>2692</v>
      </c>
      <c r="D319" t="s">
        <v>2136</v>
      </c>
      <c r="E319" t="s">
        <v>106</v>
      </c>
      <c r="F319" s="86">
        <v>45196</v>
      </c>
      <c r="G319" s="77">
        <v>17015.07069</v>
      </c>
      <c r="H319" s="77">
        <v>7.5056999999999999E-2</v>
      </c>
      <c r="I319" s="77">
        <v>1.2771053999999999E-2</v>
      </c>
      <c r="J319" s="96">
        <f t="shared" si="4"/>
        <v>-4.7815184909385501E-5</v>
      </c>
      <c r="K319" s="96">
        <f>I319/'סכום נכסי הקרן'!$C$42</f>
        <v>1.151822863843466E-7</v>
      </c>
      <c r="W319" s="91"/>
    </row>
    <row r="320" spans="2:23">
      <c r="B320" t="s">
        <v>2693</v>
      </c>
      <c r="C320" t="s">
        <v>2694</v>
      </c>
      <c r="D320" t="s">
        <v>2136</v>
      </c>
      <c r="E320" t="s">
        <v>120</v>
      </c>
      <c r="F320" s="86">
        <v>45176</v>
      </c>
      <c r="G320" s="77">
        <v>27095.274104</v>
      </c>
      <c r="H320" s="77">
        <v>-0.34638600000000003</v>
      </c>
      <c r="I320" s="77">
        <v>-9.3854356E-2</v>
      </c>
      <c r="J320" s="96">
        <f t="shared" si="4"/>
        <v>3.5139334519228369E-4</v>
      </c>
      <c r="K320" s="96">
        <f>I320/'סכום נכסי הקרן'!$C$42</f>
        <v>-8.4647354174607818E-7</v>
      </c>
      <c r="W320" s="91"/>
    </row>
    <row r="321" spans="2:23">
      <c r="B321" t="s">
        <v>2695</v>
      </c>
      <c r="C321" t="s">
        <v>2696</v>
      </c>
      <c r="D321" t="s">
        <v>2136</v>
      </c>
      <c r="E321" t="s">
        <v>120</v>
      </c>
      <c r="F321" s="86">
        <v>45161</v>
      </c>
      <c r="G321" s="77">
        <v>154661.89584300001</v>
      </c>
      <c r="H321" s="77">
        <v>0.42846499999999998</v>
      </c>
      <c r="I321" s="77">
        <v>0.66267225199999991</v>
      </c>
      <c r="J321" s="96">
        <f t="shared" si="4"/>
        <v>-2.4810635256650631E-3</v>
      </c>
      <c r="K321" s="96">
        <f>I321/'סכום נכסי הקרן'!$C$42</f>
        <v>5.976648842673744E-6</v>
      </c>
      <c r="W321" s="91"/>
    </row>
    <row r="322" spans="2:23">
      <c r="B322" t="s">
        <v>2697</v>
      </c>
      <c r="C322" t="s">
        <v>2698</v>
      </c>
      <c r="D322" t="s">
        <v>2136</v>
      </c>
      <c r="E322" t="s">
        <v>120</v>
      </c>
      <c r="F322" s="86">
        <v>45180</v>
      </c>
      <c r="G322" s="77">
        <v>14230.889300999999</v>
      </c>
      <c r="H322" s="77">
        <v>0.65029300000000001</v>
      </c>
      <c r="I322" s="77">
        <v>9.2542500999999985E-2</v>
      </c>
      <c r="J322" s="96">
        <f t="shared" si="4"/>
        <v>-3.464817232228438E-4</v>
      </c>
      <c r="K322" s="96">
        <f>I322/'סכום נכסי הקרן'!$C$42</f>
        <v>8.3464190605612344E-7</v>
      </c>
      <c r="W322" s="91"/>
    </row>
    <row r="323" spans="2:23">
      <c r="B323" t="s">
        <v>2699</v>
      </c>
      <c r="C323" t="s">
        <v>2700</v>
      </c>
      <c r="D323" t="s">
        <v>2136</v>
      </c>
      <c r="E323" t="s">
        <v>106</v>
      </c>
      <c r="F323" s="86">
        <v>45127</v>
      </c>
      <c r="G323" s="77">
        <v>124577.19240499999</v>
      </c>
      <c r="H323" s="77">
        <v>2.6752400000000001</v>
      </c>
      <c r="I323" s="77">
        <v>3.3327383009999996</v>
      </c>
      <c r="J323" s="96">
        <f t="shared" si="4"/>
        <v>-1.2477865814122019E-2</v>
      </c>
      <c r="K323" s="96">
        <f>I323/'סכום נכסי הקרן'!$C$42</f>
        <v>3.0058005974280799E-5</v>
      </c>
      <c r="W323" s="91"/>
    </row>
    <row r="324" spans="2:23">
      <c r="B324" t="s">
        <v>2701</v>
      </c>
      <c r="C324" t="s">
        <v>2702</v>
      </c>
      <c r="D324" t="s">
        <v>2136</v>
      </c>
      <c r="E324" t="s">
        <v>106</v>
      </c>
      <c r="F324" s="86">
        <v>45127</v>
      </c>
      <c r="G324" s="77">
        <v>51725.608520999995</v>
      </c>
      <c r="H324" s="77">
        <v>2.6529829999999999</v>
      </c>
      <c r="I324" s="77">
        <v>1.372271655</v>
      </c>
      <c r="J324" s="96">
        <f t="shared" si="4"/>
        <v>-5.1378236228375104E-3</v>
      </c>
      <c r="K324" s="96">
        <f>I324/'סכום נכסי הקרן'!$C$42</f>
        <v>1.2376534212707211E-5</v>
      </c>
      <c r="W324" s="91"/>
    </row>
    <row r="325" spans="2:23">
      <c r="B325" t="s">
        <v>2703</v>
      </c>
      <c r="C325" t="s">
        <v>2704</v>
      </c>
      <c r="D325" t="s">
        <v>2136</v>
      </c>
      <c r="E325" t="s">
        <v>106</v>
      </c>
      <c r="F325" s="86">
        <v>45127</v>
      </c>
      <c r="G325" s="77">
        <v>38780.585355000003</v>
      </c>
      <c r="H325" s="77">
        <v>2.6188570000000002</v>
      </c>
      <c r="I325" s="77">
        <v>1.0156079079999998</v>
      </c>
      <c r="J325" s="96">
        <f t="shared" si="4"/>
        <v>-3.8024645355390538E-3</v>
      </c>
      <c r="K325" s="96">
        <f>I325/'סכום נכסי הקרן'!$C$42</f>
        <v>9.1597796793798778E-6</v>
      </c>
      <c r="W325" s="91"/>
    </row>
    <row r="326" spans="2:23">
      <c r="B326" t="s">
        <v>2705</v>
      </c>
      <c r="C326" t="s">
        <v>2706</v>
      </c>
      <c r="D326" t="s">
        <v>2136</v>
      </c>
      <c r="E326" t="s">
        <v>110</v>
      </c>
      <c r="F326" s="86">
        <v>45197</v>
      </c>
      <c r="G326" s="77">
        <v>264625.68</v>
      </c>
      <c r="H326" s="77">
        <v>-0.34626600000000002</v>
      </c>
      <c r="I326" s="77">
        <v>-0.91630999999999996</v>
      </c>
      <c r="J326" s="96">
        <f t="shared" si="4"/>
        <v>3.4306903787517484E-3</v>
      </c>
      <c r="K326" s="96">
        <f>I326/'סכום נכסי הקרן'!$C$42</f>
        <v>-8.264210678056849E-6</v>
      </c>
    </row>
    <row r="327" spans="2:23">
      <c r="B327" t="s">
        <v>2707</v>
      </c>
      <c r="C327" t="s">
        <v>2708</v>
      </c>
      <c r="D327" t="s">
        <v>2136</v>
      </c>
      <c r="E327" t="s">
        <v>110</v>
      </c>
      <c r="F327" s="86">
        <v>45195</v>
      </c>
      <c r="G327" s="77">
        <v>36132.677429000003</v>
      </c>
      <c r="H327" s="77">
        <v>0.410551</v>
      </c>
      <c r="I327" s="77">
        <v>0.14834304000000001</v>
      </c>
      <c r="J327" s="96">
        <f t="shared" si="4"/>
        <v>-5.5540050865185995E-4</v>
      </c>
      <c r="K327" s="96">
        <f>I327/'סכום נכסי הקרן'!$C$42</f>
        <v>1.3379076242575269E-6</v>
      </c>
      <c r="W327" s="91"/>
    </row>
    <row r="328" spans="2:23">
      <c r="B328" t="s">
        <v>2709</v>
      </c>
      <c r="C328" t="s">
        <v>2710</v>
      </c>
      <c r="D328" t="s">
        <v>2136</v>
      </c>
      <c r="E328" t="s">
        <v>110</v>
      </c>
      <c r="F328" s="86">
        <v>45195</v>
      </c>
      <c r="G328" s="77">
        <v>36141.145364000004</v>
      </c>
      <c r="H328" s="77">
        <v>0.43388500000000002</v>
      </c>
      <c r="I328" s="77">
        <v>0.15681097500000002</v>
      </c>
      <c r="J328" s="96">
        <f t="shared" si="4"/>
        <v>-5.8710469515249326E-4</v>
      </c>
      <c r="K328" s="96">
        <f>I328/'סכום נכסי הקרן'!$C$42</f>
        <v>1.4142800297186605E-6</v>
      </c>
      <c r="W328" s="91"/>
    </row>
    <row r="329" spans="2:23">
      <c r="B329" t="s">
        <v>2711</v>
      </c>
      <c r="C329" t="s">
        <v>2712</v>
      </c>
      <c r="D329" t="s">
        <v>2136</v>
      </c>
      <c r="E329" t="s">
        <v>110</v>
      </c>
      <c r="F329" s="86">
        <v>45181</v>
      </c>
      <c r="G329" s="77">
        <v>100724.813245</v>
      </c>
      <c r="H329" s="77">
        <v>1.755172</v>
      </c>
      <c r="I329" s="77">
        <v>1.7678936799999998</v>
      </c>
      <c r="J329" s="96">
        <f t="shared" si="4"/>
        <v>-6.6190435972891511E-3</v>
      </c>
      <c r="K329" s="96">
        <f>I329/'סכום נכסי הקרן'!$C$42</f>
        <v>1.594465391398677E-5</v>
      </c>
      <c r="W329" s="91"/>
    </row>
    <row r="330" spans="2:23">
      <c r="B330" t="s">
        <v>2713</v>
      </c>
      <c r="C330" t="s">
        <v>2714</v>
      </c>
      <c r="D330" t="s">
        <v>2136</v>
      </c>
      <c r="E330" t="s">
        <v>110</v>
      </c>
      <c r="F330" s="86">
        <v>45181</v>
      </c>
      <c r="G330" s="77">
        <v>36633.979163999997</v>
      </c>
      <c r="H330" s="77">
        <v>1.773339</v>
      </c>
      <c r="I330" s="77">
        <v>0.64964477499999995</v>
      </c>
      <c r="J330" s="96">
        <f t="shared" si="4"/>
        <v>-2.4322882858408665E-3</v>
      </c>
      <c r="K330" s="96">
        <f>I330/'סכום נכסי הקרן'!$C$42</f>
        <v>5.8591538742334346E-6</v>
      </c>
      <c r="W330" s="91"/>
    </row>
    <row r="331" spans="2:23">
      <c r="B331" t="s">
        <v>2715</v>
      </c>
      <c r="C331" t="s">
        <v>2716</v>
      </c>
      <c r="D331" t="s">
        <v>2136</v>
      </c>
      <c r="E331" t="s">
        <v>110</v>
      </c>
      <c r="F331" s="86">
        <v>45176</v>
      </c>
      <c r="G331" s="77">
        <v>164860.52737900001</v>
      </c>
      <c r="H331" s="77">
        <v>1.713722</v>
      </c>
      <c r="I331" s="77">
        <v>2.8252514099999999</v>
      </c>
      <c r="J331" s="96">
        <f t="shared" si="4"/>
        <v>-1.0577820639130656E-2</v>
      </c>
      <c r="K331" s="96">
        <f>I331/'סכום נכסי הקרן'!$C$42</f>
        <v>2.548097572952076E-5</v>
      </c>
      <c r="W331" s="91"/>
    </row>
    <row r="332" spans="2:23">
      <c r="B332" t="s">
        <v>2717</v>
      </c>
      <c r="C332" t="s">
        <v>2718</v>
      </c>
      <c r="D332" t="s">
        <v>2136</v>
      </c>
      <c r="E332" t="s">
        <v>110</v>
      </c>
      <c r="F332" s="86">
        <v>45181</v>
      </c>
      <c r="G332" s="77">
        <v>180079.17481699999</v>
      </c>
      <c r="H332" s="77">
        <v>1.782421</v>
      </c>
      <c r="I332" s="77">
        <v>3.2097682399999994</v>
      </c>
      <c r="J332" s="96">
        <f t="shared" ref="J332:J386" si="5">I332/$I$11</f>
        <v>-1.2017462451562169E-2</v>
      </c>
      <c r="K332" s="96">
        <f>I332/'סכום נכסי הקרן'!$C$42</f>
        <v>2.8948937546349744E-5</v>
      </c>
      <c r="W332" s="91"/>
    </row>
    <row r="333" spans="2:23">
      <c r="B333" t="s">
        <v>2717</v>
      </c>
      <c r="C333" t="s">
        <v>2719</v>
      </c>
      <c r="D333" t="s">
        <v>2136</v>
      </c>
      <c r="E333" t="s">
        <v>110</v>
      </c>
      <c r="F333" s="86">
        <v>45181</v>
      </c>
      <c r="G333" s="77">
        <v>7.5122479999999996</v>
      </c>
      <c r="H333" s="77">
        <v>1.7824199999999999</v>
      </c>
      <c r="I333" s="77">
        <v>1.339E-4</v>
      </c>
      <c r="J333" s="96">
        <f t="shared" si="5"/>
        <v>-5.0132536119311055E-7</v>
      </c>
      <c r="K333" s="96">
        <f>I333/'סכום נכסי הקרן'!$C$42</f>
        <v>1.2076456764542699E-9</v>
      </c>
      <c r="W333" s="91"/>
    </row>
    <row r="334" spans="2:23">
      <c r="B334" t="s">
        <v>2720</v>
      </c>
      <c r="C334" t="s">
        <v>2721</v>
      </c>
      <c r="D334" t="s">
        <v>2136</v>
      </c>
      <c r="E334" t="s">
        <v>110</v>
      </c>
      <c r="F334" s="86">
        <v>45176</v>
      </c>
      <c r="G334" s="77">
        <v>52114.720387000001</v>
      </c>
      <c r="H334" s="77">
        <v>1.7318929999999999</v>
      </c>
      <c r="I334" s="77">
        <v>0.90257121800000006</v>
      </c>
      <c r="J334" s="96">
        <f t="shared" si="5"/>
        <v>-3.3792519930273021E-3</v>
      </c>
      <c r="K334" s="96">
        <f>I334/'סכום נכסי הקרן'!$C$42</f>
        <v>8.1403004414470827E-6</v>
      </c>
      <c r="W334" s="91"/>
    </row>
    <row r="335" spans="2:23">
      <c r="B335" t="s">
        <v>2722</v>
      </c>
      <c r="C335" t="s">
        <v>2723</v>
      </c>
      <c r="D335" t="s">
        <v>2136</v>
      </c>
      <c r="E335" t="s">
        <v>110</v>
      </c>
      <c r="F335" s="86">
        <v>45176</v>
      </c>
      <c r="G335" s="77">
        <v>77631.098129000005</v>
      </c>
      <c r="H335" s="77">
        <v>1.7318929999999999</v>
      </c>
      <c r="I335" s="77">
        <v>1.344487593</v>
      </c>
      <c r="J335" s="96">
        <f t="shared" si="5"/>
        <v>-5.0337993142672201E-3</v>
      </c>
      <c r="K335" s="96">
        <f>I335/'סכום נכסי הקרן'!$C$42</f>
        <v>1.2125949430417164E-5</v>
      </c>
      <c r="W335" s="91"/>
    </row>
    <row r="336" spans="2:23">
      <c r="B336" t="s">
        <v>2724</v>
      </c>
      <c r="C336" t="s">
        <v>2725</v>
      </c>
      <c r="D336" t="s">
        <v>2136</v>
      </c>
      <c r="E336" t="s">
        <v>110</v>
      </c>
      <c r="F336" s="86">
        <v>45175</v>
      </c>
      <c r="G336" s="77">
        <v>68388.620028000005</v>
      </c>
      <c r="H336" s="77">
        <v>1.9286909999999999</v>
      </c>
      <c r="I336" s="77">
        <v>1.3190051550000002</v>
      </c>
      <c r="J336" s="96">
        <f t="shared" si="5"/>
        <v>-4.9383923506045547E-3</v>
      </c>
      <c r="K336" s="96">
        <f>I336/'סכום נכסי הקרן'!$C$42</f>
        <v>1.1896123022080989E-5</v>
      </c>
      <c r="W336" s="91"/>
    </row>
    <row r="337" spans="2:23">
      <c r="B337" t="s">
        <v>2726</v>
      </c>
      <c r="C337" t="s">
        <v>2727</v>
      </c>
      <c r="D337" t="s">
        <v>2136</v>
      </c>
      <c r="E337" t="s">
        <v>110</v>
      </c>
      <c r="F337" s="86">
        <v>45183</v>
      </c>
      <c r="G337" s="77">
        <v>261659.13188599999</v>
      </c>
      <c r="H337" s="77">
        <v>1.849523</v>
      </c>
      <c r="I337" s="77">
        <v>4.8394446310000001</v>
      </c>
      <c r="J337" s="96">
        <f t="shared" si="5"/>
        <v>-1.8119016636371433E-2</v>
      </c>
      <c r="K337" s="96">
        <f>I337/'סכום נכסי הקרן'!$C$42</f>
        <v>4.3647008103562211E-5</v>
      </c>
      <c r="W337" s="91"/>
    </row>
    <row r="338" spans="2:23">
      <c r="B338" t="s">
        <v>2726</v>
      </c>
      <c r="C338" t="s">
        <v>2728</v>
      </c>
      <c r="D338" t="s">
        <v>2136</v>
      </c>
      <c r="E338" t="s">
        <v>110</v>
      </c>
      <c r="F338" s="86">
        <v>45183</v>
      </c>
      <c r="G338" s="77">
        <v>74950.521718000004</v>
      </c>
      <c r="H338" s="77">
        <v>1.849523</v>
      </c>
      <c r="I338" s="77">
        <v>1.3862267930000003</v>
      </c>
      <c r="J338" s="96">
        <f t="shared" si="5"/>
        <v>-5.1900720515033047E-3</v>
      </c>
      <c r="K338" s="96">
        <f>I338/'סכום נכסי הקרן'!$C$42</f>
        <v>1.250239576662822E-5</v>
      </c>
      <c r="W338" s="91"/>
    </row>
    <row r="339" spans="2:23">
      <c r="B339" t="s">
        <v>2729</v>
      </c>
      <c r="C339" t="s">
        <v>2730</v>
      </c>
      <c r="D339" t="s">
        <v>2136</v>
      </c>
      <c r="E339" t="s">
        <v>110</v>
      </c>
      <c r="F339" s="86">
        <v>45183</v>
      </c>
      <c r="G339" s="77">
        <v>48733.389013</v>
      </c>
      <c r="H339" s="77">
        <v>1.849523</v>
      </c>
      <c r="I339" s="77">
        <v>0.90133501599999999</v>
      </c>
      <c r="J339" s="96">
        <f t="shared" si="5"/>
        <v>-3.3746236180149224E-3</v>
      </c>
      <c r="K339" s="96">
        <f>I339/'סכום נכסי הקרן'!$C$42</f>
        <v>8.1291511210548192E-6</v>
      </c>
      <c r="W339" s="91"/>
    </row>
    <row r="340" spans="2:23">
      <c r="B340" t="s">
        <v>2731</v>
      </c>
      <c r="C340" t="s">
        <v>2732</v>
      </c>
      <c r="D340" t="s">
        <v>2136</v>
      </c>
      <c r="E340" t="s">
        <v>110</v>
      </c>
      <c r="F340" s="86">
        <v>45183</v>
      </c>
      <c r="G340" s="77">
        <v>226082.253145</v>
      </c>
      <c r="H340" s="77">
        <v>1.854052</v>
      </c>
      <c r="I340" s="77">
        <v>4.1916822400000004</v>
      </c>
      <c r="J340" s="96">
        <f t="shared" si="5"/>
        <v>-1.569377604910192E-2</v>
      </c>
      <c r="K340" s="96">
        <f>I340/'סכום נכסי הקרן'!$C$42</f>
        <v>3.780483147278678E-5</v>
      </c>
      <c r="W340" s="91"/>
    </row>
    <row r="341" spans="2:23">
      <c r="B341" t="s">
        <v>2733</v>
      </c>
      <c r="C341" t="s">
        <v>2734</v>
      </c>
      <c r="D341" t="s">
        <v>2136</v>
      </c>
      <c r="E341" t="s">
        <v>110</v>
      </c>
      <c r="F341" s="86">
        <v>45161</v>
      </c>
      <c r="G341" s="77">
        <v>46230.689577000005</v>
      </c>
      <c r="H341" s="77">
        <v>2.7316560000000001</v>
      </c>
      <c r="I341" s="77">
        <v>1.262863413</v>
      </c>
      <c r="J341" s="96">
        <f t="shared" si="5"/>
        <v>-4.7281960915592936E-3</v>
      </c>
      <c r="K341" s="96">
        <f>I341/'סכום נכסי הקרן'!$C$42</f>
        <v>1.1389779990005475E-5</v>
      </c>
      <c r="W341" s="91"/>
    </row>
    <row r="342" spans="2:23">
      <c r="B342" t="s">
        <v>2735</v>
      </c>
      <c r="C342" t="s">
        <v>2736</v>
      </c>
      <c r="D342" t="s">
        <v>2136</v>
      </c>
      <c r="E342" t="s">
        <v>110</v>
      </c>
      <c r="F342" s="86">
        <v>45148</v>
      </c>
      <c r="G342" s="77">
        <v>39969.660703000001</v>
      </c>
      <c r="H342" s="77">
        <v>4.620209</v>
      </c>
      <c r="I342" s="77">
        <v>1.8466818840000001</v>
      </c>
      <c r="J342" s="96">
        <f t="shared" si="5"/>
        <v>-6.91402884619174E-3</v>
      </c>
      <c r="K342" s="96">
        <f>I342/'סכום נכסי הקרן'!$C$42</f>
        <v>1.6655245653465464E-5</v>
      </c>
      <c r="W342" s="91"/>
    </row>
    <row r="343" spans="2:23">
      <c r="B343" t="s">
        <v>2737</v>
      </c>
      <c r="C343" t="s">
        <v>2738</v>
      </c>
      <c r="D343" t="s">
        <v>2136</v>
      </c>
      <c r="E343" t="s">
        <v>110</v>
      </c>
      <c r="F343" s="86">
        <v>45148</v>
      </c>
      <c r="G343" s="77">
        <v>37767.327546</v>
      </c>
      <c r="H343" s="77">
        <v>4.7476659999999997</v>
      </c>
      <c r="I343" s="77">
        <v>1.7930666120000001</v>
      </c>
      <c r="J343" s="96">
        <f t="shared" si="5"/>
        <v>-6.7132917617939289E-3</v>
      </c>
      <c r="K343" s="96">
        <f>I343/'סכום נכסי הקרן'!$C$42</f>
        <v>1.6171688884065018E-5</v>
      </c>
      <c r="W343" s="91"/>
    </row>
    <row r="344" spans="2:23">
      <c r="B344" t="s">
        <v>2737</v>
      </c>
      <c r="C344" t="s">
        <v>2739</v>
      </c>
      <c r="D344" t="s">
        <v>2136</v>
      </c>
      <c r="E344" t="s">
        <v>110</v>
      </c>
      <c r="F344" s="86">
        <v>45148</v>
      </c>
      <c r="G344" s="77">
        <v>32005.712969</v>
      </c>
      <c r="H344" s="77">
        <v>4.7476659999999997</v>
      </c>
      <c r="I344" s="77">
        <v>1.5195243889999996</v>
      </c>
      <c r="J344" s="96">
        <f t="shared" si="5"/>
        <v>-5.6891419951991444E-3</v>
      </c>
      <c r="K344" s="96">
        <f>I344/'סכום נכסי הקרן'!$C$42</f>
        <v>1.3704608354314159E-5</v>
      </c>
      <c r="W344" s="91"/>
    </row>
    <row r="345" spans="2:23">
      <c r="B345" t="s">
        <v>2740</v>
      </c>
      <c r="C345" t="s">
        <v>2741</v>
      </c>
      <c r="D345" t="s">
        <v>2136</v>
      </c>
      <c r="E345" t="s">
        <v>110</v>
      </c>
      <c r="F345" s="86">
        <v>45133</v>
      </c>
      <c r="G345" s="77">
        <v>56757.179220999999</v>
      </c>
      <c r="H345" s="77">
        <v>4.992102</v>
      </c>
      <c r="I345" s="77">
        <v>2.833376157</v>
      </c>
      <c r="J345" s="96">
        <f t="shared" si="5"/>
        <v>-1.0608239920119287E-2</v>
      </c>
      <c r="K345" s="96">
        <f>I345/'סכום נכסי הקרן'!$C$42</f>
        <v>2.5554252918369417E-5</v>
      </c>
      <c r="W345" s="91"/>
    </row>
    <row r="346" spans="2:23">
      <c r="B346" t="s">
        <v>2742</v>
      </c>
      <c r="C346" t="s">
        <v>2743</v>
      </c>
      <c r="D346" t="s">
        <v>2136</v>
      </c>
      <c r="E346" t="s">
        <v>110</v>
      </c>
      <c r="F346" s="86">
        <v>45133</v>
      </c>
      <c r="G346" s="77">
        <v>241505.78937000001</v>
      </c>
      <c r="H346" s="77">
        <v>5.0346070000000003</v>
      </c>
      <c r="I346" s="77">
        <v>12.158867631</v>
      </c>
      <c r="J346" s="96">
        <f t="shared" si="5"/>
        <v>-4.5523141947799071E-2</v>
      </c>
      <c r="K346" s="96">
        <f>I346/'סכום נכסי הקרן'!$C$42</f>
        <v>1.0966097031483884E-4</v>
      </c>
      <c r="W346" s="91"/>
    </row>
    <row r="347" spans="2:23">
      <c r="B347" t="s">
        <v>2744</v>
      </c>
      <c r="C347" t="s">
        <v>2745</v>
      </c>
      <c r="D347" t="s">
        <v>2136</v>
      </c>
      <c r="E347" t="s">
        <v>110</v>
      </c>
      <c r="F347" s="86">
        <v>45133</v>
      </c>
      <c r="G347" s="77">
        <v>96240.172235000005</v>
      </c>
      <c r="H347" s="77">
        <v>5.0346070000000003</v>
      </c>
      <c r="I347" s="77">
        <v>4.8453145510000004</v>
      </c>
      <c r="J347" s="96">
        <f t="shared" si="5"/>
        <v>-1.8140993781734949E-2</v>
      </c>
      <c r="K347" s="96">
        <f>I347/'סכום נכסי הקרן'!$C$42</f>
        <v>4.3699948981150954E-5</v>
      </c>
      <c r="W347" s="91"/>
    </row>
    <row r="348" spans="2:23">
      <c r="B348" t="s">
        <v>2746</v>
      </c>
      <c r="C348" t="s">
        <v>2747</v>
      </c>
      <c r="D348" t="s">
        <v>2136</v>
      </c>
      <c r="E348" t="s">
        <v>110</v>
      </c>
      <c r="F348" s="86">
        <v>45133</v>
      </c>
      <c r="G348" s="77">
        <v>128322.525999</v>
      </c>
      <c r="H348" s="77">
        <v>5.0363069999999999</v>
      </c>
      <c r="I348" s="77">
        <v>6.4627157550000005</v>
      </c>
      <c r="J348" s="96">
        <f t="shared" si="5"/>
        <v>-2.4196589321611513E-2</v>
      </c>
      <c r="K348" s="96">
        <f>I348/'סכום נכסי הקרן'!$C$42</f>
        <v>5.8287309482290096E-5</v>
      </c>
      <c r="W348" s="91"/>
    </row>
    <row r="349" spans="2:23">
      <c r="B349" t="s">
        <v>2748</v>
      </c>
      <c r="C349" t="s">
        <v>2749</v>
      </c>
      <c r="D349" t="s">
        <v>2136</v>
      </c>
      <c r="E349" t="s">
        <v>110</v>
      </c>
      <c r="F349" s="86">
        <v>45127</v>
      </c>
      <c r="G349" s="77">
        <v>77063.950553999995</v>
      </c>
      <c r="H349" s="77">
        <v>6.2519559999999998</v>
      </c>
      <c r="I349" s="77">
        <v>4.8180043169999998</v>
      </c>
      <c r="J349" s="96">
        <f t="shared" si="5"/>
        <v>-1.8038743498506281E-2</v>
      </c>
      <c r="K349" s="96">
        <f>I349/'סכום נכסי הקרן'!$C$42</f>
        <v>4.3453637659171456E-5</v>
      </c>
      <c r="W349" s="91"/>
    </row>
    <row r="350" spans="2:23">
      <c r="B350" t="s">
        <v>2748</v>
      </c>
      <c r="C350" t="s">
        <v>2750</v>
      </c>
      <c r="D350" t="s">
        <v>2136</v>
      </c>
      <c r="E350" t="s">
        <v>110</v>
      </c>
      <c r="F350" s="86">
        <v>45127</v>
      </c>
      <c r="G350" s="77">
        <v>185665.226761</v>
      </c>
      <c r="H350" s="77">
        <v>6.2519559999999998</v>
      </c>
      <c r="I350" s="77">
        <v>11.607708374000001</v>
      </c>
      <c r="J350" s="96">
        <f t="shared" si="5"/>
        <v>-4.3459586207765834E-2</v>
      </c>
      <c r="K350" s="96">
        <f>I350/'סכום נכסי הקרן'!$C$42</f>
        <v>1.0469005848695389E-4</v>
      </c>
      <c r="W350" s="91"/>
    </row>
    <row r="351" spans="2:23">
      <c r="B351" t="s">
        <v>2751</v>
      </c>
      <c r="C351" t="s">
        <v>2752</v>
      </c>
      <c r="D351" t="s">
        <v>2136</v>
      </c>
      <c r="E351" t="s">
        <v>110</v>
      </c>
      <c r="F351" s="86">
        <v>45127</v>
      </c>
      <c r="G351" s="77">
        <v>17484.937093</v>
      </c>
      <c r="H351" s="77">
        <v>6.2519559999999998</v>
      </c>
      <c r="I351" s="77">
        <v>1.093150584</v>
      </c>
      <c r="J351" s="96">
        <f t="shared" si="5"/>
        <v>-4.0927864926232991E-3</v>
      </c>
      <c r="K351" s="96">
        <f>I351/'סכום נכסי הקרן'!$C$42</f>
        <v>9.8591379871625118E-6</v>
      </c>
      <c r="W351" s="91"/>
    </row>
    <row r="352" spans="2:23">
      <c r="B352" t="s">
        <v>2753</v>
      </c>
      <c r="C352" t="s">
        <v>2754</v>
      </c>
      <c r="D352" t="s">
        <v>2136</v>
      </c>
      <c r="E352" t="s">
        <v>110</v>
      </c>
      <c r="F352" s="86">
        <v>45127</v>
      </c>
      <c r="G352" s="77">
        <v>134104.988495</v>
      </c>
      <c r="H352" s="77">
        <v>6.2851059999999999</v>
      </c>
      <c r="I352" s="77">
        <v>8.428640669</v>
      </c>
      <c r="J352" s="96">
        <f t="shared" si="5"/>
        <v>-3.1557067421608409E-2</v>
      </c>
      <c r="K352" s="96">
        <f>I352/'סכום נכסי הקרן'!$C$42</f>
        <v>7.6018009427217893E-5</v>
      </c>
      <c r="W352" s="91"/>
    </row>
    <row r="353" spans="2:23">
      <c r="B353" t="s">
        <v>2755</v>
      </c>
      <c r="C353" t="s">
        <v>2756</v>
      </c>
      <c r="D353" t="s">
        <v>2136</v>
      </c>
      <c r="E353" t="s">
        <v>113</v>
      </c>
      <c r="F353" s="86">
        <v>45195</v>
      </c>
      <c r="G353" s="77">
        <v>30994.419322999998</v>
      </c>
      <c r="H353" s="77">
        <v>-0.19239300000000001</v>
      </c>
      <c r="I353" s="77">
        <v>-5.9631138999999993E-2</v>
      </c>
      <c r="J353" s="96">
        <f t="shared" si="5"/>
        <v>2.2326065942891395E-4</v>
      </c>
      <c r="K353" s="96">
        <f>I353/'סכום נכסי הקרן'!$C$42</f>
        <v>-5.378139447004749E-7</v>
      </c>
      <c r="W353" s="91"/>
    </row>
    <row r="354" spans="2:23">
      <c r="B354" t="s">
        <v>2757</v>
      </c>
      <c r="C354" t="s">
        <v>2758</v>
      </c>
      <c r="D354" t="s">
        <v>2136</v>
      </c>
      <c r="E354" t="s">
        <v>113</v>
      </c>
      <c r="F354" s="86">
        <v>45153</v>
      </c>
      <c r="G354" s="77">
        <v>128939.040242</v>
      </c>
      <c r="H354" s="77">
        <v>3.6715019999999998</v>
      </c>
      <c r="I354" s="77">
        <v>4.7339991049999997</v>
      </c>
      <c r="J354" s="96">
        <f t="shared" si="5"/>
        <v>-1.7724225625108194E-2</v>
      </c>
      <c r="K354" s="96">
        <f>I354/'סכום נכסי הקרן'!$C$42</f>
        <v>4.2695993663118994E-5</v>
      </c>
      <c r="W354" s="91"/>
    </row>
    <row r="355" spans="2:23">
      <c r="B355" t="s">
        <v>2759</v>
      </c>
      <c r="C355" t="s">
        <v>2760</v>
      </c>
      <c r="D355" t="s">
        <v>2136</v>
      </c>
      <c r="E355" t="s">
        <v>113</v>
      </c>
      <c r="F355" s="86">
        <v>45153</v>
      </c>
      <c r="G355" s="77">
        <v>42983.236613000001</v>
      </c>
      <c r="H355" s="77">
        <v>3.6794720000000001</v>
      </c>
      <c r="I355" s="77">
        <v>1.5815562329999999</v>
      </c>
      <c r="J355" s="96">
        <f t="shared" si="5"/>
        <v>-5.921390961582825E-3</v>
      </c>
      <c r="K355" s="96">
        <f>I355/'סכום נכסי הקרן'!$C$42</f>
        <v>1.4264074285674025E-5</v>
      </c>
      <c r="W355" s="91"/>
    </row>
    <row r="356" spans="2:23">
      <c r="B356" t="s">
        <v>2761</v>
      </c>
      <c r="C356" t="s">
        <v>2762</v>
      </c>
      <c r="D356" t="s">
        <v>2136</v>
      </c>
      <c r="E356" t="s">
        <v>113</v>
      </c>
      <c r="F356" s="86">
        <v>45152</v>
      </c>
      <c r="G356" s="77">
        <v>56031.873330000002</v>
      </c>
      <c r="H356" s="77">
        <v>3.685997</v>
      </c>
      <c r="I356" s="77">
        <v>2.0653329509999998</v>
      </c>
      <c r="J356" s="96">
        <f t="shared" si="5"/>
        <v>-7.7326645828536805E-3</v>
      </c>
      <c r="K356" s="96">
        <f>I356/'סכום נכסי הקרן'!$C$42</f>
        <v>1.8627262200998418E-5</v>
      </c>
      <c r="W356" s="91"/>
    </row>
    <row r="357" spans="2:23">
      <c r="B357" t="s">
        <v>2763</v>
      </c>
      <c r="C357" t="s">
        <v>2764</v>
      </c>
      <c r="D357" t="s">
        <v>2136</v>
      </c>
      <c r="E357" t="s">
        <v>113</v>
      </c>
      <c r="F357" s="86">
        <v>45153</v>
      </c>
      <c r="G357" s="77">
        <v>92428.523565999989</v>
      </c>
      <c r="H357" s="77">
        <v>3.6946500000000002</v>
      </c>
      <c r="I357" s="77">
        <v>3.4149107519999999</v>
      </c>
      <c r="J357" s="96">
        <f t="shared" si="5"/>
        <v>-1.2785521778854643E-2</v>
      </c>
      <c r="K357" s="96">
        <f>I357/'סכום נכסי הקרן'!$C$42</f>
        <v>3.0799120277296485E-5</v>
      </c>
      <c r="W357" s="91"/>
    </row>
    <row r="358" spans="2:23">
      <c r="B358" t="s">
        <v>2765</v>
      </c>
      <c r="C358" t="s">
        <v>2766</v>
      </c>
      <c r="D358" t="s">
        <v>2136</v>
      </c>
      <c r="E358" t="s">
        <v>113</v>
      </c>
      <c r="F358" s="86">
        <v>45113</v>
      </c>
      <c r="G358" s="77">
        <v>13249.799919000001</v>
      </c>
      <c r="H358" s="77">
        <v>3.8126630000000001</v>
      </c>
      <c r="I358" s="77">
        <v>0.50517019899999993</v>
      </c>
      <c r="J358" s="96">
        <f t="shared" si="5"/>
        <v>-1.8913714150684878E-3</v>
      </c>
      <c r="K358" s="96">
        <f>I358/'סכום נכסי הקרן'!$C$42</f>
        <v>4.5561359723367667E-6</v>
      </c>
      <c r="W358" s="91"/>
    </row>
    <row r="359" spans="2:23">
      <c r="B359" t="s">
        <v>2765</v>
      </c>
      <c r="C359" t="s">
        <v>2767</v>
      </c>
      <c r="D359" t="s">
        <v>2136</v>
      </c>
      <c r="E359" t="s">
        <v>113</v>
      </c>
      <c r="F359" s="86">
        <v>45113</v>
      </c>
      <c r="G359" s="77">
        <v>102790.592882</v>
      </c>
      <c r="H359" s="77">
        <v>3.8126630000000001</v>
      </c>
      <c r="I359" s="77">
        <v>3.919058739</v>
      </c>
      <c r="J359" s="96">
        <f t="shared" si="5"/>
        <v>-1.4673066003481639E-2</v>
      </c>
      <c r="K359" s="96">
        <f>I359/'סכום נכסי הקרן'!$C$42</f>
        <v>3.5346036907570374E-5</v>
      </c>
      <c r="W359" s="91"/>
    </row>
    <row r="360" spans="2:23">
      <c r="B360" t="s">
        <v>2768</v>
      </c>
      <c r="C360" t="s">
        <v>2769</v>
      </c>
      <c r="D360" t="s">
        <v>2136</v>
      </c>
      <c r="E360" t="s">
        <v>113</v>
      </c>
      <c r="F360" s="86">
        <v>45113</v>
      </c>
      <c r="G360" s="77">
        <v>107607.97397799998</v>
      </c>
      <c r="H360" s="77">
        <v>3.8285580000000001</v>
      </c>
      <c r="I360" s="77">
        <v>4.1198339070000003</v>
      </c>
      <c r="J360" s="96">
        <f t="shared" si="5"/>
        <v>-1.5424773872161308E-2</v>
      </c>
      <c r="K360" s="96">
        <f>I360/'סכום נכסי הקרן'!$C$42</f>
        <v>3.7156830511562755E-5</v>
      </c>
      <c r="W360" s="91"/>
    </row>
    <row r="361" spans="2:23">
      <c r="B361" t="s">
        <v>2770</v>
      </c>
      <c r="C361" t="s">
        <v>2771</v>
      </c>
      <c r="D361" t="s">
        <v>2136</v>
      </c>
      <c r="E361" t="s">
        <v>113</v>
      </c>
      <c r="F361" s="86">
        <v>45113</v>
      </c>
      <c r="G361" s="77">
        <v>150690.285427</v>
      </c>
      <c r="H361" s="77">
        <v>3.853526</v>
      </c>
      <c r="I361" s="77">
        <v>5.8068893280000013</v>
      </c>
      <c r="J361" s="96">
        <f t="shared" si="5"/>
        <v>-2.1741156757042718E-2</v>
      </c>
      <c r="K361" s="96">
        <f>I361/'סכום נכסי הקרן'!$C$42</f>
        <v>5.2372403215889787E-5</v>
      </c>
      <c r="W361" s="91"/>
    </row>
    <row r="362" spans="2:23">
      <c r="B362" t="s">
        <v>2772</v>
      </c>
      <c r="C362" t="s">
        <v>2773</v>
      </c>
      <c r="D362" t="s">
        <v>2136</v>
      </c>
      <c r="E362" t="s">
        <v>106</v>
      </c>
      <c r="F362" s="86">
        <v>45127</v>
      </c>
      <c r="G362" s="77">
        <v>144738.72</v>
      </c>
      <c r="H362" s="77">
        <v>7.2919119999999999</v>
      </c>
      <c r="I362" s="77">
        <v>10.554219999999999</v>
      </c>
      <c r="J362" s="96">
        <f t="shared" si="5"/>
        <v>-3.9515296143476854E-2</v>
      </c>
      <c r="K362" s="96">
        <f>I362/'סכום נכסי הקרן'!$C$42</f>
        <v>9.518863443873924E-5</v>
      </c>
    </row>
    <row r="363" spans="2:23">
      <c r="B363" t="s">
        <v>2774</v>
      </c>
      <c r="C363" t="s">
        <v>2775</v>
      </c>
      <c r="D363" t="s">
        <v>2136</v>
      </c>
      <c r="E363" t="s">
        <v>106</v>
      </c>
      <c r="F363" s="86">
        <v>45141</v>
      </c>
      <c r="G363" s="77">
        <v>68827.980836999996</v>
      </c>
      <c r="H363" s="77">
        <v>4.9148449999999997</v>
      </c>
      <c r="I363" s="77">
        <v>3.3827884419999998</v>
      </c>
      <c r="J363" s="96">
        <f t="shared" si="5"/>
        <v>-1.2665254947912843E-2</v>
      </c>
      <c r="K363" s="96">
        <f>I363/'סכום נכסי הקרן'!$C$42</f>
        <v>3.0509408785218639E-5</v>
      </c>
      <c r="W363" s="91"/>
    </row>
    <row r="364" spans="2:23">
      <c r="B364" s="79" t="s">
        <v>1928</v>
      </c>
      <c r="C364" s="16"/>
      <c r="D364" s="16"/>
      <c r="G364" s="81"/>
      <c r="I364" s="81">
        <v>-6.1463022650000001</v>
      </c>
      <c r="J364" s="95">
        <f t="shared" si="5"/>
        <v>2.3011928327133373E-2</v>
      </c>
      <c r="K364" s="95">
        <f>I364/'סכום נכסי הקרן'!$C$42</f>
        <v>-5.5433572490726933E-5</v>
      </c>
    </row>
    <row r="365" spans="2:23">
      <c r="B365" t="s">
        <v>2776</v>
      </c>
      <c r="C365" t="s">
        <v>2777</v>
      </c>
      <c r="D365" t="s">
        <v>2136</v>
      </c>
      <c r="E365" t="s">
        <v>102</v>
      </c>
      <c r="F365" s="86">
        <v>45119</v>
      </c>
      <c r="G365" s="77">
        <v>163672.1</v>
      </c>
      <c r="H365" s="77">
        <v>-2.955406</v>
      </c>
      <c r="I365" s="77">
        <v>-4.8371750640000002</v>
      </c>
      <c r="J365" s="96">
        <f t="shared" si="5"/>
        <v>1.8110519313772278E-2</v>
      </c>
      <c r="K365" s="96">
        <f>I365/'סכום נכסי הקרן'!$C$42</f>
        <v>-4.3626538852068758E-5</v>
      </c>
      <c r="W365" s="91"/>
    </row>
    <row r="366" spans="2:23">
      <c r="B366" t="s">
        <v>2778</v>
      </c>
      <c r="C366" t="s">
        <v>2779</v>
      </c>
      <c r="D366" t="s">
        <v>2136</v>
      </c>
      <c r="E366" t="s">
        <v>102</v>
      </c>
      <c r="F366" s="86">
        <v>45196</v>
      </c>
      <c r="G366" s="77">
        <v>81836.05</v>
      </c>
      <c r="H366" s="77">
        <v>-0.97551600000000005</v>
      </c>
      <c r="I366" s="77">
        <v>-0.79832376199999999</v>
      </c>
      <c r="J366" s="96">
        <f t="shared" si="5"/>
        <v>2.9889465894973326E-3</v>
      </c>
      <c r="K366" s="96">
        <f>I366/'סכום נכסי הקרן'!$C$42</f>
        <v>-7.20009140843919E-6</v>
      </c>
      <c r="W366" s="91"/>
    </row>
    <row r="367" spans="2:23">
      <c r="B367" t="s">
        <v>2780</v>
      </c>
      <c r="C367" t="s">
        <v>2781</v>
      </c>
      <c r="D367" t="s">
        <v>2136</v>
      </c>
      <c r="E367" t="s">
        <v>102</v>
      </c>
      <c r="F367" s="86">
        <v>45196</v>
      </c>
      <c r="G367" s="77">
        <v>81836.05</v>
      </c>
      <c r="H367" s="77">
        <v>-0.62417900000000004</v>
      </c>
      <c r="I367" s="77">
        <v>-0.51080343900000003</v>
      </c>
      <c r="J367" s="96">
        <f t="shared" si="5"/>
        <v>1.9124624238637642E-3</v>
      </c>
      <c r="K367" s="96">
        <f>I367/'סכום נכסי הקרן'!$C$42</f>
        <v>-4.6069422302189876E-6</v>
      </c>
      <c r="W367" s="91"/>
    </row>
    <row r="368" spans="2:23">
      <c r="B368" s="79" t="s">
        <v>848</v>
      </c>
      <c r="C368" s="16"/>
      <c r="D368" s="16"/>
      <c r="G368" s="81"/>
      <c r="I368" s="81">
        <v>0</v>
      </c>
      <c r="J368" s="95">
        <f t="shared" si="5"/>
        <v>0</v>
      </c>
      <c r="K368" s="95">
        <f>I368/'סכום נכסי הקרן'!$C$42</f>
        <v>0</v>
      </c>
    </row>
    <row r="369" spans="2:23">
      <c r="B369" t="s">
        <v>212</v>
      </c>
      <c r="C369" t="s">
        <v>212</v>
      </c>
      <c r="D369" t="s">
        <v>212</v>
      </c>
      <c r="E369" t="s">
        <v>212</v>
      </c>
      <c r="G369" s="89">
        <v>0</v>
      </c>
      <c r="H369" s="89">
        <v>0</v>
      </c>
      <c r="I369" s="89">
        <v>0</v>
      </c>
      <c r="J369" s="96">
        <f t="shared" si="5"/>
        <v>0</v>
      </c>
      <c r="K369" s="96">
        <f>I369/'סכום נכסי הקרן'!$C$42</f>
        <v>0</v>
      </c>
    </row>
    <row r="370" spans="2:23" s="92" customFormat="1">
      <c r="B370" s="79" t="s">
        <v>2782</v>
      </c>
      <c r="C370" s="79"/>
      <c r="D370" s="79"/>
      <c r="E370" s="79"/>
      <c r="F370" s="94"/>
      <c r="G370" s="81"/>
      <c r="H370" s="81"/>
      <c r="I370" s="81">
        <f>I371+I381+I383+I385</f>
        <v>75.885023689000008</v>
      </c>
      <c r="J370" s="95">
        <f t="shared" si="5"/>
        <v>-0.28411566026912383</v>
      </c>
      <c r="K370" s="95">
        <f>I370/'סכום נכסי הקרן'!$C$42</f>
        <v>6.8440792207356772E-4</v>
      </c>
    </row>
    <row r="371" spans="2:23" s="92" customFormat="1">
      <c r="B371" s="79" t="s">
        <v>1918</v>
      </c>
      <c r="C371" s="79"/>
      <c r="D371" s="79"/>
      <c r="E371" s="79"/>
      <c r="F371" s="94"/>
      <c r="G371" s="81"/>
      <c r="H371" s="81"/>
      <c r="I371" s="81">
        <v>77.747688326000002</v>
      </c>
      <c r="J371" s="95">
        <f t="shared" si="5"/>
        <v>-0.29108952899149615</v>
      </c>
      <c r="K371" s="95">
        <f>I371/'סכום נכסי הקרן'!$C$42</f>
        <v>7.01207316364511E-4</v>
      </c>
    </row>
    <row r="372" spans="2:23">
      <c r="B372" t="s">
        <v>2783</v>
      </c>
      <c r="C372" t="s">
        <v>2784</v>
      </c>
      <c r="D372" t="s">
        <v>2136</v>
      </c>
      <c r="E372" t="s">
        <v>199</v>
      </c>
      <c r="F372" s="86">
        <v>44909</v>
      </c>
      <c r="G372" s="77">
        <v>294475.98751800001</v>
      </c>
      <c r="H372" s="77">
        <v>16.011657</v>
      </c>
      <c r="I372" s="77">
        <v>47.150486391000008</v>
      </c>
      <c r="J372" s="96">
        <f t="shared" si="5"/>
        <v>-0.17653274548468204</v>
      </c>
      <c r="K372" s="96">
        <f>I372/'סכום נכסי הקרן'!$C$42</f>
        <v>4.2525079188056054E-4</v>
      </c>
      <c r="W372" s="91"/>
    </row>
    <row r="373" spans="2:23">
      <c r="B373" t="s">
        <v>2785</v>
      </c>
      <c r="C373" t="s">
        <v>2786</v>
      </c>
      <c r="D373" t="s">
        <v>2136</v>
      </c>
      <c r="E373" t="s">
        <v>106</v>
      </c>
      <c r="F373" s="86">
        <v>44868</v>
      </c>
      <c r="G373" s="77">
        <v>190648.63193999999</v>
      </c>
      <c r="H373" s="77">
        <v>-5.1919750000000002</v>
      </c>
      <c r="I373" s="77">
        <v>-9.8984300059999999</v>
      </c>
      <c r="J373" s="96">
        <f t="shared" si="5"/>
        <v>3.7059999985083449E-2</v>
      </c>
      <c r="K373" s="96">
        <f>I373/'סכום נכסי הקרן'!$C$42</f>
        <v>-8.927405676199487E-5</v>
      </c>
      <c r="W373" s="91"/>
    </row>
    <row r="374" spans="2:23">
      <c r="B374" t="s">
        <v>2787</v>
      </c>
      <c r="C374" t="s">
        <v>2788</v>
      </c>
      <c r="D374" t="s">
        <v>2136</v>
      </c>
      <c r="E374" t="s">
        <v>106</v>
      </c>
      <c r="F374" s="86">
        <v>44972</v>
      </c>
      <c r="G374" s="77">
        <v>844126.21098800004</v>
      </c>
      <c r="H374" s="77">
        <v>-3.8236110000000001</v>
      </c>
      <c r="I374" s="77">
        <v>-32.276102839000004</v>
      </c>
      <c r="J374" s="96">
        <f t="shared" si="5"/>
        <v>0.12084263565099072</v>
      </c>
      <c r="K374" s="96">
        <f>I374/'סכום נכסי הקרן'!$C$42</f>
        <v>-2.9109855150344843E-4</v>
      </c>
      <c r="W374" s="91"/>
    </row>
    <row r="375" spans="2:23">
      <c r="B375" t="s">
        <v>2789</v>
      </c>
      <c r="C375" t="s">
        <v>2790</v>
      </c>
      <c r="D375" t="s">
        <v>2136</v>
      </c>
      <c r="E375" t="s">
        <v>199</v>
      </c>
      <c r="F375" s="86">
        <v>44972</v>
      </c>
      <c r="G375" s="77">
        <v>398402.83572400006</v>
      </c>
      <c r="H375" s="77">
        <v>19.851614999999999</v>
      </c>
      <c r="I375" s="77">
        <v>79.089397257999991</v>
      </c>
      <c r="J375" s="96">
        <f t="shared" si="5"/>
        <v>-0.29611292492092794</v>
      </c>
      <c r="K375" s="96">
        <f>I375/'סכום נכסי הקרן'!$C$42</f>
        <v>7.1330820501865479E-4</v>
      </c>
      <c r="W375" s="91"/>
    </row>
    <row r="376" spans="2:23">
      <c r="B376" t="s">
        <v>2791</v>
      </c>
      <c r="C376" t="s">
        <v>2792</v>
      </c>
      <c r="D376" t="s">
        <v>2136</v>
      </c>
      <c r="E376" t="s">
        <v>106</v>
      </c>
      <c r="F376" s="86">
        <v>45068</v>
      </c>
      <c r="G376" s="77">
        <v>84956.387948000003</v>
      </c>
      <c r="H376" s="77">
        <v>3.9851939999999999</v>
      </c>
      <c r="I376" s="77">
        <v>3.3856767530000003</v>
      </c>
      <c r="J376" s="96">
        <f t="shared" si="5"/>
        <v>-1.2676068865428252E-2</v>
      </c>
      <c r="K376" s="96">
        <f>I376/'סכום נכסי הקרן'!$C$42</f>
        <v>3.0535458496132796E-5</v>
      </c>
      <c r="W376" s="91"/>
    </row>
    <row r="377" spans="2:23">
      <c r="B377" t="s">
        <v>2787</v>
      </c>
      <c r="C377" t="s">
        <v>2793</v>
      </c>
      <c r="D377" t="s">
        <v>2136</v>
      </c>
      <c r="E377" t="s">
        <v>106</v>
      </c>
      <c r="F377" s="86">
        <v>45069</v>
      </c>
      <c r="G377" s="77">
        <v>670003.52092499996</v>
      </c>
      <c r="H377" s="77">
        <v>2.4742760000000001</v>
      </c>
      <c r="I377" s="77">
        <v>16.577734779</v>
      </c>
      <c r="J377" s="96">
        <f t="shared" si="5"/>
        <v>-6.2067504673978834E-2</v>
      </c>
      <c r="K377" s="96">
        <f>I377/'סכום נכסי הקרן'!$C$42</f>
        <v>1.4951478514760964E-4</v>
      </c>
      <c r="W377" s="91"/>
    </row>
    <row r="378" spans="2:23">
      <c r="B378" t="s">
        <v>2789</v>
      </c>
      <c r="C378" t="s">
        <v>2794</v>
      </c>
      <c r="D378" t="s">
        <v>2136</v>
      </c>
      <c r="E378" t="s">
        <v>199</v>
      </c>
      <c r="F378" s="86">
        <v>45082</v>
      </c>
      <c r="G378" s="77">
        <v>207906.92484200001</v>
      </c>
      <c r="H378" s="77">
        <v>6.7531949999999998</v>
      </c>
      <c r="I378" s="77">
        <v>14.040360558</v>
      </c>
      <c r="J378" s="96">
        <f t="shared" si="5"/>
        <v>-5.2567504316809954E-2</v>
      </c>
      <c r="K378" s="96">
        <f>I378/'סכום נכסי הקרן'!$C$42</f>
        <v>1.2663017717496461E-4</v>
      </c>
      <c r="W378" s="91"/>
    </row>
    <row r="379" spans="2:23">
      <c r="B379" t="s">
        <v>2787</v>
      </c>
      <c r="C379" t="s">
        <v>2795</v>
      </c>
      <c r="D379" t="s">
        <v>2136</v>
      </c>
      <c r="E379" t="s">
        <v>106</v>
      </c>
      <c r="F379" s="86">
        <v>45153</v>
      </c>
      <c r="G379" s="77">
        <v>898454.60135600006</v>
      </c>
      <c r="H379" s="77">
        <v>-3.5906829999999998</v>
      </c>
      <c r="I379" s="77">
        <v>-32.260660036000004</v>
      </c>
      <c r="J379" s="96">
        <f t="shared" si="5"/>
        <v>0.12078481736277707</v>
      </c>
      <c r="K379" s="96">
        <f>I379/'סכום נכסי הקרן'!$C$42</f>
        <v>-2.9095927268137756E-4</v>
      </c>
      <c r="W379" s="91"/>
    </row>
    <row r="380" spans="2:23">
      <c r="B380" t="s">
        <v>2796</v>
      </c>
      <c r="C380" t="s">
        <v>2797</v>
      </c>
      <c r="D380" t="s">
        <v>2136</v>
      </c>
      <c r="E380" t="s">
        <v>106</v>
      </c>
      <c r="F380" s="86">
        <v>45126</v>
      </c>
      <c r="G380" s="77">
        <v>114486.739208</v>
      </c>
      <c r="H380" s="77">
        <v>-7.0407929999999999</v>
      </c>
      <c r="I380" s="77">
        <v>-8.0607745319999999</v>
      </c>
      <c r="J380" s="96">
        <f t="shared" si="5"/>
        <v>3.0179766271479662E-2</v>
      </c>
      <c r="K380" s="96">
        <f>I380/'סכום נכסי הקרן'!$C$42</f>
        <v>-7.2700220406590675E-5</v>
      </c>
      <c r="W380" s="91"/>
    </row>
    <row r="381" spans="2:23">
      <c r="B381" s="79" t="s">
        <v>1935</v>
      </c>
      <c r="C381" s="16"/>
      <c r="D381" s="16"/>
      <c r="G381" s="81"/>
      <c r="I381" s="81">
        <v>0</v>
      </c>
      <c r="J381" s="95">
        <f t="shared" si="5"/>
        <v>0</v>
      </c>
      <c r="K381" s="95">
        <f>I381/'סכום נכסי הקרן'!$C$42</f>
        <v>0</v>
      </c>
    </row>
    <row r="382" spans="2:23">
      <c r="B382" t="s">
        <v>212</v>
      </c>
      <c r="C382" t="s">
        <v>212</v>
      </c>
      <c r="D382" t="s">
        <v>212</v>
      </c>
      <c r="E382" t="s">
        <v>212</v>
      </c>
      <c r="G382" s="89">
        <v>0</v>
      </c>
      <c r="H382" s="89">
        <v>0</v>
      </c>
      <c r="I382" s="89">
        <v>0</v>
      </c>
      <c r="J382" s="96">
        <f t="shared" si="5"/>
        <v>0</v>
      </c>
      <c r="K382" s="96">
        <f>I382/'סכום נכסי הקרן'!$C$42</f>
        <v>0</v>
      </c>
    </row>
    <row r="383" spans="2:23" s="92" customFormat="1">
      <c r="B383" s="79" t="s">
        <v>1928</v>
      </c>
      <c r="C383" s="79"/>
      <c r="D383" s="79"/>
      <c r="E383" s="79"/>
      <c r="G383" s="81"/>
      <c r="H383" s="81"/>
      <c r="I383" s="81">
        <v>-1.8626646370000004</v>
      </c>
      <c r="J383" s="95">
        <f t="shared" si="5"/>
        <v>6.9738687223723627E-3</v>
      </c>
      <c r="K383" s="95">
        <f>I383/'סכום נכסי הקרן'!$C$42</f>
        <v>-1.6799394290943336E-5</v>
      </c>
    </row>
    <row r="384" spans="2:23">
      <c r="B384" t="s">
        <v>2798</v>
      </c>
      <c r="C384" t="s">
        <v>2799</v>
      </c>
      <c r="D384" t="s">
        <v>2136</v>
      </c>
      <c r="E384" t="s">
        <v>106</v>
      </c>
      <c r="F384" s="86">
        <v>45195</v>
      </c>
      <c r="G384" s="77">
        <v>429334.79254599998</v>
      </c>
      <c r="H384" s="77">
        <v>-0.43384899999999998</v>
      </c>
      <c r="I384" s="77">
        <v>-1.8626646370000004</v>
      </c>
      <c r="J384" s="96">
        <f t="shared" si="5"/>
        <v>6.9738687223723627E-3</v>
      </c>
      <c r="K384" s="96">
        <f>I384/'סכום נכסי הקרן'!$C$42</f>
        <v>-1.6799394290943336E-5</v>
      </c>
    </row>
    <row r="385" spans="2:11">
      <c r="B385" s="79" t="s">
        <v>848</v>
      </c>
      <c r="C385" s="16"/>
      <c r="D385" s="16"/>
      <c r="G385" s="81"/>
      <c r="I385" s="81">
        <v>0</v>
      </c>
      <c r="J385" s="95">
        <f t="shared" si="5"/>
        <v>0</v>
      </c>
      <c r="K385" s="95">
        <f>I385/'סכום נכסי הקרן'!$C$42</f>
        <v>0</v>
      </c>
    </row>
    <row r="386" spans="2:11">
      <c r="B386" t="s">
        <v>212</v>
      </c>
      <c r="C386" t="s">
        <v>212</v>
      </c>
      <c r="D386" t="s">
        <v>212</v>
      </c>
      <c r="E386" t="s">
        <v>212</v>
      </c>
      <c r="G386" s="89">
        <v>0</v>
      </c>
      <c r="H386" s="89">
        <v>0</v>
      </c>
      <c r="I386" s="89">
        <v>0</v>
      </c>
      <c r="J386" s="96">
        <f t="shared" si="5"/>
        <v>0</v>
      </c>
      <c r="K386" s="96">
        <f>I386/'סכום נכסי הקרן'!$C$42</f>
        <v>0</v>
      </c>
    </row>
    <row r="387" spans="2:11">
      <c r="B387"/>
      <c r="C387"/>
      <c r="D387"/>
      <c r="E387"/>
      <c r="G387" s="77"/>
      <c r="H387" s="77"/>
      <c r="I387" s="77"/>
      <c r="J387" s="78"/>
      <c r="K387" s="78"/>
    </row>
    <row r="388" spans="2:11">
      <c r="B388" s="79"/>
      <c r="C388" s="16"/>
      <c r="D388" s="16"/>
      <c r="G388" s="81"/>
      <c r="I388" s="81"/>
      <c r="J388" s="80"/>
      <c r="K388" s="80"/>
    </row>
    <row r="389" spans="2:11">
      <c r="B389"/>
      <c r="C389"/>
      <c r="D389"/>
      <c r="E389"/>
      <c r="G389" s="77"/>
      <c r="H389" s="77"/>
      <c r="I389" s="77"/>
      <c r="J389" s="78"/>
      <c r="K389" s="78"/>
    </row>
    <row r="390" spans="2:11">
      <c r="B390" t="s">
        <v>2800</v>
      </c>
      <c r="C390" s="16"/>
      <c r="D390" s="16"/>
    </row>
    <row r="391" spans="2:11">
      <c r="B391" t="s">
        <v>2801</v>
      </c>
      <c r="C391" s="16"/>
      <c r="D391" s="16"/>
    </row>
    <row r="392" spans="2:11">
      <c r="B392" t="s">
        <v>313</v>
      </c>
      <c r="C392" s="16"/>
      <c r="D392" s="16"/>
    </row>
    <row r="393" spans="2:11">
      <c r="B393" t="s">
        <v>314</v>
      </c>
      <c r="C393" s="16"/>
      <c r="D393" s="16"/>
    </row>
    <row r="394" spans="2:11">
      <c r="C394" s="16"/>
      <c r="D394" s="16"/>
    </row>
    <row r="395" spans="2:11">
      <c r="C395" s="16"/>
      <c r="D395" s="16"/>
    </row>
    <row r="396" spans="2:11">
      <c r="C396" s="16"/>
      <c r="D396" s="16"/>
    </row>
    <row r="397" spans="2:11">
      <c r="C397" s="16"/>
      <c r="D397" s="16"/>
    </row>
    <row r="398" spans="2:11">
      <c r="C398" s="16"/>
      <c r="D398" s="16"/>
    </row>
    <row r="399" spans="2:11">
      <c r="C399" s="16"/>
      <c r="D399" s="16"/>
    </row>
    <row r="400" spans="2:11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</sheetData>
  <mergeCells count="2">
    <mergeCell ref="B6:K6"/>
    <mergeCell ref="B7:K7"/>
  </mergeCells>
  <dataValidations count="1">
    <dataValidation allowBlank="1" showInputMessage="1" showErrorMessage="1" sqref="A1:XFD1048576" xr:uid="{00000000-0002-0000-1300-000000000000}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indexed="43"/>
    <pageSetUpPr fitToPage="1"/>
  </sheetPr>
  <dimension ref="B1:BZ502"/>
  <sheetViews>
    <sheetView rightToLeft="1" workbookViewId="0">
      <selection activeCell="F16" sqref="F16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s="82">
        <v>45106</v>
      </c>
    </row>
    <row r="2" spans="2:78">
      <c r="B2" s="2" t="s">
        <v>1</v>
      </c>
      <c r="C2" s="12" t="s">
        <v>2099</v>
      </c>
    </row>
    <row r="3" spans="2:78">
      <c r="B3" s="2" t="s">
        <v>2</v>
      </c>
      <c r="C3" s="26" t="s">
        <v>2100</v>
      </c>
    </row>
    <row r="4" spans="2:78">
      <c r="B4" s="2" t="s">
        <v>3</v>
      </c>
      <c r="C4" s="83" t="s">
        <v>196</v>
      </c>
    </row>
    <row r="6" spans="2:78" ht="26.25" customHeight="1">
      <c r="B6" s="111" t="s">
        <v>136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3"/>
    </row>
    <row r="7" spans="2:78" ht="26.25" customHeight="1">
      <c r="B7" s="111" t="s">
        <v>144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3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28" t="s">
        <v>5</v>
      </c>
      <c r="O8" s="28" t="s">
        <v>73</v>
      </c>
      <c r="P8" s="28" t="s">
        <v>57</v>
      </c>
      <c r="Q8" s="36" t="s">
        <v>182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183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5">
        <v>0</v>
      </c>
      <c r="I11" s="7"/>
      <c r="J11" s="7"/>
      <c r="K11" s="76">
        <v>0</v>
      </c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204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1947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212</v>
      </c>
      <c r="C14" t="s">
        <v>212</v>
      </c>
      <c r="D14" s="16"/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1948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212</v>
      </c>
      <c r="C16" t="s">
        <v>212</v>
      </c>
      <c r="D16" s="16"/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1949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1950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212</v>
      </c>
      <c r="C19" t="s">
        <v>212</v>
      </c>
      <c r="D19" s="16"/>
      <c r="E19" t="s">
        <v>212</v>
      </c>
      <c r="H19" s="77">
        <v>0</v>
      </c>
      <c r="I19" t="s">
        <v>212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1951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212</v>
      </c>
      <c r="C21" t="s">
        <v>212</v>
      </c>
      <c r="D21" s="16"/>
      <c r="E21" t="s">
        <v>212</v>
      </c>
      <c r="H21" s="77">
        <v>0</v>
      </c>
      <c r="I21" t="s">
        <v>212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1952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212</v>
      </c>
      <c r="C23" t="s">
        <v>212</v>
      </c>
      <c r="D23" s="16"/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1953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212</v>
      </c>
      <c r="C25" t="s">
        <v>212</v>
      </c>
      <c r="D25" s="16"/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224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1947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212</v>
      </c>
      <c r="C28" t="s">
        <v>212</v>
      </c>
      <c r="D28" s="16"/>
      <c r="E28" t="s">
        <v>212</v>
      </c>
      <c r="H28" s="77">
        <v>0</v>
      </c>
      <c r="I28" t="s">
        <v>212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1948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212</v>
      </c>
      <c r="C30" t="s">
        <v>212</v>
      </c>
      <c r="D30" s="16"/>
      <c r="E30" t="s">
        <v>212</v>
      </c>
      <c r="H30" s="77">
        <v>0</v>
      </c>
      <c r="I30" t="s">
        <v>212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1949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1950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212</v>
      </c>
      <c r="C33" t="s">
        <v>212</v>
      </c>
      <c r="D33" s="16"/>
      <c r="E33" t="s">
        <v>212</v>
      </c>
      <c r="H33" s="77">
        <v>0</v>
      </c>
      <c r="I33" t="s">
        <v>212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1951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212</v>
      </c>
      <c r="C35" t="s">
        <v>212</v>
      </c>
      <c r="D35" s="16"/>
      <c r="E35" t="s">
        <v>212</v>
      </c>
      <c r="H35" s="77">
        <v>0</v>
      </c>
      <c r="I35" t="s">
        <v>212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1952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212</v>
      </c>
      <c r="C37" t="s">
        <v>212</v>
      </c>
      <c r="D37" s="16"/>
      <c r="E37" t="s">
        <v>212</v>
      </c>
      <c r="H37" s="77">
        <v>0</v>
      </c>
      <c r="I37" t="s">
        <v>212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1953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212</v>
      </c>
      <c r="C39" t="s">
        <v>212</v>
      </c>
      <c r="D39" s="16"/>
      <c r="E39" t="s">
        <v>212</v>
      </c>
      <c r="H39" s="77">
        <v>0</v>
      </c>
      <c r="I39" t="s">
        <v>212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226</v>
      </c>
      <c r="D40" s="16"/>
    </row>
    <row r="41" spans="2:17">
      <c r="B41" t="s">
        <v>312</v>
      </c>
      <c r="D41" s="16"/>
    </row>
    <row r="42" spans="2:17">
      <c r="B42" t="s">
        <v>313</v>
      </c>
      <c r="D42" s="16"/>
    </row>
    <row r="43" spans="2:17">
      <c r="B43" t="s">
        <v>314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</sheetData>
  <mergeCells count="2">
    <mergeCell ref="B6:Q6"/>
    <mergeCell ref="B7:Q7"/>
  </mergeCells>
  <dataValidations count="1">
    <dataValidation allowBlank="1" showInputMessage="1" showErrorMessage="1" sqref="A1:XFD1048576" xr:uid="{00000000-0002-0000-1400-000000000000}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indexed="52"/>
    <pageSetUpPr fitToPage="1"/>
  </sheetPr>
  <dimension ref="B1:BH412"/>
  <sheetViews>
    <sheetView rightToLeft="1" topLeftCell="A368" workbookViewId="0">
      <selection activeCell="H225" sqref="H225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1.2851562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82">
        <v>45106</v>
      </c>
    </row>
    <row r="2" spans="2:60">
      <c r="B2" s="2" t="s">
        <v>1</v>
      </c>
      <c r="C2" s="12" t="s">
        <v>2099</v>
      </c>
    </row>
    <row r="3" spans="2:60">
      <c r="B3" s="2" t="s">
        <v>2</v>
      </c>
      <c r="C3" s="26" t="s">
        <v>2100</v>
      </c>
    </row>
    <row r="4" spans="2:60">
      <c r="B4" s="2" t="s">
        <v>3</v>
      </c>
      <c r="C4" s="83" t="s">
        <v>196</v>
      </c>
    </row>
    <row r="5" spans="2:60">
      <c r="B5" s="2"/>
      <c r="C5" s="2"/>
    </row>
    <row r="6" spans="2:60">
      <c r="B6" s="2"/>
      <c r="C6" s="2"/>
    </row>
    <row r="7" spans="2:60" ht="26.25" customHeight="1">
      <c r="B7" s="111" t="s">
        <v>145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3"/>
    </row>
    <row r="8" spans="2:60" s="19" customFormat="1" ht="63">
      <c r="B8" s="4" t="s">
        <v>96</v>
      </c>
      <c r="C8" s="28" t="s">
        <v>146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195</v>
      </c>
      <c r="K8" s="28" t="s">
        <v>53</v>
      </c>
      <c r="L8" s="18" t="s">
        <v>147</v>
      </c>
      <c r="M8" s="29" t="s">
        <v>55</v>
      </c>
      <c r="N8" s="28" t="s">
        <v>186</v>
      </c>
      <c r="O8" s="28" t="s">
        <v>187</v>
      </c>
      <c r="P8" s="28" t="s">
        <v>5</v>
      </c>
      <c r="Q8" s="28" t="s">
        <v>57</v>
      </c>
      <c r="R8" s="36" t="s">
        <v>182</v>
      </c>
      <c r="S8" s="16"/>
      <c r="T8" s="16"/>
      <c r="U8" s="16"/>
      <c r="V8" s="16"/>
      <c r="BG8" s="19" t="s">
        <v>148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183</v>
      </c>
      <c r="O9" s="21"/>
      <c r="P9" s="21" t="s">
        <v>184</v>
      </c>
      <c r="Q9" s="31" t="s">
        <v>7</v>
      </c>
      <c r="R9" s="45" t="s">
        <v>7</v>
      </c>
      <c r="S9" s="16"/>
      <c r="T9" s="16"/>
      <c r="U9" s="16"/>
      <c r="V9" s="16"/>
      <c r="BG9" s="19" t="s">
        <v>149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150</v>
      </c>
      <c r="BH10" s="23" t="s">
        <v>110</v>
      </c>
    </row>
    <row r="11" spans="2:60" s="23" customFormat="1" ht="18" customHeight="1">
      <c r="B11" s="24" t="s">
        <v>151</v>
      </c>
      <c r="C11" s="18"/>
      <c r="D11" s="18"/>
      <c r="E11" s="18"/>
      <c r="F11" s="18"/>
      <c r="G11" s="18"/>
      <c r="H11" s="18"/>
      <c r="I11" s="75">
        <v>4.1399999999999997</v>
      </c>
      <c r="J11" s="18"/>
      <c r="K11" s="18"/>
      <c r="L11" s="18"/>
      <c r="M11" s="76">
        <v>4.7600000000000003E-2</v>
      </c>
      <c r="N11" s="75">
        <v>386958.38</v>
      </c>
      <c r="O11" s="7"/>
      <c r="P11" s="75">
        <v>607.07393924485211</v>
      </c>
      <c r="Q11" s="76">
        <v>1</v>
      </c>
      <c r="R11" s="76">
        <v>5.4999999999999997E-3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204</v>
      </c>
      <c r="I12" s="81">
        <v>4.54</v>
      </c>
      <c r="M12" s="80">
        <v>4.2200000000000001E-2</v>
      </c>
      <c r="N12" s="81">
        <v>357879.15</v>
      </c>
      <c r="P12" s="81">
        <v>502.7745576839817</v>
      </c>
      <c r="Q12" s="80">
        <v>0.82820000000000005</v>
      </c>
      <c r="R12" s="80">
        <v>4.4999999999999997E-3</v>
      </c>
    </row>
    <row r="13" spans="2:60">
      <c r="B13" s="79" t="s">
        <v>2045</v>
      </c>
      <c r="I13" s="81">
        <v>0</v>
      </c>
      <c r="M13" s="80">
        <v>0</v>
      </c>
      <c r="N13" s="81">
        <v>0</v>
      </c>
      <c r="P13" s="81">
        <v>0</v>
      </c>
      <c r="Q13" s="80">
        <v>0</v>
      </c>
      <c r="R13" s="80">
        <v>0</v>
      </c>
    </row>
    <row r="14" spans="2:60">
      <c r="B14" t="s">
        <v>212</v>
      </c>
      <c r="D14" t="s">
        <v>212</v>
      </c>
      <c r="F14" t="s">
        <v>212</v>
      </c>
      <c r="I14" s="89">
        <v>0</v>
      </c>
      <c r="J14" t="s">
        <v>212</v>
      </c>
      <c r="K14" t="s">
        <v>212</v>
      </c>
      <c r="L14" s="88">
        <v>0</v>
      </c>
      <c r="M14" s="88">
        <v>0</v>
      </c>
      <c r="N14" s="89">
        <v>0</v>
      </c>
      <c r="O14" s="89">
        <v>0</v>
      </c>
      <c r="P14" s="89">
        <v>0</v>
      </c>
      <c r="Q14" s="88">
        <v>0</v>
      </c>
      <c r="R14" s="88">
        <v>0</v>
      </c>
    </row>
    <row r="15" spans="2:60">
      <c r="B15" s="79" t="s">
        <v>2046</v>
      </c>
      <c r="I15" s="81">
        <v>7.4</v>
      </c>
      <c r="M15" s="80">
        <v>3.2899999999999999E-2</v>
      </c>
      <c r="N15" s="81">
        <v>31613.65</v>
      </c>
      <c r="P15" s="81">
        <v>36.852811613999997</v>
      </c>
      <c r="Q15" s="80">
        <v>6.0699999999999997E-2</v>
      </c>
      <c r="R15" s="80">
        <v>2.9999999999999997E-4</v>
      </c>
    </row>
    <row r="16" spans="2:60">
      <c r="B16" t="s">
        <v>2803</v>
      </c>
      <c r="C16" t="s">
        <v>2047</v>
      </c>
      <c r="D16" s="90">
        <v>9676</v>
      </c>
      <c r="E16"/>
      <c r="F16" t="s">
        <v>2885</v>
      </c>
      <c r="G16" s="86">
        <v>45107</v>
      </c>
      <c r="H16" t="s">
        <v>213</v>
      </c>
      <c r="I16" s="89">
        <v>8.82</v>
      </c>
      <c r="J16" t="s">
        <v>123</v>
      </c>
      <c r="K16" t="s">
        <v>102</v>
      </c>
      <c r="L16" s="88">
        <v>7.1300000000000002E-2</v>
      </c>
      <c r="M16" s="88">
        <v>7.1400000000000005E-2</v>
      </c>
      <c r="N16" s="89">
        <v>87.13</v>
      </c>
      <c r="O16" s="89">
        <v>105.7</v>
      </c>
      <c r="P16" s="89">
        <v>9.2096410000000004E-2</v>
      </c>
      <c r="Q16" s="88">
        <v>2.0000000000000001E-4</v>
      </c>
      <c r="R16" s="88">
        <v>0</v>
      </c>
      <c r="W16" s="91"/>
    </row>
    <row r="17" spans="2:23">
      <c r="B17" t="s">
        <v>2803</v>
      </c>
      <c r="C17" t="s">
        <v>2047</v>
      </c>
      <c r="D17" s="90">
        <v>9677</v>
      </c>
      <c r="E17"/>
      <c r="F17" t="s">
        <v>2885</v>
      </c>
      <c r="G17" s="86">
        <v>45107</v>
      </c>
      <c r="H17" t="s">
        <v>213</v>
      </c>
      <c r="I17" s="89">
        <v>8.33</v>
      </c>
      <c r="J17" t="s">
        <v>123</v>
      </c>
      <c r="K17" t="s">
        <v>102</v>
      </c>
      <c r="L17" s="88">
        <v>7.2999999999999995E-2</v>
      </c>
      <c r="M17" s="88">
        <v>7.3200000000000001E-2</v>
      </c>
      <c r="N17" s="89">
        <v>6.56</v>
      </c>
      <c r="O17" s="89">
        <v>99.78</v>
      </c>
      <c r="P17" s="89">
        <v>6.5455679999999999E-3</v>
      </c>
      <c r="Q17" s="88">
        <v>0</v>
      </c>
      <c r="R17" s="88">
        <v>0</v>
      </c>
      <c r="W17" s="91"/>
    </row>
    <row r="18" spans="2:23">
      <c r="B18" t="s">
        <v>2803</v>
      </c>
      <c r="C18" t="s">
        <v>2047</v>
      </c>
      <c r="D18" s="90">
        <v>9678</v>
      </c>
      <c r="E18"/>
      <c r="F18" t="s">
        <v>2885</v>
      </c>
      <c r="G18" s="86">
        <v>45107</v>
      </c>
      <c r="H18" t="s">
        <v>213</v>
      </c>
      <c r="I18" s="89">
        <v>8.9600000000000009</v>
      </c>
      <c r="J18" t="s">
        <v>123</v>
      </c>
      <c r="K18" t="s">
        <v>102</v>
      </c>
      <c r="L18" s="88">
        <v>7.1499999999999994E-2</v>
      </c>
      <c r="M18" s="88">
        <v>7.1400000000000005E-2</v>
      </c>
      <c r="N18" s="89">
        <v>114.6</v>
      </c>
      <c r="O18" s="89">
        <v>105.86</v>
      </c>
      <c r="P18" s="89">
        <v>0.12131556</v>
      </c>
      <c r="Q18" s="88">
        <v>2.0000000000000001E-4</v>
      </c>
      <c r="R18" s="88">
        <v>0</v>
      </c>
      <c r="W18" s="91"/>
    </row>
    <row r="19" spans="2:23">
      <c r="B19" t="s">
        <v>2803</v>
      </c>
      <c r="C19" t="s">
        <v>2047</v>
      </c>
      <c r="D19" s="90">
        <v>9675</v>
      </c>
      <c r="E19"/>
      <c r="F19" t="s">
        <v>2885</v>
      </c>
      <c r="G19" s="86">
        <v>45107</v>
      </c>
      <c r="H19" t="s">
        <v>213</v>
      </c>
      <c r="I19" s="89">
        <v>7.55</v>
      </c>
      <c r="J19" t="s">
        <v>123</v>
      </c>
      <c r="K19" t="s">
        <v>102</v>
      </c>
      <c r="L19" s="88">
        <v>6.5199999999999994E-2</v>
      </c>
      <c r="M19" s="88">
        <v>6.5199999999999994E-2</v>
      </c>
      <c r="N19" s="89">
        <v>52.47</v>
      </c>
      <c r="O19" s="89">
        <v>84.21</v>
      </c>
      <c r="P19" s="89">
        <v>4.4184987000000002E-2</v>
      </c>
      <c r="Q19" s="88">
        <v>1E-4</v>
      </c>
      <c r="R19" s="88">
        <v>0</v>
      </c>
      <c r="W19" s="91"/>
    </row>
    <row r="20" spans="2:23">
      <c r="B20" t="s">
        <v>2803</v>
      </c>
      <c r="C20" t="s">
        <v>2047</v>
      </c>
      <c r="D20" s="90">
        <v>9672</v>
      </c>
      <c r="E20"/>
      <c r="F20" t="s">
        <v>2885</v>
      </c>
      <c r="G20" s="86">
        <v>45107</v>
      </c>
      <c r="H20" t="s">
        <v>213</v>
      </c>
      <c r="I20" s="89">
        <v>11.19</v>
      </c>
      <c r="J20" t="s">
        <v>123</v>
      </c>
      <c r="K20" t="s">
        <v>102</v>
      </c>
      <c r="L20" s="88">
        <v>3.5499999999999997E-2</v>
      </c>
      <c r="M20" s="88">
        <v>3.5499999999999997E-2</v>
      </c>
      <c r="N20" s="89">
        <v>208.45</v>
      </c>
      <c r="O20" s="89">
        <v>140.37</v>
      </c>
      <c r="P20" s="89">
        <v>0.292601265</v>
      </c>
      <c r="Q20" s="88">
        <v>5.0000000000000001E-4</v>
      </c>
      <c r="R20" s="88">
        <v>0</v>
      </c>
      <c r="W20" s="91"/>
    </row>
    <row r="21" spans="2:23">
      <c r="B21" t="s">
        <v>2803</v>
      </c>
      <c r="C21" t="s">
        <v>2047</v>
      </c>
      <c r="D21" s="90">
        <v>9673</v>
      </c>
      <c r="E21"/>
      <c r="F21" t="s">
        <v>2885</v>
      </c>
      <c r="G21" s="86">
        <v>45107</v>
      </c>
      <c r="H21" t="s">
        <v>213</v>
      </c>
      <c r="I21" s="89">
        <v>10.39</v>
      </c>
      <c r="J21" t="s">
        <v>123</v>
      </c>
      <c r="K21" t="s">
        <v>102</v>
      </c>
      <c r="L21" s="88">
        <v>3.3300000000000003E-2</v>
      </c>
      <c r="M21" s="88">
        <v>3.3399999999999999E-2</v>
      </c>
      <c r="N21" s="89">
        <v>1055.6600000000001</v>
      </c>
      <c r="O21" s="89">
        <v>138.09</v>
      </c>
      <c r="P21" s="89">
        <v>1.457760894</v>
      </c>
      <c r="Q21" s="88">
        <v>2.3999999999999998E-3</v>
      </c>
      <c r="R21" s="88">
        <v>0</v>
      </c>
      <c r="W21" s="91"/>
    </row>
    <row r="22" spans="2:23">
      <c r="B22" t="s">
        <v>2803</v>
      </c>
      <c r="C22" t="s">
        <v>2047</v>
      </c>
      <c r="D22" s="90">
        <v>9674</v>
      </c>
      <c r="E22"/>
      <c r="F22" t="s">
        <v>2885</v>
      </c>
      <c r="G22" s="86">
        <v>45107</v>
      </c>
      <c r="H22" t="s">
        <v>213</v>
      </c>
      <c r="I22" s="89">
        <v>10.55</v>
      </c>
      <c r="J22" t="s">
        <v>123</v>
      </c>
      <c r="K22" t="s">
        <v>102</v>
      </c>
      <c r="L22" s="88">
        <v>3.4799999999999998E-2</v>
      </c>
      <c r="M22" s="88">
        <v>3.49E-2</v>
      </c>
      <c r="N22" s="89">
        <v>818.83</v>
      </c>
      <c r="O22" s="89">
        <v>127.12</v>
      </c>
      <c r="P22" s="89">
        <v>1.0408966959999999</v>
      </c>
      <c r="Q22" s="88">
        <v>1.6999999999999999E-3</v>
      </c>
      <c r="R22" s="88">
        <v>0</v>
      </c>
      <c r="W22" s="91"/>
    </row>
    <row r="23" spans="2:23">
      <c r="B23" t="s">
        <v>2803</v>
      </c>
      <c r="C23" t="s">
        <v>2047</v>
      </c>
      <c r="D23" s="90">
        <v>9671</v>
      </c>
      <c r="E23"/>
      <c r="F23" t="s">
        <v>2885</v>
      </c>
      <c r="G23" s="86">
        <v>45107</v>
      </c>
      <c r="H23" t="s">
        <v>213</v>
      </c>
      <c r="I23" s="89">
        <v>10.24</v>
      </c>
      <c r="J23" t="s">
        <v>123</v>
      </c>
      <c r="K23" t="s">
        <v>102</v>
      </c>
      <c r="L23" s="88">
        <v>3.0200000000000001E-2</v>
      </c>
      <c r="M23" s="88">
        <v>3.0200000000000001E-2</v>
      </c>
      <c r="N23" s="89">
        <v>3178.62</v>
      </c>
      <c r="O23" s="89">
        <v>107.53</v>
      </c>
      <c r="P23" s="89">
        <v>3.417970086</v>
      </c>
      <c r="Q23" s="88">
        <v>5.5999999999999999E-3</v>
      </c>
      <c r="R23" s="88">
        <v>0</v>
      </c>
      <c r="W23" s="91"/>
    </row>
    <row r="24" spans="2:23">
      <c r="B24" t="s">
        <v>2804</v>
      </c>
      <c r="C24" t="s">
        <v>2047</v>
      </c>
      <c r="D24" s="90">
        <v>483891</v>
      </c>
      <c r="E24"/>
      <c r="F24" t="s">
        <v>2885</v>
      </c>
      <c r="G24" s="86"/>
      <c r="H24" t="s">
        <v>213</v>
      </c>
      <c r="I24" s="89">
        <v>0.01</v>
      </c>
      <c r="J24" t="s">
        <v>123</v>
      </c>
      <c r="K24" t="s">
        <v>102</v>
      </c>
      <c r="L24" s="88">
        <v>0</v>
      </c>
      <c r="M24" s="88">
        <v>1E-4</v>
      </c>
      <c r="N24" s="89">
        <v>-0.21</v>
      </c>
      <c r="O24" s="89">
        <v>2687.36</v>
      </c>
      <c r="P24" s="89">
        <v>-5.6434559999999998E-3</v>
      </c>
      <c r="Q24" s="88">
        <v>0</v>
      </c>
      <c r="R24" s="88">
        <v>0</v>
      </c>
    </row>
    <row r="25" spans="2:23">
      <c r="B25" t="s">
        <v>2804</v>
      </c>
      <c r="C25" t="s">
        <v>2047</v>
      </c>
      <c r="D25" s="90">
        <v>483894</v>
      </c>
      <c r="E25"/>
      <c r="F25" t="s">
        <v>2885</v>
      </c>
      <c r="G25" s="86"/>
      <c r="H25" t="s">
        <v>213</v>
      </c>
      <c r="I25" s="89">
        <v>0.01</v>
      </c>
      <c r="J25" t="s">
        <v>123</v>
      </c>
      <c r="K25" t="s">
        <v>102</v>
      </c>
      <c r="L25" s="88">
        <v>0</v>
      </c>
      <c r="M25" s="88">
        <v>1E-4</v>
      </c>
      <c r="N25" s="89">
        <v>-0.01</v>
      </c>
      <c r="O25" s="89">
        <v>3298.88</v>
      </c>
      <c r="P25" s="89">
        <v>-3.2988800000000002E-4</v>
      </c>
      <c r="Q25" s="88">
        <v>0</v>
      </c>
      <c r="R25" s="88">
        <v>0</v>
      </c>
    </row>
    <row r="26" spans="2:23">
      <c r="B26" t="s">
        <v>2804</v>
      </c>
      <c r="C26" t="s">
        <v>2047</v>
      </c>
      <c r="D26" s="90">
        <v>483898</v>
      </c>
      <c r="E26"/>
      <c r="F26" t="s">
        <v>2885</v>
      </c>
      <c r="G26" s="86"/>
      <c r="H26" t="s">
        <v>213</v>
      </c>
      <c r="I26" s="89">
        <v>0.01</v>
      </c>
      <c r="J26" t="s">
        <v>123</v>
      </c>
      <c r="K26" t="s">
        <v>102</v>
      </c>
      <c r="L26" s="88">
        <v>0</v>
      </c>
      <c r="M26" s="88">
        <v>1E-4</v>
      </c>
      <c r="N26" s="89">
        <v>-0.01</v>
      </c>
      <c r="O26" s="89">
        <v>2145.1999999999998</v>
      </c>
      <c r="P26" s="89">
        <v>-2.1452E-4</v>
      </c>
      <c r="Q26" s="88">
        <v>0</v>
      </c>
      <c r="R26" s="88">
        <v>0</v>
      </c>
    </row>
    <row r="27" spans="2:23">
      <c r="B27" t="s">
        <v>2804</v>
      </c>
      <c r="C27" t="s">
        <v>2047</v>
      </c>
      <c r="D27" s="90">
        <v>524862</v>
      </c>
      <c r="E27"/>
      <c r="F27" t="s">
        <v>2885</v>
      </c>
      <c r="G27" s="86"/>
      <c r="H27" t="s">
        <v>213</v>
      </c>
      <c r="I27" s="89">
        <v>0.01</v>
      </c>
      <c r="J27" t="s">
        <v>123</v>
      </c>
      <c r="K27" t="s">
        <v>102</v>
      </c>
      <c r="L27" s="88">
        <v>0</v>
      </c>
      <c r="M27" s="88">
        <v>1E-4</v>
      </c>
      <c r="N27" s="89">
        <v>-0.02</v>
      </c>
      <c r="O27" s="89">
        <v>3350.52</v>
      </c>
      <c r="P27" s="89">
        <v>-6.7010400000000003E-4</v>
      </c>
      <c r="Q27" s="88">
        <v>0</v>
      </c>
      <c r="R27" s="88">
        <v>0</v>
      </c>
    </row>
    <row r="28" spans="2:23">
      <c r="B28" t="s">
        <v>2804</v>
      </c>
      <c r="C28" t="s">
        <v>2047</v>
      </c>
      <c r="D28" s="90">
        <v>483893</v>
      </c>
      <c r="E28"/>
      <c r="F28" t="s">
        <v>2885</v>
      </c>
      <c r="G28" s="86"/>
      <c r="H28" t="s">
        <v>213</v>
      </c>
      <c r="I28" s="89">
        <v>0.01</v>
      </c>
      <c r="J28" t="s">
        <v>123</v>
      </c>
      <c r="K28" t="s">
        <v>102</v>
      </c>
      <c r="L28" s="88">
        <v>0</v>
      </c>
      <c r="M28" s="88">
        <v>1E-4</v>
      </c>
      <c r="N28" s="89">
        <v>-0.01</v>
      </c>
      <c r="O28" s="89">
        <v>1363.08</v>
      </c>
      <c r="P28" s="89">
        <v>-1.36308E-4</v>
      </c>
      <c r="Q28" s="88">
        <v>0</v>
      </c>
      <c r="R28" s="88">
        <v>0</v>
      </c>
    </row>
    <row r="29" spans="2:23">
      <c r="B29" t="s">
        <v>2804</v>
      </c>
      <c r="C29" t="s">
        <v>2047</v>
      </c>
      <c r="D29" s="90">
        <v>483897</v>
      </c>
      <c r="E29"/>
      <c r="F29" t="s">
        <v>2885</v>
      </c>
      <c r="G29" s="86"/>
      <c r="H29" t="s">
        <v>213</v>
      </c>
      <c r="I29" s="89">
        <v>0.01</v>
      </c>
      <c r="J29" t="s">
        <v>123</v>
      </c>
      <c r="K29" t="s">
        <v>102</v>
      </c>
      <c r="L29" s="88">
        <v>0</v>
      </c>
      <c r="M29" s="88">
        <v>1E-4</v>
      </c>
      <c r="N29" s="89">
        <v>-0.01</v>
      </c>
      <c r="O29" s="89">
        <v>967.71</v>
      </c>
      <c r="P29" s="89">
        <v>-9.6770999999999999E-5</v>
      </c>
      <c r="Q29" s="88">
        <v>0</v>
      </c>
      <c r="R29" s="88">
        <v>0</v>
      </c>
    </row>
    <row r="30" spans="2:23">
      <c r="B30" t="s">
        <v>2804</v>
      </c>
      <c r="C30" t="s">
        <v>2047</v>
      </c>
      <c r="D30" s="90">
        <v>524861</v>
      </c>
      <c r="E30"/>
      <c r="F30" t="s">
        <v>2885</v>
      </c>
      <c r="G30" s="86"/>
      <c r="H30" t="s">
        <v>213</v>
      </c>
      <c r="I30" s="89">
        <v>0.01</v>
      </c>
      <c r="J30" t="s">
        <v>123</v>
      </c>
      <c r="K30" t="s">
        <v>102</v>
      </c>
      <c r="L30" s="88">
        <v>0</v>
      </c>
      <c r="M30" s="88">
        <v>1E-4</v>
      </c>
      <c r="N30" s="89">
        <v>-0.01</v>
      </c>
      <c r="O30" s="89">
        <v>5561.05</v>
      </c>
      <c r="P30" s="89">
        <v>-5.5610499999999999E-4</v>
      </c>
      <c r="Q30" s="88">
        <v>0</v>
      </c>
      <c r="R30" s="88">
        <v>0</v>
      </c>
    </row>
    <row r="31" spans="2:23">
      <c r="B31" t="s">
        <v>2804</v>
      </c>
      <c r="C31" t="s">
        <v>2047</v>
      </c>
      <c r="D31" s="90">
        <v>483892</v>
      </c>
      <c r="E31"/>
      <c r="F31" t="s">
        <v>2885</v>
      </c>
      <c r="G31" s="86"/>
      <c r="H31" t="s">
        <v>213</v>
      </c>
      <c r="I31" s="89">
        <v>0.01</v>
      </c>
      <c r="J31" t="s">
        <v>123</v>
      </c>
      <c r="K31" t="s">
        <v>102</v>
      </c>
      <c r="L31" s="88">
        <v>0</v>
      </c>
      <c r="M31" s="88">
        <v>1E-4</v>
      </c>
      <c r="N31" s="89">
        <v>-0.33</v>
      </c>
      <c r="O31" s="89">
        <v>2775.85</v>
      </c>
      <c r="P31" s="89">
        <v>-9.1603050000000005E-3</v>
      </c>
      <c r="Q31" s="88">
        <v>0</v>
      </c>
      <c r="R31" s="88">
        <v>0</v>
      </c>
    </row>
    <row r="32" spans="2:23">
      <c r="B32" t="s">
        <v>2804</v>
      </c>
      <c r="C32" t="s">
        <v>2047</v>
      </c>
      <c r="D32" s="90">
        <v>483896</v>
      </c>
      <c r="E32"/>
      <c r="F32" t="s">
        <v>2885</v>
      </c>
      <c r="G32" s="86"/>
      <c r="H32" t="s">
        <v>213</v>
      </c>
      <c r="I32" s="89">
        <v>0.01</v>
      </c>
      <c r="J32" t="s">
        <v>123</v>
      </c>
      <c r="K32" t="s">
        <v>102</v>
      </c>
      <c r="L32" s="88">
        <v>0</v>
      </c>
      <c r="M32" s="88">
        <v>1E-4</v>
      </c>
      <c r="N32" s="89">
        <v>-0.44</v>
      </c>
      <c r="O32" s="89">
        <v>1270.96</v>
      </c>
      <c r="P32" s="89">
        <v>-5.5922239999999998E-3</v>
      </c>
      <c r="Q32" s="88">
        <v>0</v>
      </c>
      <c r="R32" s="88">
        <v>0</v>
      </c>
    </row>
    <row r="33" spans="2:23">
      <c r="B33" t="s">
        <v>2804</v>
      </c>
      <c r="C33" t="s">
        <v>2047</v>
      </c>
      <c r="D33" s="90">
        <v>524860</v>
      </c>
      <c r="E33"/>
      <c r="F33" t="s">
        <v>2885</v>
      </c>
      <c r="G33" s="86"/>
      <c r="H33" t="s">
        <v>213</v>
      </c>
      <c r="I33" s="89">
        <v>0.01</v>
      </c>
      <c r="J33" t="s">
        <v>123</v>
      </c>
      <c r="K33" t="s">
        <v>102</v>
      </c>
      <c r="L33" s="88">
        <v>0</v>
      </c>
      <c r="M33" s="88">
        <v>1E-4</v>
      </c>
      <c r="N33" s="89">
        <v>-0.54</v>
      </c>
      <c r="O33" s="89">
        <v>1572.05</v>
      </c>
      <c r="P33" s="89">
        <v>-8.4890699999999996E-3</v>
      </c>
      <c r="Q33" s="88">
        <v>0</v>
      </c>
      <c r="R33" s="88">
        <v>0</v>
      </c>
    </row>
    <row r="34" spans="2:23">
      <c r="B34" t="s">
        <v>2804</v>
      </c>
      <c r="C34" t="s">
        <v>2047</v>
      </c>
      <c r="D34" s="90">
        <v>562249</v>
      </c>
      <c r="E34"/>
      <c r="F34" t="s">
        <v>2885</v>
      </c>
      <c r="G34" s="86"/>
      <c r="H34" t="s">
        <v>213</v>
      </c>
      <c r="I34" s="89">
        <v>0.01</v>
      </c>
      <c r="J34" t="s">
        <v>123</v>
      </c>
      <c r="K34" t="s">
        <v>102</v>
      </c>
      <c r="L34" s="88">
        <v>0</v>
      </c>
      <c r="M34" s="88">
        <v>1E-4</v>
      </c>
      <c r="N34" s="89">
        <v>-0.05</v>
      </c>
      <c r="O34" s="89">
        <v>6357.1</v>
      </c>
      <c r="P34" s="89">
        <v>-3.17855E-3</v>
      </c>
      <c r="Q34" s="88">
        <v>0</v>
      </c>
      <c r="R34" s="88">
        <v>0</v>
      </c>
    </row>
    <row r="35" spans="2:23">
      <c r="B35" t="s">
        <v>2804</v>
      </c>
      <c r="C35" t="s">
        <v>2047</v>
      </c>
      <c r="D35" s="90">
        <v>562248</v>
      </c>
      <c r="E35"/>
      <c r="F35" t="s">
        <v>2885</v>
      </c>
      <c r="G35" s="86"/>
      <c r="H35" t="s">
        <v>213</v>
      </c>
      <c r="I35" s="89">
        <v>0.01</v>
      </c>
      <c r="J35" t="s">
        <v>123</v>
      </c>
      <c r="K35" t="s">
        <v>102</v>
      </c>
      <c r="L35" s="88">
        <v>0</v>
      </c>
      <c r="M35" s="88">
        <v>1E-4</v>
      </c>
      <c r="N35" s="89">
        <v>-0.03</v>
      </c>
      <c r="O35" s="89">
        <v>16567.48</v>
      </c>
      <c r="P35" s="89">
        <v>-4.9702440000000004E-3</v>
      </c>
      <c r="Q35" s="88">
        <v>0</v>
      </c>
      <c r="R35" s="88">
        <v>0</v>
      </c>
    </row>
    <row r="36" spans="2:23">
      <c r="B36" t="s">
        <v>2804</v>
      </c>
      <c r="C36" t="s">
        <v>2047</v>
      </c>
      <c r="D36" s="90">
        <v>483895</v>
      </c>
      <c r="E36"/>
      <c r="F36" t="s">
        <v>2885</v>
      </c>
      <c r="G36" s="86"/>
      <c r="H36" t="s">
        <v>213</v>
      </c>
      <c r="I36" s="89">
        <v>0.01</v>
      </c>
      <c r="J36" t="s">
        <v>123</v>
      </c>
      <c r="K36" t="s">
        <v>102</v>
      </c>
      <c r="L36" s="88">
        <v>0</v>
      </c>
      <c r="M36" s="88">
        <v>1E-4</v>
      </c>
      <c r="N36" s="89">
        <v>-0.59</v>
      </c>
      <c r="O36" s="89">
        <v>618.20000000000005</v>
      </c>
      <c r="P36" s="89">
        <v>-3.64738E-3</v>
      </c>
      <c r="Q36" s="88">
        <v>0</v>
      </c>
      <c r="R36" s="88">
        <v>0</v>
      </c>
    </row>
    <row r="37" spans="2:23">
      <c r="B37" t="s">
        <v>2804</v>
      </c>
      <c r="C37" t="s">
        <v>2047</v>
      </c>
      <c r="D37" s="90">
        <v>524859</v>
      </c>
      <c r="E37"/>
      <c r="F37" t="s">
        <v>2885</v>
      </c>
      <c r="G37" s="86"/>
      <c r="H37" t="s">
        <v>213</v>
      </c>
      <c r="I37" s="89">
        <v>0.01</v>
      </c>
      <c r="J37" t="s">
        <v>123</v>
      </c>
      <c r="K37" t="s">
        <v>102</v>
      </c>
      <c r="L37" s="88">
        <v>0</v>
      </c>
      <c r="M37" s="88">
        <v>1E-4</v>
      </c>
      <c r="N37" s="89">
        <v>-0.62</v>
      </c>
      <c r="O37" s="89">
        <v>1027.0999999999999</v>
      </c>
      <c r="P37" s="89">
        <v>-6.3680200000000003E-3</v>
      </c>
      <c r="Q37" s="88">
        <v>0</v>
      </c>
      <c r="R37" s="88">
        <v>0</v>
      </c>
    </row>
    <row r="38" spans="2:23">
      <c r="B38" t="s">
        <v>2804</v>
      </c>
      <c r="C38" t="s">
        <v>2047</v>
      </c>
      <c r="D38" s="90">
        <v>562247</v>
      </c>
      <c r="E38"/>
      <c r="F38" t="s">
        <v>2885</v>
      </c>
      <c r="G38" s="86"/>
      <c r="H38" t="s">
        <v>213</v>
      </c>
      <c r="I38" s="89">
        <v>0.01</v>
      </c>
      <c r="J38" t="s">
        <v>123</v>
      </c>
      <c r="K38" t="s">
        <v>102</v>
      </c>
      <c r="L38" s="88">
        <v>0</v>
      </c>
      <c r="M38" s="88">
        <v>1E-4</v>
      </c>
      <c r="N38" s="89">
        <v>-0.05</v>
      </c>
      <c r="O38" s="89">
        <v>3170.36</v>
      </c>
      <c r="P38" s="89">
        <v>-1.5851800000000001E-3</v>
      </c>
      <c r="Q38" s="88">
        <v>0</v>
      </c>
      <c r="R38" s="88">
        <v>0</v>
      </c>
    </row>
    <row r="39" spans="2:23">
      <c r="B39" t="s">
        <v>2804</v>
      </c>
      <c r="C39" t="s">
        <v>2047</v>
      </c>
      <c r="D39" s="90">
        <v>435946</v>
      </c>
      <c r="E39"/>
      <c r="F39" t="s">
        <v>2885</v>
      </c>
      <c r="G39" s="86">
        <v>42551</v>
      </c>
      <c r="H39" t="s">
        <v>213</v>
      </c>
      <c r="I39" s="89">
        <v>7.48</v>
      </c>
      <c r="J39" t="s">
        <v>123</v>
      </c>
      <c r="K39" t="s">
        <v>102</v>
      </c>
      <c r="L39" s="88">
        <v>5.2200000000000003E-2</v>
      </c>
      <c r="M39" s="88">
        <v>5.2699999999999997E-2</v>
      </c>
      <c r="N39" s="89">
        <v>140.96</v>
      </c>
      <c r="O39" s="89">
        <v>99.05</v>
      </c>
      <c r="P39" s="89">
        <v>0.13962088</v>
      </c>
      <c r="Q39" s="88">
        <v>2.0000000000000001E-4</v>
      </c>
      <c r="R39" s="88">
        <v>0</v>
      </c>
      <c r="W39" s="91"/>
    </row>
    <row r="40" spans="2:23">
      <c r="B40" t="s">
        <v>2804</v>
      </c>
      <c r="C40" t="s">
        <v>2047</v>
      </c>
      <c r="D40" s="90">
        <v>448548</v>
      </c>
      <c r="E40"/>
      <c r="F40" t="s">
        <v>2885</v>
      </c>
      <c r="G40" s="86">
        <v>42643</v>
      </c>
      <c r="H40" t="s">
        <v>213</v>
      </c>
      <c r="I40" s="89">
        <v>6.81</v>
      </c>
      <c r="J40" t="s">
        <v>123</v>
      </c>
      <c r="K40" t="s">
        <v>102</v>
      </c>
      <c r="L40" s="88">
        <v>5.0200000000000002E-2</v>
      </c>
      <c r="M40" s="88">
        <v>5.0700000000000002E-2</v>
      </c>
      <c r="N40" s="89">
        <v>132.86000000000001</v>
      </c>
      <c r="O40" s="89">
        <v>100.32</v>
      </c>
      <c r="P40" s="89">
        <v>0.13328515199999999</v>
      </c>
      <c r="Q40" s="88">
        <v>2.0000000000000001E-4</v>
      </c>
      <c r="R40" s="88">
        <v>0</v>
      </c>
      <c r="W40" s="91"/>
    </row>
    <row r="41" spans="2:23">
      <c r="B41" t="s">
        <v>2804</v>
      </c>
      <c r="C41" t="s">
        <v>2047</v>
      </c>
      <c r="D41" s="90">
        <v>435945</v>
      </c>
      <c r="E41"/>
      <c r="F41" t="s">
        <v>2885</v>
      </c>
      <c r="G41" s="86">
        <v>42551</v>
      </c>
      <c r="H41" t="s">
        <v>213</v>
      </c>
      <c r="I41" s="89">
        <v>5.47</v>
      </c>
      <c r="J41" t="s">
        <v>123</v>
      </c>
      <c r="K41" t="s">
        <v>102</v>
      </c>
      <c r="L41" s="88">
        <v>4.65E-2</v>
      </c>
      <c r="M41" s="88">
        <v>4.65E-2</v>
      </c>
      <c r="N41" s="89">
        <v>92.18</v>
      </c>
      <c r="O41" s="89">
        <v>99.07</v>
      </c>
      <c r="P41" s="89">
        <v>9.1322726000000007E-2</v>
      </c>
      <c r="Q41" s="88">
        <v>2.0000000000000001E-4</v>
      </c>
      <c r="R41" s="88">
        <v>0</v>
      </c>
      <c r="W41" s="91"/>
    </row>
    <row r="42" spans="2:23">
      <c r="B42" t="s">
        <v>2804</v>
      </c>
      <c r="C42" t="s">
        <v>2047</v>
      </c>
      <c r="D42" s="90">
        <v>448547</v>
      </c>
      <c r="E42"/>
      <c r="F42" t="s">
        <v>2885</v>
      </c>
      <c r="G42" s="86">
        <v>42643</v>
      </c>
      <c r="H42" t="s">
        <v>213</v>
      </c>
      <c r="I42" s="89">
        <v>4.59</v>
      </c>
      <c r="J42" t="s">
        <v>123</v>
      </c>
      <c r="K42" t="s">
        <v>102</v>
      </c>
      <c r="L42" s="88">
        <v>4.6899999999999997E-2</v>
      </c>
      <c r="M42" s="88">
        <v>4.6899999999999997E-2</v>
      </c>
      <c r="N42" s="89">
        <v>103.03</v>
      </c>
      <c r="O42" s="89">
        <v>96.82</v>
      </c>
      <c r="P42" s="89">
        <v>9.9753646000000001E-2</v>
      </c>
      <c r="Q42" s="88">
        <v>2.0000000000000001E-4</v>
      </c>
      <c r="R42" s="88">
        <v>0</v>
      </c>
      <c r="W42" s="91"/>
    </row>
    <row r="43" spans="2:23">
      <c r="B43" t="s">
        <v>2804</v>
      </c>
      <c r="C43" t="s">
        <v>2047</v>
      </c>
      <c r="D43" s="90">
        <v>496264</v>
      </c>
      <c r="E43"/>
      <c r="F43" t="s">
        <v>2885</v>
      </c>
      <c r="G43" s="86">
        <v>43100</v>
      </c>
      <c r="H43" t="s">
        <v>213</v>
      </c>
      <c r="I43" s="89">
        <v>7.55</v>
      </c>
      <c r="J43" t="s">
        <v>123</v>
      </c>
      <c r="K43" t="s">
        <v>102</v>
      </c>
      <c r="L43" s="88">
        <v>6.2300000000000001E-2</v>
      </c>
      <c r="M43" s="88">
        <v>6.2300000000000001E-2</v>
      </c>
      <c r="N43" s="89">
        <v>58.91</v>
      </c>
      <c r="O43" s="89">
        <v>110.52</v>
      </c>
      <c r="P43" s="89">
        <v>6.5107332000000004E-2</v>
      </c>
      <c r="Q43" s="88">
        <v>1E-4</v>
      </c>
      <c r="R43" s="88">
        <v>0</v>
      </c>
      <c r="W43" s="91"/>
    </row>
    <row r="44" spans="2:23">
      <c r="B44" t="s">
        <v>2804</v>
      </c>
      <c r="C44" t="s">
        <v>2047</v>
      </c>
      <c r="D44" s="90">
        <v>496073</v>
      </c>
      <c r="E44"/>
      <c r="F44" t="s">
        <v>2885</v>
      </c>
      <c r="G44" s="86">
        <v>43100</v>
      </c>
      <c r="H44" t="s">
        <v>213</v>
      </c>
      <c r="I44" s="89">
        <v>8.2799999999999994</v>
      </c>
      <c r="J44" t="s">
        <v>123</v>
      </c>
      <c r="K44" t="s">
        <v>102</v>
      </c>
      <c r="L44" s="88">
        <v>3.8600000000000002E-2</v>
      </c>
      <c r="M44" s="88">
        <v>3.8600000000000002E-2</v>
      </c>
      <c r="N44" s="89">
        <v>3722.96</v>
      </c>
      <c r="O44" s="89">
        <v>117.33</v>
      </c>
      <c r="P44" s="89">
        <v>4.3681489679999999</v>
      </c>
      <c r="Q44" s="88">
        <v>7.1999999999999998E-3</v>
      </c>
      <c r="R44" s="88">
        <v>0</v>
      </c>
      <c r="W44" s="91"/>
    </row>
    <row r="45" spans="2:23">
      <c r="B45" t="s">
        <v>2804</v>
      </c>
      <c r="C45" t="s">
        <v>2047</v>
      </c>
      <c r="D45" s="90">
        <v>496075</v>
      </c>
      <c r="E45"/>
      <c r="F45" t="s">
        <v>2885</v>
      </c>
      <c r="G45" s="86">
        <v>43100</v>
      </c>
      <c r="H45" t="s">
        <v>213</v>
      </c>
      <c r="I45" s="89">
        <v>7.99</v>
      </c>
      <c r="J45" t="s">
        <v>123</v>
      </c>
      <c r="K45" t="s">
        <v>102</v>
      </c>
      <c r="L45" s="88">
        <v>4.8800000000000003E-2</v>
      </c>
      <c r="M45" s="88">
        <v>4.9299999999999997E-2</v>
      </c>
      <c r="N45" s="89">
        <v>221.57</v>
      </c>
      <c r="O45" s="89">
        <v>101.73</v>
      </c>
      <c r="P45" s="89">
        <v>0.22540316099999999</v>
      </c>
      <c r="Q45" s="88">
        <v>4.0000000000000002E-4</v>
      </c>
      <c r="R45" s="88">
        <v>0</v>
      </c>
      <c r="W45" s="91"/>
    </row>
    <row r="46" spans="2:23">
      <c r="B46" t="s">
        <v>2804</v>
      </c>
      <c r="C46" t="s">
        <v>2047</v>
      </c>
      <c r="D46" s="90">
        <v>496072</v>
      </c>
      <c r="E46"/>
      <c r="F46" t="s">
        <v>2885</v>
      </c>
      <c r="G46" s="86">
        <v>43100</v>
      </c>
      <c r="H46" t="s">
        <v>213</v>
      </c>
      <c r="I46" s="89">
        <v>7.36</v>
      </c>
      <c r="J46" t="s">
        <v>123</v>
      </c>
      <c r="K46" t="s">
        <v>102</v>
      </c>
      <c r="L46" s="88">
        <v>1.6299999999999999E-2</v>
      </c>
      <c r="M46" s="88">
        <v>1.6299999999999999E-2</v>
      </c>
      <c r="N46" s="89">
        <v>2706.57</v>
      </c>
      <c r="O46" s="89">
        <v>121</v>
      </c>
      <c r="P46" s="89">
        <v>3.2749497000000001</v>
      </c>
      <c r="Q46" s="88">
        <v>5.4000000000000003E-3</v>
      </c>
      <c r="R46" s="88">
        <v>0</v>
      </c>
      <c r="W46" s="91"/>
    </row>
    <row r="47" spans="2:23">
      <c r="B47" t="s">
        <v>2804</v>
      </c>
      <c r="C47" t="s">
        <v>2047</v>
      </c>
      <c r="D47" s="90">
        <v>496263</v>
      </c>
      <c r="E47"/>
      <c r="F47" t="s">
        <v>2885</v>
      </c>
      <c r="G47" s="86">
        <v>43100</v>
      </c>
      <c r="H47" t="s">
        <v>213</v>
      </c>
      <c r="I47" s="89">
        <v>6.15</v>
      </c>
      <c r="J47" t="s">
        <v>123</v>
      </c>
      <c r="K47" t="s">
        <v>102</v>
      </c>
      <c r="L47" s="88">
        <v>4.53E-2</v>
      </c>
      <c r="M47" s="88">
        <v>4.53E-2</v>
      </c>
      <c r="N47" s="89">
        <v>269.68</v>
      </c>
      <c r="O47" s="89">
        <v>96.05</v>
      </c>
      <c r="P47" s="89">
        <v>0.25902764</v>
      </c>
      <c r="Q47" s="88">
        <v>4.0000000000000002E-4</v>
      </c>
      <c r="R47" s="88">
        <v>0</v>
      </c>
      <c r="W47" s="91"/>
    </row>
    <row r="48" spans="2:23">
      <c r="B48" t="s">
        <v>2804</v>
      </c>
      <c r="C48" t="s">
        <v>2047</v>
      </c>
      <c r="D48" s="90">
        <v>435944</v>
      </c>
      <c r="E48"/>
      <c r="F48" t="s">
        <v>2885</v>
      </c>
      <c r="G48" s="86">
        <v>42551</v>
      </c>
      <c r="H48" t="s">
        <v>213</v>
      </c>
      <c r="I48" s="89">
        <v>7.79</v>
      </c>
      <c r="J48" t="s">
        <v>123</v>
      </c>
      <c r="K48" t="s">
        <v>102</v>
      </c>
      <c r="L48" s="88">
        <v>4.1300000000000003E-2</v>
      </c>
      <c r="M48" s="88">
        <v>4.1200000000000001E-2</v>
      </c>
      <c r="N48" s="89">
        <v>3912.03</v>
      </c>
      <c r="O48" s="89">
        <v>111.47</v>
      </c>
      <c r="P48" s="89">
        <v>4.360739841</v>
      </c>
      <c r="Q48" s="88">
        <v>7.1999999999999998E-3</v>
      </c>
      <c r="R48" s="88">
        <v>0</v>
      </c>
      <c r="W48" s="91"/>
    </row>
    <row r="49" spans="2:23">
      <c r="B49" t="s">
        <v>2804</v>
      </c>
      <c r="C49" t="s">
        <v>2047</v>
      </c>
      <c r="D49" s="90">
        <v>448456</v>
      </c>
      <c r="E49"/>
      <c r="F49" t="s">
        <v>2885</v>
      </c>
      <c r="G49" s="86">
        <v>42643</v>
      </c>
      <c r="H49" t="s">
        <v>213</v>
      </c>
      <c r="I49" s="89">
        <v>7.22</v>
      </c>
      <c r="J49" t="s">
        <v>123</v>
      </c>
      <c r="K49" t="s">
        <v>102</v>
      </c>
      <c r="L49" s="88">
        <v>3.3300000000000003E-2</v>
      </c>
      <c r="M49" s="88">
        <v>3.3300000000000003E-2</v>
      </c>
      <c r="N49" s="89">
        <v>2924.73</v>
      </c>
      <c r="O49" s="89">
        <v>116.37</v>
      </c>
      <c r="P49" s="89">
        <v>3.403508301</v>
      </c>
      <c r="Q49" s="88">
        <v>5.5999999999999999E-3</v>
      </c>
      <c r="R49" s="88">
        <v>0</v>
      </c>
      <c r="W49" s="91"/>
    </row>
    <row r="50" spans="2:23">
      <c r="B50" t="s">
        <v>2804</v>
      </c>
      <c r="C50" t="s">
        <v>2047</v>
      </c>
      <c r="D50" s="90">
        <v>435943</v>
      </c>
      <c r="E50"/>
      <c r="F50" t="s">
        <v>2885</v>
      </c>
      <c r="G50" s="86">
        <v>42551</v>
      </c>
      <c r="H50" t="s">
        <v>213</v>
      </c>
      <c r="I50" s="89">
        <v>6.97</v>
      </c>
      <c r="J50" t="s">
        <v>123</v>
      </c>
      <c r="K50" t="s">
        <v>102</v>
      </c>
      <c r="L50" s="88">
        <v>2.24E-2</v>
      </c>
      <c r="M50" s="88">
        <v>2.24E-2</v>
      </c>
      <c r="N50" s="89">
        <v>2611.4299999999998</v>
      </c>
      <c r="O50" s="89">
        <v>115.72</v>
      </c>
      <c r="P50" s="89">
        <v>3.0219467959999999</v>
      </c>
      <c r="Q50" s="88">
        <v>5.0000000000000001E-3</v>
      </c>
      <c r="R50" s="88">
        <v>0</v>
      </c>
      <c r="W50" s="91"/>
    </row>
    <row r="51" spans="2:23">
      <c r="B51" t="s">
        <v>2804</v>
      </c>
      <c r="C51" t="s">
        <v>2047</v>
      </c>
      <c r="D51" s="90">
        <v>448455</v>
      </c>
      <c r="E51"/>
      <c r="F51" t="s">
        <v>2885</v>
      </c>
      <c r="G51" s="86">
        <v>42643</v>
      </c>
      <c r="H51" t="s">
        <v>213</v>
      </c>
      <c r="I51" s="89">
        <v>6.02</v>
      </c>
      <c r="J51" t="s">
        <v>123</v>
      </c>
      <c r="K51" t="s">
        <v>102</v>
      </c>
      <c r="L51" s="88">
        <v>2.0400000000000001E-2</v>
      </c>
      <c r="M51" s="88">
        <v>2.0400000000000001E-2</v>
      </c>
      <c r="N51" s="89">
        <v>1972.09</v>
      </c>
      <c r="O51" s="89">
        <v>116.02</v>
      </c>
      <c r="P51" s="89">
        <v>2.2880188179999998</v>
      </c>
      <c r="Q51" s="88">
        <v>3.8E-3</v>
      </c>
      <c r="R51" s="88">
        <v>0</v>
      </c>
      <c r="W51" s="91"/>
    </row>
    <row r="52" spans="2:23">
      <c r="B52" t="s">
        <v>2804</v>
      </c>
      <c r="C52" t="s">
        <v>2047</v>
      </c>
      <c r="D52" s="90">
        <v>542103</v>
      </c>
      <c r="E52"/>
      <c r="F52" t="s">
        <v>2885</v>
      </c>
      <c r="G52" s="86">
        <v>43555</v>
      </c>
      <c r="H52" t="s">
        <v>213</v>
      </c>
      <c r="I52" s="89">
        <v>3.45</v>
      </c>
      <c r="J52" t="s">
        <v>123</v>
      </c>
      <c r="K52" t="s">
        <v>102</v>
      </c>
      <c r="L52" s="88">
        <v>5.6500000000000002E-2</v>
      </c>
      <c r="M52" s="88">
        <v>5.6500000000000002E-2</v>
      </c>
      <c r="N52" s="89">
        <v>11.94</v>
      </c>
      <c r="O52" s="89">
        <v>100.77</v>
      </c>
      <c r="P52" s="89">
        <v>1.2031938000000001E-2</v>
      </c>
      <c r="Q52" s="88">
        <v>0</v>
      </c>
      <c r="R52" s="88">
        <v>0</v>
      </c>
      <c r="W52" s="91"/>
    </row>
    <row r="53" spans="2:23">
      <c r="B53" t="s">
        <v>2804</v>
      </c>
      <c r="C53" t="s">
        <v>2047</v>
      </c>
      <c r="D53" s="90">
        <v>542104</v>
      </c>
      <c r="E53"/>
      <c r="F53" t="s">
        <v>2885</v>
      </c>
      <c r="G53" s="86">
        <v>43555</v>
      </c>
      <c r="H53" t="s">
        <v>213</v>
      </c>
      <c r="I53" s="89">
        <v>5.16</v>
      </c>
      <c r="J53" t="s">
        <v>123</v>
      </c>
      <c r="K53" t="s">
        <v>102</v>
      </c>
      <c r="L53" s="88">
        <v>4.7100000000000003E-2</v>
      </c>
      <c r="M53" s="88">
        <v>4.7800000000000002E-2</v>
      </c>
      <c r="N53" s="89">
        <v>141.59</v>
      </c>
      <c r="O53" s="89">
        <v>101.63</v>
      </c>
      <c r="P53" s="89">
        <v>0.14389791699999999</v>
      </c>
      <c r="Q53" s="88">
        <v>2.0000000000000001E-4</v>
      </c>
      <c r="R53" s="88">
        <v>0</v>
      </c>
      <c r="W53" s="91"/>
    </row>
    <row r="54" spans="2:23">
      <c r="B54" t="s">
        <v>2804</v>
      </c>
      <c r="C54" t="s">
        <v>2047</v>
      </c>
      <c r="D54" s="90">
        <v>542102</v>
      </c>
      <c r="E54"/>
      <c r="F54" t="s">
        <v>2885</v>
      </c>
      <c r="G54" s="86">
        <v>43555</v>
      </c>
      <c r="H54" t="s">
        <v>213</v>
      </c>
      <c r="I54" s="89">
        <v>5.58</v>
      </c>
      <c r="J54" t="s">
        <v>123</v>
      </c>
      <c r="K54" t="s">
        <v>102</v>
      </c>
      <c r="L54" s="88">
        <v>2.47E-2</v>
      </c>
      <c r="M54" s="88">
        <v>2.47E-2</v>
      </c>
      <c r="N54" s="89">
        <v>795.77</v>
      </c>
      <c r="O54" s="89">
        <v>131.55000000000001</v>
      </c>
      <c r="P54" s="89">
        <v>1.046835435</v>
      </c>
      <c r="Q54" s="88">
        <v>1.6999999999999999E-3</v>
      </c>
      <c r="R54" s="88">
        <v>0</v>
      </c>
      <c r="W54" s="91"/>
    </row>
    <row r="55" spans="2:23">
      <c r="B55" t="s">
        <v>2804</v>
      </c>
      <c r="C55" t="s">
        <v>2047</v>
      </c>
      <c r="D55" s="90">
        <v>542101</v>
      </c>
      <c r="E55"/>
      <c r="F55" t="s">
        <v>2885</v>
      </c>
      <c r="G55" s="86">
        <v>43555</v>
      </c>
      <c r="H55" t="s">
        <v>213</v>
      </c>
      <c r="I55" s="89">
        <v>5.03</v>
      </c>
      <c r="J55" t="s">
        <v>123</v>
      </c>
      <c r="K55" t="s">
        <v>102</v>
      </c>
      <c r="L55" s="88">
        <v>5.7299999999999997E-2</v>
      </c>
      <c r="M55" s="88">
        <v>5.7299999999999997E-2</v>
      </c>
      <c r="N55" s="89">
        <v>1903.86</v>
      </c>
      <c r="O55" s="89">
        <v>121.16</v>
      </c>
      <c r="P55" s="89">
        <v>2.306716776</v>
      </c>
      <c r="Q55" s="88">
        <v>3.8E-3</v>
      </c>
      <c r="R55" s="88">
        <v>0</v>
      </c>
      <c r="W55" s="91"/>
    </row>
    <row r="56" spans="2:23">
      <c r="B56" t="s">
        <v>2804</v>
      </c>
      <c r="C56" t="s">
        <v>2047</v>
      </c>
      <c r="D56" s="90">
        <v>542100</v>
      </c>
      <c r="E56"/>
      <c r="F56" t="s">
        <v>2885</v>
      </c>
      <c r="G56" s="86">
        <v>43555</v>
      </c>
      <c r="H56" t="s">
        <v>213</v>
      </c>
      <c r="I56" s="89">
        <v>5.87</v>
      </c>
      <c r="J56" t="s">
        <v>123</v>
      </c>
      <c r="K56" t="s">
        <v>102</v>
      </c>
      <c r="L56" s="88">
        <v>3.0800000000000001E-2</v>
      </c>
      <c r="M56" s="88">
        <v>3.0800000000000001E-2</v>
      </c>
      <c r="N56" s="89">
        <v>2919.88</v>
      </c>
      <c r="O56" s="89">
        <v>116.4</v>
      </c>
      <c r="P56" s="89">
        <v>3.3987403199999999</v>
      </c>
      <c r="Q56" s="88">
        <v>5.5999999999999999E-3</v>
      </c>
      <c r="R56" s="88">
        <v>0</v>
      </c>
      <c r="W56" s="91"/>
    </row>
    <row r="57" spans="2:23">
      <c r="B57" t="s">
        <v>2804</v>
      </c>
      <c r="C57" t="s">
        <v>2047</v>
      </c>
      <c r="D57" s="90">
        <v>542099</v>
      </c>
      <c r="E57"/>
      <c r="F57" t="s">
        <v>2885</v>
      </c>
      <c r="G57" s="86">
        <v>43555</v>
      </c>
      <c r="H57" t="s">
        <v>213</v>
      </c>
      <c r="I57" s="89">
        <v>4.05</v>
      </c>
      <c r="J57" t="s">
        <v>123</v>
      </c>
      <c r="K57" t="s">
        <v>102</v>
      </c>
      <c r="L57" s="88">
        <v>2.52E-2</v>
      </c>
      <c r="M57" s="88">
        <v>2.53E-2</v>
      </c>
      <c r="N57" s="89">
        <v>1452.22</v>
      </c>
      <c r="O57" s="89">
        <v>123.33</v>
      </c>
      <c r="P57" s="89">
        <v>1.7910229259999999</v>
      </c>
      <c r="Q57" s="88">
        <v>3.0000000000000001E-3</v>
      </c>
      <c r="R57" s="88">
        <v>0</v>
      </c>
      <c r="W57" s="91"/>
    </row>
    <row r="58" spans="2:23">
      <c r="B58" s="79" t="s">
        <v>2048</v>
      </c>
      <c r="I58" s="81">
        <v>0</v>
      </c>
      <c r="M58" s="80">
        <v>0</v>
      </c>
      <c r="N58" s="81">
        <v>0</v>
      </c>
      <c r="P58" s="81">
        <v>0</v>
      </c>
      <c r="Q58" s="80">
        <v>0</v>
      </c>
      <c r="R58" s="80">
        <v>0</v>
      </c>
    </row>
    <row r="59" spans="2:23">
      <c r="B59" t="s">
        <v>212</v>
      </c>
      <c r="D59" s="90">
        <v>0</v>
      </c>
      <c r="F59" t="s">
        <v>212</v>
      </c>
      <c r="I59" s="89">
        <v>0</v>
      </c>
      <c r="J59" t="s">
        <v>212</v>
      </c>
      <c r="K59" t="s">
        <v>212</v>
      </c>
      <c r="L59" s="88">
        <v>0</v>
      </c>
      <c r="M59" s="88">
        <v>0</v>
      </c>
      <c r="N59" s="89">
        <v>0</v>
      </c>
      <c r="O59" s="89">
        <v>0</v>
      </c>
      <c r="P59" s="89">
        <v>0</v>
      </c>
      <c r="Q59" s="88">
        <v>0</v>
      </c>
      <c r="R59" s="88">
        <v>0</v>
      </c>
    </row>
    <row r="60" spans="2:23">
      <c r="B60" s="79" t="s">
        <v>2049</v>
      </c>
      <c r="I60" s="81">
        <v>4.32</v>
      </c>
      <c r="M60" s="80">
        <v>4.2900000000000001E-2</v>
      </c>
      <c r="N60" s="81">
        <v>326265.5</v>
      </c>
      <c r="P60" s="81">
        <v>465.92174606998168</v>
      </c>
      <c r="Q60" s="80">
        <v>0.76749999999999996</v>
      </c>
      <c r="R60" s="80">
        <v>4.1999999999999997E-3</v>
      </c>
    </row>
    <row r="61" spans="2:23">
      <c r="B61" t="s">
        <v>2806</v>
      </c>
      <c r="C61" t="s">
        <v>2050</v>
      </c>
      <c r="D61" s="90">
        <v>4563</v>
      </c>
      <c r="E61"/>
      <c r="F61" t="s">
        <v>363</v>
      </c>
      <c r="G61" s="86">
        <v>42368</v>
      </c>
      <c r="H61" t="s">
        <v>208</v>
      </c>
      <c r="I61" s="89">
        <v>6.96</v>
      </c>
      <c r="J61" t="s">
        <v>127</v>
      </c>
      <c r="K61" t="s">
        <v>102</v>
      </c>
      <c r="L61" s="88">
        <v>3.1699999999999999E-2</v>
      </c>
      <c r="M61" s="88">
        <v>2.52E-2</v>
      </c>
      <c r="N61" s="89">
        <v>645.47</v>
      </c>
      <c r="O61" s="89">
        <v>117.59</v>
      </c>
      <c r="P61" s="89">
        <v>0.75900817300000001</v>
      </c>
      <c r="Q61" s="88">
        <v>1.2999999999999999E-3</v>
      </c>
      <c r="R61" s="88">
        <v>0</v>
      </c>
      <c r="W61" s="91"/>
    </row>
    <row r="62" spans="2:23">
      <c r="B62" t="s">
        <v>2806</v>
      </c>
      <c r="C62" t="s">
        <v>2050</v>
      </c>
      <c r="D62" s="90">
        <v>4693</v>
      </c>
      <c r="E62"/>
      <c r="F62" t="s">
        <v>363</v>
      </c>
      <c r="G62" s="86">
        <v>42388</v>
      </c>
      <c r="H62" t="s">
        <v>208</v>
      </c>
      <c r="I62" s="89">
        <v>6.95</v>
      </c>
      <c r="J62" t="s">
        <v>127</v>
      </c>
      <c r="K62" t="s">
        <v>102</v>
      </c>
      <c r="L62" s="88">
        <v>3.1699999999999999E-2</v>
      </c>
      <c r="M62" s="88">
        <v>2.5399999999999999E-2</v>
      </c>
      <c r="N62" s="89">
        <v>903.65</v>
      </c>
      <c r="O62" s="89">
        <v>117.74</v>
      </c>
      <c r="P62" s="89">
        <v>1.0639575100000001</v>
      </c>
      <c r="Q62" s="88">
        <v>1.8E-3</v>
      </c>
      <c r="R62" s="88">
        <v>0</v>
      </c>
      <c r="W62" s="91"/>
    </row>
    <row r="63" spans="2:23">
      <c r="B63" t="s">
        <v>2806</v>
      </c>
      <c r="C63" t="s">
        <v>2050</v>
      </c>
      <c r="D63" s="90">
        <v>425769</v>
      </c>
      <c r="E63"/>
      <c r="F63" t="s">
        <v>363</v>
      </c>
      <c r="G63" s="86">
        <v>42509</v>
      </c>
      <c r="H63" t="s">
        <v>208</v>
      </c>
      <c r="I63" s="89">
        <v>7.01</v>
      </c>
      <c r="J63" t="s">
        <v>127</v>
      </c>
      <c r="K63" t="s">
        <v>102</v>
      </c>
      <c r="L63" s="88">
        <v>2.7400000000000001E-2</v>
      </c>
      <c r="M63" s="88">
        <v>2.7E-2</v>
      </c>
      <c r="N63" s="89">
        <v>903.65</v>
      </c>
      <c r="O63" s="89">
        <v>113.6</v>
      </c>
      <c r="P63" s="89">
        <v>1.0265464</v>
      </c>
      <c r="Q63" s="88">
        <v>1.6999999999999999E-3</v>
      </c>
      <c r="R63" s="88">
        <v>0</v>
      </c>
      <c r="W63" s="91"/>
    </row>
    <row r="64" spans="2:23">
      <c r="B64" t="s">
        <v>2806</v>
      </c>
      <c r="C64" t="s">
        <v>2050</v>
      </c>
      <c r="D64" s="90">
        <v>455714</v>
      </c>
      <c r="E64"/>
      <c r="F64" t="s">
        <v>363</v>
      </c>
      <c r="G64" s="86">
        <v>42723</v>
      </c>
      <c r="H64" t="s">
        <v>208</v>
      </c>
      <c r="I64" s="89">
        <v>6.93</v>
      </c>
      <c r="J64" t="s">
        <v>127</v>
      </c>
      <c r="K64" t="s">
        <v>102</v>
      </c>
      <c r="L64" s="88">
        <v>3.15E-2</v>
      </c>
      <c r="M64" s="88">
        <v>2.8299999999999999E-2</v>
      </c>
      <c r="N64" s="89">
        <v>129.09</v>
      </c>
      <c r="O64" s="89">
        <v>115.4</v>
      </c>
      <c r="P64" s="89">
        <v>0.14896986000000001</v>
      </c>
      <c r="Q64" s="88">
        <v>2.0000000000000001E-4</v>
      </c>
      <c r="R64" s="88">
        <v>0</v>
      </c>
      <c r="W64" s="91"/>
    </row>
    <row r="65" spans="2:23">
      <c r="B65" t="s">
        <v>2806</v>
      </c>
      <c r="C65" t="s">
        <v>2050</v>
      </c>
      <c r="D65" s="90">
        <v>474664</v>
      </c>
      <c r="E65"/>
      <c r="F65" t="s">
        <v>363</v>
      </c>
      <c r="G65" s="86">
        <v>42918</v>
      </c>
      <c r="H65" t="s">
        <v>208</v>
      </c>
      <c r="I65" s="89">
        <v>6.89</v>
      </c>
      <c r="J65" t="s">
        <v>127</v>
      </c>
      <c r="K65" t="s">
        <v>102</v>
      </c>
      <c r="L65" s="88">
        <v>3.1899999999999998E-2</v>
      </c>
      <c r="M65" s="88">
        <v>3.1E-2</v>
      </c>
      <c r="N65" s="89">
        <v>645.47</v>
      </c>
      <c r="O65" s="89">
        <v>112.82</v>
      </c>
      <c r="P65" s="89">
        <v>0.72821925399999998</v>
      </c>
      <c r="Q65" s="88">
        <v>1.1999999999999999E-3</v>
      </c>
      <c r="R65" s="88">
        <v>0</v>
      </c>
      <c r="W65" s="91"/>
    </row>
    <row r="66" spans="2:23">
      <c r="B66" t="s">
        <v>2806</v>
      </c>
      <c r="C66" t="s">
        <v>2050</v>
      </c>
      <c r="D66" s="90">
        <v>7520</v>
      </c>
      <c r="E66"/>
      <c r="F66" t="s">
        <v>363</v>
      </c>
      <c r="G66" s="86">
        <v>43915</v>
      </c>
      <c r="H66" t="s">
        <v>208</v>
      </c>
      <c r="I66" s="89">
        <v>6.92</v>
      </c>
      <c r="J66" t="s">
        <v>127</v>
      </c>
      <c r="K66" t="s">
        <v>102</v>
      </c>
      <c r="L66" s="88">
        <v>2.6599999999999999E-2</v>
      </c>
      <c r="M66" s="88">
        <v>3.6700000000000003E-2</v>
      </c>
      <c r="N66" s="89">
        <v>1358.88</v>
      </c>
      <c r="O66" s="89">
        <v>104.02</v>
      </c>
      <c r="P66" s="89">
        <v>1.4135069760000001</v>
      </c>
      <c r="Q66" s="88">
        <v>2.3E-3</v>
      </c>
      <c r="R66" s="88">
        <v>0</v>
      </c>
      <c r="W66" s="91"/>
    </row>
    <row r="67" spans="2:23">
      <c r="B67" t="s">
        <v>2806</v>
      </c>
      <c r="C67" t="s">
        <v>2050</v>
      </c>
      <c r="D67" s="90">
        <v>8115</v>
      </c>
      <c r="E67"/>
      <c r="F67" t="s">
        <v>363</v>
      </c>
      <c r="G67" s="86">
        <v>44168</v>
      </c>
      <c r="H67" t="s">
        <v>208</v>
      </c>
      <c r="I67" s="89">
        <v>7.05</v>
      </c>
      <c r="J67" t="s">
        <v>127</v>
      </c>
      <c r="K67" t="s">
        <v>102</v>
      </c>
      <c r="L67" s="88">
        <v>1.89E-2</v>
      </c>
      <c r="M67" s="88">
        <v>3.9100000000000003E-2</v>
      </c>
      <c r="N67" s="89">
        <v>1376.26</v>
      </c>
      <c r="O67" s="89">
        <v>96.63</v>
      </c>
      <c r="P67" s="89">
        <v>1.329880038</v>
      </c>
      <c r="Q67" s="88">
        <v>2.2000000000000001E-3</v>
      </c>
      <c r="R67" s="88">
        <v>0</v>
      </c>
      <c r="W67" s="91"/>
    </row>
    <row r="68" spans="2:23">
      <c r="B68" t="s">
        <v>2806</v>
      </c>
      <c r="C68" t="s">
        <v>2050</v>
      </c>
      <c r="D68" s="90">
        <v>8349</v>
      </c>
      <c r="E68"/>
      <c r="F68" t="s">
        <v>363</v>
      </c>
      <c r="G68" s="86">
        <v>44277</v>
      </c>
      <c r="H68" t="s">
        <v>208</v>
      </c>
      <c r="I68" s="89">
        <v>6.97</v>
      </c>
      <c r="J68" t="s">
        <v>127</v>
      </c>
      <c r="K68" t="s">
        <v>102</v>
      </c>
      <c r="L68" s="88">
        <v>1.9E-2</v>
      </c>
      <c r="M68" s="88">
        <v>4.6100000000000002E-2</v>
      </c>
      <c r="N68" s="89">
        <v>2092.84</v>
      </c>
      <c r="O68" s="89">
        <v>92.35</v>
      </c>
      <c r="P68" s="89">
        <v>1.9327377400000001</v>
      </c>
      <c r="Q68" s="88">
        <v>3.2000000000000002E-3</v>
      </c>
      <c r="R68" s="88">
        <v>0</v>
      </c>
      <c r="W68" s="91"/>
    </row>
    <row r="69" spans="2:23">
      <c r="B69" t="s">
        <v>2805</v>
      </c>
      <c r="C69" t="s">
        <v>2050</v>
      </c>
      <c r="D69" s="90">
        <v>90150400</v>
      </c>
      <c r="E69"/>
      <c r="F69" t="s">
        <v>337</v>
      </c>
      <c r="G69" s="86">
        <v>42186</v>
      </c>
      <c r="H69" t="s">
        <v>149</v>
      </c>
      <c r="I69" s="89">
        <v>1.93</v>
      </c>
      <c r="J69" t="s">
        <v>127</v>
      </c>
      <c r="K69" t="s">
        <v>106</v>
      </c>
      <c r="L69" s="88">
        <v>9.8500000000000004E-2</v>
      </c>
      <c r="M69" s="88">
        <v>6.2E-2</v>
      </c>
      <c r="N69" s="89">
        <v>32436.5</v>
      </c>
      <c r="O69" s="89">
        <v>109.63</v>
      </c>
      <c r="P69" s="89">
        <v>136.87095942254999</v>
      </c>
      <c r="Q69" s="88">
        <v>0.22550000000000001</v>
      </c>
      <c r="R69" s="88">
        <v>1.1999999999999999E-3</v>
      </c>
      <c r="W69" s="91"/>
    </row>
    <row r="70" spans="2:23">
      <c r="B70" t="s">
        <v>2805</v>
      </c>
      <c r="C70" t="s">
        <v>2050</v>
      </c>
      <c r="D70" s="90">
        <v>55061</v>
      </c>
      <c r="E70"/>
      <c r="F70" t="s">
        <v>337</v>
      </c>
      <c r="G70" s="86">
        <v>38533</v>
      </c>
      <c r="H70" t="s">
        <v>149</v>
      </c>
      <c r="I70" s="89">
        <v>1.93</v>
      </c>
      <c r="J70" t="s">
        <v>127</v>
      </c>
      <c r="K70" t="s">
        <v>102</v>
      </c>
      <c r="L70" s="88">
        <v>3.85E-2</v>
      </c>
      <c r="M70" s="88">
        <v>2.3900000000000001E-2</v>
      </c>
      <c r="N70" s="89">
        <v>33754.54</v>
      </c>
      <c r="O70" s="89">
        <v>147.97</v>
      </c>
      <c r="P70" s="89">
        <v>49.946592838000001</v>
      </c>
      <c r="Q70" s="88">
        <v>8.2299999999999998E-2</v>
      </c>
      <c r="R70" s="88">
        <v>5.0000000000000001E-4</v>
      </c>
      <c r="W70" s="91"/>
    </row>
    <row r="71" spans="2:23">
      <c r="B71" t="s">
        <v>2811</v>
      </c>
      <c r="C71" t="s">
        <v>2047</v>
      </c>
      <c r="D71" s="90">
        <v>371197</v>
      </c>
      <c r="E71"/>
      <c r="F71" t="s">
        <v>379</v>
      </c>
      <c r="G71" s="86">
        <v>42052</v>
      </c>
      <c r="H71" t="s">
        <v>149</v>
      </c>
      <c r="I71" s="89">
        <v>3.87</v>
      </c>
      <c r="J71" t="s">
        <v>676</v>
      </c>
      <c r="K71" t="s">
        <v>102</v>
      </c>
      <c r="L71" s="88">
        <v>2.98E-2</v>
      </c>
      <c r="M71" s="88">
        <v>2.3300000000000001E-2</v>
      </c>
      <c r="N71" s="89">
        <v>2052.77</v>
      </c>
      <c r="O71" s="89">
        <v>116.84</v>
      </c>
      <c r="P71" s="89">
        <v>2.398456468</v>
      </c>
      <c r="Q71" s="88">
        <v>4.0000000000000001E-3</v>
      </c>
      <c r="R71" s="88">
        <v>0</v>
      </c>
      <c r="W71" s="91"/>
    </row>
    <row r="72" spans="2:23">
      <c r="B72" t="s">
        <v>2809</v>
      </c>
      <c r="C72" t="s">
        <v>2050</v>
      </c>
      <c r="D72" s="90">
        <v>379497</v>
      </c>
      <c r="E72"/>
      <c r="F72" t="s">
        <v>379</v>
      </c>
      <c r="G72" s="86">
        <v>42122</v>
      </c>
      <c r="H72" t="s">
        <v>149</v>
      </c>
      <c r="I72" s="89">
        <v>4.21</v>
      </c>
      <c r="J72" t="s">
        <v>336</v>
      </c>
      <c r="K72" t="s">
        <v>102</v>
      </c>
      <c r="L72" s="88">
        <v>2.98E-2</v>
      </c>
      <c r="M72" s="88">
        <v>2.81E-2</v>
      </c>
      <c r="N72" s="89">
        <v>12633.63</v>
      </c>
      <c r="O72" s="89">
        <v>113.72</v>
      </c>
      <c r="P72" s="89">
        <v>14.366964036000001</v>
      </c>
      <c r="Q72" s="88">
        <v>2.3699999999999999E-2</v>
      </c>
      <c r="R72" s="88">
        <v>1E-4</v>
      </c>
      <c r="W72" s="91"/>
    </row>
    <row r="73" spans="2:23">
      <c r="B73" t="s">
        <v>2810</v>
      </c>
      <c r="C73" t="s">
        <v>2047</v>
      </c>
      <c r="D73" s="90">
        <v>372051</v>
      </c>
      <c r="E73"/>
      <c r="F73" t="s">
        <v>379</v>
      </c>
      <c r="G73" s="86">
        <v>42054</v>
      </c>
      <c r="H73" t="s">
        <v>149</v>
      </c>
      <c r="I73" s="89">
        <v>3.87</v>
      </c>
      <c r="J73" t="s">
        <v>676</v>
      </c>
      <c r="K73" t="s">
        <v>102</v>
      </c>
      <c r="L73" s="88">
        <v>2.98E-2</v>
      </c>
      <c r="M73" s="88">
        <v>3.2399999999999998E-2</v>
      </c>
      <c r="N73" s="89">
        <v>42.16</v>
      </c>
      <c r="O73" s="89">
        <v>112.94</v>
      </c>
      <c r="P73" s="89">
        <v>4.7615504000000003E-2</v>
      </c>
      <c r="Q73" s="88">
        <v>1E-4</v>
      </c>
      <c r="R73" s="88">
        <v>0</v>
      </c>
      <c r="W73" s="91"/>
    </row>
    <row r="74" spans="2:23">
      <c r="B74" t="s">
        <v>2810</v>
      </c>
      <c r="C74" t="s">
        <v>2047</v>
      </c>
      <c r="D74" s="90">
        <v>371707</v>
      </c>
      <c r="E74"/>
      <c r="F74" t="s">
        <v>379</v>
      </c>
      <c r="G74" s="86">
        <v>42052</v>
      </c>
      <c r="H74" t="s">
        <v>149</v>
      </c>
      <c r="I74" s="89">
        <v>3.87</v>
      </c>
      <c r="J74" t="s">
        <v>676</v>
      </c>
      <c r="K74" t="s">
        <v>102</v>
      </c>
      <c r="L74" s="88">
        <v>2.98E-2</v>
      </c>
      <c r="M74" s="88">
        <v>3.2399999999999998E-2</v>
      </c>
      <c r="N74" s="89">
        <v>1490.63</v>
      </c>
      <c r="O74" s="89">
        <v>112.94</v>
      </c>
      <c r="P74" s="89">
        <v>1.683517522</v>
      </c>
      <c r="Q74" s="88">
        <v>2.8E-3</v>
      </c>
      <c r="R74" s="88">
        <v>0</v>
      </c>
      <c r="W74" s="91"/>
    </row>
    <row r="75" spans="2:23">
      <c r="B75" t="s">
        <v>2808</v>
      </c>
      <c r="C75" t="s">
        <v>2050</v>
      </c>
      <c r="D75" s="90">
        <v>29991703</v>
      </c>
      <c r="E75"/>
      <c r="F75" t="s">
        <v>2051</v>
      </c>
      <c r="G75" s="86">
        <v>41274</v>
      </c>
      <c r="H75" t="s">
        <v>983</v>
      </c>
      <c r="I75" s="89">
        <v>3.07</v>
      </c>
      <c r="J75" t="s">
        <v>356</v>
      </c>
      <c r="K75" t="s">
        <v>102</v>
      </c>
      <c r="L75" s="88">
        <v>4.4999999999999998E-2</v>
      </c>
      <c r="M75" s="88">
        <v>2.06E-2</v>
      </c>
      <c r="N75" s="89">
        <v>4670.03</v>
      </c>
      <c r="O75" s="89">
        <v>124.79</v>
      </c>
      <c r="P75" s="89">
        <v>5.8277304369999996</v>
      </c>
      <c r="Q75" s="88">
        <v>9.5999999999999992E-3</v>
      </c>
      <c r="R75" s="88">
        <v>1E-4</v>
      </c>
    </row>
    <row r="76" spans="2:23">
      <c r="B76" t="s">
        <v>2807</v>
      </c>
      <c r="C76" t="s">
        <v>2050</v>
      </c>
      <c r="D76" s="90">
        <v>66241</v>
      </c>
      <c r="E76"/>
      <c r="F76" t="s">
        <v>2051</v>
      </c>
      <c r="G76" s="86">
        <v>41534</v>
      </c>
      <c r="H76" t="s">
        <v>983</v>
      </c>
      <c r="I76" s="89">
        <v>5.39</v>
      </c>
      <c r="J76" t="s">
        <v>112</v>
      </c>
      <c r="K76" t="s">
        <v>102</v>
      </c>
      <c r="L76" s="88">
        <v>3.9800000000000002E-2</v>
      </c>
      <c r="M76" s="88">
        <v>3.5099999999999999E-2</v>
      </c>
      <c r="N76" s="89">
        <v>13793.99</v>
      </c>
      <c r="O76" s="89">
        <v>115.17</v>
      </c>
      <c r="P76" s="89">
        <v>15.886538283</v>
      </c>
      <c r="Q76" s="88">
        <v>2.6200000000000001E-2</v>
      </c>
      <c r="R76" s="88">
        <v>1E-4</v>
      </c>
      <c r="W76" s="91"/>
    </row>
    <row r="77" spans="2:23">
      <c r="B77" t="s">
        <v>2812</v>
      </c>
      <c r="C77" t="s">
        <v>2050</v>
      </c>
      <c r="D77" s="90">
        <v>8370</v>
      </c>
      <c r="E77"/>
      <c r="F77" t="s">
        <v>476</v>
      </c>
      <c r="G77" s="86">
        <v>44294</v>
      </c>
      <c r="H77" t="s">
        <v>208</v>
      </c>
      <c r="I77" s="89">
        <v>7.89</v>
      </c>
      <c r="J77" t="s">
        <v>336</v>
      </c>
      <c r="K77" t="s">
        <v>102</v>
      </c>
      <c r="L77" s="88">
        <v>2.3199999999999998E-2</v>
      </c>
      <c r="M77" s="88">
        <v>4.3200000000000002E-2</v>
      </c>
      <c r="N77" s="89">
        <v>841.13</v>
      </c>
      <c r="O77" s="89">
        <v>94.58</v>
      </c>
      <c r="P77" s="89">
        <v>0.79554075400000002</v>
      </c>
      <c r="Q77" s="88">
        <v>1.2999999999999999E-3</v>
      </c>
      <c r="R77" s="88">
        <v>0</v>
      </c>
      <c r="W77" s="91"/>
    </row>
    <row r="78" spans="2:23">
      <c r="B78" t="s">
        <v>2812</v>
      </c>
      <c r="C78" t="s">
        <v>2050</v>
      </c>
      <c r="D78" s="90">
        <v>513783</v>
      </c>
      <c r="E78"/>
      <c r="F78" t="s">
        <v>476</v>
      </c>
      <c r="G78" s="86">
        <v>43222</v>
      </c>
      <c r="H78" t="s">
        <v>208</v>
      </c>
      <c r="I78" s="89">
        <v>7.88</v>
      </c>
      <c r="J78" t="s">
        <v>336</v>
      </c>
      <c r="K78" t="s">
        <v>102</v>
      </c>
      <c r="L78" s="88">
        <v>3.2199999999999999E-2</v>
      </c>
      <c r="M78" s="88">
        <v>3.5700000000000003E-2</v>
      </c>
      <c r="N78" s="89">
        <v>1913.26</v>
      </c>
      <c r="O78" s="89">
        <v>109.65</v>
      </c>
      <c r="P78" s="89">
        <v>2.0978895899999999</v>
      </c>
      <c r="Q78" s="88">
        <v>3.5000000000000001E-3</v>
      </c>
      <c r="R78" s="88">
        <v>0</v>
      </c>
      <c r="W78" s="91"/>
    </row>
    <row r="79" spans="2:23">
      <c r="B79" t="s">
        <v>2812</v>
      </c>
      <c r="C79" t="s">
        <v>2050</v>
      </c>
      <c r="D79" s="90">
        <v>519337</v>
      </c>
      <c r="E79"/>
      <c r="F79" t="s">
        <v>476</v>
      </c>
      <c r="G79" s="86">
        <v>43276</v>
      </c>
      <c r="H79" t="s">
        <v>208</v>
      </c>
      <c r="I79" s="89">
        <v>7.87</v>
      </c>
      <c r="J79" t="s">
        <v>336</v>
      </c>
      <c r="K79" t="s">
        <v>102</v>
      </c>
      <c r="L79" s="88">
        <v>3.2599999999999997E-2</v>
      </c>
      <c r="M79" s="88">
        <v>3.56E-2</v>
      </c>
      <c r="N79" s="89">
        <v>400.38</v>
      </c>
      <c r="O79" s="89">
        <v>109.08</v>
      </c>
      <c r="P79" s="89">
        <v>0.43673450400000002</v>
      </c>
      <c r="Q79" s="88">
        <v>6.9999999999999999E-4</v>
      </c>
      <c r="R79" s="88">
        <v>0</v>
      </c>
      <c r="W79" s="91"/>
    </row>
    <row r="80" spans="2:23">
      <c r="B80" t="s">
        <v>2812</v>
      </c>
      <c r="C80" t="s">
        <v>2050</v>
      </c>
      <c r="D80" s="90">
        <v>530503</v>
      </c>
      <c r="E80"/>
      <c r="F80" t="s">
        <v>476</v>
      </c>
      <c r="G80" s="86">
        <v>43431</v>
      </c>
      <c r="H80" t="s">
        <v>208</v>
      </c>
      <c r="I80" s="89">
        <v>7.81</v>
      </c>
      <c r="J80" t="s">
        <v>336</v>
      </c>
      <c r="K80" t="s">
        <v>102</v>
      </c>
      <c r="L80" s="88">
        <v>3.6600000000000001E-2</v>
      </c>
      <c r="M80" s="88">
        <v>3.4799999999999998E-2</v>
      </c>
      <c r="N80" s="89">
        <v>401.85</v>
      </c>
      <c r="O80" s="89">
        <v>112.6</v>
      </c>
      <c r="P80" s="89">
        <v>0.45248310000000003</v>
      </c>
      <c r="Q80" s="88">
        <v>6.9999999999999999E-4</v>
      </c>
      <c r="R80" s="88">
        <v>0</v>
      </c>
      <c r="W80" s="91"/>
    </row>
    <row r="81" spans="2:23">
      <c r="B81" t="s">
        <v>2812</v>
      </c>
      <c r="C81" t="s">
        <v>2050</v>
      </c>
      <c r="D81" s="90">
        <v>70231</v>
      </c>
      <c r="E81"/>
      <c r="F81" t="s">
        <v>476</v>
      </c>
      <c r="G81" s="86">
        <v>43647</v>
      </c>
      <c r="H81" t="s">
        <v>208</v>
      </c>
      <c r="I81" s="89">
        <v>7.94</v>
      </c>
      <c r="J81" t="s">
        <v>336</v>
      </c>
      <c r="K81" t="s">
        <v>102</v>
      </c>
      <c r="L81" s="88">
        <v>2.9000000000000001E-2</v>
      </c>
      <c r="M81" s="88">
        <v>3.4700000000000002E-2</v>
      </c>
      <c r="N81" s="89">
        <v>706.1</v>
      </c>
      <c r="O81" s="89">
        <v>104.4</v>
      </c>
      <c r="P81" s="89">
        <v>0.73716839999999995</v>
      </c>
      <c r="Q81" s="88">
        <v>1.1999999999999999E-3</v>
      </c>
      <c r="R81" s="88">
        <v>0</v>
      </c>
      <c r="W81" s="91"/>
    </row>
    <row r="82" spans="2:23">
      <c r="B82" t="s">
        <v>2812</v>
      </c>
      <c r="C82" t="s">
        <v>2050</v>
      </c>
      <c r="D82" s="90">
        <v>7569</v>
      </c>
      <c r="E82"/>
      <c r="F82" t="s">
        <v>476</v>
      </c>
      <c r="G82" s="86">
        <v>43922</v>
      </c>
      <c r="H82" t="s">
        <v>208</v>
      </c>
      <c r="I82" s="89">
        <v>8.02</v>
      </c>
      <c r="J82" t="s">
        <v>336</v>
      </c>
      <c r="K82" t="s">
        <v>102</v>
      </c>
      <c r="L82" s="88">
        <v>2.7699999999999999E-2</v>
      </c>
      <c r="M82" s="88">
        <v>3.2300000000000002E-2</v>
      </c>
      <c r="N82" s="89">
        <v>460.33</v>
      </c>
      <c r="O82" s="89">
        <v>106.72</v>
      </c>
      <c r="P82" s="89">
        <v>0.491264176</v>
      </c>
      <c r="Q82" s="88">
        <v>8.0000000000000004E-4</v>
      </c>
      <c r="R82" s="88">
        <v>0</v>
      </c>
      <c r="W82" s="91"/>
    </row>
    <row r="83" spans="2:23">
      <c r="B83" t="s">
        <v>2812</v>
      </c>
      <c r="C83" t="s">
        <v>2050</v>
      </c>
      <c r="D83" s="90">
        <v>7703</v>
      </c>
      <c r="E83"/>
      <c r="F83" t="s">
        <v>476</v>
      </c>
      <c r="G83" s="86">
        <v>43978</v>
      </c>
      <c r="H83" t="s">
        <v>208</v>
      </c>
      <c r="I83" s="89">
        <v>8.0399999999999991</v>
      </c>
      <c r="J83" t="s">
        <v>336</v>
      </c>
      <c r="K83" t="s">
        <v>102</v>
      </c>
      <c r="L83" s="88">
        <v>2.3E-2</v>
      </c>
      <c r="M83" s="88">
        <v>3.6400000000000002E-2</v>
      </c>
      <c r="N83" s="89">
        <v>193.11</v>
      </c>
      <c r="O83" s="89">
        <v>99.37</v>
      </c>
      <c r="P83" s="89">
        <v>0.19189340699999999</v>
      </c>
      <c r="Q83" s="88">
        <v>2.9999999999999997E-4</v>
      </c>
      <c r="R83" s="88">
        <v>0</v>
      </c>
      <c r="W83" s="91"/>
    </row>
    <row r="84" spans="2:23">
      <c r="B84" t="s">
        <v>2812</v>
      </c>
      <c r="C84" t="s">
        <v>2050</v>
      </c>
      <c r="D84" s="90">
        <v>7783</v>
      </c>
      <c r="E84"/>
      <c r="F84" t="s">
        <v>476</v>
      </c>
      <c r="G84" s="86">
        <v>44010</v>
      </c>
      <c r="H84" t="s">
        <v>208</v>
      </c>
      <c r="I84" s="89">
        <v>8.11</v>
      </c>
      <c r="J84" t="s">
        <v>336</v>
      </c>
      <c r="K84" t="s">
        <v>102</v>
      </c>
      <c r="L84" s="88">
        <v>2.1999999999999999E-2</v>
      </c>
      <c r="M84" s="88">
        <v>3.4000000000000002E-2</v>
      </c>
      <c r="N84" s="89">
        <v>302.79000000000002</v>
      </c>
      <c r="O84" s="89">
        <v>100.7</v>
      </c>
      <c r="P84" s="89">
        <v>0.30490952999999998</v>
      </c>
      <c r="Q84" s="88">
        <v>5.0000000000000001E-4</v>
      </c>
      <c r="R84" s="88">
        <v>0</v>
      </c>
      <c r="W84" s="91"/>
    </row>
    <row r="85" spans="2:23">
      <c r="B85" t="s">
        <v>2812</v>
      </c>
      <c r="C85" t="s">
        <v>2050</v>
      </c>
      <c r="D85" s="90">
        <v>8036</v>
      </c>
      <c r="E85"/>
      <c r="F85" t="s">
        <v>476</v>
      </c>
      <c r="G85" s="86">
        <v>44133</v>
      </c>
      <c r="H85" t="s">
        <v>208</v>
      </c>
      <c r="I85" s="89">
        <v>8.01</v>
      </c>
      <c r="J85" t="s">
        <v>336</v>
      </c>
      <c r="K85" t="s">
        <v>102</v>
      </c>
      <c r="L85" s="88">
        <v>2.3800000000000002E-2</v>
      </c>
      <c r="M85" s="88">
        <v>3.6499999999999998E-2</v>
      </c>
      <c r="N85" s="89">
        <v>393.74</v>
      </c>
      <c r="O85" s="89">
        <v>100.28</v>
      </c>
      <c r="P85" s="89">
        <v>0.394842472</v>
      </c>
      <c r="Q85" s="88">
        <v>6.9999999999999999E-4</v>
      </c>
      <c r="R85" s="88">
        <v>0</v>
      </c>
      <c r="W85" s="91"/>
    </row>
    <row r="86" spans="2:23">
      <c r="B86" t="s">
        <v>2812</v>
      </c>
      <c r="C86" t="s">
        <v>2050</v>
      </c>
      <c r="D86" s="90">
        <v>8294</v>
      </c>
      <c r="E86"/>
      <c r="F86" t="s">
        <v>476</v>
      </c>
      <c r="G86" s="86">
        <v>44251</v>
      </c>
      <c r="H86" t="s">
        <v>208</v>
      </c>
      <c r="I86" s="89">
        <v>7.93</v>
      </c>
      <c r="J86" t="s">
        <v>336</v>
      </c>
      <c r="K86" t="s">
        <v>102</v>
      </c>
      <c r="L86" s="88">
        <v>2.3599999999999999E-2</v>
      </c>
      <c r="M86" s="88">
        <v>4.1500000000000002E-2</v>
      </c>
      <c r="N86" s="89">
        <v>1169.07</v>
      </c>
      <c r="O86" s="89">
        <v>96.41</v>
      </c>
      <c r="P86" s="89">
        <v>1.127100387</v>
      </c>
      <c r="Q86" s="88">
        <v>1.9E-3</v>
      </c>
      <c r="R86" s="88">
        <v>0</v>
      </c>
      <c r="W86" s="91"/>
    </row>
    <row r="87" spans="2:23">
      <c r="B87" t="s">
        <v>2812</v>
      </c>
      <c r="C87" t="s">
        <v>2050</v>
      </c>
      <c r="D87" s="90">
        <v>8935</v>
      </c>
      <c r="E87"/>
      <c r="F87" t="s">
        <v>476</v>
      </c>
      <c r="G87" s="86">
        <v>44602</v>
      </c>
      <c r="H87" t="s">
        <v>208</v>
      </c>
      <c r="I87" s="89">
        <v>7.79</v>
      </c>
      <c r="J87" t="s">
        <v>336</v>
      </c>
      <c r="K87" t="s">
        <v>102</v>
      </c>
      <c r="L87" s="88">
        <v>2.0899999999999998E-2</v>
      </c>
      <c r="M87" s="88">
        <v>5.1499999999999997E-2</v>
      </c>
      <c r="N87" s="89">
        <v>1205.08</v>
      </c>
      <c r="O87" s="89">
        <v>84.9</v>
      </c>
      <c r="P87" s="89">
        <v>1.02311292</v>
      </c>
      <c r="Q87" s="88">
        <v>1.6999999999999999E-3</v>
      </c>
      <c r="R87" s="88">
        <v>0</v>
      </c>
      <c r="W87" s="91"/>
    </row>
    <row r="88" spans="2:23">
      <c r="B88" t="s">
        <v>2812</v>
      </c>
      <c r="C88" t="s">
        <v>2050</v>
      </c>
      <c r="D88" s="90">
        <v>535850</v>
      </c>
      <c r="E88"/>
      <c r="F88" t="s">
        <v>476</v>
      </c>
      <c r="G88" s="86">
        <v>43500</v>
      </c>
      <c r="H88" t="s">
        <v>208</v>
      </c>
      <c r="I88" s="89">
        <v>7.88</v>
      </c>
      <c r="J88" t="s">
        <v>336</v>
      </c>
      <c r="K88" t="s">
        <v>102</v>
      </c>
      <c r="L88" s="88">
        <v>3.4500000000000003E-2</v>
      </c>
      <c r="M88" s="88">
        <v>3.3399999999999999E-2</v>
      </c>
      <c r="N88" s="89">
        <v>754.28</v>
      </c>
      <c r="O88" s="89">
        <v>112.62</v>
      </c>
      <c r="P88" s="89">
        <v>0.84947013599999999</v>
      </c>
      <c r="Q88" s="88">
        <v>1.4E-3</v>
      </c>
      <c r="R88" s="88">
        <v>0</v>
      </c>
      <c r="W88" s="91"/>
    </row>
    <row r="89" spans="2:23">
      <c r="B89" t="s">
        <v>2812</v>
      </c>
      <c r="C89" t="s">
        <v>2050</v>
      </c>
      <c r="D89" s="90">
        <v>6835</v>
      </c>
      <c r="E89"/>
      <c r="F89" t="s">
        <v>476</v>
      </c>
      <c r="G89" s="86">
        <v>43556</v>
      </c>
      <c r="H89" t="s">
        <v>208</v>
      </c>
      <c r="I89" s="89">
        <v>7.95</v>
      </c>
      <c r="J89" t="s">
        <v>336</v>
      </c>
      <c r="K89" t="s">
        <v>102</v>
      </c>
      <c r="L89" s="88">
        <v>3.0499999999999999E-2</v>
      </c>
      <c r="M89" s="88">
        <v>3.2399999999999998E-2</v>
      </c>
      <c r="N89" s="89">
        <v>760.63</v>
      </c>
      <c r="O89" s="89">
        <v>109.11</v>
      </c>
      <c r="P89" s="89">
        <v>0.82992339299999995</v>
      </c>
      <c r="Q89" s="88">
        <v>1.4E-3</v>
      </c>
      <c r="R89" s="88">
        <v>0</v>
      </c>
      <c r="W89" s="91"/>
    </row>
    <row r="90" spans="2:23">
      <c r="B90" t="s">
        <v>2812</v>
      </c>
      <c r="C90" t="s">
        <v>2050</v>
      </c>
      <c r="D90" s="90">
        <v>7124</v>
      </c>
      <c r="E90"/>
      <c r="F90" t="s">
        <v>476</v>
      </c>
      <c r="G90" s="86">
        <v>43703</v>
      </c>
      <c r="H90" t="s">
        <v>208</v>
      </c>
      <c r="I90" s="89">
        <v>8.07</v>
      </c>
      <c r="J90" t="s">
        <v>336</v>
      </c>
      <c r="K90" t="s">
        <v>102</v>
      </c>
      <c r="L90" s="88">
        <v>2.3800000000000002E-2</v>
      </c>
      <c r="M90" s="88">
        <v>3.4200000000000001E-2</v>
      </c>
      <c r="N90" s="89">
        <v>50.14</v>
      </c>
      <c r="O90" s="89">
        <v>101.34</v>
      </c>
      <c r="P90" s="89">
        <v>5.0811875999999999E-2</v>
      </c>
      <c r="Q90" s="88">
        <v>1E-4</v>
      </c>
      <c r="R90" s="88">
        <v>0</v>
      </c>
      <c r="W90" s="91"/>
    </row>
    <row r="91" spans="2:23">
      <c r="B91" t="s">
        <v>2812</v>
      </c>
      <c r="C91" t="s">
        <v>2050</v>
      </c>
      <c r="D91" s="90">
        <v>7206</v>
      </c>
      <c r="E91"/>
      <c r="F91" t="s">
        <v>476</v>
      </c>
      <c r="G91" s="86">
        <v>43740</v>
      </c>
      <c r="H91" t="s">
        <v>208</v>
      </c>
      <c r="I91" s="89">
        <v>7.99</v>
      </c>
      <c r="J91" t="s">
        <v>336</v>
      </c>
      <c r="K91" t="s">
        <v>102</v>
      </c>
      <c r="L91" s="88">
        <v>2.4299999999999999E-2</v>
      </c>
      <c r="M91" s="88">
        <v>3.7499999999999999E-2</v>
      </c>
      <c r="N91" s="89">
        <v>740.98</v>
      </c>
      <c r="O91" s="89">
        <v>99.04</v>
      </c>
      <c r="P91" s="89">
        <v>0.73386659200000004</v>
      </c>
      <c r="Q91" s="88">
        <v>1.1999999999999999E-3</v>
      </c>
      <c r="R91" s="88">
        <v>0</v>
      </c>
      <c r="W91" s="91"/>
    </row>
    <row r="92" spans="2:23">
      <c r="B92" t="s">
        <v>2812</v>
      </c>
      <c r="C92" t="s">
        <v>2050</v>
      </c>
      <c r="D92" s="90">
        <v>7340</v>
      </c>
      <c r="E92"/>
      <c r="F92" t="s">
        <v>476</v>
      </c>
      <c r="G92" s="86">
        <v>43831</v>
      </c>
      <c r="H92" t="s">
        <v>208</v>
      </c>
      <c r="I92" s="89">
        <v>7.98</v>
      </c>
      <c r="J92" t="s">
        <v>336</v>
      </c>
      <c r="K92" t="s">
        <v>102</v>
      </c>
      <c r="L92" s="88">
        <v>2.3800000000000002E-2</v>
      </c>
      <c r="M92" s="88">
        <v>3.8899999999999997E-2</v>
      </c>
      <c r="N92" s="89">
        <v>769.07</v>
      </c>
      <c r="O92" s="89">
        <v>97.77</v>
      </c>
      <c r="P92" s="89">
        <v>0.75191973899999998</v>
      </c>
      <c r="Q92" s="88">
        <v>1.1999999999999999E-3</v>
      </c>
      <c r="R92" s="88">
        <v>0</v>
      </c>
      <c r="W92" s="91"/>
    </row>
    <row r="93" spans="2:23">
      <c r="B93" t="s">
        <v>2816</v>
      </c>
      <c r="C93" t="s">
        <v>2050</v>
      </c>
      <c r="D93" s="90">
        <v>7936</v>
      </c>
      <c r="E93"/>
      <c r="F93" t="s">
        <v>2052</v>
      </c>
      <c r="G93" s="86">
        <v>44087</v>
      </c>
      <c r="H93" t="s">
        <v>983</v>
      </c>
      <c r="I93" s="89">
        <v>5.26</v>
      </c>
      <c r="J93" t="s">
        <v>356</v>
      </c>
      <c r="K93" t="s">
        <v>102</v>
      </c>
      <c r="L93" s="88">
        <v>1.7899999999999999E-2</v>
      </c>
      <c r="M93" s="88">
        <v>3.1E-2</v>
      </c>
      <c r="N93" s="89">
        <v>3623.82</v>
      </c>
      <c r="O93" s="89">
        <v>104.17</v>
      </c>
      <c r="P93" s="89">
        <v>3.7749332940000002</v>
      </c>
      <c r="Q93" s="88">
        <v>6.1999999999999998E-3</v>
      </c>
      <c r="R93" s="88">
        <v>0</v>
      </c>
      <c r="W93" s="91"/>
    </row>
    <row r="94" spans="2:23">
      <c r="B94" t="s">
        <v>2816</v>
      </c>
      <c r="C94" t="s">
        <v>2050</v>
      </c>
      <c r="D94" s="90">
        <v>7937</v>
      </c>
      <c r="E94"/>
      <c r="F94" t="s">
        <v>2052</v>
      </c>
      <c r="G94" s="86">
        <v>44087</v>
      </c>
      <c r="H94" t="s">
        <v>983</v>
      </c>
      <c r="I94" s="89">
        <v>6.66</v>
      </c>
      <c r="J94" t="s">
        <v>356</v>
      </c>
      <c r="K94" t="s">
        <v>102</v>
      </c>
      <c r="L94" s="88">
        <v>7.5499999999999998E-2</v>
      </c>
      <c r="M94" s="88">
        <v>7.5999999999999998E-2</v>
      </c>
      <c r="N94" s="89">
        <v>2.9</v>
      </c>
      <c r="O94" s="89">
        <v>101.62</v>
      </c>
      <c r="P94" s="89">
        <v>2.9469800000000001E-3</v>
      </c>
      <c r="Q94" s="88">
        <v>0</v>
      </c>
      <c r="R94" s="88">
        <v>0</v>
      </c>
      <c r="W94" s="91"/>
    </row>
    <row r="95" spans="2:23">
      <c r="B95" t="s">
        <v>2813</v>
      </c>
      <c r="C95" t="s">
        <v>2047</v>
      </c>
      <c r="D95" s="90">
        <v>8063</v>
      </c>
      <c r="E95"/>
      <c r="F95" t="s">
        <v>488</v>
      </c>
      <c r="G95" s="86">
        <v>44147</v>
      </c>
      <c r="H95" t="s">
        <v>149</v>
      </c>
      <c r="I95" s="89">
        <v>7.55</v>
      </c>
      <c r="J95" t="s">
        <v>558</v>
      </c>
      <c r="K95" t="s">
        <v>102</v>
      </c>
      <c r="L95" s="88">
        <v>1.6299999999999999E-2</v>
      </c>
      <c r="M95" s="88">
        <v>3.1800000000000002E-2</v>
      </c>
      <c r="N95" s="89">
        <v>2916.36</v>
      </c>
      <c r="O95" s="89">
        <v>99.51</v>
      </c>
      <c r="P95" s="89">
        <v>2.9020698359999999</v>
      </c>
      <c r="Q95" s="88">
        <v>4.7999999999999996E-3</v>
      </c>
      <c r="R95" s="88">
        <v>0</v>
      </c>
      <c r="W95" s="91"/>
    </row>
    <row r="96" spans="2:23">
      <c r="B96" t="s">
        <v>2813</v>
      </c>
      <c r="C96" t="s">
        <v>2047</v>
      </c>
      <c r="D96" s="90">
        <v>8145</v>
      </c>
      <c r="E96"/>
      <c r="F96" t="s">
        <v>488</v>
      </c>
      <c r="G96" s="86">
        <v>44185</v>
      </c>
      <c r="H96" t="s">
        <v>149</v>
      </c>
      <c r="I96" s="89">
        <v>7.56</v>
      </c>
      <c r="J96" t="s">
        <v>558</v>
      </c>
      <c r="K96" t="s">
        <v>102</v>
      </c>
      <c r="L96" s="88">
        <v>1.4999999999999999E-2</v>
      </c>
      <c r="M96" s="88">
        <v>3.2599999999999997E-2</v>
      </c>
      <c r="N96" s="89">
        <v>1370.92</v>
      </c>
      <c r="O96" s="89">
        <v>97.81</v>
      </c>
      <c r="P96" s="89">
        <v>1.340896852</v>
      </c>
      <c r="Q96" s="88">
        <v>2.2000000000000001E-3</v>
      </c>
      <c r="R96" s="88">
        <v>0</v>
      </c>
      <c r="W96" s="91"/>
    </row>
    <row r="97" spans="2:23">
      <c r="B97" t="s">
        <v>2820</v>
      </c>
      <c r="C97" t="s">
        <v>2047</v>
      </c>
      <c r="D97" s="90">
        <v>8224</v>
      </c>
      <c r="E97"/>
      <c r="F97" t="s">
        <v>488</v>
      </c>
      <c r="G97" s="86">
        <v>44223</v>
      </c>
      <c r="H97" t="s">
        <v>149</v>
      </c>
      <c r="I97" s="89">
        <v>12.36</v>
      </c>
      <c r="J97" t="s">
        <v>356</v>
      </c>
      <c r="K97" t="s">
        <v>102</v>
      </c>
      <c r="L97" s="88">
        <v>2.1499999999999998E-2</v>
      </c>
      <c r="M97" s="88">
        <v>4.0099999999999997E-2</v>
      </c>
      <c r="N97" s="89">
        <v>6253.99</v>
      </c>
      <c r="O97" s="89">
        <v>89.41</v>
      </c>
      <c r="P97" s="89">
        <v>5.5916924589999999</v>
      </c>
      <c r="Q97" s="88">
        <v>9.1999999999999998E-3</v>
      </c>
      <c r="R97" s="88">
        <v>1E-4</v>
      </c>
      <c r="W97" s="91"/>
    </row>
    <row r="98" spans="2:23">
      <c r="B98" t="s">
        <v>2820</v>
      </c>
      <c r="C98" t="s">
        <v>2047</v>
      </c>
      <c r="D98" s="90">
        <v>444873</v>
      </c>
      <c r="E98"/>
      <c r="F98" t="s">
        <v>488</v>
      </c>
      <c r="G98" s="86">
        <v>42631</v>
      </c>
      <c r="H98" t="s">
        <v>149</v>
      </c>
      <c r="I98" s="89">
        <v>6.74</v>
      </c>
      <c r="J98" t="s">
        <v>356</v>
      </c>
      <c r="K98" t="s">
        <v>102</v>
      </c>
      <c r="L98" s="88">
        <v>4.1000000000000002E-2</v>
      </c>
      <c r="M98" s="88">
        <v>3.04E-2</v>
      </c>
      <c r="N98" s="89">
        <v>1335.26</v>
      </c>
      <c r="O98" s="89">
        <v>121.68</v>
      </c>
      <c r="P98" s="89">
        <v>1.624744368</v>
      </c>
      <c r="Q98" s="88">
        <v>2.7000000000000001E-3</v>
      </c>
      <c r="R98" s="88">
        <v>0</v>
      </c>
      <c r="W98" s="91"/>
    </row>
    <row r="99" spans="2:23">
      <c r="B99" t="s">
        <v>2819</v>
      </c>
      <c r="C99" t="s">
        <v>2050</v>
      </c>
      <c r="D99" s="90">
        <v>2984</v>
      </c>
      <c r="E99"/>
      <c r="F99" t="s">
        <v>476</v>
      </c>
      <c r="G99" s="86">
        <v>41422</v>
      </c>
      <c r="H99" t="s">
        <v>208</v>
      </c>
      <c r="I99" s="89">
        <v>3.69</v>
      </c>
      <c r="J99" t="s">
        <v>336</v>
      </c>
      <c r="K99" t="s">
        <v>102</v>
      </c>
      <c r="L99" s="88">
        <v>5.0999999999999997E-2</v>
      </c>
      <c r="M99" s="88">
        <v>2.5100000000000001E-2</v>
      </c>
      <c r="N99" s="89">
        <v>60.6</v>
      </c>
      <c r="O99" s="89">
        <v>125.65</v>
      </c>
      <c r="P99" s="89">
        <v>7.61439E-2</v>
      </c>
      <c r="Q99" s="88">
        <v>1E-4</v>
      </c>
      <c r="R99" s="88">
        <v>0</v>
      </c>
      <c r="W99" s="91"/>
    </row>
    <row r="100" spans="2:23">
      <c r="B100" t="s">
        <v>2819</v>
      </c>
      <c r="C100" t="s">
        <v>2050</v>
      </c>
      <c r="D100" s="90">
        <v>11898140</v>
      </c>
      <c r="E100"/>
      <c r="F100" t="s">
        <v>476</v>
      </c>
      <c r="G100" s="86">
        <v>41330</v>
      </c>
      <c r="H100" t="s">
        <v>208</v>
      </c>
      <c r="I100" s="89">
        <v>3.67</v>
      </c>
      <c r="J100" t="s">
        <v>336</v>
      </c>
      <c r="K100" t="s">
        <v>102</v>
      </c>
      <c r="L100" s="88">
        <v>5.0999999999999997E-2</v>
      </c>
      <c r="M100" s="88">
        <v>2.8500000000000001E-2</v>
      </c>
      <c r="N100" s="89">
        <v>377.98</v>
      </c>
      <c r="O100" s="89">
        <v>124.89</v>
      </c>
      <c r="P100" s="89">
        <v>0.472059222</v>
      </c>
      <c r="Q100" s="88">
        <v>8.0000000000000004E-4</v>
      </c>
      <c r="R100" s="88">
        <v>0</v>
      </c>
      <c r="W100" s="91"/>
    </row>
    <row r="101" spans="2:23">
      <c r="B101" t="s">
        <v>2819</v>
      </c>
      <c r="C101" t="s">
        <v>2050</v>
      </c>
      <c r="D101" s="90">
        <v>11898320</v>
      </c>
      <c r="E101"/>
      <c r="F101" t="s">
        <v>476</v>
      </c>
      <c r="G101" s="86">
        <v>41597</v>
      </c>
      <c r="H101" t="s">
        <v>208</v>
      </c>
      <c r="I101" s="89">
        <v>3.68</v>
      </c>
      <c r="J101" t="s">
        <v>336</v>
      </c>
      <c r="K101" t="s">
        <v>102</v>
      </c>
      <c r="L101" s="88">
        <v>5.0999999999999997E-2</v>
      </c>
      <c r="M101" s="88">
        <v>2.6700000000000002E-2</v>
      </c>
      <c r="N101" s="89">
        <v>25.18</v>
      </c>
      <c r="O101" s="89">
        <v>122.89</v>
      </c>
      <c r="P101" s="89">
        <v>3.0943702E-2</v>
      </c>
      <c r="Q101" s="88">
        <v>1E-4</v>
      </c>
      <c r="R101" s="88">
        <v>0</v>
      </c>
      <c r="W101" s="91"/>
    </row>
    <row r="102" spans="2:23">
      <c r="B102" t="s">
        <v>2819</v>
      </c>
      <c r="C102" t="s">
        <v>2050</v>
      </c>
      <c r="D102" s="90">
        <v>11898330</v>
      </c>
      <c r="E102"/>
      <c r="F102" t="s">
        <v>476</v>
      </c>
      <c r="G102" s="86">
        <v>41630</v>
      </c>
      <c r="H102" t="s">
        <v>208</v>
      </c>
      <c r="I102" s="89">
        <v>3.67</v>
      </c>
      <c r="J102" t="s">
        <v>336</v>
      </c>
      <c r="K102" t="s">
        <v>102</v>
      </c>
      <c r="L102" s="88">
        <v>5.0999999999999997E-2</v>
      </c>
      <c r="M102" s="88">
        <v>2.8500000000000001E-2</v>
      </c>
      <c r="N102" s="89">
        <v>286.51</v>
      </c>
      <c r="O102" s="89">
        <v>122.56</v>
      </c>
      <c r="P102" s="89">
        <v>0.351146656</v>
      </c>
      <c r="Q102" s="88">
        <v>5.9999999999999995E-4</v>
      </c>
      <c r="R102" s="88">
        <v>0</v>
      </c>
      <c r="W102" s="91"/>
    </row>
    <row r="103" spans="2:23">
      <c r="B103" t="s">
        <v>2819</v>
      </c>
      <c r="C103" t="s">
        <v>2050</v>
      </c>
      <c r="D103" s="90">
        <v>11898340</v>
      </c>
      <c r="E103"/>
      <c r="F103" t="s">
        <v>476</v>
      </c>
      <c r="G103" s="86">
        <v>41666</v>
      </c>
      <c r="H103" t="s">
        <v>208</v>
      </c>
      <c r="I103" s="89">
        <v>3.67</v>
      </c>
      <c r="J103" t="s">
        <v>336</v>
      </c>
      <c r="K103" t="s">
        <v>102</v>
      </c>
      <c r="L103" s="88">
        <v>5.0999999999999997E-2</v>
      </c>
      <c r="M103" s="88">
        <v>2.8500000000000001E-2</v>
      </c>
      <c r="N103" s="89">
        <v>55.42</v>
      </c>
      <c r="O103" s="89">
        <v>122.46</v>
      </c>
      <c r="P103" s="89">
        <v>6.7867332000000002E-2</v>
      </c>
      <c r="Q103" s="88">
        <v>1E-4</v>
      </c>
      <c r="R103" s="88">
        <v>0</v>
      </c>
      <c r="W103" s="91"/>
    </row>
    <row r="104" spans="2:23">
      <c r="B104" t="s">
        <v>2819</v>
      </c>
      <c r="C104" t="s">
        <v>2050</v>
      </c>
      <c r="D104" s="90">
        <v>11898350</v>
      </c>
      <c r="E104"/>
      <c r="F104" t="s">
        <v>476</v>
      </c>
      <c r="G104" s="86">
        <v>41696</v>
      </c>
      <c r="H104" t="s">
        <v>208</v>
      </c>
      <c r="I104" s="89">
        <v>3.67</v>
      </c>
      <c r="J104" t="s">
        <v>336</v>
      </c>
      <c r="K104" t="s">
        <v>102</v>
      </c>
      <c r="L104" s="88">
        <v>5.0999999999999997E-2</v>
      </c>
      <c r="M104" s="88">
        <v>2.8500000000000001E-2</v>
      </c>
      <c r="N104" s="89">
        <v>53.34</v>
      </c>
      <c r="O104" s="89">
        <v>123.19</v>
      </c>
      <c r="P104" s="89">
        <v>6.5709545999999994E-2</v>
      </c>
      <c r="Q104" s="88">
        <v>1E-4</v>
      </c>
      <c r="R104" s="88">
        <v>0</v>
      </c>
      <c r="W104" s="91"/>
    </row>
    <row r="105" spans="2:23">
      <c r="B105" t="s">
        <v>2819</v>
      </c>
      <c r="C105" t="s">
        <v>2050</v>
      </c>
      <c r="D105" s="90">
        <v>11898360</v>
      </c>
      <c r="E105"/>
      <c r="F105" t="s">
        <v>476</v>
      </c>
      <c r="G105" s="86">
        <v>41725</v>
      </c>
      <c r="H105" t="s">
        <v>208</v>
      </c>
      <c r="I105" s="89">
        <v>3.67</v>
      </c>
      <c r="J105" t="s">
        <v>336</v>
      </c>
      <c r="K105" t="s">
        <v>102</v>
      </c>
      <c r="L105" s="88">
        <v>5.0999999999999997E-2</v>
      </c>
      <c r="M105" s="88">
        <v>2.8500000000000001E-2</v>
      </c>
      <c r="N105" s="89">
        <v>106.23</v>
      </c>
      <c r="O105" s="89">
        <v>123.42</v>
      </c>
      <c r="P105" s="89">
        <v>0.131109066</v>
      </c>
      <c r="Q105" s="88">
        <v>2.0000000000000001E-4</v>
      </c>
      <c r="R105" s="88">
        <v>0</v>
      </c>
      <c r="W105" s="91"/>
    </row>
    <row r="106" spans="2:23">
      <c r="B106" t="s">
        <v>2819</v>
      </c>
      <c r="C106" t="s">
        <v>2050</v>
      </c>
      <c r="D106" s="90">
        <v>11898380</v>
      </c>
      <c r="E106"/>
      <c r="F106" t="s">
        <v>476</v>
      </c>
      <c r="G106" s="86">
        <v>41787</v>
      </c>
      <c r="H106" t="s">
        <v>208</v>
      </c>
      <c r="I106" s="89">
        <v>3.67</v>
      </c>
      <c r="J106" t="s">
        <v>336</v>
      </c>
      <c r="K106" t="s">
        <v>102</v>
      </c>
      <c r="L106" s="88">
        <v>5.0999999999999997E-2</v>
      </c>
      <c r="M106" s="88">
        <v>2.8500000000000001E-2</v>
      </c>
      <c r="N106" s="89">
        <v>66.88</v>
      </c>
      <c r="O106" s="89">
        <v>122.94</v>
      </c>
      <c r="P106" s="89">
        <v>8.2222271999999999E-2</v>
      </c>
      <c r="Q106" s="88">
        <v>1E-4</v>
      </c>
      <c r="R106" s="88">
        <v>0</v>
      </c>
      <c r="W106" s="91"/>
    </row>
    <row r="107" spans="2:23">
      <c r="B107" t="s">
        <v>2819</v>
      </c>
      <c r="C107" t="s">
        <v>2050</v>
      </c>
      <c r="D107" s="90">
        <v>11898390</v>
      </c>
      <c r="E107"/>
      <c r="F107" t="s">
        <v>476</v>
      </c>
      <c r="G107" s="86">
        <v>41815</v>
      </c>
      <c r="H107" t="s">
        <v>208</v>
      </c>
      <c r="I107" s="89">
        <v>3.67</v>
      </c>
      <c r="J107" t="s">
        <v>336</v>
      </c>
      <c r="K107" t="s">
        <v>102</v>
      </c>
      <c r="L107" s="88">
        <v>5.0999999999999997E-2</v>
      </c>
      <c r="M107" s="88">
        <v>2.8500000000000001E-2</v>
      </c>
      <c r="N107" s="89">
        <v>37.6</v>
      </c>
      <c r="O107" s="89">
        <v>122.83</v>
      </c>
      <c r="P107" s="89">
        <v>4.6184080000000002E-2</v>
      </c>
      <c r="Q107" s="88">
        <v>1E-4</v>
      </c>
      <c r="R107" s="88">
        <v>0</v>
      </c>
      <c r="W107" s="91"/>
    </row>
    <row r="108" spans="2:23">
      <c r="B108" t="s">
        <v>2819</v>
      </c>
      <c r="C108" t="s">
        <v>2050</v>
      </c>
      <c r="D108" s="90">
        <v>11898400</v>
      </c>
      <c r="E108"/>
      <c r="F108" t="s">
        <v>476</v>
      </c>
      <c r="G108" s="86">
        <v>41836</v>
      </c>
      <c r="H108" t="s">
        <v>208</v>
      </c>
      <c r="I108" s="89">
        <v>3.67</v>
      </c>
      <c r="J108" t="s">
        <v>336</v>
      </c>
      <c r="K108" t="s">
        <v>102</v>
      </c>
      <c r="L108" s="88">
        <v>5.0999999999999997E-2</v>
      </c>
      <c r="M108" s="88">
        <v>2.8500000000000001E-2</v>
      </c>
      <c r="N108" s="89">
        <v>111.79</v>
      </c>
      <c r="O108" s="89">
        <v>122.47</v>
      </c>
      <c r="P108" s="89">
        <v>0.136909213</v>
      </c>
      <c r="Q108" s="88">
        <v>2.0000000000000001E-4</v>
      </c>
      <c r="R108" s="88">
        <v>0</v>
      </c>
      <c r="W108" s="91"/>
    </row>
    <row r="109" spans="2:23">
      <c r="B109" t="s">
        <v>2819</v>
      </c>
      <c r="C109" t="s">
        <v>2050</v>
      </c>
      <c r="D109" s="90">
        <v>11898230</v>
      </c>
      <c r="E109"/>
      <c r="F109" t="s">
        <v>476</v>
      </c>
      <c r="G109" s="86">
        <v>41239</v>
      </c>
      <c r="H109" t="s">
        <v>208</v>
      </c>
      <c r="I109" s="89">
        <v>3.67</v>
      </c>
      <c r="J109" t="s">
        <v>336</v>
      </c>
      <c r="K109" t="s">
        <v>102</v>
      </c>
      <c r="L109" s="88">
        <v>5.0999999999999997E-2</v>
      </c>
      <c r="M109" s="88">
        <v>2.8500000000000001E-2</v>
      </c>
      <c r="N109" s="89">
        <v>442.6</v>
      </c>
      <c r="O109" s="89">
        <v>124.32</v>
      </c>
      <c r="P109" s="89">
        <v>0.55024032</v>
      </c>
      <c r="Q109" s="88">
        <v>8.9999999999999998E-4</v>
      </c>
      <c r="R109" s="88">
        <v>0</v>
      </c>
      <c r="W109" s="91"/>
    </row>
    <row r="110" spans="2:23">
      <c r="B110" t="s">
        <v>2819</v>
      </c>
      <c r="C110" t="s">
        <v>2050</v>
      </c>
      <c r="D110" s="90">
        <v>11898120</v>
      </c>
      <c r="E110"/>
      <c r="F110" t="s">
        <v>476</v>
      </c>
      <c r="G110" s="86">
        <v>41269</v>
      </c>
      <c r="H110" t="s">
        <v>208</v>
      </c>
      <c r="I110" s="89">
        <v>3.69</v>
      </c>
      <c r="J110" t="s">
        <v>336</v>
      </c>
      <c r="K110" t="s">
        <v>102</v>
      </c>
      <c r="L110" s="88">
        <v>5.0999999999999997E-2</v>
      </c>
      <c r="M110" s="88">
        <v>2.5100000000000001E-2</v>
      </c>
      <c r="N110" s="89">
        <v>120.5</v>
      </c>
      <c r="O110" s="89">
        <v>126.45</v>
      </c>
      <c r="P110" s="89">
        <v>0.15237224999999999</v>
      </c>
      <c r="Q110" s="88">
        <v>2.9999999999999997E-4</v>
      </c>
      <c r="R110" s="88">
        <v>0</v>
      </c>
      <c r="W110" s="91"/>
    </row>
    <row r="111" spans="2:23">
      <c r="B111" t="s">
        <v>2819</v>
      </c>
      <c r="C111" t="s">
        <v>2050</v>
      </c>
      <c r="D111" s="90">
        <v>11898130</v>
      </c>
      <c r="E111"/>
      <c r="F111" t="s">
        <v>476</v>
      </c>
      <c r="G111" s="86">
        <v>41298</v>
      </c>
      <c r="H111" t="s">
        <v>208</v>
      </c>
      <c r="I111" s="89">
        <v>3.67</v>
      </c>
      <c r="J111" t="s">
        <v>336</v>
      </c>
      <c r="K111" t="s">
        <v>102</v>
      </c>
      <c r="L111" s="88">
        <v>5.0999999999999997E-2</v>
      </c>
      <c r="M111" s="88">
        <v>2.8500000000000001E-2</v>
      </c>
      <c r="N111" s="89">
        <v>243.83</v>
      </c>
      <c r="O111" s="89">
        <v>124.67</v>
      </c>
      <c r="P111" s="89">
        <v>0.30398286099999999</v>
      </c>
      <c r="Q111" s="88">
        <v>5.0000000000000001E-4</v>
      </c>
      <c r="R111" s="88">
        <v>0</v>
      </c>
      <c r="W111" s="91"/>
    </row>
    <row r="112" spans="2:23">
      <c r="B112" t="s">
        <v>2819</v>
      </c>
      <c r="C112" t="s">
        <v>2050</v>
      </c>
      <c r="D112" s="90">
        <v>11898150</v>
      </c>
      <c r="E112"/>
      <c r="F112" t="s">
        <v>476</v>
      </c>
      <c r="G112" s="86">
        <v>41389</v>
      </c>
      <c r="H112" t="s">
        <v>208</v>
      </c>
      <c r="I112" s="89">
        <v>3.69</v>
      </c>
      <c r="J112" t="s">
        <v>336</v>
      </c>
      <c r="K112" t="s">
        <v>102</v>
      </c>
      <c r="L112" s="88">
        <v>5.0999999999999997E-2</v>
      </c>
      <c r="M112" s="88">
        <v>2.5100000000000001E-2</v>
      </c>
      <c r="N112" s="89">
        <v>165.45</v>
      </c>
      <c r="O112" s="89">
        <v>126.19</v>
      </c>
      <c r="P112" s="89">
        <v>0.208781355</v>
      </c>
      <c r="Q112" s="88">
        <v>2.9999999999999997E-4</v>
      </c>
      <c r="R112" s="88">
        <v>0</v>
      </c>
      <c r="W112" s="91"/>
    </row>
    <row r="113" spans="2:23">
      <c r="B113" t="s">
        <v>2819</v>
      </c>
      <c r="C113" t="s">
        <v>2050</v>
      </c>
      <c r="D113" s="90">
        <v>11898270</v>
      </c>
      <c r="E113"/>
      <c r="F113" t="s">
        <v>476</v>
      </c>
      <c r="G113" s="86">
        <v>41450</v>
      </c>
      <c r="H113" t="s">
        <v>208</v>
      </c>
      <c r="I113" s="89">
        <v>3.69</v>
      </c>
      <c r="J113" t="s">
        <v>336</v>
      </c>
      <c r="K113" t="s">
        <v>102</v>
      </c>
      <c r="L113" s="88">
        <v>5.0999999999999997E-2</v>
      </c>
      <c r="M113" s="88">
        <v>2.52E-2</v>
      </c>
      <c r="N113" s="89">
        <v>99.83</v>
      </c>
      <c r="O113" s="89">
        <v>125.51</v>
      </c>
      <c r="P113" s="89">
        <v>0.12529663299999999</v>
      </c>
      <c r="Q113" s="88">
        <v>2.0000000000000001E-4</v>
      </c>
      <c r="R113" s="88">
        <v>0</v>
      </c>
      <c r="W113" s="91"/>
    </row>
    <row r="114" spans="2:23">
      <c r="B114" t="s">
        <v>2819</v>
      </c>
      <c r="C114" t="s">
        <v>2050</v>
      </c>
      <c r="D114" s="90">
        <v>11898280</v>
      </c>
      <c r="E114"/>
      <c r="F114" t="s">
        <v>476</v>
      </c>
      <c r="G114" s="86">
        <v>41480</v>
      </c>
      <c r="H114" t="s">
        <v>208</v>
      </c>
      <c r="I114" s="89">
        <v>3.69</v>
      </c>
      <c r="J114" t="s">
        <v>336</v>
      </c>
      <c r="K114" t="s">
        <v>102</v>
      </c>
      <c r="L114" s="88">
        <v>5.0999999999999997E-2</v>
      </c>
      <c r="M114" s="88">
        <v>2.58E-2</v>
      </c>
      <c r="N114" s="89">
        <v>87.67</v>
      </c>
      <c r="O114" s="89">
        <v>124.27</v>
      </c>
      <c r="P114" s="89">
        <v>0.108947509</v>
      </c>
      <c r="Q114" s="88">
        <v>2.0000000000000001E-4</v>
      </c>
      <c r="R114" s="88">
        <v>0</v>
      </c>
      <c r="W114" s="91"/>
    </row>
    <row r="115" spans="2:23">
      <c r="B115" t="s">
        <v>2819</v>
      </c>
      <c r="C115" t="s">
        <v>2050</v>
      </c>
      <c r="D115" s="90">
        <v>11898290</v>
      </c>
      <c r="E115"/>
      <c r="F115" t="s">
        <v>476</v>
      </c>
      <c r="G115" s="86">
        <v>41512</v>
      </c>
      <c r="H115" t="s">
        <v>208</v>
      </c>
      <c r="I115" s="89">
        <v>3.63</v>
      </c>
      <c r="J115" t="s">
        <v>336</v>
      </c>
      <c r="K115" t="s">
        <v>102</v>
      </c>
      <c r="L115" s="88">
        <v>5.0999999999999997E-2</v>
      </c>
      <c r="M115" s="88">
        <v>3.5799999999999998E-2</v>
      </c>
      <c r="N115" s="89">
        <v>273.32</v>
      </c>
      <c r="O115" s="89">
        <v>119.58</v>
      </c>
      <c r="P115" s="89">
        <v>0.32683605599999999</v>
      </c>
      <c r="Q115" s="88">
        <v>5.0000000000000001E-4</v>
      </c>
      <c r="R115" s="88">
        <v>0</v>
      </c>
      <c r="W115" s="91"/>
    </row>
    <row r="116" spans="2:23">
      <c r="B116" t="s">
        <v>2819</v>
      </c>
      <c r="C116" t="s">
        <v>2050</v>
      </c>
      <c r="D116" s="90">
        <v>11898300</v>
      </c>
      <c r="E116"/>
      <c r="F116" t="s">
        <v>476</v>
      </c>
      <c r="G116" s="86">
        <v>41547</v>
      </c>
      <c r="H116" t="s">
        <v>208</v>
      </c>
      <c r="I116" s="89">
        <v>3.63</v>
      </c>
      <c r="J116" t="s">
        <v>336</v>
      </c>
      <c r="K116" t="s">
        <v>102</v>
      </c>
      <c r="L116" s="88">
        <v>5.0999999999999997E-2</v>
      </c>
      <c r="M116" s="88">
        <v>3.5799999999999998E-2</v>
      </c>
      <c r="N116" s="89">
        <v>199.99</v>
      </c>
      <c r="O116" s="89">
        <v>119.34</v>
      </c>
      <c r="P116" s="89">
        <v>0.23866806600000001</v>
      </c>
      <c r="Q116" s="88">
        <v>4.0000000000000002E-4</v>
      </c>
      <c r="R116" s="88">
        <v>0</v>
      </c>
      <c r="W116" s="91"/>
    </row>
    <row r="117" spans="2:23">
      <c r="B117" t="s">
        <v>2819</v>
      </c>
      <c r="C117" t="s">
        <v>2050</v>
      </c>
      <c r="D117" s="90">
        <v>11898310</v>
      </c>
      <c r="E117"/>
      <c r="F117" t="s">
        <v>476</v>
      </c>
      <c r="G117" s="86">
        <v>41571</v>
      </c>
      <c r="H117" t="s">
        <v>208</v>
      </c>
      <c r="I117" s="89">
        <v>3.68</v>
      </c>
      <c r="J117" t="s">
        <v>336</v>
      </c>
      <c r="K117" t="s">
        <v>102</v>
      </c>
      <c r="L117" s="88">
        <v>5.0999999999999997E-2</v>
      </c>
      <c r="M117" s="88">
        <v>2.64E-2</v>
      </c>
      <c r="N117" s="89">
        <v>97.52</v>
      </c>
      <c r="O117" s="89">
        <v>123.36</v>
      </c>
      <c r="P117" s="89">
        <v>0.120300672</v>
      </c>
      <c r="Q117" s="88">
        <v>2.0000000000000001E-4</v>
      </c>
      <c r="R117" s="88">
        <v>0</v>
      </c>
      <c r="W117" s="91"/>
    </row>
    <row r="118" spans="2:23">
      <c r="B118" t="s">
        <v>2819</v>
      </c>
      <c r="C118" t="s">
        <v>2050</v>
      </c>
      <c r="D118" s="90">
        <v>11898410</v>
      </c>
      <c r="E118"/>
      <c r="F118" t="s">
        <v>476</v>
      </c>
      <c r="G118" s="86">
        <v>41911</v>
      </c>
      <c r="H118" t="s">
        <v>208</v>
      </c>
      <c r="I118" s="89">
        <v>3.67</v>
      </c>
      <c r="J118" t="s">
        <v>336</v>
      </c>
      <c r="K118" t="s">
        <v>102</v>
      </c>
      <c r="L118" s="88">
        <v>5.0999999999999997E-2</v>
      </c>
      <c r="M118" s="88">
        <v>2.8500000000000001E-2</v>
      </c>
      <c r="N118" s="89">
        <v>43.88</v>
      </c>
      <c r="O118" s="89">
        <v>122.47</v>
      </c>
      <c r="P118" s="89">
        <v>5.3739835999999999E-2</v>
      </c>
      <c r="Q118" s="88">
        <v>1E-4</v>
      </c>
      <c r="R118" s="88">
        <v>0</v>
      </c>
      <c r="W118" s="91"/>
    </row>
    <row r="119" spans="2:23">
      <c r="B119" t="s">
        <v>2819</v>
      </c>
      <c r="C119" t="s">
        <v>2050</v>
      </c>
      <c r="D119" s="90">
        <v>11898420</v>
      </c>
      <c r="E119"/>
      <c r="F119" t="s">
        <v>476</v>
      </c>
      <c r="G119" s="86">
        <v>42033</v>
      </c>
      <c r="H119" t="s">
        <v>208</v>
      </c>
      <c r="I119" s="89">
        <v>3.67</v>
      </c>
      <c r="J119" t="s">
        <v>336</v>
      </c>
      <c r="K119" t="s">
        <v>102</v>
      </c>
      <c r="L119" s="88">
        <v>5.0999999999999997E-2</v>
      </c>
      <c r="M119" s="88">
        <v>2.8500000000000001E-2</v>
      </c>
      <c r="N119" s="89">
        <v>292.06</v>
      </c>
      <c r="O119" s="89">
        <v>122.71</v>
      </c>
      <c r="P119" s="89">
        <v>0.35838682599999999</v>
      </c>
      <c r="Q119" s="88">
        <v>5.9999999999999995E-4</v>
      </c>
      <c r="R119" s="88">
        <v>0</v>
      </c>
      <c r="W119" s="91"/>
    </row>
    <row r="120" spans="2:23">
      <c r="B120" t="s">
        <v>2819</v>
      </c>
      <c r="C120" t="s">
        <v>2050</v>
      </c>
      <c r="D120" s="90">
        <v>11898421</v>
      </c>
      <c r="E120"/>
      <c r="F120" t="s">
        <v>476</v>
      </c>
      <c r="G120" s="86">
        <v>42054</v>
      </c>
      <c r="H120" t="s">
        <v>208</v>
      </c>
      <c r="I120" s="89">
        <v>3.67</v>
      </c>
      <c r="J120" t="s">
        <v>336</v>
      </c>
      <c r="K120" t="s">
        <v>102</v>
      </c>
      <c r="L120" s="88">
        <v>5.0999999999999997E-2</v>
      </c>
      <c r="M120" s="88">
        <v>2.8500000000000001E-2</v>
      </c>
      <c r="N120" s="89">
        <v>570.51</v>
      </c>
      <c r="O120" s="89">
        <v>123.79</v>
      </c>
      <c r="P120" s="89">
        <v>0.70623432900000005</v>
      </c>
      <c r="Q120" s="88">
        <v>1.1999999999999999E-3</v>
      </c>
      <c r="R120" s="88">
        <v>0</v>
      </c>
      <c r="W120" s="91"/>
    </row>
    <row r="121" spans="2:23">
      <c r="B121" t="s">
        <v>2819</v>
      </c>
      <c r="C121" t="s">
        <v>2050</v>
      </c>
      <c r="D121" s="90">
        <v>435717</v>
      </c>
      <c r="E121"/>
      <c r="F121" t="s">
        <v>476</v>
      </c>
      <c r="G121" s="86">
        <v>42565</v>
      </c>
      <c r="H121" t="s">
        <v>208</v>
      </c>
      <c r="I121" s="89">
        <v>3.67</v>
      </c>
      <c r="J121" t="s">
        <v>336</v>
      </c>
      <c r="K121" t="s">
        <v>102</v>
      </c>
      <c r="L121" s="88">
        <v>5.0999999999999997E-2</v>
      </c>
      <c r="M121" s="88">
        <v>2.8500000000000001E-2</v>
      </c>
      <c r="N121" s="89">
        <v>696.36</v>
      </c>
      <c r="O121" s="89">
        <v>124.29</v>
      </c>
      <c r="P121" s="89">
        <v>0.86550584399999997</v>
      </c>
      <c r="Q121" s="88">
        <v>1.4E-3</v>
      </c>
      <c r="R121" s="88">
        <v>0</v>
      </c>
      <c r="W121" s="91"/>
    </row>
    <row r="122" spans="2:23">
      <c r="B122" t="s">
        <v>2819</v>
      </c>
      <c r="C122" t="s">
        <v>2050</v>
      </c>
      <c r="D122" s="90">
        <v>11898180</v>
      </c>
      <c r="E122"/>
      <c r="F122" t="s">
        <v>476</v>
      </c>
      <c r="G122" s="86">
        <v>41115</v>
      </c>
      <c r="H122" t="s">
        <v>208</v>
      </c>
      <c r="I122" s="89">
        <v>3.67</v>
      </c>
      <c r="J122" t="s">
        <v>336</v>
      </c>
      <c r="K122" t="s">
        <v>102</v>
      </c>
      <c r="L122" s="88">
        <v>5.0999999999999997E-2</v>
      </c>
      <c r="M122" s="88">
        <v>2.86E-2</v>
      </c>
      <c r="N122" s="89">
        <v>174.08</v>
      </c>
      <c r="O122" s="89">
        <v>125.45</v>
      </c>
      <c r="P122" s="89">
        <v>0.21838336</v>
      </c>
      <c r="Q122" s="88">
        <v>4.0000000000000002E-4</v>
      </c>
      <c r="R122" s="88">
        <v>0</v>
      </c>
      <c r="W122" s="91"/>
    </row>
    <row r="123" spans="2:23">
      <c r="B123" t="s">
        <v>2819</v>
      </c>
      <c r="C123" t="s">
        <v>2050</v>
      </c>
      <c r="D123" s="90">
        <v>11898190</v>
      </c>
      <c r="E123"/>
      <c r="F123" t="s">
        <v>476</v>
      </c>
      <c r="G123" s="86">
        <v>41179</v>
      </c>
      <c r="H123" t="s">
        <v>208</v>
      </c>
      <c r="I123" s="89">
        <v>3.67</v>
      </c>
      <c r="J123" t="s">
        <v>336</v>
      </c>
      <c r="K123" t="s">
        <v>102</v>
      </c>
      <c r="L123" s="88">
        <v>5.0999999999999997E-2</v>
      </c>
      <c r="M123" s="88">
        <v>2.8500000000000001E-2</v>
      </c>
      <c r="N123" s="89">
        <v>219.51</v>
      </c>
      <c r="O123" s="89">
        <v>124.08</v>
      </c>
      <c r="P123" s="89">
        <v>0.27236800799999999</v>
      </c>
      <c r="Q123" s="88">
        <v>4.0000000000000002E-4</v>
      </c>
      <c r="R123" s="88">
        <v>0</v>
      </c>
      <c r="W123" s="91"/>
    </row>
    <row r="124" spans="2:23">
      <c r="B124" t="s">
        <v>2820</v>
      </c>
      <c r="C124" t="s">
        <v>2047</v>
      </c>
      <c r="D124" s="90">
        <v>2963</v>
      </c>
      <c r="E124"/>
      <c r="F124" t="s">
        <v>488</v>
      </c>
      <c r="G124" s="86">
        <v>41423</v>
      </c>
      <c r="H124" t="s">
        <v>149</v>
      </c>
      <c r="I124" s="89">
        <v>2.81</v>
      </c>
      <c r="J124" t="s">
        <v>356</v>
      </c>
      <c r="K124" t="s">
        <v>102</v>
      </c>
      <c r="L124" s="88">
        <v>0.05</v>
      </c>
      <c r="M124" s="88">
        <v>2.52E-2</v>
      </c>
      <c r="N124" s="89">
        <v>1197.22</v>
      </c>
      <c r="O124" s="89">
        <v>122</v>
      </c>
      <c r="P124" s="89">
        <v>1.4606083999999999</v>
      </c>
      <c r="Q124" s="88">
        <v>2.3999999999999998E-3</v>
      </c>
      <c r="R124" s="88">
        <v>0</v>
      </c>
      <c r="W124" s="91"/>
    </row>
    <row r="125" spans="2:23">
      <c r="B125" t="s">
        <v>2820</v>
      </c>
      <c r="C125" t="s">
        <v>2047</v>
      </c>
      <c r="D125" s="90">
        <v>2968</v>
      </c>
      <c r="E125"/>
      <c r="F125" t="s">
        <v>488</v>
      </c>
      <c r="G125" s="86">
        <v>41423</v>
      </c>
      <c r="H125" t="s">
        <v>149</v>
      </c>
      <c r="I125" s="89">
        <v>2.81</v>
      </c>
      <c r="J125" t="s">
        <v>356</v>
      </c>
      <c r="K125" t="s">
        <v>102</v>
      </c>
      <c r="L125" s="88">
        <v>0.05</v>
      </c>
      <c r="M125" s="88">
        <v>2.52E-2</v>
      </c>
      <c r="N125" s="89">
        <v>385.05</v>
      </c>
      <c r="O125" s="89">
        <v>122</v>
      </c>
      <c r="P125" s="89">
        <v>0.46976099999999998</v>
      </c>
      <c r="Q125" s="88">
        <v>8.0000000000000004E-4</v>
      </c>
      <c r="R125" s="88">
        <v>0</v>
      </c>
      <c r="W125" s="91"/>
    </row>
    <row r="126" spans="2:23">
      <c r="B126" t="s">
        <v>2820</v>
      </c>
      <c r="C126" t="s">
        <v>2047</v>
      </c>
      <c r="D126" s="90">
        <v>4605</v>
      </c>
      <c r="E126"/>
      <c r="F126" t="s">
        <v>488</v>
      </c>
      <c r="G126" s="86">
        <v>42352</v>
      </c>
      <c r="H126" t="s">
        <v>149</v>
      </c>
      <c r="I126" s="89">
        <v>5.04</v>
      </c>
      <c r="J126" t="s">
        <v>356</v>
      </c>
      <c r="K126" t="s">
        <v>102</v>
      </c>
      <c r="L126" s="88">
        <v>0.05</v>
      </c>
      <c r="M126" s="88">
        <v>2.8000000000000001E-2</v>
      </c>
      <c r="N126" s="89">
        <v>1471.52</v>
      </c>
      <c r="O126" s="89">
        <v>125.99</v>
      </c>
      <c r="P126" s="89">
        <v>1.853968048</v>
      </c>
      <c r="Q126" s="88">
        <v>3.0999999999999999E-3</v>
      </c>
      <c r="R126" s="88">
        <v>0</v>
      </c>
      <c r="W126" s="91"/>
    </row>
    <row r="127" spans="2:23">
      <c r="B127" t="s">
        <v>2820</v>
      </c>
      <c r="C127" t="s">
        <v>2047</v>
      </c>
      <c r="D127" s="90">
        <v>4606</v>
      </c>
      <c r="E127"/>
      <c r="F127" t="s">
        <v>488</v>
      </c>
      <c r="G127" s="86">
        <v>42352</v>
      </c>
      <c r="H127" t="s">
        <v>149</v>
      </c>
      <c r="I127" s="89">
        <v>6.78</v>
      </c>
      <c r="J127" t="s">
        <v>356</v>
      </c>
      <c r="K127" t="s">
        <v>102</v>
      </c>
      <c r="L127" s="88">
        <v>4.1000000000000002E-2</v>
      </c>
      <c r="M127" s="88">
        <v>2.7900000000000001E-2</v>
      </c>
      <c r="N127" s="89">
        <v>4499.59</v>
      </c>
      <c r="O127" s="89">
        <v>123.24</v>
      </c>
      <c r="P127" s="89">
        <v>5.5452947159999999</v>
      </c>
      <c r="Q127" s="88">
        <v>9.1000000000000004E-3</v>
      </c>
      <c r="R127" s="88">
        <v>1E-4</v>
      </c>
      <c r="W127" s="91"/>
    </row>
    <row r="128" spans="2:23">
      <c r="B128" t="s">
        <v>2819</v>
      </c>
      <c r="C128" t="s">
        <v>2050</v>
      </c>
      <c r="D128" s="90">
        <v>88770</v>
      </c>
      <c r="E128"/>
      <c r="F128" t="s">
        <v>476</v>
      </c>
      <c r="G128" s="86">
        <v>40570</v>
      </c>
      <c r="H128" t="s">
        <v>208</v>
      </c>
      <c r="I128" s="89">
        <v>3.69</v>
      </c>
      <c r="J128" t="s">
        <v>336</v>
      </c>
      <c r="K128" t="s">
        <v>102</v>
      </c>
      <c r="L128" s="88">
        <v>5.0999999999999997E-2</v>
      </c>
      <c r="M128" s="88">
        <v>2.5100000000000001E-2</v>
      </c>
      <c r="N128" s="89">
        <v>3530.86</v>
      </c>
      <c r="O128" s="89">
        <v>131.06</v>
      </c>
      <c r="P128" s="89">
        <v>4.6275451160000003</v>
      </c>
      <c r="Q128" s="88">
        <v>7.6E-3</v>
      </c>
      <c r="R128" s="88">
        <v>0</v>
      </c>
      <c r="W128" s="91"/>
    </row>
    <row r="129" spans="2:23">
      <c r="B129" t="s">
        <v>2819</v>
      </c>
      <c r="C129" t="s">
        <v>2050</v>
      </c>
      <c r="D129" s="90">
        <v>11896140</v>
      </c>
      <c r="E129"/>
      <c r="F129" t="s">
        <v>476</v>
      </c>
      <c r="G129" s="86">
        <v>40933</v>
      </c>
      <c r="H129" t="s">
        <v>208</v>
      </c>
      <c r="I129" s="89">
        <v>3.67</v>
      </c>
      <c r="J129" t="s">
        <v>336</v>
      </c>
      <c r="K129" t="s">
        <v>102</v>
      </c>
      <c r="L129" s="88">
        <v>5.1299999999999998E-2</v>
      </c>
      <c r="M129" s="88">
        <v>2.8500000000000001E-2</v>
      </c>
      <c r="N129" s="89">
        <v>520.42999999999995</v>
      </c>
      <c r="O129" s="89">
        <v>126.87</v>
      </c>
      <c r="P129" s="89">
        <v>0.66026954100000002</v>
      </c>
      <c r="Q129" s="88">
        <v>1.1000000000000001E-3</v>
      </c>
      <c r="R129" s="88">
        <v>0</v>
      </c>
      <c r="W129" s="91"/>
    </row>
    <row r="130" spans="2:23">
      <c r="B130" t="s">
        <v>2819</v>
      </c>
      <c r="C130" t="s">
        <v>2050</v>
      </c>
      <c r="D130" s="90">
        <v>11896150</v>
      </c>
      <c r="E130"/>
      <c r="F130" t="s">
        <v>476</v>
      </c>
      <c r="G130" s="86">
        <v>40993</v>
      </c>
      <c r="H130" t="s">
        <v>208</v>
      </c>
      <c r="I130" s="89">
        <v>3.67</v>
      </c>
      <c r="J130" t="s">
        <v>336</v>
      </c>
      <c r="K130" t="s">
        <v>102</v>
      </c>
      <c r="L130" s="88">
        <v>5.1499999999999997E-2</v>
      </c>
      <c r="M130" s="88">
        <v>2.8500000000000001E-2</v>
      </c>
      <c r="N130" s="89">
        <v>302.87</v>
      </c>
      <c r="O130" s="89">
        <v>126.94</v>
      </c>
      <c r="P130" s="89">
        <v>0.38446317800000002</v>
      </c>
      <c r="Q130" s="88">
        <v>5.9999999999999995E-4</v>
      </c>
      <c r="R130" s="88">
        <v>0</v>
      </c>
      <c r="W130" s="91"/>
    </row>
    <row r="131" spans="2:23">
      <c r="B131" t="s">
        <v>2819</v>
      </c>
      <c r="C131" t="s">
        <v>2050</v>
      </c>
      <c r="D131" s="90">
        <v>11896160</v>
      </c>
      <c r="E131"/>
      <c r="F131" t="s">
        <v>476</v>
      </c>
      <c r="G131" s="86">
        <v>41053</v>
      </c>
      <c r="H131" t="s">
        <v>208</v>
      </c>
      <c r="I131" s="89">
        <v>3.67</v>
      </c>
      <c r="J131" t="s">
        <v>336</v>
      </c>
      <c r="K131" t="s">
        <v>102</v>
      </c>
      <c r="L131" s="88">
        <v>5.0999999999999997E-2</v>
      </c>
      <c r="M131" s="88">
        <v>2.8500000000000001E-2</v>
      </c>
      <c r="N131" s="89">
        <v>213.34</v>
      </c>
      <c r="O131" s="89">
        <v>125.14</v>
      </c>
      <c r="P131" s="89">
        <v>0.26697367599999999</v>
      </c>
      <c r="Q131" s="88">
        <v>4.0000000000000002E-4</v>
      </c>
      <c r="R131" s="88">
        <v>0</v>
      </c>
      <c r="W131" s="91"/>
    </row>
    <row r="132" spans="2:23">
      <c r="B132" t="s">
        <v>2819</v>
      </c>
      <c r="C132" t="s">
        <v>2050</v>
      </c>
      <c r="D132" s="90">
        <v>11898170</v>
      </c>
      <c r="E132"/>
      <c r="F132" t="s">
        <v>476</v>
      </c>
      <c r="G132" s="86">
        <v>41085</v>
      </c>
      <c r="H132" t="s">
        <v>208</v>
      </c>
      <c r="I132" s="89">
        <v>3.67</v>
      </c>
      <c r="J132" t="s">
        <v>336</v>
      </c>
      <c r="K132" t="s">
        <v>102</v>
      </c>
      <c r="L132" s="88">
        <v>5.0999999999999997E-2</v>
      </c>
      <c r="M132" s="88">
        <v>2.8500000000000001E-2</v>
      </c>
      <c r="N132" s="89">
        <v>392.56</v>
      </c>
      <c r="O132" s="89">
        <v>125.14</v>
      </c>
      <c r="P132" s="89">
        <v>0.49124958400000002</v>
      </c>
      <c r="Q132" s="88">
        <v>8.0000000000000004E-4</v>
      </c>
      <c r="R132" s="88">
        <v>0</v>
      </c>
      <c r="W132" s="91"/>
    </row>
    <row r="133" spans="2:23">
      <c r="B133" t="s">
        <v>2823</v>
      </c>
      <c r="C133" t="s">
        <v>2047</v>
      </c>
      <c r="D133" s="90">
        <v>472710</v>
      </c>
      <c r="E133"/>
      <c r="F133" t="s">
        <v>476</v>
      </c>
      <c r="G133" s="86">
        <v>42901</v>
      </c>
      <c r="H133" t="s">
        <v>208</v>
      </c>
      <c r="I133" s="89">
        <v>0.71</v>
      </c>
      <c r="J133" t="s">
        <v>132</v>
      </c>
      <c r="K133" t="s">
        <v>102</v>
      </c>
      <c r="L133" s="88">
        <v>0.04</v>
      </c>
      <c r="M133" s="88">
        <v>6.0600000000000001E-2</v>
      </c>
      <c r="N133" s="89">
        <v>48.08</v>
      </c>
      <c r="O133" s="89">
        <v>99.77</v>
      </c>
      <c r="P133" s="89">
        <v>4.7969416000000001E-2</v>
      </c>
      <c r="Q133" s="88">
        <v>1E-4</v>
      </c>
      <c r="R133" s="88">
        <v>0</v>
      </c>
      <c r="W133" s="91"/>
    </row>
    <row r="134" spans="2:23">
      <c r="B134" t="s">
        <v>2819</v>
      </c>
      <c r="C134" t="s">
        <v>2050</v>
      </c>
      <c r="D134" s="90">
        <v>11898200</v>
      </c>
      <c r="E134"/>
      <c r="F134" t="s">
        <v>476</v>
      </c>
      <c r="G134" s="86">
        <v>41207</v>
      </c>
      <c r="H134" t="s">
        <v>208</v>
      </c>
      <c r="I134" s="89">
        <v>3.69</v>
      </c>
      <c r="J134" t="s">
        <v>336</v>
      </c>
      <c r="K134" t="s">
        <v>102</v>
      </c>
      <c r="L134" s="88">
        <v>5.0999999999999997E-2</v>
      </c>
      <c r="M134" s="88">
        <v>2.5100000000000001E-2</v>
      </c>
      <c r="N134" s="89">
        <v>50.19</v>
      </c>
      <c r="O134" s="89">
        <v>125.63</v>
      </c>
      <c r="P134" s="89">
        <v>6.3053697000000006E-2</v>
      </c>
      <c r="Q134" s="88">
        <v>1E-4</v>
      </c>
      <c r="R134" s="88">
        <v>0</v>
      </c>
      <c r="W134" s="91"/>
    </row>
    <row r="135" spans="2:23">
      <c r="B135" t="s">
        <v>2819</v>
      </c>
      <c r="C135" t="s">
        <v>2050</v>
      </c>
      <c r="D135" s="90">
        <v>88769</v>
      </c>
      <c r="E135"/>
      <c r="F135" t="s">
        <v>476</v>
      </c>
      <c r="G135" s="86">
        <v>40871</v>
      </c>
      <c r="H135" t="s">
        <v>208</v>
      </c>
      <c r="I135" s="89">
        <v>3.67</v>
      </c>
      <c r="J135" t="s">
        <v>336</v>
      </c>
      <c r="K135" t="s">
        <v>102</v>
      </c>
      <c r="L135" s="88">
        <v>5.1900000000000002E-2</v>
      </c>
      <c r="M135" s="88">
        <v>2.8500000000000001E-2</v>
      </c>
      <c r="N135" s="89">
        <v>137.55000000000001</v>
      </c>
      <c r="O135" s="89">
        <v>126.98</v>
      </c>
      <c r="P135" s="89">
        <v>0.17466098999999999</v>
      </c>
      <c r="Q135" s="88">
        <v>2.9999999999999997E-4</v>
      </c>
      <c r="R135" s="88">
        <v>0</v>
      </c>
      <c r="W135" s="91"/>
    </row>
    <row r="136" spans="2:23">
      <c r="B136" t="s">
        <v>2819</v>
      </c>
      <c r="C136" t="s">
        <v>2050</v>
      </c>
      <c r="D136" s="90">
        <v>11896130</v>
      </c>
      <c r="E136"/>
      <c r="F136" t="s">
        <v>476</v>
      </c>
      <c r="G136" s="86">
        <v>40903</v>
      </c>
      <c r="H136" t="s">
        <v>208</v>
      </c>
      <c r="I136" s="89">
        <v>3.63</v>
      </c>
      <c r="J136" t="s">
        <v>336</v>
      </c>
      <c r="K136" t="s">
        <v>102</v>
      </c>
      <c r="L136" s="88">
        <v>5.2600000000000001E-2</v>
      </c>
      <c r="M136" s="88">
        <v>3.56E-2</v>
      </c>
      <c r="N136" s="89">
        <v>141.13</v>
      </c>
      <c r="O136" s="89">
        <v>124.33</v>
      </c>
      <c r="P136" s="89">
        <v>0.17546692899999999</v>
      </c>
      <c r="Q136" s="88">
        <v>2.9999999999999997E-4</v>
      </c>
      <c r="R136" s="88">
        <v>0</v>
      </c>
      <c r="W136" s="91"/>
    </row>
    <row r="137" spans="2:23">
      <c r="B137" t="s">
        <v>2815</v>
      </c>
      <c r="C137" t="s">
        <v>2047</v>
      </c>
      <c r="D137" s="90">
        <v>9079</v>
      </c>
      <c r="E137"/>
      <c r="F137" t="s">
        <v>2052</v>
      </c>
      <c r="G137" s="86">
        <v>44705</v>
      </c>
      <c r="H137" t="s">
        <v>983</v>
      </c>
      <c r="I137" s="89">
        <v>7.53</v>
      </c>
      <c r="J137" t="s">
        <v>356</v>
      </c>
      <c r="K137" t="s">
        <v>102</v>
      </c>
      <c r="L137" s="88">
        <v>2.3699999999999999E-2</v>
      </c>
      <c r="M137" s="88">
        <v>2.7E-2</v>
      </c>
      <c r="N137" s="89">
        <v>6178.38</v>
      </c>
      <c r="O137" s="89">
        <v>104.18</v>
      </c>
      <c r="P137" s="89">
        <v>6.4366362840000004</v>
      </c>
      <c r="Q137" s="88">
        <v>1.06E-2</v>
      </c>
      <c r="R137" s="88">
        <v>1E-4</v>
      </c>
      <c r="W137" s="91"/>
    </row>
    <row r="138" spans="2:23">
      <c r="B138" t="s">
        <v>2815</v>
      </c>
      <c r="C138" t="s">
        <v>2047</v>
      </c>
      <c r="D138" s="90">
        <v>9017</v>
      </c>
      <c r="E138"/>
      <c r="F138" t="s">
        <v>2052</v>
      </c>
      <c r="G138" s="86">
        <v>44651</v>
      </c>
      <c r="H138" t="s">
        <v>983</v>
      </c>
      <c r="I138" s="89">
        <v>7.63</v>
      </c>
      <c r="J138" t="s">
        <v>356</v>
      </c>
      <c r="K138" t="s">
        <v>102</v>
      </c>
      <c r="L138" s="88">
        <v>1.7999999999999999E-2</v>
      </c>
      <c r="M138" s="88">
        <v>3.8600000000000002E-2</v>
      </c>
      <c r="N138" s="89">
        <v>15137.73</v>
      </c>
      <c r="O138" s="89">
        <v>92.54</v>
      </c>
      <c r="P138" s="89">
        <v>14.008455342</v>
      </c>
      <c r="Q138" s="88">
        <v>2.3099999999999999E-2</v>
      </c>
      <c r="R138" s="88">
        <v>1E-4</v>
      </c>
      <c r="W138" s="91"/>
    </row>
    <row r="139" spans="2:23">
      <c r="B139" t="s">
        <v>2815</v>
      </c>
      <c r="C139" t="s">
        <v>2047</v>
      </c>
      <c r="D139" s="90">
        <v>9080</v>
      </c>
      <c r="E139"/>
      <c r="F139" t="s">
        <v>2052</v>
      </c>
      <c r="G139" s="86">
        <v>44705</v>
      </c>
      <c r="H139" t="s">
        <v>983</v>
      </c>
      <c r="I139" s="89">
        <v>7.16</v>
      </c>
      <c r="J139" t="s">
        <v>356</v>
      </c>
      <c r="K139" t="s">
        <v>102</v>
      </c>
      <c r="L139" s="88">
        <v>2.3199999999999998E-2</v>
      </c>
      <c r="M139" s="88">
        <v>2.8299999999999999E-2</v>
      </c>
      <c r="N139" s="89">
        <v>4390.84</v>
      </c>
      <c r="O139" s="89">
        <v>103.01</v>
      </c>
      <c r="P139" s="89">
        <v>4.5230042839999998</v>
      </c>
      <c r="Q139" s="88">
        <v>7.4999999999999997E-3</v>
      </c>
      <c r="R139" s="88">
        <v>0</v>
      </c>
      <c r="W139" s="91"/>
    </row>
    <row r="140" spans="2:23">
      <c r="B140" t="s">
        <v>2815</v>
      </c>
      <c r="C140" t="s">
        <v>2047</v>
      </c>
      <c r="D140" s="90">
        <v>9019</v>
      </c>
      <c r="E140"/>
      <c r="F140" t="s">
        <v>2052</v>
      </c>
      <c r="G140" s="86">
        <v>44651</v>
      </c>
      <c r="H140" t="s">
        <v>983</v>
      </c>
      <c r="I140" s="89">
        <v>7.22</v>
      </c>
      <c r="J140" t="s">
        <v>356</v>
      </c>
      <c r="K140" t="s">
        <v>102</v>
      </c>
      <c r="L140" s="88">
        <v>1.8800000000000001E-2</v>
      </c>
      <c r="M140" s="88">
        <v>4.0099999999999997E-2</v>
      </c>
      <c r="N140" s="89">
        <v>9351.01</v>
      </c>
      <c r="O140" s="89">
        <v>92.89</v>
      </c>
      <c r="P140" s="89">
        <v>8.6861531890000006</v>
      </c>
      <c r="Q140" s="88">
        <v>1.43E-2</v>
      </c>
      <c r="R140" s="88">
        <v>1E-4</v>
      </c>
      <c r="W140" s="91"/>
    </row>
    <row r="141" spans="2:23">
      <c r="B141" t="s">
        <v>2822</v>
      </c>
      <c r="C141" t="s">
        <v>2047</v>
      </c>
      <c r="D141" s="90">
        <v>371706</v>
      </c>
      <c r="E141"/>
      <c r="F141" t="s">
        <v>488</v>
      </c>
      <c r="G141" s="86">
        <v>42052</v>
      </c>
      <c r="H141" t="s">
        <v>149</v>
      </c>
      <c r="I141" s="89">
        <v>3.91</v>
      </c>
      <c r="J141" t="s">
        <v>676</v>
      </c>
      <c r="K141" t="s">
        <v>102</v>
      </c>
      <c r="L141" s="88">
        <v>2.98E-2</v>
      </c>
      <c r="M141" s="88">
        <v>2.3099999999999999E-2</v>
      </c>
      <c r="N141" s="89">
        <v>1690.66</v>
      </c>
      <c r="O141" s="89">
        <v>116.98</v>
      </c>
      <c r="P141" s="89">
        <v>1.977734068</v>
      </c>
      <c r="Q141" s="88">
        <v>3.3E-3</v>
      </c>
      <c r="R141" s="88">
        <v>0</v>
      </c>
      <c r="W141" s="91"/>
    </row>
    <row r="142" spans="2:23">
      <c r="B142" t="s">
        <v>2821</v>
      </c>
      <c r="C142" t="s">
        <v>2050</v>
      </c>
      <c r="D142" s="90">
        <v>95350501</v>
      </c>
      <c r="E142"/>
      <c r="F142" t="s">
        <v>488</v>
      </c>
      <c r="G142" s="86">
        <v>41281</v>
      </c>
      <c r="H142" t="s">
        <v>149</v>
      </c>
      <c r="I142" s="89">
        <v>4.53</v>
      </c>
      <c r="J142" t="s">
        <v>676</v>
      </c>
      <c r="K142" t="s">
        <v>102</v>
      </c>
      <c r="L142" s="88">
        <v>5.3499999999999999E-2</v>
      </c>
      <c r="M142" s="88">
        <v>2.1999999999999999E-2</v>
      </c>
      <c r="N142" s="89">
        <v>563.32000000000005</v>
      </c>
      <c r="O142" s="89">
        <v>130.07</v>
      </c>
      <c r="P142" s="89">
        <v>0.73271032400000002</v>
      </c>
      <c r="Q142" s="88">
        <v>1.1999999999999999E-3</v>
      </c>
      <c r="R142" s="88">
        <v>0</v>
      </c>
      <c r="W142" s="91"/>
    </row>
    <row r="143" spans="2:23">
      <c r="B143" t="s">
        <v>2821</v>
      </c>
      <c r="C143" t="s">
        <v>2050</v>
      </c>
      <c r="D143" s="90">
        <v>95350502</v>
      </c>
      <c r="E143"/>
      <c r="F143" t="s">
        <v>488</v>
      </c>
      <c r="G143" s="86">
        <v>41767</v>
      </c>
      <c r="H143" t="s">
        <v>149</v>
      </c>
      <c r="I143" s="89">
        <v>4.49</v>
      </c>
      <c r="J143" t="s">
        <v>676</v>
      </c>
      <c r="K143" t="s">
        <v>102</v>
      </c>
      <c r="L143" s="88">
        <v>5.3499999999999999E-2</v>
      </c>
      <c r="M143" s="88">
        <v>2.7900000000000001E-2</v>
      </c>
      <c r="N143" s="89">
        <v>97.94</v>
      </c>
      <c r="O143" s="89">
        <v>124.87</v>
      </c>
      <c r="P143" s="89">
        <v>0.12229767800000001</v>
      </c>
      <c r="Q143" s="88">
        <v>2.0000000000000001E-4</v>
      </c>
      <c r="R143" s="88">
        <v>0</v>
      </c>
      <c r="W143" s="91"/>
    </row>
    <row r="144" spans="2:23">
      <c r="B144" t="s">
        <v>2821</v>
      </c>
      <c r="C144" t="s">
        <v>2050</v>
      </c>
      <c r="D144" s="90">
        <v>99001</v>
      </c>
      <c r="E144"/>
      <c r="F144" t="s">
        <v>488</v>
      </c>
      <c r="G144" s="86">
        <v>41269</v>
      </c>
      <c r="H144" t="s">
        <v>149</v>
      </c>
      <c r="I144" s="89">
        <v>4.53</v>
      </c>
      <c r="J144" t="s">
        <v>676</v>
      </c>
      <c r="K144" t="s">
        <v>102</v>
      </c>
      <c r="L144" s="88">
        <v>5.3499999999999999E-2</v>
      </c>
      <c r="M144" s="88">
        <v>2.1899999999999999E-2</v>
      </c>
      <c r="N144" s="89">
        <v>486.44</v>
      </c>
      <c r="O144" s="89">
        <v>130.12</v>
      </c>
      <c r="P144" s="89">
        <v>0.632955728</v>
      </c>
      <c r="Q144" s="88">
        <v>1E-3</v>
      </c>
      <c r="R144" s="88">
        <v>0</v>
      </c>
      <c r="W144" s="91"/>
    </row>
    <row r="145" spans="2:23">
      <c r="B145" t="s">
        <v>2821</v>
      </c>
      <c r="C145" t="s">
        <v>2050</v>
      </c>
      <c r="D145" s="90">
        <v>95350102</v>
      </c>
      <c r="E145"/>
      <c r="F145" t="s">
        <v>488</v>
      </c>
      <c r="G145" s="86">
        <v>41767</v>
      </c>
      <c r="H145" t="s">
        <v>149</v>
      </c>
      <c r="I145" s="89">
        <v>4.49</v>
      </c>
      <c r="J145" t="s">
        <v>676</v>
      </c>
      <c r="K145" t="s">
        <v>102</v>
      </c>
      <c r="L145" s="88">
        <v>5.3499999999999999E-2</v>
      </c>
      <c r="M145" s="88">
        <v>2.7900000000000001E-2</v>
      </c>
      <c r="N145" s="89">
        <v>76.650000000000006</v>
      </c>
      <c r="O145" s="89">
        <v>124.87</v>
      </c>
      <c r="P145" s="89">
        <v>9.5712854999999999E-2</v>
      </c>
      <c r="Q145" s="88">
        <v>2.0000000000000001E-4</v>
      </c>
      <c r="R145" s="88">
        <v>0</v>
      </c>
      <c r="W145" s="91"/>
    </row>
    <row r="146" spans="2:23">
      <c r="B146" t="s">
        <v>2821</v>
      </c>
      <c r="C146" t="s">
        <v>2050</v>
      </c>
      <c r="D146" s="90">
        <v>99000</v>
      </c>
      <c r="E146"/>
      <c r="F146" t="s">
        <v>488</v>
      </c>
      <c r="G146" s="86">
        <v>41269</v>
      </c>
      <c r="H146" t="s">
        <v>149</v>
      </c>
      <c r="I146" s="89">
        <v>4.53</v>
      </c>
      <c r="J146" t="s">
        <v>676</v>
      </c>
      <c r="K146" t="s">
        <v>102</v>
      </c>
      <c r="L146" s="88">
        <v>5.3499999999999999E-2</v>
      </c>
      <c r="M146" s="88">
        <v>2.1899999999999999E-2</v>
      </c>
      <c r="N146" s="89">
        <v>516.84</v>
      </c>
      <c r="O146" s="89">
        <v>130.12</v>
      </c>
      <c r="P146" s="89">
        <v>0.672512208</v>
      </c>
      <c r="Q146" s="88">
        <v>1.1000000000000001E-3</v>
      </c>
      <c r="R146" s="88">
        <v>0</v>
      </c>
      <c r="W146" s="91"/>
    </row>
    <row r="147" spans="2:23">
      <c r="B147" t="s">
        <v>2821</v>
      </c>
      <c r="C147" t="s">
        <v>2050</v>
      </c>
      <c r="D147" s="90">
        <v>95350202</v>
      </c>
      <c r="E147"/>
      <c r="F147" t="s">
        <v>488</v>
      </c>
      <c r="G147" s="86">
        <v>41767</v>
      </c>
      <c r="H147" t="s">
        <v>149</v>
      </c>
      <c r="I147" s="89">
        <v>4.49</v>
      </c>
      <c r="J147" t="s">
        <v>676</v>
      </c>
      <c r="K147" t="s">
        <v>102</v>
      </c>
      <c r="L147" s="88">
        <v>5.3499999999999999E-2</v>
      </c>
      <c r="M147" s="88">
        <v>2.7900000000000001E-2</v>
      </c>
      <c r="N147" s="89">
        <v>97.94</v>
      </c>
      <c r="O147" s="89">
        <v>124.87</v>
      </c>
      <c r="P147" s="89">
        <v>0.12229767800000001</v>
      </c>
      <c r="Q147" s="88">
        <v>2.0000000000000001E-4</v>
      </c>
      <c r="R147" s="88">
        <v>0</v>
      </c>
      <c r="W147" s="91"/>
    </row>
    <row r="148" spans="2:23">
      <c r="B148" t="s">
        <v>2821</v>
      </c>
      <c r="C148" t="s">
        <v>2050</v>
      </c>
      <c r="D148" s="90">
        <v>95350301</v>
      </c>
      <c r="E148"/>
      <c r="F148" t="s">
        <v>488</v>
      </c>
      <c r="G148" s="86">
        <v>41281</v>
      </c>
      <c r="H148" t="s">
        <v>149</v>
      </c>
      <c r="I148" s="89">
        <v>4.53</v>
      </c>
      <c r="J148" t="s">
        <v>676</v>
      </c>
      <c r="K148" t="s">
        <v>102</v>
      </c>
      <c r="L148" s="88">
        <v>5.3499999999999999E-2</v>
      </c>
      <c r="M148" s="88">
        <v>2.1999999999999999E-2</v>
      </c>
      <c r="N148" s="89">
        <v>651.15</v>
      </c>
      <c r="O148" s="89">
        <v>130.07</v>
      </c>
      <c r="P148" s="89">
        <v>0.84695080499999997</v>
      </c>
      <c r="Q148" s="88">
        <v>1.4E-3</v>
      </c>
      <c r="R148" s="88">
        <v>0</v>
      </c>
      <c r="W148" s="91"/>
    </row>
    <row r="149" spans="2:23">
      <c r="B149" t="s">
        <v>2821</v>
      </c>
      <c r="C149" t="s">
        <v>2050</v>
      </c>
      <c r="D149" s="90">
        <v>95350302</v>
      </c>
      <c r="E149"/>
      <c r="F149" t="s">
        <v>488</v>
      </c>
      <c r="G149" s="86">
        <v>41767</v>
      </c>
      <c r="H149" t="s">
        <v>149</v>
      </c>
      <c r="I149" s="89">
        <v>4.49</v>
      </c>
      <c r="J149" t="s">
        <v>676</v>
      </c>
      <c r="K149" t="s">
        <v>102</v>
      </c>
      <c r="L149" s="88">
        <v>5.3499999999999999E-2</v>
      </c>
      <c r="M149" s="88">
        <v>2.7900000000000001E-2</v>
      </c>
      <c r="N149" s="89">
        <v>114.98</v>
      </c>
      <c r="O149" s="89">
        <v>124.87</v>
      </c>
      <c r="P149" s="89">
        <v>0.14357552600000001</v>
      </c>
      <c r="Q149" s="88">
        <v>2.0000000000000001E-4</v>
      </c>
      <c r="R149" s="88">
        <v>0</v>
      </c>
      <c r="W149" s="91"/>
    </row>
    <row r="150" spans="2:23">
      <c r="B150" t="s">
        <v>2821</v>
      </c>
      <c r="C150" t="s">
        <v>2050</v>
      </c>
      <c r="D150" s="90">
        <v>95350401</v>
      </c>
      <c r="E150"/>
      <c r="F150" t="s">
        <v>488</v>
      </c>
      <c r="G150" s="86">
        <v>41281</v>
      </c>
      <c r="H150" t="s">
        <v>149</v>
      </c>
      <c r="I150" s="89">
        <v>4.53</v>
      </c>
      <c r="J150" t="s">
        <v>676</v>
      </c>
      <c r="K150" t="s">
        <v>102</v>
      </c>
      <c r="L150" s="88">
        <v>5.3499999999999999E-2</v>
      </c>
      <c r="M150" s="88">
        <v>2.1999999999999999E-2</v>
      </c>
      <c r="N150" s="89">
        <v>469.05</v>
      </c>
      <c r="O150" s="89">
        <v>130.07</v>
      </c>
      <c r="P150" s="89">
        <v>0.61009333499999996</v>
      </c>
      <c r="Q150" s="88">
        <v>1E-3</v>
      </c>
      <c r="R150" s="88">
        <v>0</v>
      </c>
      <c r="W150" s="91"/>
    </row>
    <row r="151" spans="2:23">
      <c r="B151" t="s">
        <v>2821</v>
      </c>
      <c r="C151" t="s">
        <v>2050</v>
      </c>
      <c r="D151" s="90">
        <v>95350402</v>
      </c>
      <c r="E151"/>
      <c r="F151" t="s">
        <v>488</v>
      </c>
      <c r="G151" s="86">
        <v>41767</v>
      </c>
      <c r="H151" t="s">
        <v>149</v>
      </c>
      <c r="I151" s="89">
        <v>4.49</v>
      </c>
      <c r="J151" t="s">
        <v>676</v>
      </c>
      <c r="K151" t="s">
        <v>102</v>
      </c>
      <c r="L151" s="88">
        <v>5.3499999999999999E-2</v>
      </c>
      <c r="M151" s="88">
        <v>2.7900000000000001E-2</v>
      </c>
      <c r="N151" s="89">
        <v>93.66</v>
      </c>
      <c r="O151" s="89">
        <v>124.87</v>
      </c>
      <c r="P151" s="89">
        <v>0.116953242</v>
      </c>
      <c r="Q151" s="88">
        <v>2.0000000000000001E-4</v>
      </c>
      <c r="R151" s="88">
        <v>0</v>
      </c>
      <c r="W151" s="91"/>
    </row>
    <row r="152" spans="2:23">
      <c r="B152" t="s">
        <v>2818</v>
      </c>
      <c r="C152" t="s">
        <v>2047</v>
      </c>
      <c r="D152" s="90">
        <v>9533</v>
      </c>
      <c r="E152"/>
      <c r="F152" t="s">
        <v>2052</v>
      </c>
      <c r="G152" s="86">
        <v>45015</v>
      </c>
      <c r="H152" t="s">
        <v>983</v>
      </c>
      <c r="I152" s="89">
        <v>3.88</v>
      </c>
      <c r="J152" t="s">
        <v>558</v>
      </c>
      <c r="K152" t="s">
        <v>102</v>
      </c>
      <c r="L152" s="88">
        <v>3.3599999999999998E-2</v>
      </c>
      <c r="M152" s="88">
        <v>3.4200000000000001E-2</v>
      </c>
      <c r="N152" s="89">
        <v>4706.38</v>
      </c>
      <c r="O152" s="89">
        <v>102.86</v>
      </c>
      <c r="P152" s="89">
        <v>4.840982468</v>
      </c>
      <c r="Q152" s="88">
        <v>8.0000000000000002E-3</v>
      </c>
      <c r="R152" s="88">
        <v>0</v>
      </c>
      <c r="W152" s="91"/>
    </row>
    <row r="153" spans="2:23">
      <c r="B153" t="s">
        <v>2817</v>
      </c>
      <c r="C153" t="s">
        <v>2050</v>
      </c>
      <c r="D153" s="90">
        <v>9139</v>
      </c>
      <c r="E153"/>
      <c r="F153" t="s">
        <v>2052</v>
      </c>
      <c r="G153" s="86">
        <v>44748</v>
      </c>
      <c r="H153" t="s">
        <v>983</v>
      </c>
      <c r="I153" s="89">
        <v>1.65</v>
      </c>
      <c r="J153" t="s">
        <v>356</v>
      </c>
      <c r="K153" t="s">
        <v>102</v>
      </c>
      <c r="L153" s="88">
        <v>7.5700000000000003E-2</v>
      </c>
      <c r="M153" s="88">
        <v>8.2100000000000006E-2</v>
      </c>
      <c r="N153" s="89">
        <v>555.37</v>
      </c>
      <c r="O153" s="89">
        <v>101.06</v>
      </c>
      <c r="P153" s="89">
        <v>0.56125692199999999</v>
      </c>
      <c r="Q153" s="88">
        <v>8.9999999999999998E-4</v>
      </c>
      <c r="R153" s="88">
        <v>0</v>
      </c>
      <c r="W153" s="91"/>
    </row>
    <row r="154" spans="2:23">
      <c r="B154" t="s">
        <v>2814</v>
      </c>
      <c r="C154" t="s">
        <v>2050</v>
      </c>
      <c r="D154" s="90">
        <v>71270</v>
      </c>
      <c r="E154"/>
      <c r="F154" t="s">
        <v>2052</v>
      </c>
      <c r="G154" s="86">
        <v>43631</v>
      </c>
      <c r="H154" t="s">
        <v>983</v>
      </c>
      <c r="I154" s="89">
        <v>4.8499999999999996</v>
      </c>
      <c r="J154" t="s">
        <v>356</v>
      </c>
      <c r="K154" t="s">
        <v>102</v>
      </c>
      <c r="L154" s="88">
        <v>3.1E-2</v>
      </c>
      <c r="M154" s="88">
        <v>2.9499999999999998E-2</v>
      </c>
      <c r="N154" s="89">
        <v>3036.14</v>
      </c>
      <c r="O154" s="89">
        <v>112.15</v>
      </c>
      <c r="P154" s="89">
        <v>3.4050310100000001</v>
      </c>
      <c r="Q154" s="88">
        <v>5.5999999999999999E-3</v>
      </c>
      <c r="R154" s="88">
        <v>0</v>
      </c>
      <c r="W154" s="91"/>
    </row>
    <row r="155" spans="2:23">
      <c r="B155" t="s">
        <v>2814</v>
      </c>
      <c r="C155" t="s">
        <v>2050</v>
      </c>
      <c r="D155" s="90">
        <v>71280</v>
      </c>
      <c r="E155"/>
      <c r="F155" t="s">
        <v>2052</v>
      </c>
      <c r="G155" s="86">
        <v>43634</v>
      </c>
      <c r="H155" t="s">
        <v>983</v>
      </c>
      <c r="I155" s="89">
        <v>4.87</v>
      </c>
      <c r="J155" t="s">
        <v>356</v>
      </c>
      <c r="K155" t="s">
        <v>102</v>
      </c>
      <c r="L155" s="88">
        <v>2.4899999999999999E-2</v>
      </c>
      <c r="M155" s="88">
        <v>2.9600000000000001E-2</v>
      </c>
      <c r="N155" s="89">
        <v>1276.31</v>
      </c>
      <c r="O155" s="89">
        <v>110.78</v>
      </c>
      <c r="P155" s="89">
        <v>1.4138962180000001</v>
      </c>
      <c r="Q155" s="88">
        <v>2.3E-3</v>
      </c>
      <c r="R155" s="88">
        <v>0</v>
      </c>
      <c r="W155" s="91"/>
    </row>
    <row r="156" spans="2:23">
      <c r="B156" t="s">
        <v>2814</v>
      </c>
      <c r="C156" t="s">
        <v>2050</v>
      </c>
      <c r="D156" s="90">
        <v>71300</v>
      </c>
      <c r="E156"/>
      <c r="F156" t="s">
        <v>2052</v>
      </c>
      <c r="G156" s="86">
        <v>43634</v>
      </c>
      <c r="H156" t="s">
        <v>983</v>
      </c>
      <c r="I156" s="89">
        <v>5.13</v>
      </c>
      <c r="J156" t="s">
        <v>356</v>
      </c>
      <c r="K156" t="s">
        <v>102</v>
      </c>
      <c r="L156" s="88">
        <v>3.5999999999999997E-2</v>
      </c>
      <c r="M156" s="88">
        <v>2.98E-2</v>
      </c>
      <c r="N156" s="89">
        <v>845.41</v>
      </c>
      <c r="O156" s="89">
        <v>115.05</v>
      </c>
      <c r="P156" s="89">
        <v>0.97264420500000004</v>
      </c>
      <c r="Q156" s="88">
        <v>1.6000000000000001E-3</v>
      </c>
      <c r="R156" s="88">
        <v>0</v>
      </c>
      <c r="W156" s="91"/>
    </row>
    <row r="157" spans="2:23">
      <c r="B157" t="s">
        <v>2820</v>
      </c>
      <c r="C157" t="s">
        <v>2047</v>
      </c>
      <c r="D157" s="90">
        <v>311829</v>
      </c>
      <c r="E157"/>
      <c r="F157" t="s">
        <v>488</v>
      </c>
      <c r="G157" s="86">
        <v>40489</v>
      </c>
      <c r="H157" t="s">
        <v>149</v>
      </c>
      <c r="I157" s="89">
        <v>1.73</v>
      </c>
      <c r="J157" t="s">
        <v>356</v>
      </c>
      <c r="K157" t="s">
        <v>102</v>
      </c>
      <c r="L157" s="88">
        <v>5.7000000000000002E-2</v>
      </c>
      <c r="M157" s="88">
        <v>2.6499999999999999E-2</v>
      </c>
      <c r="N157" s="89">
        <v>829.22</v>
      </c>
      <c r="O157" s="89">
        <v>125.9</v>
      </c>
      <c r="P157" s="89">
        <v>1.04398798</v>
      </c>
      <c r="Q157" s="88">
        <v>1.6999999999999999E-3</v>
      </c>
      <c r="R157" s="88">
        <v>0</v>
      </c>
      <c r="W157" s="91"/>
    </row>
    <row r="158" spans="2:23">
      <c r="B158" s="83" t="s">
        <v>2824</v>
      </c>
      <c r="C158" t="s">
        <v>2047</v>
      </c>
      <c r="D158" s="90">
        <v>7491</v>
      </c>
      <c r="E158"/>
      <c r="F158" t="s">
        <v>882</v>
      </c>
      <c r="G158" s="86">
        <v>43899</v>
      </c>
      <c r="H158" t="s">
        <v>983</v>
      </c>
      <c r="I158" s="89">
        <v>3.12</v>
      </c>
      <c r="J158" t="s">
        <v>127</v>
      </c>
      <c r="K158" t="s">
        <v>102</v>
      </c>
      <c r="L158" s="88">
        <v>1.2999999999999999E-2</v>
      </c>
      <c r="M158" s="88">
        <v>2.5499999999999998E-2</v>
      </c>
      <c r="N158" s="89">
        <v>3260.6</v>
      </c>
      <c r="O158" s="89">
        <v>107.23</v>
      </c>
      <c r="P158" s="89">
        <v>3.4963413800000001</v>
      </c>
      <c r="Q158" s="88">
        <v>5.7999999999999996E-3</v>
      </c>
      <c r="R158" s="88">
        <v>0</v>
      </c>
      <c r="W158" s="91"/>
    </row>
    <row r="159" spans="2:23">
      <c r="B159" s="83" t="s">
        <v>2824</v>
      </c>
      <c r="C159" t="s">
        <v>2047</v>
      </c>
      <c r="D159" s="90">
        <v>7490</v>
      </c>
      <c r="E159"/>
      <c r="F159" t="s">
        <v>882</v>
      </c>
      <c r="G159" s="86">
        <v>43899</v>
      </c>
      <c r="H159" t="s">
        <v>983</v>
      </c>
      <c r="I159" s="89">
        <v>2.98</v>
      </c>
      <c r="J159" t="s">
        <v>127</v>
      </c>
      <c r="K159" t="s">
        <v>102</v>
      </c>
      <c r="L159" s="88">
        <v>2.3900000000000001E-2</v>
      </c>
      <c r="M159" s="88">
        <v>5.4399999999999997E-2</v>
      </c>
      <c r="N159" s="89">
        <v>53.94</v>
      </c>
      <c r="O159" s="89">
        <v>92.04</v>
      </c>
      <c r="P159" s="89">
        <v>4.9646375999999999E-2</v>
      </c>
      <c r="Q159" s="88">
        <v>1E-4</v>
      </c>
      <c r="R159" s="88">
        <v>0</v>
      </c>
      <c r="W159" s="91"/>
    </row>
    <row r="160" spans="2:23">
      <c r="B160" t="s">
        <v>2830</v>
      </c>
      <c r="C160" t="s">
        <v>2050</v>
      </c>
      <c r="D160" s="90">
        <v>72971</v>
      </c>
      <c r="E160"/>
      <c r="F160" t="s">
        <v>552</v>
      </c>
      <c r="G160" s="86">
        <v>43801</v>
      </c>
      <c r="H160" t="s">
        <v>208</v>
      </c>
      <c r="I160" s="89">
        <v>4.5999999999999996</v>
      </c>
      <c r="J160" t="s">
        <v>336</v>
      </c>
      <c r="K160" t="s">
        <v>110</v>
      </c>
      <c r="L160" s="88">
        <v>2.3599999999999999E-2</v>
      </c>
      <c r="M160" s="88">
        <v>5.9299999999999999E-2</v>
      </c>
      <c r="N160" s="89">
        <v>120.2</v>
      </c>
      <c r="O160" s="89">
        <v>86.08</v>
      </c>
      <c r="P160" s="89">
        <v>0.41982205919999999</v>
      </c>
      <c r="Q160" s="88">
        <v>6.9999999999999999E-4</v>
      </c>
      <c r="R160" s="88">
        <v>0</v>
      </c>
      <c r="W160" s="91"/>
    </row>
    <row r="161" spans="2:23">
      <c r="B161" t="s">
        <v>2834</v>
      </c>
      <c r="C161" t="s">
        <v>2050</v>
      </c>
      <c r="D161" s="90">
        <v>9365</v>
      </c>
      <c r="E161"/>
      <c r="F161" t="s">
        <v>882</v>
      </c>
      <c r="G161" s="86">
        <v>44906</v>
      </c>
      <c r="H161" t="s">
        <v>983</v>
      </c>
      <c r="I161" s="89">
        <v>1.99</v>
      </c>
      <c r="J161" t="s">
        <v>356</v>
      </c>
      <c r="K161" t="s">
        <v>102</v>
      </c>
      <c r="L161" s="88">
        <v>7.6799999999999993E-2</v>
      </c>
      <c r="M161" s="88">
        <v>7.6999999999999999E-2</v>
      </c>
      <c r="N161" s="89">
        <v>0.39</v>
      </c>
      <c r="O161" s="89">
        <v>100.6</v>
      </c>
      <c r="P161" s="89">
        <v>3.9233999999999997E-4</v>
      </c>
      <c r="Q161" s="88">
        <v>0</v>
      </c>
      <c r="R161" s="88">
        <v>0</v>
      </c>
      <c r="W161" s="91"/>
    </row>
    <row r="162" spans="2:23">
      <c r="B162" t="s">
        <v>2834</v>
      </c>
      <c r="C162" t="s">
        <v>2050</v>
      </c>
      <c r="D162" s="90">
        <v>9509</v>
      </c>
      <c r="E162"/>
      <c r="F162" t="s">
        <v>882</v>
      </c>
      <c r="G162" s="86">
        <v>44991</v>
      </c>
      <c r="H162" t="s">
        <v>983</v>
      </c>
      <c r="I162" s="89">
        <v>1.99</v>
      </c>
      <c r="J162" t="s">
        <v>356</v>
      </c>
      <c r="K162" t="s">
        <v>102</v>
      </c>
      <c r="L162" s="88">
        <v>7.6799999999999993E-2</v>
      </c>
      <c r="M162" s="88">
        <v>7.3899999999999993E-2</v>
      </c>
      <c r="N162" s="89">
        <v>19.260000000000002</v>
      </c>
      <c r="O162" s="89">
        <v>101.18</v>
      </c>
      <c r="P162" s="89">
        <v>1.9487267999999999E-2</v>
      </c>
      <c r="Q162" s="88">
        <v>0</v>
      </c>
      <c r="R162" s="88">
        <v>0</v>
      </c>
      <c r="W162" s="91"/>
    </row>
    <row r="163" spans="2:23">
      <c r="B163" t="s">
        <v>2834</v>
      </c>
      <c r="C163" t="s">
        <v>2050</v>
      </c>
      <c r="D163" s="90">
        <v>9316</v>
      </c>
      <c r="E163"/>
      <c r="F163" t="s">
        <v>882</v>
      </c>
      <c r="G163" s="86">
        <v>44885</v>
      </c>
      <c r="H163" t="s">
        <v>983</v>
      </c>
      <c r="I163" s="89">
        <v>1.99</v>
      </c>
      <c r="J163" t="s">
        <v>356</v>
      </c>
      <c r="K163" t="s">
        <v>102</v>
      </c>
      <c r="L163" s="88">
        <v>7.6799999999999993E-2</v>
      </c>
      <c r="M163" s="88">
        <v>8.0500000000000002E-2</v>
      </c>
      <c r="N163" s="89">
        <v>150.63999999999999</v>
      </c>
      <c r="O163" s="89">
        <v>99.96</v>
      </c>
      <c r="P163" s="89">
        <v>0.15057974399999999</v>
      </c>
      <c r="Q163" s="88">
        <v>2.0000000000000001E-4</v>
      </c>
      <c r="R163" s="88">
        <v>0</v>
      </c>
      <c r="W163" s="91"/>
    </row>
    <row r="164" spans="2:23">
      <c r="B164" t="s">
        <v>2828</v>
      </c>
      <c r="C164" t="s">
        <v>2050</v>
      </c>
      <c r="D164" s="90">
        <v>539178</v>
      </c>
      <c r="E164"/>
      <c r="F164" t="s">
        <v>559</v>
      </c>
      <c r="G164" s="86">
        <v>45015</v>
      </c>
      <c r="H164" t="s">
        <v>149</v>
      </c>
      <c r="I164" s="89">
        <v>5.09</v>
      </c>
      <c r="J164" t="s">
        <v>336</v>
      </c>
      <c r="K164" t="s">
        <v>102</v>
      </c>
      <c r="L164" s="88">
        <v>4.4999999999999998E-2</v>
      </c>
      <c r="M164" s="88">
        <v>3.8199999999999998E-2</v>
      </c>
      <c r="N164" s="89">
        <v>2973.26</v>
      </c>
      <c r="O164" s="89">
        <v>105.93</v>
      </c>
      <c r="P164" s="89">
        <v>3.149574318</v>
      </c>
      <c r="Q164" s="88">
        <v>5.1999999999999998E-3</v>
      </c>
      <c r="R164" s="88">
        <v>0</v>
      </c>
      <c r="W164" s="91"/>
    </row>
    <row r="165" spans="2:23">
      <c r="B165" t="s">
        <v>2831</v>
      </c>
      <c r="C165" t="s">
        <v>2050</v>
      </c>
      <c r="D165" s="90">
        <v>8405</v>
      </c>
      <c r="E165"/>
      <c r="F165" t="s">
        <v>559</v>
      </c>
      <c r="G165" s="86">
        <v>44322</v>
      </c>
      <c r="H165" t="s">
        <v>149</v>
      </c>
      <c r="I165" s="89">
        <v>8.41</v>
      </c>
      <c r="J165" t="s">
        <v>676</v>
      </c>
      <c r="K165" t="s">
        <v>102</v>
      </c>
      <c r="L165" s="88">
        <v>2.5600000000000001E-2</v>
      </c>
      <c r="M165" s="88">
        <v>4.6300000000000001E-2</v>
      </c>
      <c r="N165" s="89">
        <v>2081.27</v>
      </c>
      <c r="O165" s="89">
        <v>93.11</v>
      </c>
      <c r="P165" s="89">
        <v>1.937870497</v>
      </c>
      <c r="Q165" s="88">
        <v>3.2000000000000002E-3</v>
      </c>
      <c r="R165" s="88">
        <v>0</v>
      </c>
      <c r="W165" s="91"/>
    </row>
    <row r="166" spans="2:23">
      <c r="B166" t="s">
        <v>2831</v>
      </c>
      <c r="C166" t="s">
        <v>2050</v>
      </c>
      <c r="D166" s="90">
        <v>8581</v>
      </c>
      <c r="E166"/>
      <c r="F166" t="s">
        <v>559</v>
      </c>
      <c r="G166" s="86">
        <v>44418</v>
      </c>
      <c r="H166" t="s">
        <v>149</v>
      </c>
      <c r="I166" s="89">
        <v>8.52</v>
      </c>
      <c r="J166" t="s">
        <v>676</v>
      </c>
      <c r="K166" t="s">
        <v>102</v>
      </c>
      <c r="L166" s="88">
        <v>2.2700000000000001E-2</v>
      </c>
      <c r="M166" s="88">
        <v>4.4699999999999997E-2</v>
      </c>
      <c r="N166" s="89">
        <v>2074.14</v>
      </c>
      <c r="O166" s="89">
        <v>91.06</v>
      </c>
      <c r="P166" s="89">
        <v>1.8887118839999999</v>
      </c>
      <c r="Q166" s="88">
        <v>3.0999999999999999E-3</v>
      </c>
      <c r="R166" s="88">
        <v>0</v>
      </c>
      <c r="W166" s="91"/>
    </row>
    <row r="167" spans="2:23">
      <c r="B167" t="s">
        <v>2831</v>
      </c>
      <c r="C167" t="s">
        <v>2050</v>
      </c>
      <c r="D167" s="90">
        <v>8761</v>
      </c>
      <c r="E167"/>
      <c r="F167" t="s">
        <v>559</v>
      </c>
      <c r="G167" s="86">
        <v>44530</v>
      </c>
      <c r="H167" t="s">
        <v>149</v>
      </c>
      <c r="I167" s="89">
        <v>8.58</v>
      </c>
      <c r="J167" t="s">
        <v>676</v>
      </c>
      <c r="K167" t="s">
        <v>102</v>
      </c>
      <c r="L167" s="88">
        <v>1.7899999999999999E-2</v>
      </c>
      <c r="M167" s="88">
        <v>4.7399999999999998E-2</v>
      </c>
      <c r="N167" s="89">
        <v>1709.12</v>
      </c>
      <c r="O167" s="89">
        <v>84.09</v>
      </c>
      <c r="P167" s="89">
        <v>1.4371990079999999</v>
      </c>
      <c r="Q167" s="88">
        <v>2.3999999999999998E-3</v>
      </c>
      <c r="R167" s="88">
        <v>0</v>
      </c>
      <c r="W167" s="91"/>
    </row>
    <row r="168" spans="2:23">
      <c r="B168" t="s">
        <v>2831</v>
      </c>
      <c r="C168" t="s">
        <v>2050</v>
      </c>
      <c r="D168" s="90">
        <v>8946</v>
      </c>
      <c r="E168"/>
      <c r="F168" t="s">
        <v>559</v>
      </c>
      <c r="G168" s="86">
        <v>44612</v>
      </c>
      <c r="H168" t="s">
        <v>149</v>
      </c>
      <c r="I168" s="89">
        <v>8.4</v>
      </c>
      <c r="J168" t="s">
        <v>676</v>
      </c>
      <c r="K168" t="s">
        <v>102</v>
      </c>
      <c r="L168" s="88">
        <v>2.3599999999999999E-2</v>
      </c>
      <c r="M168" s="88">
        <v>4.8099999999999997E-2</v>
      </c>
      <c r="N168" s="89">
        <v>2004.34</v>
      </c>
      <c r="O168" s="89">
        <v>88.09</v>
      </c>
      <c r="P168" s="89">
        <v>1.7656231060000001</v>
      </c>
      <c r="Q168" s="88">
        <v>2.8999999999999998E-3</v>
      </c>
      <c r="R168" s="88">
        <v>0</v>
      </c>
      <c r="W168" s="91"/>
    </row>
    <row r="169" spans="2:23">
      <c r="B169" t="s">
        <v>2831</v>
      </c>
      <c r="C169" t="s">
        <v>2050</v>
      </c>
      <c r="D169" s="90">
        <v>9031</v>
      </c>
      <c r="E169"/>
      <c r="F169" t="s">
        <v>559</v>
      </c>
      <c r="G169" s="86">
        <v>44662</v>
      </c>
      <c r="H169" t="s">
        <v>149</v>
      </c>
      <c r="I169" s="89">
        <v>8.4499999999999993</v>
      </c>
      <c r="J169" t="s">
        <v>676</v>
      </c>
      <c r="K169" t="s">
        <v>102</v>
      </c>
      <c r="L169" s="88">
        <v>2.4E-2</v>
      </c>
      <c r="M169" s="88">
        <v>4.5999999999999999E-2</v>
      </c>
      <c r="N169" s="89">
        <v>2282.7800000000002</v>
      </c>
      <c r="O169" s="89">
        <v>89.33</v>
      </c>
      <c r="P169" s="89">
        <v>2.0392073740000001</v>
      </c>
      <c r="Q169" s="88">
        <v>3.3999999999999998E-3</v>
      </c>
      <c r="R169" s="88">
        <v>0</v>
      </c>
      <c r="W169" s="91"/>
    </row>
    <row r="170" spans="2:23">
      <c r="B170" t="s">
        <v>2831</v>
      </c>
      <c r="C170" t="s">
        <v>2050</v>
      </c>
      <c r="D170" s="90">
        <v>9797</v>
      </c>
      <c r="E170"/>
      <c r="F170" t="s">
        <v>559</v>
      </c>
      <c r="G170" s="86">
        <v>45197</v>
      </c>
      <c r="H170" t="s">
        <v>149</v>
      </c>
      <c r="I170" s="89">
        <v>8.1999999999999993</v>
      </c>
      <c r="J170" t="s">
        <v>676</v>
      </c>
      <c r="K170" t="s">
        <v>102</v>
      </c>
      <c r="L170" s="88">
        <v>4.1200000000000001E-2</v>
      </c>
      <c r="M170" s="88">
        <v>4.48E-2</v>
      </c>
      <c r="N170" s="89">
        <v>1072.8</v>
      </c>
      <c r="O170" s="89">
        <v>100</v>
      </c>
      <c r="P170" s="89">
        <v>1.0728</v>
      </c>
      <c r="Q170" s="88">
        <v>1.8E-3</v>
      </c>
      <c r="R170" s="88">
        <v>0</v>
      </c>
      <c r="W170" s="91"/>
    </row>
    <row r="171" spans="2:23">
      <c r="B171" t="s">
        <v>2831</v>
      </c>
      <c r="C171" t="s">
        <v>2050</v>
      </c>
      <c r="D171" s="90">
        <v>7898</v>
      </c>
      <c r="E171"/>
      <c r="F171" t="s">
        <v>559</v>
      </c>
      <c r="G171" s="86">
        <v>44074</v>
      </c>
      <c r="H171" t="s">
        <v>149</v>
      </c>
      <c r="I171" s="89">
        <v>8.6</v>
      </c>
      <c r="J171" t="s">
        <v>676</v>
      </c>
      <c r="K171" t="s">
        <v>102</v>
      </c>
      <c r="L171" s="88">
        <v>2.35E-2</v>
      </c>
      <c r="M171" s="88">
        <v>4.1099999999999998E-2</v>
      </c>
      <c r="N171" s="89">
        <v>3613.88</v>
      </c>
      <c r="O171" s="89">
        <v>95.92</v>
      </c>
      <c r="P171" s="89">
        <v>3.4664336960000002</v>
      </c>
      <c r="Q171" s="88">
        <v>5.7000000000000002E-3</v>
      </c>
      <c r="R171" s="88">
        <v>0</v>
      </c>
      <c r="W171" s="91"/>
    </row>
    <row r="172" spans="2:23">
      <c r="B172" t="s">
        <v>2831</v>
      </c>
      <c r="C172" t="s">
        <v>2050</v>
      </c>
      <c r="D172" s="90">
        <v>8154</v>
      </c>
      <c r="E172"/>
      <c r="F172" t="s">
        <v>559</v>
      </c>
      <c r="G172" s="86">
        <v>44189</v>
      </c>
      <c r="H172" t="s">
        <v>149</v>
      </c>
      <c r="I172" s="89">
        <v>8.51</v>
      </c>
      <c r="J172" t="s">
        <v>676</v>
      </c>
      <c r="K172" t="s">
        <v>102</v>
      </c>
      <c r="L172" s="88">
        <v>2.47E-2</v>
      </c>
      <c r="M172" s="88">
        <v>4.36E-2</v>
      </c>
      <c r="N172" s="89">
        <v>452.12</v>
      </c>
      <c r="O172" s="89">
        <v>95.05</v>
      </c>
      <c r="P172" s="89">
        <v>0.42974005999999998</v>
      </c>
      <c r="Q172" s="88">
        <v>6.9999999999999999E-4</v>
      </c>
      <c r="R172" s="88">
        <v>0</v>
      </c>
      <c r="W172" s="91"/>
    </row>
    <row r="173" spans="2:23">
      <c r="B173" t="s">
        <v>2831</v>
      </c>
      <c r="C173" t="s">
        <v>2050</v>
      </c>
      <c r="D173" s="90">
        <v>9796</v>
      </c>
      <c r="E173"/>
      <c r="F173" t="s">
        <v>559</v>
      </c>
      <c r="G173" s="86">
        <v>45197</v>
      </c>
      <c r="H173" t="s">
        <v>149</v>
      </c>
      <c r="I173" s="89">
        <v>8.1999999999999993</v>
      </c>
      <c r="J173" t="s">
        <v>676</v>
      </c>
      <c r="K173" t="s">
        <v>102</v>
      </c>
      <c r="L173" s="88">
        <v>4.1200000000000001E-2</v>
      </c>
      <c r="M173" s="88">
        <v>4.1799999999999997E-2</v>
      </c>
      <c r="N173" s="89">
        <v>35.270000000000003</v>
      </c>
      <c r="O173" s="89">
        <v>100</v>
      </c>
      <c r="P173" s="89">
        <v>3.5270000000000003E-2</v>
      </c>
      <c r="Q173" s="88">
        <v>1E-4</v>
      </c>
      <c r="R173" s="88">
        <v>0</v>
      </c>
      <c r="W173" s="91"/>
    </row>
    <row r="174" spans="2:23">
      <c r="B174" t="s">
        <v>2837</v>
      </c>
      <c r="C174" t="s">
        <v>2047</v>
      </c>
      <c r="D174" s="90">
        <v>3364</v>
      </c>
      <c r="E174"/>
      <c r="F174" t="s">
        <v>552</v>
      </c>
      <c r="G174" s="86">
        <v>41639</v>
      </c>
      <c r="H174" t="s">
        <v>208</v>
      </c>
      <c r="I174" s="89">
        <v>0.26</v>
      </c>
      <c r="J174" t="s">
        <v>748</v>
      </c>
      <c r="K174" t="s">
        <v>102</v>
      </c>
      <c r="L174" s="88">
        <v>3.6999999999999998E-2</v>
      </c>
      <c r="M174" s="88">
        <v>6.9599999999999995E-2</v>
      </c>
      <c r="N174" s="89">
        <v>759.37</v>
      </c>
      <c r="O174" s="89">
        <v>111.28</v>
      </c>
      <c r="P174" s="89">
        <v>0.84502693600000001</v>
      </c>
      <c r="Q174" s="88">
        <v>1.4E-3</v>
      </c>
      <c r="R174" s="88">
        <v>0</v>
      </c>
      <c r="W174" s="91"/>
    </row>
    <row r="175" spans="2:23">
      <c r="B175" t="s">
        <v>2837</v>
      </c>
      <c r="C175" t="s">
        <v>2047</v>
      </c>
      <c r="D175" s="90">
        <v>458869</v>
      </c>
      <c r="E175"/>
      <c r="F175" t="s">
        <v>552</v>
      </c>
      <c r="G175" s="86">
        <v>42759</v>
      </c>
      <c r="H175" t="s">
        <v>208</v>
      </c>
      <c r="I175" s="89">
        <v>1.73</v>
      </c>
      <c r="J175" t="s">
        <v>748</v>
      </c>
      <c r="K175" t="s">
        <v>102</v>
      </c>
      <c r="L175" s="88">
        <v>3.8800000000000001E-2</v>
      </c>
      <c r="M175" s="88">
        <v>5.8099999999999999E-2</v>
      </c>
      <c r="N175" s="89">
        <v>31.69</v>
      </c>
      <c r="O175" s="89">
        <v>97.57</v>
      </c>
      <c r="P175" s="89">
        <v>3.0919933E-2</v>
      </c>
      <c r="Q175" s="88">
        <v>1E-4</v>
      </c>
      <c r="R175" s="88">
        <v>0</v>
      </c>
      <c r="W175" s="91"/>
    </row>
    <row r="176" spans="2:23">
      <c r="B176" t="s">
        <v>2837</v>
      </c>
      <c r="C176" t="s">
        <v>2047</v>
      </c>
      <c r="D176" s="90">
        <v>458870</v>
      </c>
      <c r="E176"/>
      <c r="F176" t="s">
        <v>552</v>
      </c>
      <c r="G176" s="86">
        <v>42759</v>
      </c>
      <c r="H176" t="s">
        <v>208</v>
      </c>
      <c r="I176" s="89">
        <v>1.69</v>
      </c>
      <c r="J176" t="s">
        <v>748</v>
      </c>
      <c r="K176" t="s">
        <v>102</v>
      </c>
      <c r="L176" s="88">
        <v>7.0499999999999993E-2</v>
      </c>
      <c r="M176" s="88">
        <v>7.17E-2</v>
      </c>
      <c r="N176" s="89">
        <v>31.69</v>
      </c>
      <c r="O176" s="89">
        <v>101.25</v>
      </c>
      <c r="P176" s="89">
        <v>3.2086125E-2</v>
      </c>
      <c r="Q176" s="88">
        <v>1E-4</v>
      </c>
      <c r="R176" s="88">
        <v>0</v>
      </c>
      <c r="W176" s="91"/>
    </row>
    <row r="177" spans="2:23">
      <c r="B177" t="s">
        <v>2837</v>
      </c>
      <c r="C177" t="s">
        <v>2047</v>
      </c>
      <c r="D177" s="90">
        <v>364477</v>
      </c>
      <c r="E177"/>
      <c r="F177" t="s">
        <v>552</v>
      </c>
      <c r="G177" s="86">
        <v>42004</v>
      </c>
      <c r="H177" t="s">
        <v>208</v>
      </c>
      <c r="I177" s="89">
        <v>0.74</v>
      </c>
      <c r="J177" t="s">
        <v>748</v>
      </c>
      <c r="K177" t="s">
        <v>102</v>
      </c>
      <c r="L177" s="88">
        <v>3.6999999999999998E-2</v>
      </c>
      <c r="M177" s="88">
        <v>0.10879999999999999</v>
      </c>
      <c r="N177" s="89">
        <v>759.37</v>
      </c>
      <c r="O177" s="89">
        <v>106.86</v>
      </c>
      <c r="P177" s="89">
        <v>0.81146278199999999</v>
      </c>
      <c r="Q177" s="88">
        <v>1.2999999999999999E-3</v>
      </c>
      <c r="R177" s="88">
        <v>0</v>
      </c>
      <c r="W177" s="91"/>
    </row>
    <row r="178" spans="2:23">
      <c r="B178" t="s">
        <v>2836</v>
      </c>
      <c r="C178" t="s">
        <v>2050</v>
      </c>
      <c r="D178" s="90">
        <v>451305</v>
      </c>
      <c r="E178"/>
      <c r="F178" t="s">
        <v>882</v>
      </c>
      <c r="G178" s="86">
        <v>42521</v>
      </c>
      <c r="H178" t="s">
        <v>983</v>
      </c>
      <c r="I178" s="89">
        <v>1.37</v>
      </c>
      <c r="J178" t="s">
        <v>127</v>
      </c>
      <c r="K178" t="s">
        <v>102</v>
      </c>
      <c r="L178" s="88">
        <v>2.3E-2</v>
      </c>
      <c r="M178" s="88">
        <v>3.9E-2</v>
      </c>
      <c r="N178" s="89">
        <v>377.03</v>
      </c>
      <c r="O178" s="89">
        <v>110.83</v>
      </c>
      <c r="P178" s="89">
        <v>0.41786234900000002</v>
      </c>
      <c r="Q178" s="88">
        <v>6.9999999999999999E-4</v>
      </c>
      <c r="R178" s="88">
        <v>0</v>
      </c>
      <c r="W178" s="91"/>
    </row>
    <row r="179" spans="2:23">
      <c r="B179" t="s">
        <v>2836</v>
      </c>
      <c r="C179" t="s">
        <v>2050</v>
      </c>
      <c r="D179" s="90">
        <v>451301</v>
      </c>
      <c r="E179"/>
      <c r="F179" t="s">
        <v>882</v>
      </c>
      <c r="G179" s="86">
        <v>42474</v>
      </c>
      <c r="H179" t="s">
        <v>983</v>
      </c>
      <c r="I179" s="89">
        <v>0.36</v>
      </c>
      <c r="J179" t="s">
        <v>127</v>
      </c>
      <c r="K179" t="s">
        <v>102</v>
      </c>
      <c r="L179" s="88">
        <v>3.1800000000000002E-2</v>
      </c>
      <c r="M179" s="88">
        <v>7.1199999999999999E-2</v>
      </c>
      <c r="N179" s="89">
        <v>10.66</v>
      </c>
      <c r="O179" s="89">
        <v>98.78</v>
      </c>
      <c r="P179" s="89">
        <v>1.0529948000000001E-2</v>
      </c>
      <c r="Q179" s="88">
        <v>0</v>
      </c>
      <c r="R179" s="88">
        <v>0</v>
      </c>
      <c r="W179" s="91"/>
    </row>
    <row r="180" spans="2:23">
      <c r="B180" t="s">
        <v>2836</v>
      </c>
      <c r="C180" t="s">
        <v>2050</v>
      </c>
      <c r="D180" s="90">
        <v>451304</v>
      </c>
      <c r="E180"/>
      <c r="F180" t="s">
        <v>882</v>
      </c>
      <c r="G180" s="86">
        <v>42474</v>
      </c>
      <c r="H180" t="s">
        <v>983</v>
      </c>
      <c r="I180" s="89">
        <v>0.36</v>
      </c>
      <c r="J180" t="s">
        <v>127</v>
      </c>
      <c r="K180" t="s">
        <v>102</v>
      </c>
      <c r="L180" s="88">
        <v>6.8500000000000005E-2</v>
      </c>
      <c r="M180" s="88">
        <v>6.4199999999999993E-2</v>
      </c>
      <c r="N180" s="89">
        <v>10.39</v>
      </c>
      <c r="O180" s="89">
        <v>100.46</v>
      </c>
      <c r="P180" s="89">
        <v>1.0437794E-2</v>
      </c>
      <c r="Q180" s="88">
        <v>0</v>
      </c>
      <c r="R180" s="88">
        <v>0</v>
      </c>
      <c r="W180" s="91"/>
    </row>
    <row r="181" spans="2:23">
      <c r="B181" t="s">
        <v>2836</v>
      </c>
      <c r="C181" t="s">
        <v>2050</v>
      </c>
      <c r="D181" s="90">
        <v>451302</v>
      </c>
      <c r="E181"/>
      <c r="F181" t="s">
        <v>882</v>
      </c>
      <c r="G181" s="86">
        <v>42562</v>
      </c>
      <c r="H181" t="s">
        <v>983</v>
      </c>
      <c r="I181" s="89">
        <v>1.36</v>
      </c>
      <c r="J181" t="s">
        <v>127</v>
      </c>
      <c r="K181" t="s">
        <v>102</v>
      </c>
      <c r="L181" s="88">
        <v>3.3700000000000001E-2</v>
      </c>
      <c r="M181" s="88">
        <v>6.83E-2</v>
      </c>
      <c r="N181" s="89">
        <v>6.48</v>
      </c>
      <c r="O181" s="89">
        <v>95.78</v>
      </c>
      <c r="P181" s="89">
        <v>6.2065439999999996E-3</v>
      </c>
      <c r="Q181" s="88">
        <v>0</v>
      </c>
      <c r="R181" s="88">
        <v>0</v>
      </c>
      <c r="W181" s="91"/>
    </row>
    <row r="182" spans="2:23">
      <c r="B182" t="s">
        <v>2836</v>
      </c>
      <c r="C182" t="s">
        <v>2050</v>
      </c>
      <c r="D182" s="90">
        <v>454754</v>
      </c>
      <c r="E182"/>
      <c r="F182" t="s">
        <v>882</v>
      </c>
      <c r="G182" s="86">
        <v>42710</v>
      </c>
      <c r="H182" t="s">
        <v>983</v>
      </c>
      <c r="I182" s="89">
        <v>1.54</v>
      </c>
      <c r="J182" t="s">
        <v>127</v>
      </c>
      <c r="K182" t="s">
        <v>102</v>
      </c>
      <c r="L182" s="88">
        <v>3.8399999999999997E-2</v>
      </c>
      <c r="M182" s="88">
        <v>6.7599999999999993E-2</v>
      </c>
      <c r="N182" s="89">
        <v>4.22</v>
      </c>
      <c r="O182" s="89">
        <v>96</v>
      </c>
      <c r="P182" s="89">
        <v>4.0511999999999996E-3</v>
      </c>
      <c r="Q182" s="88">
        <v>0</v>
      </c>
      <c r="R182" s="88">
        <v>0</v>
      </c>
      <c r="W182" s="91"/>
    </row>
    <row r="183" spans="2:23">
      <c r="B183" t="s">
        <v>2836</v>
      </c>
      <c r="C183" t="s">
        <v>2050</v>
      </c>
      <c r="D183" s="90">
        <v>454874</v>
      </c>
      <c r="E183"/>
      <c r="F183" t="s">
        <v>882</v>
      </c>
      <c r="G183" s="86">
        <v>42717</v>
      </c>
      <c r="H183" t="s">
        <v>983</v>
      </c>
      <c r="I183" s="89">
        <v>1.54</v>
      </c>
      <c r="J183" t="s">
        <v>127</v>
      </c>
      <c r="K183" t="s">
        <v>102</v>
      </c>
      <c r="L183" s="88">
        <v>3.85E-2</v>
      </c>
      <c r="M183" s="88">
        <v>6.7599999999999993E-2</v>
      </c>
      <c r="N183" s="89">
        <v>1.41</v>
      </c>
      <c r="O183" s="89">
        <v>96.02</v>
      </c>
      <c r="P183" s="89">
        <v>1.353882E-3</v>
      </c>
      <c r="Q183" s="88">
        <v>0</v>
      </c>
      <c r="R183" s="88">
        <v>0</v>
      </c>
      <c r="W183" s="91"/>
    </row>
    <row r="184" spans="2:23">
      <c r="B184" t="s">
        <v>2842</v>
      </c>
      <c r="C184" t="s">
        <v>2050</v>
      </c>
      <c r="D184" s="90">
        <v>462345</v>
      </c>
      <c r="E184"/>
      <c r="F184" t="s">
        <v>559</v>
      </c>
      <c r="G184" s="86">
        <v>42794</v>
      </c>
      <c r="H184" t="s">
        <v>149</v>
      </c>
      <c r="I184" s="89">
        <v>5.04</v>
      </c>
      <c r="J184" t="s">
        <v>676</v>
      </c>
      <c r="K184" t="s">
        <v>102</v>
      </c>
      <c r="L184" s="88">
        <v>2.9000000000000001E-2</v>
      </c>
      <c r="M184" s="88">
        <v>2.8500000000000001E-2</v>
      </c>
      <c r="N184" s="89">
        <v>6512.82</v>
      </c>
      <c r="O184" s="89">
        <v>116.33</v>
      </c>
      <c r="P184" s="89">
        <v>7.5763635059999999</v>
      </c>
      <c r="Q184" s="88">
        <v>1.2500000000000001E-2</v>
      </c>
      <c r="R184" s="88">
        <v>1E-4</v>
      </c>
      <c r="W184" s="91"/>
    </row>
    <row r="185" spans="2:23">
      <c r="B185" t="s">
        <v>2827</v>
      </c>
      <c r="C185" t="s">
        <v>2050</v>
      </c>
      <c r="D185" s="90">
        <v>8171</v>
      </c>
      <c r="E185"/>
      <c r="F185" t="s">
        <v>559</v>
      </c>
      <c r="G185" s="86">
        <v>44200</v>
      </c>
      <c r="H185" t="s">
        <v>149</v>
      </c>
      <c r="I185" s="89">
        <v>7.47</v>
      </c>
      <c r="J185" t="s">
        <v>676</v>
      </c>
      <c r="K185" t="s">
        <v>102</v>
      </c>
      <c r="L185" s="88">
        <v>3.1E-2</v>
      </c>
      <c r="M185" s="88">
        <v>5.0599999999999999E-2</v>
      </c>
      <c r="N185" s="89">
        <v>335.67</v>
      </c>
      <c r="O185" s="89">
        <v>94.04</v>
      </c>
      <c r="P185" s="89">
        <v>0.31566406800000002</v>
      </c>
      <c r="Q185" s="88">
        <v>5.0000000000000001E-4</v>
      </c>
      <c r="R185" s="88">
        <v>0</v>
      </c>
      <c r="W185" s="91"/>
    </row>
    <row r="186" spans="2:23">
      <c r="B186" t="s">
        <v>2827</v>
      </c>
      <c r="C186" t="s">
        <v>2050</v>
      </c>
      <c r="D186" s="90">
        <v>8362</v>
      </c>
      <c r="E186"/>
      <c r="F186" t="s">
        <v>559</v>
      </c>
      <c r="G186" s="86">
        <v>44290</v>
      </c>
      <c r="H186" t="s">
        <v>149</v>
      </c>
      <c r="I186" s="89">
        <v>7.39</v>
      </c>
      <c r="J186" t="s">
        <v>676</v>
      </c>
      <c r="K186" t="s">
        <v>102</v>
      </c>
      <c r="L186" s="88">
        <v>3.1E-2</v>
      </c>
      <c r="M186" s="88">
        <v>5.3999999999999999E-2</v>
      </c>
      <c r="N186" s="89">
        <v>644.73</v>
      </c>
      <c r="O186" s="89">
        <v>91.69</v>
      </c>
      <c r="P186" s="89">
        <v>0.59115293700000004</v>
      </c>
      <c r="Q186" s="88">
        <v>1E-3</v>
      </c>
      <c r="R186" s="88">
        <v>0</v>
      </c>
      <c r="W186" s="91"/>
    </row>
    <row r="187" spans="2:23">
      <c r="B187" t="s">
        <v>2827</v>
      </c>
      <c r="C187" t="s">
        <v>2050</v>
      </c>
      <c r="D187" s="90">
        <v>8698</v>
      </c>
      <c r="E187"/>
      <c r="F187" t="s">
        <v>559</v>
      </c>
      <c r="G187" s="86">
        <v>44496</v>
      </c>
      <c r="H187" t="s">
        <v>149</v>
      </c>
      <c r="I187" s="89">
        <v>6.86</v>
      </c>
      <c r="J187" t="s">
        <v>676</v>
      </c>
      <c r="K187" t="s">
        <v>102</v>
      </c>
      <c r="L187" s="88">
        <v>3.1E-2</v>
      </c>
      <c r="M187" s="88">
        <v>7.8200000000000006E-2</v>
      </c>
      <c r="N187" s="89">
        <v>722.24</v>
      </c>
      <c r="O187" s="89">
        <v>76.25</v>
      </c>
      <c r="P187" s="89">
        <v>0.55070799999999998</v>
      </c>
      <c r="Q187" s="88">
        <v>8.9999999999999998E-4</v>
      </c>
      <c r="R187" s="88">
        <v>0</v>
      </c>
      <c r="W187" s="91"/>
    </row>
    <row r="188" spans="2:23">
      <c r="B188" t="s">
        <v>2827</v>
      </c>
      <c r="C188" t="s">
        <v>2050</v>
      </c>
      <c r="D188" s="90">
        <v>8953</v>
      </c>
      <c r="E188"/>
      <c r="F188" t="s">
        <v>559</v>
      </c>
      <c r="G188" s="86">
        <v>44615</v>
      </c>
      <c r="H188" t="s">
        <v>149</v>
      </c>
      <c r="I188" s="89">
        <v>7.08</v>
      </c>
      <c r="J188" t="s">
        <v>676</v>
      </c>
      <c r="K188" t="s">
        <v>102</v>
      </c>
      <c r="L188" s="88">
        <v>3.1E-2</v>
      </c>
      <c r="M188" s="88">
        <v>6.7400000000000002E-2</v>
      </c>
      <c r="N188" s="89">
        <v>876.73</v>
      </c>
      <c r="O188" s="89">
        <v>81.42</v>
      </c>
      <c r="P188" s="89">
        <v>0.71383356600000003</v>
      </c>
      <c r="Q188" s="88">
        <v>1.1999999999999999E-3</v>
      </c>
      <c r="R188" s="88">
        <v>0</v>
      </c>
      <c r="W188" s="91"/>
    </row>
    <row r="189" spans="2:23">
      <c r="B189" t="s">
        <v>2827</v>
      </c>
      <c r="C189" t="s">
        <v>2050</v>
      </c>
      <c r="D189" s="90">
        <v>9146</v>
      </c>
      <c r="E189"/>
      <c r="F189" t="s">
        <v>559</v>
      </c>
      <c r="G189" s="86">
        <v>44753</v>
      </c>
      <c r="H189" t="s">
        <v>149</v>
      </c>
      <c r="I189" s="89">
        <v>7.65</v>
      </c>
      <c r="J189" t="s">
        <v>676</v>
      </c>
      <c r="K189" t="s">
        <v>102</v>
      </c>
      <c r="L189" s="88">
        <v>3.2599999999999997E-2</v>
      </c>
      <c r="M189" s="88">
        <v>4.1099999999999998E-2</v>
      </c>
      <c r="N189" s="89">
        <v>1294.23</v>
      </c>
      <c r="O189" s="89">
        <v>96.63</v>
      </c>
      <c r="P189" s="89">
        <v>1.250614449</v>
      </c>
      <c r="Q189" s="88">
        <v>2.0999999999999999E-3</v>
      </c>
      <c r="R189" s="88">
        <v>0</v>
      </c>
      <c r="W189" s="91"/>
    </row>
    <row r="190" spans="2:23">
      <c r="B190" t="s">
        <v>2827</v>
      </c>
      <c r="C190" t="s">
        <v>2050</v>
      </c>
      <c r="D190" s="90">
        <v>9458</v>
      </c>
      <c r="E190"/>
      <c r="F190" t="s">
        <v>559</v>
      </c>
      <c r="G190" s="86">
        <v>44959</v>
      </c>
      <c r="H190" t="s">
        <v>149</v>
      </c>
      <c r="I190" s="89">
        <v>7.53</v>
      </c>
      <c r="J190" t="s">
        <v>676</v>
      </c>
      <c r="K190" t="s">
        <v>102</v>
      </c>
      <c r="L190" s="88">
        <v>3.8100000000000002E-2</v>
      </c>
      <c r="M190" s="88">
        <v>4.24E-2</v>
      </c>
      <c r="N190" s="89">
        <v>626.24</v>
      </c>
      <c r="O190" s="89">
        <v>97.67</v>
      </c>
      <c r="P190" s="89">
        <v>0.61164860799999998</v>
      </c>
      <c r="Q190" s="88">
        <v>1E-3</v>
      </c>
      <c r="R190" s="88">
        <v>0</v>
      </c>
      <c r="W190" s="91"/>
    </row>
    <row r="191" spans="2:23">
      <c r="B191" t="s">
        <v>2827</v>
      </c>
      <c r="C191" t="s">
        <v>2050</v>
      </c>
      <c r="D191" s="90">
        <v>9713</v>
      </c>
      <c r="E191"/>
      <c r="F191" t="s">
        <v>559</v>
      </c>
      <c r="G191" s="86">
        <v>45153</v>
      </c>
      <c r="H191" t="s">
        <v>149</v>
      </c>
      <c r="I191" s="89">
        <v>7.42</v>
      </c>
      <c r="J191" t="s">
        <v>676</v>
      </c>
      <c r="K191" t="s">
        <v>102</v>
      </c>
      <c r="L191" s="88">
        <v>4.3200000000000002E-2</v>
      </c>
      <c r="M191" s="88">
        <v>4.3799999999999999E-2</v>
      </c>
      <c r="N191" s="89">
        <v>711.53</v>
      </c>
      <c r="O191" s="89">
        <v>98.37</v>
      </c>
      <c r="P191" s="89">
        <v>0.69993206100000005</v>
      </c>
      <c r="Q191" s="88">
        <v>1.1999999999999999E-3</v>
      </c>
      <c r="R191" s="88">
        <v>0</v>
      </c>
      <c r="W191" s="91"/>
    </row>
    <row r="192" spans="2:23">
      <c r="B192" t="s">
        <v>2827</v>
      </c>
      <c r="C192" t="s">
        <v>2050</v>
      </c>
      <c r="D192" s="90">
        <v>6853</v>
      </c>
      <c r="E192"/>
      <c r="F192" t="s">
        <v>559</v>
      </c>
      <c r="G192" s="86">
        <v>43559</v>
      </c>
      <c r="H192" t="s">
        <v>149</v>
      </c>
      <c r="I192" s="89">
        <v>7.68</v>
      </c>
      <c r="J192" t="s">
        <v>676</v>
      </c>
      <c r="K192" t="s">
        <v>102</v>
      </c>
      <c r="L192" s="88">
        <v>3.7199999999999997E-2</v>
      </c>
      <c r="M192" s="88">
        <v>3.6799999999999999E-2</v>
      </c>
      <c r="N192" s="89">
        <v>2042.78</v>
      </c>
      <c r="O192" s="89">
        <v>109.18</v>
      </c>
      <c r="P192" s="89">
        <v>2.2303072039999998</v>
      </c>
      <c r="Q192" s="88">
        <v>3.7000000000000002E-3</v>
      </c>
      <c r="R192" s="88">
        <v>0</v>
      </c>
      <c r="W192" s="91"/>
    </row>
    <row r="193" spans="2:23">
      <c r="B193" t="s">
        <v>2827</v>
      </c>
      <c r="C193" t="s">
        <v>2050</v>
      </c>
      <c r="D193" s="90">
        <v>7573</v>
      </c>
      <c r="E193"/>
      <c r="F193" t="s">
        <v>559</v>
      </c>
      <c r="G193" s="86">
        <v>43924</v>
      </c>
      <c r="H193" t="s">
        <v>149</v>
      </c>
      <c r="I193" s="89">
        <v>7.89</v>
      </c>
      <c r="J193" t="s">
        <v>676</v>
      </c>
      <c r="K193" t="s">
        <v>102</v>
      </c>
      <c r="L193" s="88">
        <v>3.1399999999999997E-2</v>
      </c>
      <c r="M193" s="88">
        <v>3.2099999999999997E-2</v>
      </c>
      <c r="N193" s="89">
        <v>483.86</v>
      </c>
      <c r="O193" s="89">
        <v>107.97</v>
      </c>
      <c r="P193" s="89">
        <v>0.52242364200000002</v>
      </c>
      <c r="Q193" s="88">
        <v>8.9999999999999998E-4</v>
      </c>
      <c r="R193" s="88">
        <v>0</v>
      </c>
      <c r="W193" s="91"/>
    </row>
    <row r="194" spans="2:23">
      <c r="B194" t="s">
        <v>2827</v>
      </c>
      <c r="C194" t="s">
        <v>2050</v>
      </c>
      <c r="D194" s="90">
        <v>7801</v>
      </c>
      <c r="E194"/>
      <c r="F194" t="s">
        <v>559</v>
      </c>
      <c r="G194" s="86">
        <v>44015</v>
      </c>
      <c r="H194" t="s">
        <v>149</v>
      </c>
      <c r="I194" s="89">
        <v>7.67</v>
      </c>
      <c r="J194" t="s">
        <v>676</v>
      </c>
      <c r="K194" t="s">
        <v>102</v>
      </c>
      <c r="L194" s="88">
        <v>3.1E-2</v>
      </c>
      <c r="M194" s="88">
        <v>4.2000000000000003E-2</v>
      </c>
      <c r="N194" s="89">
        <v>398.88</v>
      </c>
      <c r="O194" s="89">
        <v>100.16</v>
      </c>
      <c r="P194" s="89">
        <v>0.39951820799999999</v>
      </c>
      <c r="Q194" s="88">
        <v>6.9999999999999999E-4</v>
      </c>
      <c r="R194" s="88">
        <v>0</v>
      </c>
      <c r="W194" s="91"/>
    </row>
    <row r="195" spans="2:23">
      <c r="B195" t="s">
        <v>2827</v>
      </c>
      <c r="C195" t="s">
        <v>2050</v>
      </c>
      <c r="D195" s="90">
        <v>7980</v>
      </c>
      <c r="E195"/>
      <c r="F195" t="s">
        <v>559</v>
      </c>
      <c r="G195" s="86">
        <v>44108</v>
      </c>
      <c r="H195" t="s">
        <v>149</v>
      </c>
      <c r="I195" s="89">
        <v>7.59</v>
      </c>
      <c r="J195" t="s">
        <v>676</v>
      </c>
      <c r="K195" t="s">
        <v>102</v>
      </c>
      <c r="L195" s="88">
        <v>3.1E-2</v>
      </c>
      <c r="M195" s="88">
        <v>4.5499999999999999E-2</v>
      </c>
      <c r="N195" s="89">
        <v>646.99</v>
      </c>
      <c r="O195" s="89">
        <v>97.49</v>
      </c>
      <c r="P195" s="89">
        <v>0.63075055099999999</v>
      </c>
      <c r="Q195" s="88">
        <v>1E-3</v>
      </c>
      <c r="R195" s="88">
        <v>0</v>
      </c>
      <c r="W195" s="91"/>
    </row>
    <row r="196" spans="2:23">
      <c r="B196" t="s">
        <v>2827</v>
      </c>
      <c r="C196" t="s">
        <v>2050</v>
      </c>
      <c r="D196" s="90">
        <v>510443</v>
      </c>
      <c r="E196"/>
      <c r="F196" t="s">
        <v>559</v>
      </c>
      <c r="G196" s="86">
        <v>43194</v>
      </c>
      <c r="H196" t="s">
        <v>149</v>
      </c>
      <c r="I196" s="89">
        <v>7.66</v>
      </c>
      <c r="J196" t="s">
        <v>676</v>
      </c>
      <c r="K196" t="s">
        <v>102</v>
      </c>
      <c r="L196" s="88">
        <v>3.7900000000000003E-2</v>
      </c>
      <c r="M196" s="88">
        <v>3.7499999999999999E-2</v>
      </c>
      <c r="N196" s="89">
        <v>456.6</v>
      </c>
      <c r="O196" s="89">
        <v>110.58</v>
      </c>
      <c r="P196" s="89">
        <v>0.50490827999999999</v>
      </c>
      <c r="Q196" s="88">
        <v>8.0000000000000004E-4</v>
      </c>
      <c r="R196" s="88">
        <v>0</v>
      </c>
      <c r="W196" s="91"/>
    </row>
    <row r="197" spans="2:23">
      <c r="B197" t="s">
        <v>2827</v>
      </c>
      <c r="C197" t="s">
        <v>2050</v>
      </c>
      <c r="D197" s="90">
        <v>520411</v>
      </c>
      <c r="E197"/>
      <c r="F197" t="s">
        <v>559</v>
      </c>
      <c r="G197" s="86">
        <v>43285</v>
      </c>
      <c r="H197" t="s">
        <v>149</v>
      </c>
      <c r="I197" s="89">
        <v>7.62</v>
      </c>
      <c r="J197" t="s">
        <v>676</v>
      </c>
      <c r="K197" t="s">
        <v>102</v>
      </c>
      <c r="L197" s="88">
        <v>4.0099999999999997E-2</v>
      </c>
      <c r="M197" s="88">
        <v>3.7600000000000001E-2</v>
      </c>
      <c r="N197" s="89">
        <v>609.13</v>
      </c>
      <c r="O197" s="89">
        <v>111.04</v>
      </c>
      <c r="P197" s="89">
        <v>0.67637795199999995</v>
      </c>
      <c r="Q197" s="88">
        <v>1.1000000000000001E-3</v>
      </c>
      <c r="R197" s="88">
        <v>0</v>
      </c>
      <c r="W197" s="91"/>
    </row>
    <row r="198" spans="2:23">
      <c r="B198" t="s">
        <v>2827</v>
      </c>
      <c r="C198" t="s">
        <v>2050</v>
      </c>
      <c r="D198" s="90">
        <v>7192</v>
      </c>
      <c r="E198"/>
      <c r="F198" t="s">
        <v>559</v>
      </c>
      <c r="G198" s="86">
        <v>43742</v>
      </c>
      <c r="H198" t="s">
        <v>149</v>
      </c>
      <c r="I198" s="89">
        <v>7.58</v>
      </c>
      <c r="J198" t="s">
        <v>676</v>
      </c>
      <c r="K198" t="s">
        <v>102</v>
      </c>
      <c r="L198" s="88">
        <v>3.1E-2</v>
      </c>
      <c r="M198" s="88">
        <v>4.5900000000000003E-2</v>
      </c>
      <c r="N198" s="89">
        <v>2378.23</v>
      </c>
      <c r="O198" s="89">
        <v>96.49</v>
      </c>
      <c r="P198" s="89">
        <v>2.294754127</v>
      </c>
      <c r="Q198" s="88">
        <v>3.8E-3</v>
      </c>
      <c r="R198" s="88">
        <v>0</v>
      </c>
      <c r="W198" s="91"/>
    </row>
    <row r="199" spans="2:23">
      <c r="B199" t="s">
        <v>2827</v>
      </c>
      <c r="C199" t="s">
        <v>2050</v>
      </c>
      <c r="D199" s="90">
        <v>525737</v>
      </c>
      <c r="E199"/>
      <c r="F199" t="s">
        <v>559</v>
      </c>
      <c r="G199" s="86">
        <v>43377</v>
      </c>
      <c r="H199" t="s">
        <v>149</v>
      </c>
      <c r="I199" s="89">
        <v>7.58</v>
      </c>
      <c r="J199" t="s">
        <v>676</v>
      </c>
      <c r="K199" t="s">
        <v>102</v>
      </c>
      <c r="L199" s="88">
        <v>3.9699999999999999E-2</v>
      </c>
      <c r="M199" s="88">
        <v>3.9399999999999998E-2</v>
      </c>
      <c r="N199" s="89">
        <v>1217.8499999999999</v>
      </c>
      <c r="O199" s="89">
        <v>109.03</v>
      </c>
      <c r="P199" s="89">
        <v>1.3278218550000001</v>
      </c>
      <c r="Q199" s="88">
        <v>2.2000000000000001E-3</v>
      </c>
      <c r="R199" s="88">
        <v>0</v>
      </c>
      <c r="W199" s="91"/>
    </row>
    <row r="200" spans="2:23">
      <c r="B200" t="s">
        <v>2827</v>
      </c>
      <c r="C200" t="s">
        <v>2050</v>
      </c>
      <c r="D200" s="90">
        <v>475998</v>
      </c>
      <c r="E200"/>
      <c r="F200" t="s">
        <v>559</v>
      </c>
      <c r="G200" s="86">
        <v>42935</v>
      </c>
      <c r="H200" t="s">
        <v>149</v>
      </c>
      <c r="I200" s="89">
        <v>7.63</v>
      </c>
      <c r="J200" t="s">
        <v>676</v>
      </c>
      <c r="K200" t="s">
        <v>102</v>
      </c>
      <c r="L200" s="88">
        <v>4.0800000000000003E-2</v>
      </c>
      <c r="M200" s="88">
        <v>3.6600000000000001E-2</v>
      </c>
      <c r="N200" s="89">
        <v>1865.51</v>
      </c>
      <c r="O200" s="89">
        <v>113.79</v>
      </c>
      <c r="P200" s="89">
        <v>2.1227638290000002</v>
      </c>
      <c r="Q200" s="88">
        <v>3.5000000000000001E-3</v>
      </c>
      <c r="R200" s="88">
        <v>0</v>
      </c>
      <c r="W200" s="91"/>
    </row>
    <row r="201" spans="2:23">
      <c r="B201" t="s">
        <v>2827</v>
      </c>
      <c r="C201" t="s">
        <v>2050</v>
      </c>
      <c r="D201" s="90">
        <v>485027</v>
      </c>
      <c r="E201"/>
      <c r="F201" t="s">
        <v>559</v>
      </c>
      <c r="G201" s="86">
        <v>43011</v>
      </c>
      <c r="H201" t="s">
        <v>149</v>
      </c>
      <c r="I201" s="89">
        <v>7.65</v>
      </c>
      <c r="J201" t="s">
        <v>676</v>
      </c>
      <c r="K201" t="s">
        <v>102</v>
      </c>
      <c r="L201" s="88">
        <v>3.9E-2</v>
      </c>
      <c r="M201" s="88">
        <v>3.6799999999999999E-2</v>
      </c>
      <c r="N201" s="89">
        <v>398.27</v>
      </c>
      <c r="O201" s="89">
        <v>111.85</v>
      </c>
      <c r="P201" s="89">
        <v>0.44546499499999997</v>
      </c>
      <c r="Q201" s="88">
        <v>6.9999999999999999E-4</v>
      </c>
      <c r="R201" s="88">
        <v>0</v>
      </c>
      <c r="W201" s="91"/>
    </row>
    <row r="202" spans="2:23">
      <c r="B202" t="s">
        <v>2827</v>
      </c>
      <c r="C202" t="s">
        <v>2050</v>
      </c>
      <c r="D202" s="90">
        <v>494921</v>
      </c>
      <c r="E202"/>
      <c r="F202" t="s">
        <v>559</v>
      </c>
      <c r="G202" s="86">
        <v>43104</v>
      </c>
      <c r="H202" t="s">
        <v>149</v>
      </c>
      <c r="I202" s="89">
        <v>7.5</v>
      </c>
      <c r="J202" t="s">
        <v>676</v>
      </c>
      <c r="K202" t="s">
        <v>102</v>
      </c>
      <c r="L202" s="88">
        <v>3.8199999999999998E-2</v>
      </c>
      <c r="M202" s="88">
        <v>4.3700000000000003E-2</v>
      </c>
      <c r="N202" s="89">
        <v>707.68</v>
      </c>
      <c r="O202" s="89">
        <v>105.57</v>
      </c>
      <c r="P202" s="89">
        <v>0.74709777600000005</v>
      </c>
      <c r="Q202" s="88">
        <v>1.1999999999999999E-3</v>
      </c>
      <c r="R202" s="88">
        <v>0</v>
      </c>
      <c r="W202" s="91"/>
    </row>
    <row r="203" spans="2:23">
      <c r="B203" t="s">
        <v>2827</v>
      </c>
      <c r="C203" t="s">
        <v>2050</v>
      </c>
      <c r="D203" s="90">
        <v>6685</v>
      </c>
      <c r="E203"/>
      <c r="F203" t="s">
        <v>559</v>
      </c>
      <c r="G203" s="86">
        <v>43469</v>
      </c>
      <c r="H203" t="s">
        <v>149</v>
      </c>
      <c r="I203" s="89">
        <v>7.67</v>
      </c>
      <c r="J203" t="s">
        <v>676</v>
      </c>
      <c r="K203" t="s">
        <v>102</v>
      </c>
      <c r="L203" s="88">
        <v>4.1700000000000001E-2</v>
      </c>
      <c r="M203" s="88">
        <v>3.4299999999999997E-2</v>
      </c>
      <c r="N203" s="89">
        <v>860.3</v>
      </c>
      <c r="O203" s="89">
        <v>114.81</v>
      </c>
      <c r="P203" s="89">
        <v>0.98771043000000003</v>
      </c>
      <c r="Q203" s="88">
        <v>1.6000000000000001E-3</v>
      </c>
      <c r="R203" s="88">
        <v>0</v>
      </c>
      <c r="W203" s="91"/>
    </row>
    <row r="204" spans="2:23">
      <c r="B204" t="s">
        <v>2808</v>
      </c>
      <c r="C204" t="s">
        <v>2050</v>
      </c>
      <c r="D204" s="90">
        <v>4410</v>
      </c>
      <c r="E204"/>
      <c r="F204" t="s">
        <v>882</v>
      </c>
      <c r="G204" s="86">
        <v>42201</v>
      </c>
      <c r="H204" t="s">
        <v>983</v>
      </c>
      <c r="I204" s="89">
        <v>4.72</v>
      </c>
      <c r="J204" t="s">
        <v>356</v>
      </c>
      <c r="K204" t="s">
        <v>102</v>
      </c>
      <c r="L204" s="88">
        <v>4.2000000000000003E-2</v>
      </c>
      <c r="M204" s="88">
        <v>3.3000000000000002E-2</v>
      </c>
      <c r="N204" s="89">
        <v>482.47</v>
      </c>
      <c r="O204" s="89">
        <v>117.46</v>
      </c>
      <c r="P204" s="89">
        <v>0.56670926200000005</v>
      </c>
      <c r="Q204" s="88">
        <v>8.9999999999999998E-4</v>
      </c>
      <c r="R204" s="88">
        <v>0</v>
      </c>
      <c r="W204" s="91"/>
    </row>
    <row r="205" spans="2:23">
      <c r="B205" t="s">
        <v>2808</v>
      </c>
      <c r="C205" t="s">
        <v>2050</v>
      </c>
      <c r="D205" s="90">
        <v>29991704</v>
      </c>
      <c r="E205"/>
      <c r="F205" t="s">
        <v>882</v>
      </c>
      <c r="G205" s="86">
        <v>41274</v>
      </c>
      <c r="H205" t="s">
        <v>983</v>
      </c>
      <c r="I205" s="89">
        <v>5.1100000000000003</v>
      </c>
      <c r="J205" t="s">
        <v>356</v>
      </c>
      <c r="K205" t="s">
        <v>102</v>
      </c>
      <c r="L205" s="88">
        <v>0.06</v>
      </c>
      <c r="M205" s="88">
        <v>2.1600000000000001E-2</v>
      </c>
      <c r="N205" s="89">
        <v>6897.59</v>
      </c>
      <c r="O205" s="89">
        <v>140.91</v>
      </c>
      <c r="P205" s="89">
        <v>9.7193940689999998</v>
      </c>
      <c r="Q205" s="88">
        <v>1.6E-2</v>
      </c>
      <c r="R205" s="88">
        <v>1E-4</v>
      </c>
    </row>
    <row r="206" spans="2:23">
      <c r="B206" s="87" t="s">
        <v>2833</v>
      </c>
      <c r="C206" t="s">
        <v>2050</v>
      </c>
      <c r="D206" s="90">
        <v>8924</v>
      </c>
      <c r="E206"/>
      <c r="F206" t="s">
        <v>559</v>
      </c>
      <c r="G206" s="86">
        <v>44592</v>
      </c>
      <c r="H206" t="s">
        <v>149</v>
      </c>
      <c r="I206" s="89">
        <v>11.34</v>
      </c>
      <c r="J206" t="s">
        <v>676</v>
      </c>
      <c r="K206" t="s">
        <v>102</v>
      </c>
      <c r="L206" s="88">
        <v>2.75E-2</v>
      </c>
      <c r="M206" s="88">
        <v>4.2599999999999999E-2</v>
      </c>
      <c r="N206" s="89">
        <v>777.02</v>
      </c>
      <c r="O206" s="89">
        <v>85.75</v>
      </c>
      <c r="P206" s="89">
        <v>0.66629464999999999</v>
      </c>
      <c r="Q206" s="88">
        <v>1.1000000000000001E-3</v>
      </c>
      <c r="R206" s="88">
        <v>0</v>
      </c>
      <c r="W206" s="91"/>
    </row>
    <row r="207" spans="2:23">
      <c r="B207" t="s">
        <v>2833</v>
      </c>
      <c r="C207" t="s">
        <v>2050</v>
      </c>
      <c r="D207" s="90">
        <v>9267</v>
      </c>
      <c r="E207"/>
      <c r="F207" t="s">
        <v>559</v>
      </c>
      <c r="G207" s="86">
        <v>44837</v>
      </c>
      <c r="H207" t="s">
        <v>149</v>
      </c>
      <c r="I207" s="89">
        <v>11.16</v>
      </c>
      <c r="J207" t="s">
        <v>676</v>
      </c>
      <c r="K207" t="s">
        <v>102</v>
      </c>
      <c r="L207" s="88">
        <v>3.9600000000000003E-2</v>
      </c>
      <c r="M207" s="88">
        <v>3.9100000000000003E-2</v>
      </c>
      <c r="N207" s="89">
        <v>682.43</v>
      </c>
      <c r="O207" s="89">
        <v>99.22</v>
      </c>
      <c r="P207" s="89">
        <v>0.67710704600000005</v>
      </c>
      <c r="Q207" s="88">
        <v>1.1000000000000001E-3</v>
      </c>
      <c r="R207" s="88">
        <v>0</v>
      </c>
      <c r="W207" s="91"/>
    </row>
    <row r="208" spans="2:23">
      <c r="B208" t="s">
        <v>2833</v>
      </c>
      <c r="C208" t="s">
        <v>2050</v>
      </c>
      <c r="D208" s="90">
        <v>9592</v>
      </c>
      <c r="E208"/>
      <c r="F208" t="s">
        <v>559</v>
      </c>
      <c r="G208" s="86">
        <v>45076</v>
      </c>
      <c r="H208" t="s">
        <v>149</v>
      </c>
      <c r="I208" s="89">
        <v>10.98</v>
      </c>
      <c r="J208" t="s">
        <v>676</v>
      </c>
      <c r="K208" t="s">
        <v>102</v>
      </c>
      <c r="L208" s="88">
        <v>4.4900000000000002E-2</v>
      </c>
      <c r="M208" s="88">
        <v>4.1500000000000002E-2</v>
      </c>
      <c r="N208" s="89">
        <v>830.16</v>
      </c>
      <c r="O208" s="89">
        <v>99.71</v>
      </c>
      <c r="P208" s="89">
        <v>0.82775253599999998</v>
      </c>
      <c r="Q208" s="88">
        <v>1.4E-3</v>
      </c>
      <c r="R208" s="88">
        <v>0</v>
      </c>
      <c r="W208" s="91"/>
    </row>
    <row r="209" spans="2:23">
      <c r="B209" t="s">
        <v>2835</v>
      </c>
      <c r="C209" t="s">
        <v>2050</v>
      </c>
      <c r="D209" s="90">
        <v>392454</v>
      </c>
      <c r="E209"/>
      <c r="F209" t="s">
        <v>559</v>
      </c>
      <c r="G209" s="86">
        <v>42242</v>
      </c>
      <c r="H209" t="s">
        <v>149</v>
      </c>
      <c r="I209" s="89">
        <v>2.9</v>
      </c>
      <c r="J209" t="s">
        <v>112</v>
      </c>
      <c r="K209" t="s">
        <v>102</v>
      </c>
      <c r="L209" s="88">
        <v>2.3599999999999999E-2</v>
      </c>
      <c r="M209" s="88">
        <v>3.2399999999999998E-2</v>
      </c>
      <c r="N209" s="89">
        <v>4049.52</v>
      </c>
      <c r="O209" s="89">
        <v>109.22</v>
      </c>
      <c r="P209" s="89">
        <v>4.4228857440000002</v>
      </c>
      <c r="Q209" s="88">
        <v>7.3000000000000001E-3</v>
      </c>
      <c r="R209" s="88">
        <v>0</v>
      </c>
      <c r="W209" s="91"/>
    </row>
    <row r="210" spans="2:23">
      <c r="B210" t="s">
        <v>2838</v>
      </c>
      <c r="C210" t="s">
        <v>2047</v>
      </c>
      <c r="D210" s="90">
        <v>71340</v>
      </c>
      <c r="E210"/>
      <c r="F210" t="s">
        <v>559</v>
      </c>
      <c r="G210" s="86">
        <v>43705</v>
      </c>
      <c r="H210" t="s">
        <v>149</v>
      </c>
      <c r="I210" s="89">
        <v>5.12</v>
      </c>
      <c r="J210" t="s">
        <v>676</v>
      </c>
      <c r="K210" t="s">
        <v>102</v>
      </c>
      <c r="L210" s="88">
        <v>0.04</v>
      </c>
      <c r="M210" s="88">
        <v>3.6700000000000003E-2</v>
      </c>
      <c r="N210" s="89">
        <v>244.78</v>
      </c>
      <c r="O210" s="89">
        <v>113.79</v>
      </c>
      <c r="P210" s="89">
        <v>0.278535162</v>
      </c>
      <c r="Q210" s="88">
        <v>5.0000000000000001E-4</v>
      </c>
      <c r="R210" s="88">
        <v>0</v>
      </c>
      <c r="W210" s="91"/>
    </row>
    <row r="211" spans="2:23">
      <c r="B211" t="s">
        <v>2838</v>
      </c>
      <c r="C211" t="s">
        <v>2047</v>
      </c>
      <c r="D211" s="90">
        <v>487742</v>
      </c>
      <c r="E211"/>
      <c r="F211" t="s">
        <v>559</v>
      </c>
      <c r="G211" s="86">
        <v>43256</v>
      </c>
      <c r="H211" t="s">
        <v>149</v>
      </c>
      <c r="I211" s="89">
        <v>5.13</v>
      </c>
      <c r="J211" t="s">
        <v>676</v>
      </c>
      <c r="K211" t="s">
        <v>102</v>
      </c>
      <c r="L211" s="88">
        <v>0.04</v>
      </c>
      <c r="M211" s="88">
        <v>3.5999999999999997E-2</v>
      </c>
      <c r="N211" s="89">
        <v>4021.75</v>
      </c>
      <c r="O211" s="89">
        <v>115.43</v>
      </c>
      <c r="P211" s="89">
        <v>4.6423060249999999</v>
      </c>
      <c r="Q211" s="88">
        <v>7.6E-3</v>
      </c>
      <c r="R211" s="88">
        <v>0</v>
      </c>
      <c r="W211" s="91"/>
    </row>
    <row r="212" spans="2:23">
      <c r="B212" t="s">
        <v>2840</v>
      </c>
      <c r="C212" t="s">
        <v>2050</v>
      </c>
      <c r="D212" s="90">
        <v>4565</v>
      </c>
      <c r="E212"/>
      <c r="F212" t="s">
        <v>559</v>
      </c>
      <c r="G212" s="86">
        <v>42326</v>
      </c>
      <c r="H212" t="s">
        <v>149</v>
      </c>
      <c r="I212" s="89">
        <v>6.31</v>
      </c>
      <c r="J212" t="s">
        <v>676</v>
      </c>
      <c r="K212" t="s">
        <v>102</v>
      </c>
      <c r="L212" s="88">
        <v>8.0500000000000002E-2</v>
      </c>
      <c r="M212" s="88">
        <v>7.4300000000000005E-2</v>
      </c>
      <c r="N212" s="89">
        <v>7.4</v>
      </c>
      <c r="O212" s="89">
        <v>107.02</v>
      </c>
      <c r="P212" s="89">
        <v>7.9194799999999996E-3</v>
      </c>
      <c r="Q212" s="88">
        <v>0</v>
      </c>
      <c r="R212" s="88">
        <v>0</v>
      </c>
      <c r="W212" s="91"/>
    </row>
    <row r="213" spans="2:23">
      <c r="B213" t="s">
        <v>2840</v>
      </c>
      <c r="C213" t="s">
        <v>2050</v>
      </c>
      <c r="D213" s="90">
        <v>8380</v>
      </c>
      <c r="E213"/>
      <c r="F213" t="s">
        <v>559</v>
      </c>
      <c r="G213" s="86">
        <v>44294</v>
      </c>
      <c r="H213" t="s">
        <v>149</v>
      </c>
      <c r="I213" s="89">
        <v>7.68</v>
      </c>
      <c r="J213" t="s">
        <v>676</v>
      </c>
      <c r="K213" t="s">
        <v>102</v>
      </c>
      <c r="L213" s="88">
        <v>0.03</v>
      </c>
      <c r="M213" s="88">
        <v>4.2999999999999997E-2</v>
      </c>
      <c r="N213" s="89">
        <v>2243.39</v>
      </c>
      <c r="O213" s="89">
        <v>101.76</v>
      </c>
      <c r="P213" s="89">
        <v>2.2828736639999998</v>
      </c>
      <c r="Q213" s="88">
        <v>3.8E-3</v>
      </c>
      <c r="R213" s="88">
        <v>0</v>
      </c>
      <c r="W213" s="91"/>
    </row>
    <row r="214" spans="2:23">
      <c r="B214" t="s">
        <v>2840</v>
      </c>
      <c r="C214" t="s">
        <v>2050</v>
      </c>
      <c r="D214" s="90">
        <v>439968</v>
      </c>
      <c r="E214"/>
      <c r="F214" t="s">
        <v>559</v>
      </c>
      <c r="G214" s="86">
        <v>42606</v>
      </c>
      <c r="H214" t="s">
        <v>149</v>
      </c>
      <c r="I214" s="89">
        <v>6.31</v>
      </c>
      <c r="J214" t="s">
        <v>676</v>
      </c>
      <c r="K214" t="s">
        <v>102</v>
      </c>
      <c r="L214" s="88">
        <v>8.0500000000000002E-2</v>
      </c>
      <c r="M214" s="88">
        <v>7.4300000000000005E-2</v>
      </c>
      <c r="N214" s="89">
        <v>31.11</v>
      </c>
      <c r="O214" s="89">
        <v>107.02</v>
      </c>
      <c r="P214" s="89">
        <v>3.3293921999999997E-2</v>
      </c>
      <c r="Q214" s="88">
        <v>1E-4</v>
      </c>
      <c r="R214" s="88">
        <v>0</v>
      </c>
      <c r="W214" s="91"/>
    </row>
    <row r="215" spans="2:23">
      <c r="B215" t="s">
        <v>2840</v>
      </c>
      <c r="C215" t="s">
        <v>2050</v>
      </c>
      <c r="D215" s="90">
        <v>445945</v>
      </c>
      <c r="E215"/>
      <c r="F215" t="s">
        <v>559</v>
      </c>
      <c r="G215" s="86">
        <v>42648</v>
      </c>
      <c r="H215" t="s">
        <v>149</v>
      </c>
      <c r="I215" s="89">
        <v>6.31</v>
      </c>
      <c r="J215" t="s">
        <v>676</v>
      </c>
      <c r="K215" t="s">
        <v>102</v>
      </c>
      <c r="L215" s="88">
        <v>8.0500000000000002E-2</v>
      </c>
      <c r="M215" s="88">
        <v>7.4300000000000005E-2</v>
      </c>
      <c r="N215" s="89">
        <v>28.53</v>
      </c>
      <c r="O215" s="89">
        <v>107.02</v>
      </c>
      <c r="P215" s="89">
        <v>3.0532805999999999E-2</v>
      </c>
      <c r="Q215" s="88">
        <v>1E-4</v>
      </c>
      <c r="R215" s="88">
        <v>0</v>
      </c>
      <c r="W215" s="91"/>
    </row>
    <row r="216" spans="2:23">
      <c r="B216" t="s">
        <v>2840</v>
      </c>
      <c r="C216" t="s">
        <v>2050</v>
      </c>
      <c r="D216" s="90">
        <v>455056</v>
      </c>
      <c r="E216"/>
      <c r="F216" t="s">
        <v>559</v>
      </c>
      <c r="G216" s="86">
        <v>42718</v>
      </c>
      <c r="H216" t="s">
        <v>149</v>
      </c>
      <c r="I216" s="89">
        <v>6.31</v>
      </c>
      <c r="J216" t="s">
        <v>676</v>
      </c>
      <c r="K216" t="s">
        <v>102</v>
      </c>
      <c r="L216" s="88">
        <v>8.0500000000000002E-2</v>
      </c>
      <c r="M216" s="88">
        <v>7.4300000000000005E-2</v>
      </c>
      <c r="N216" s="89">
        <v>19.940000000000001</v>
      </c>
      <c r="O216" s="89">
        <v>107.02</v>
      </c>
      <c r="P216" s="89">
        <v>2.1339787999999998E-2</v>
      </c>
      <c r="Q216" s="88">
        <v>0</v>
      </c>
      <c r="R216" s="88">
        <v>0</v>
      </c>
      <c r="W216" s="91"/>
    </row>
    <row r="217" spans="2:23">
      <c r="B217" t="s">
        <v>2840</v>
      </c>
      <c r="C217" t="s">
        <v>2050</v>
      </c>
      <c r="D217" s="90">
        <v>472012</v>
      </c>
      <c r="E217"/>
      <c r="F217" t="s">
        <v>559</v>
      </c>
      <c r="G217" s="86">
        <v>42900</v>
      </c>
      <c r="H217" t="s">
        <v>149</v>
      </c>
      <c r="I217" s="89">
        <v>6.31</v>
      </c>
      <c r="J217" t="s">
        <v>676</v>
      </c>
      <c r="K217" t="s">
        <v>102</v>
      </c>
      <c r="L217" s="88">
        <v>8.0500000000000002E-2</v>
      </c>
      <c r="M217" s="88">
        <v>7.4300000000000005E-2</v>
      </c>
      <c r="N217" s="89">
        <v>23.61</v>
      </c>
      <c r="O217" s="89">
        <v>107.02</v>
      </c>
      <c r="P217" s="89">
        <v>2.5267422000000001E-2</v>
      </c>
      <c r="Q217" s="88">
        <v>0</v>
      </c>
      <c r="R217" s="88">
        <v>0</v>
      </c>
      <c r="W217" s="91"/>
    </row>
    <row r="218" spans="2:23">
      <c r="B218" t="s">
        <v>2840</v>
      </c>
      <c r="C218" t="s">
        <v>2050</v>
      </c>
      <c r="D218" s="90">
        <v>490961</v>
      </c>
      <c r="E218"/>
      <c r="F218" t="s">
        <v>559</v>
      </c>
      <c r="G218" s="86">
        <v>43075</v>
      </c>
      <c r="H218" t="s">
        <v>149</v>
      </c>
      <c r="I218" s="89">
        <v>6.31</v>
      </c>
      <c r="J218" t="s">
        <v>676</v>
      </c>
      <c r="K218" t="s">
        <v>102</v>
      </c>
      <c r="L218" s="88">
        <v>8.0500000000000002E-2</v>
      </c>
      <c r="M218" s="88">
        <v>7.4300000000000005E-2</v>
      </c>
      <c r="N218" s="89">
        <v>14.65</v>
      </c>
      <c r="O218" s="89">
        <v>107.02</v>
      </c>
      <c r="P218" s="89">
        <v>1.567843E-2</v>
      </c>
      <c r="Q218" s="88">
        <v>0</v>
      </c>
      <c r="R218" s="88">
        <v>0</v>
      </c>
      <c r="W218" s="91"/>
    </row>
    <row r="219" spans="2:23">
      <c r="B219" t="s">
        <v>2840</v>
      </c>
      <c r="C219" t="s">
        <v>2050</v>
      </c>
      <c r="D219" s="90">
        <v>520889</v>
      </c>
      <c r="E219"/>
      <c r="F219" t="s">
        <v>559</v>
      </c>
      <c r="G219" s="86">
        <v>43292</v>
      </c>
      <c r="H219" t="s">
        <v>149</v>
      </c>
      <c r="I219" s="89">
        <v>6.31</v>
      </c>
      <c r="J219" t="s">
        <v>676</v>
      </c>
      <c r="K219" t="s">
        <v>102</v>
      </c>
      <c r="L219" s="88">
        <v>8.0500000000000002E-2</v>
      </c>
      <c r="M219" s="88">
        <v>7.4300000000000005E-2</v>
      </c>
      <c r="N219" s="89">
        <v>39.96</v>
      </c>
      <c r="O219" s="89">
        <v>107.02</v>
      </c>
      <c r="P219" s="89">
        <v>4.2765192E-2</v>
      </c>
      <c r="Q219" s="88">
        <v>1E-4</v>
      </c>
      <c r="R219" s="88">
        <v>0</v>
      </c>
      <c r="W219" s="91"/>
    </row>
    <row r="220" spans="2:23">
      <c r="B220" t="s">
        <v>2839</v>
      </c>
      <c r="C220" t="s">
        <v>2047</v>
      </c>
      <c r="D220" s="90">
        <v>414968</v>
      </c>
      <c r="E220"/>
      <c r="F220" t="s">
        <v>559</v>
      </c>
      <c r="G220" s="86">
        <v>42432</v>
      </c>
      <c r="H220" t="s">
        <v>149</v>
      </c>
      <c r="I220" s="89">
        <v>4.25</v>
      </c>
      <c r="J220" t="s">
        <v>676</v>
      </c>
      <c r="K220" t="s">
        <v>102</v>
      </c>
      <c r="L220" s="88">
        <v>2.5399999999999999E-2</v>
      </c>
      <c r="M220" s="88">
        <v>2.3800000000000002E-2</v>
      </c>
      <c r="N220" s="89">
        <v>2500.6</v>
      </c>
      <c r="O220" s="89">
        <v>115.22</v>
      </c>
      <c r="P220" s="89">
        <v>2.8811913200000001</v>
      </c>
      <c r="Q220" s="88">
        <v>4.7000000000000002E-3</v>
      </c>
      <c r="R220" s="88">
        <v>0</v>
      </c>
      <c r="W220" s="91"/>
    </row>
    <row r="221" spans="2:23">
      <c r="B221" t="s">
        <v>2832</v>
      </c>
      <c r="C221" t="s">
        <v>2050</v>
      </c>
      <c r="D221" s="90">
        <v>8503</v>
      </c>
      <c r="E221"/>
      <c r="F221" t="s">
        <v>552</v>
      </c>
      <c r="G221" s="86">
        <v>44376</v>
      </c>
      <c r="H221" t="s">
        <v>208</v>
      </c>
      <c r="I221" s="89">
        <v>4.4800000000000004</v>
      </c>
      <c r="J221" t="s">
        <v>127</v>
      </c>
      <c r="K221" t="s">
        <v>102</v>
      </c>
      <c r="L221" s="88">
        <v>7.3999999999999996E-2</v>
      </c>
      <c r="M221" s="88">
        <v>7.8299999999999995E-2</v>
      </c>
      <c r="N221" s="89">
        <v>504</v>
      </c>
      <c r="O221" s="89">
        <v>100.87</v>
      </c>
      <c r="P221" s="89">
        <v>0.50838479999999997</v>
      </c>
      <c r="Q221" s="88">
        <v>8.0000000000000004E-4</v>
      </c>
      <c r="R221" s="88">
        <v>0</v>
      </c>
      <c r="W221" s="91"/>
    </row>
    <row r="222" spans="2:23">
      <c r="B222" t="s">
        <v>2832</v>
      </c>
      <c r="C222" t="s">
        <v>2050</v>
      </c>
      <c r="D222" s="90">
        <v>8610</v>
      </c>
      <c r="E222"/>
      <c r="F222" t="s">
        <v>552</v>
      </c>
      <c r="G222" s="86">
        <v>44431</v>
      </c>
      <c r="H222" t="s">
        <v>208</v>
      </c>
      <c r="I222" s="89">
        <v>4.4800000000000004</v>
      </c>
      <c r="J222" t="s">
        <v>127</v>
      </c>
      <c r="K222" t="s">
        <v>102</v>
      </c>
      <c r="L222" s="88">
        <v>7.3999999999999996E-2</v>
      </c>
      <c r="M222" s="88">
        <v>7.8100000000000003E-2</v>
      </c>
      <c r="N222" s="89">
        <v>86.99</v>
      </c>
      <c r="O222" s="89">
        <v>100.93</v>
      </c>
      <c r="P222" s="89">
        <v>8.7799006999999998E-2</v>
      </c>
      <c r="Q222" s="88">
        <v>1E-4</v>
      </c>
      <c r="R222" s="88">
        <v>0</v>
      </c>
      <c r="W222" s="91"/>
    </row>
    <row r="223" spans="2:23">
      <c r="B223" t="s">
        <v>2832</v>
      </c>
      <c r="C223" t="s">
        <v>2050</v>
      </c>
      <c r="D223" s="90">
        <v>9284</v>
      </c>
      <c r="E223"/>
      <c r="F223" t="s">
        <v>552</v>
      </c>
      <c r="G223" s="86">
        <v>44859</v>
      </c>
      <c r="H223" t="s">
        <v>208</v>
      </c>
      <c r="I223" s="89">
        <v>4.5</v>
      </c>
      <c r="J223" t="s">
        <v>127</v>
      </c>
      <c r="K223" t="s">
        <v>102</v>
      </c>
      <c r="L223" s="88">
        <v>7.3999999999999996E-2</v>
      </c>
      <c r="M223" s="88">
        <v>7.1999999999999995E-2</v>
      </c>
      <c r="N223" s="89">
        <v>264.77999999999997</v>
      </c>
      <c r="O223" s="89">
        <v>103.55</v>
      </c>
      <c r="P223" s="89">
        <v>0.27417968999999998</v>
      </c>
      <c r="Q223" s="88">
        <v>5.0000000000000001E-4</v>
      </c>
      <c r="R223" s="88">
        <v>0</v>
      </c>
      <c r="W223" s="91"/>
    </row>
    <row r="224" spans="2:23">
      <c r="B224" t="s">
        <v>2841</v>
      </c>
      <c r="C224" t="s">
        <v>2050</v>
      </c>
      <c r="D224" s="90">
        <v>429027</v>
      </c>
      <c r="E224"/>
      <c r="F224" t="s">
        <v>552</v>
      </c>
      <c r="G224" s="86">
        <v>42516</v>
      </c>
      <c r="H224" t="s">
        <v>208</v>
      </c>
      <c r="I224" s="89">
        <v>3.45</v>
      </c>
      <c r="J224" t="s">
        <v>336</v>
      </c>
      <c r="K224" t="s">
        <v>102</v>
      </c>
      <c r="L224" s="88">
        <v>2.3300000000000001E-2</v>
      </c>
      <c r="M224" s="88">
        <v>3.4700000000000002E-2</v>
      </c>
      <c r="N224" s="89">
        <v>3097.95</v>
      </c>
      <c r="O224" s="89">
        <v>109.71</v>
      </c>
      <c r="P224" s="89">
        <v>3.3987609449999998</v>
      </c>
      <c r="Q224" s="88">
        <v>5.5999999999999999E-3</v>
      </c>
      <c r="R224" s="88">
        <v>0</v>
      </c>
      <c r="W224" s="91"/>
    </row>
    <row r="225" spans="2:23">
      <c r="B225" t="s">
        <v>2825</v>
      </c>
      <c r="C225" t="s">
        <v>2047</v>
      </c>
      <c r="D225" s="90">
        <v>482153</v>
      </c>
      <c r="E225"/>
      <c r="F225" t="s">
        <v>882</v>
      </c>
      <c r="G225" s="86">
        <v>42978</v>
      </c>
      <c r="H225" t="s">
        <v>983</v>
      </c>
      <c r="I225" s="89">
        <v>0.81</v>
      </c>
      <c r="J225" t="s">
        <v>127</v>
      </c>
      <c r="K225" t="s">
        <v>102</v>
      </c>
      <c r="L225" s="88">
        <v>2.76E-2</v>
      </c>
      <c r="M225" s="88">
        <v>6.3E-2</v>
      </c>
      <c r="N225" s="89">
        <v>16.260000000000002</v>
      </c>
      <c r="O225" s="89">
        <v>97.49</v>
      </c>
      <c r="P225" s="89">
        <v>1.5851873999999998E-2</v>
      </c>
      <c r="Q225" s="88">
        <v>0</v>
      </c>
      <c r="R225" s="88">
        <v>0</v>
      </c>
      <c r="W225" s="91"/>
    </row>
    <row r="226" spans="2:23">
      <c r="B226" t="s">
        <v>2826</v>
      </c>
      <c r="C226" t="s">
        <v>2050</v>
      </c>
      <c r="D226" s="90">
        <v>9120</v>
      </c>
      <c r="E226"/>
      <c r="F226" t="s">
        <v>559</v>
      </c>
      <c r="G226" s="86">
        <v>44728</v>
      </c>
      <c r="H226" t="s">
        <v>149</v>
      </c>
      <c r="I226" s="89">
        <v>9.68</v>
      </c>
      <c r="J226" t="s">
        <v>676</v>
      </c>
      <c r="K226" t="s">
        <v>102</v>
      </c>
      <c r="L226" s="88">
        <v>2.63E-2</v>
      </c>
      <c r="M226" s="88">
        <v>3.2000000000000001E-2</v>
      </c>
      <c r="N226" s="89">
        <v>818.69</v>
      </c>
      <c r="O226" s="89">
        <v>100.03</v>
      </c>
      <c r="P226" s="89">
        <v>0.81893560700000001</v>
      </c>
      <c r="Q226" s="88">
        <v>1.2999999999999999E-3</v>
      </c>
      <c r="R226" s="88">
        <v>0</v>
      </c>
      <c r="W226" s="91"/>
    </row>
    <row r="227" spans="2:23">
      <c r="B227" t="s">
        <v>2826</v>
      </c>
      <c r="C227" t="s">
        <v>2050</v>
      </c>
      <c r="D227" s="90">
        <v>93941</v>
      </c>
      <c r="E227"/>
      <c r="F227" t="s">
        <v>559</v>
      </c>
      <c r="G227" s="86">
        <v>44923</v>
      </c>
      <c r="H227" t="s">
        <v>149</v>
      </c>
      <c r="I227" s="89">
        <v>9.41</v>
      </c>
      <c r="J227" t="s">
        <v>676</v>
      </c>
      <c r="K227" t="s">
        <v>102</v>
      </c>
      <c r="L227" s="88">
        <v>3.0800000000000001E-2</v>
      </c>
      <c r="M227" s="88">
        <v>3.6600000000000001E-2</v>
      </c>
      <c r="N227" s="89">
        <v>266.44</v>
      </c>
      <c r="O227" s="89">
        <v>98.08</v>
      </c>
      <c r="P227" s="89">
        <v>0.26132435199999998</v>
      </c>
      <c r="Q227" s="88">
        <v>4.0000000000000002E-4</v>
      </c>
      <c r="R227" s="88">
        <v>0</v>
      </c>
      <c r="W227" s="91"/>
    </row>
    <row r="228" spans="2:23">
      <c r="B228" t="s">
        <v>2843</v>
      </c>
      <c r="C228" t="s">
        <v>2047</v>
      </c>
      <c r="D228" s="90">
        <v>7355</v>
      </c>
      <c r="E228"/>
      <c r="F228" t="s">
        <v>882</v>
      </c>
      <c r="G228" s="86">
        <v>43842</v>
      </c>
      <c r="H228" t="s">
        <v>983</v>
      </c>
      <c r="I228" s="89">
        <v>0.16</v>
      </c>
      <c r="J228" t="s">
        <v>127</v>
      </c>
      <c r="K228" t="s">
        <v>102</v>
      </c>
      <c r="L228" s="88">
        <v>2.0799999999999999E-2</v>
      </c>
      <c r="M228" s="88">
        <v>6.4699999999999994E-2</v>
      </c>
      <c r="N228" s="89">
        <v>9.6300000000000008</v>
      </c>
      <c r="O228" s="89">
        <v>99.76</v>
      </c>
      <c r="P228" s="89">
        <v>9.6068879999999992E-3</v>
      </c>
      <c r="Q228" s="88">
        <v>0</v>
      </c>
      <c r="R228" s="88">
        <v>0</v>
      </c>
      <c r="W228" s="91"/>
    </row>
    <row r="229" spans="2:23">
      <c r="B229" t="s">
        <v>2829</v>
      </c>
      <c r="C229" t="s">
        <v>2050</v>
      </c>
      <c r="D229" s="90">
        <v>539177</v>
      </c>
      <c r="E229"/>
      <c r="F229" t="s">
        <v>559</v>
      </c>
      <c r="G229" s="86">
        <v>45015</v>
      </c>
      <c r="H229" t="s">
        <v>149</v>
      </c>
      <c r="I229" s="89">
        <v>5.22</v>
      </c>
      <c r="J229" t="s">
        <v>336</v>
      </c>
      <c r="K229" t="s">
        <v>102</v>
      </c>
      <c r="L229" s="88">
        <v>4.5499999999999999E-2</v>
      </c>
      <c r="M229" s="88">
        <v>3.8699999999999998E-2</v>
      </c>
      <c r="N229" s="89">
        <v>6293.56</v>
      </c>
      <c r="O229" s="89">
        <v>106.04</v>
      </c>
      <c r="P229" s="89">
        <v>6.673691024</v>
      </c>
      <c r="Q229" s="88">
        <v>1.0999999999999999E-2</v>
      </c>
      <c r="R229" s="88">
        <v>1E-4</v>
      </c>
      <c r="W229" s="91"/>
    </row>
    <row r="230" spans="2:23">
      <c r="B230" t="s">
        <v>2826</v>
      </c>
      <c r="C230" t="s">
        <v>2050</v>
      </c>
      <c r="D230" s="90">
        <v>8047</v>
      </c>
      <c r="E230"/>
      <c r="F230" t="s">
        <v>559</v>
      </c>
      <c r="G230" s="86">
        <v>44143</v>
      </c>
      <c r="H230" t="s">
        <v>149</v>
      </c>
      <c r="I230" s="89">
        <v>6.83</v>
      </c>
      <c r="J230" t="s">
        <v>676</v>
      </c>
      <c r="K230" t="s">
        <v>102</v>
      </c>
      <c r="L230" s="88">
        <v>2.52E-2</v>
      </c>
      <c r="M230" s="88">
        <v>3.2899999999999999E-2</v>
      </c>
      <c r="N230" s="89">
        <v>1864.51</v>
      </c>
      <c r="O230" s="89">
        <v>105.98</v>
      </c>
      <c r="P230" s="89">
        <v>1.9760076980000001</v>
      </c>
      <c r="Q230" s="88">
        <v>3.3E-3</v>
      </c>
      <c r="R230" s="88">
        <v>0</v>
      </c>
      <c r="W230" s="91"/>
    </row>
    <row r="231" spans="2:23">
      <c r="B231" t="s">
        <v>2826</v>
      </c>
      <c r="C231" t="s">
        <v>2050</v>
      </c>
      <c r="D231" s="90">
        <v>7265</v>
      </c>
      <c r="E231"/>
      <c r="F231" t="s">
        <v>559</v>
      </c>
      <c r="G231" s="86">
        <v>43779</v>
      </c>
      <c r="H231" t="s">
        <v>149</v>
      </c>
      <c r="I231" s="89">
        <v>7.13</v>
      </c>
      <c r="J231" t="s">
        <v>676</v>
      </c>
      <c r="K231" t="s">
        <v>102</v>
      </c>
      <c r="L231" s="88">
        <v>2.53E-2</v>
      </c>
      <c r="M231" s="88">
        <v>3.6299999999999999E-2</v>
      </c>
      <c r="N231" s="89">
        <v>592.88</v>
      </c>
      <c r="O231" s="89">
        <v>102.55</v>
      </c>
      <c r="P231" s="89">
        <v>0.60799844000000003</v>
      </c>
      <c r="Q231" s="88">
        <v>1E-3</v>
      </c>
      <c r="R231" s="88">
        <v>0</v>
      </c>
      <c r="W231" s="91"/>
    </row>
    <row r="232" spans="2:23">
      <c r="B232" t="s">
        <v>2826</v>
      </c>
      <c r="C232" t="s">
        <v>2050</v>
      </c>
      <c r="D232" s="90">
        <v>7342</v>
      </c>
      <c r="E232"/>
      <c r="F232" t="s">
        <v>559</v>
      </c>
      <c r="G232" s="86">
        <v>43835</v>
      </c>
      <c r="H232" t="s">
        <v>149</v>
      </c>
      <c r="I232" s="89">
        <v>7.13</v>
      </c>
      <c r="J232" t="s">
        <v>676</v>
      </c>
      <c r="K232" t="s">
        <v>102</v>
      </c>
      <c r="L232" s="88">
        <v>2.52E-2</v>
      </c>
      <c r="M232" s="88">
        <v>3.6700000000000003E-2</v>
      </c>
      <c r="N232" s="89">
        <v>330.15</v>
      </c>
      <c r="O232" s="89">
        <v>102.27</v>
      </c>
      <c r="P232" s="89">
        <v>0.33764440499999998</v>
      </c>
      <c r="Q232" s="88">
        <v>5.9999999999999995E-4</v>
      </c>
      <c r="R232" s="88">
        <v>0</v>
      </c>
      <c r="W232" s="91"/>
    </row>
    <row r="233" spans="2:23">
      <c r="B233" t="s">
        <v>2826</v>
      </c>
      <c r="C233" t="s">
        <v>2050</v>
      </c>
      <c r="D233" s="90">
        <v>501113</v>
      </c>
      <c r="E233"/>
      <c r="F233" t="s">
        <v>559</v>
      </c>
      <c r="G233" s="86">
        <v>43138</v>
      </c>
      <c r="H233" t="s">
        <v>149</v>
      </c>
      <c r="I233" s="89">
        <v>7.11</v>
      </c>
      <c r="J233" t="s">
        <v>676</v>
      </c>
      <c r="K233" t="s">
        <v>102</v>
      </c>
      <c r="L233" s="88">
        <v>2.6200000000000001E-2</v>
      </c>
      <c r="M233" s="88">
        <v>3.6700000000000003E-2</v>
      </c>
      <c r="N233" s="89">
        <v>1222.74</v>
      </c>
      <c r="O233" s="89">
        <v>104.47</v>
      </c>
      <c r="P233" s="89">
        <v>1.277396478</v>
      </c>
      <c r="Q233" s="88">
        <v>2.0999999999999999E-3</v>
      </c>
      <c r="R233" s="88">
        <v>0</v>
      </c>
      <c r="W233" s="91"/>
    </row>
    <row r="234" spans="2:23">
      <c r="B234" t="s">
        <v>2826</v>
      </c>
      <c r="C234" t="s">
        <v>2050</v>
      </c>
      <c r="D234" s="90">
        <v>514296</v>
      </c>
      <c r="E234"/>
      <c r="F234" t="s">
        <v>559</v>
      </c>
      <c r="G234" s="86">
        <v>43227</v>
      </c>
      <c r="H234" t="s">
        <v>149</v>
      </c>
      <c r="I234" s="89">
        <v>7.17</v>
      </c>
      <c r="J234" t="s">
        <v>676</v>
      </c>
      <c r="K234" t="s">
        <v>102</v>
      </c>
      <c r="L234" s="88">
        <v>2.7799999999999998E-2</v>
      </c>
      <c r="M234" s="88">
        <v>3.2500000000000001E-2</v>
      </c>
      <c r="N234" s="89">
        <v>195.01</v>
      </c>
      <c r="O234" s="89">
        <v>108.81</v>
      </c>
      <c r="P234" s="89">
        <v>0.21219038100000001</v>
      </c>
      <c r="Q234" s="88">
        <v>2.9999999999999997E-4</v>
      </c>
      <c r="R234" s="88">
        <v>0</v>
      </c>
      <c r="W234" s="91"/>
    </row>
    <row r="235" spans="2:23">
      <c r="B235" t="s">
        <v>2826</v>
      </c>
      <c r="C235" t="s">
        <v>2050</v>
      </c>
      <c r="D235" s="90">
        <v>520294</v>
      </c>
      <c r="E235"/>
      <c r="F235" t="s">
        <v>559</v>
      </c>
      <c r="G235" s="86">
        <v>43279</v>
      </c>
      <c r="H235" t="s">
        <v>149</v>
      </c>
      <c r="I235" s="89">
        <v>7.18</v>
      </c>
      <c r="J235" t="s">
        <v>676</v>
      </c>
      <c r="K235" t="s">
        <v>102</v>
      </c>
      <c r="L235" s="88">
        <v>2.7799999999999998E-2</v>
      </c>
      <c r="M235" s="88">
        <v>3.1600000000000003E-2</v>
      </c>
      <c r="N235" s="89">
        <v>228.07</v>
      </c>
      <c r="O235" s="89">
        <v>108.57</v>
      </c>
      <c r="P235" s="89">
        <v>0.24761559899999999</v>
      </c>
      <c r="Q235" s="88">
        <v>4.0000000000000002E-4</v>
      </c>
      <c r="R235" s="88">
        <v>0</v>
      </c>
      <c r="W235" s="91"/>
    </row>
    <row r="236" spans="2:23">
      <c r="B236" t="s">
        <v>2826</v>
      </c>
      <c r="C236" t="s">
        <v>2050</v>
      </c>
      <c r="D236" s="90">
        <v>6471</v>
      </c>
      <c r="E236"/>
      <c r="F236" t="s">
        <v>559</v>
      </c>
      <c r="G236" s="86">
        <v>43321</v>
      </c>
      <c r="H236" t="s">
        <v>149</v>
      </c>
      <c r="I236" s="89">
        <v>7.18</v>
      </c>
      <c r="J236" t="s">
        <v>676</v>
      </c>
      <c r="K236" t="s">
        <v>102</v>
      </c>
      <c r="L236" s="88">
        <v>2.8500000000000001E-2</v>
      </c>
      <c r="M236" s="88">
        <v>3.1199999999999999E-2</v>
      </c>
      <c r="N236" s="89">
        <v>1277.6199999999999</v>
      </c>
      <c r="O236" s="89">
        <v>109.3</v>
      </c>
      <c r="P236" s="89">
        <v>1.3964386600000001</v>
      </c>
      <c r="Q236" s="88">
        <v>2.3E-3</v>
      </c>
      <c r="R236" s="88">
        <v>0</v>
      </c>
      <c r="W236" s="91"/>
    </row>
    <row r="237" spans="2:23">
      <c r="B237" t="s">
        <v>2826</v>
      </c>
      <c r="C237" t="s">
        <v>2050</v>
      </c>
      <c r="D237" s="90">
        <v>529736</v>
      </c>
      <c r="E237"/>
      <c r="F237" t="s">
        <v>559</v>
      </c>
      <c r="G237" s="86">
        <v>43417</v>
      </c>
      <c r="H237" t="s">
        <v>149</v>
      </c>
      <c r="I237" s="89">
        <v>7.13</v>
      </c>
      <c r="J237" t="s">
        <v>676</v>
      </c>
      <c r="K237" t="s">
        <v>102</v>
      </c>
      <c r="L237" s="88">
        <v>3.0800000000000001E-2</v>
      </c>
      <c r="M237" s="88">
        <v>3.2199999999999999E-2</v>
      </c>
      <c r="N237" s="89">
        <v>1454.63</v>
      </c>
      <c r="O237" s="89">
        <v>110.12</v>
      </c>
      <c r="P237" s="89">
        <v>1.6018385559999999</v>
      </c>
      <c r="Q237" s="88">
        <v>2.5999999999999999E-3</v>
      </c>
      <c r="R237" s="88">
        <v>0</v>
      </c>
      <c r="W237" s="91"/>
    </row>
    <row r="238" spans="2:23">
      <c r="B238" t="s">
        <v>2826</v>
      </c>
      <c r="C238" t="s">
        <v>2050</v>
      </c>
      <c r="D238" s="90">
        <v>6720</v>
      </c>
      <c r="E238"/>
      <c r="F238" t="s">
        <v>559</v>
      </c>
      <c r="G238" s="86">
        <v>43485</v>
      </c>
      <c r="H238" t="s">
        <v>149</v>
      </c>
      <c r="I238" s="89">
        <v>7.16</v>
      </c>
      <c r="J238" t="s">
        <v>676</v>
      </c>
      <c r="K238" t="s">
        <v>102</v>
      </c>
      <c r="L238" s="88">
        <v>3.0200000000000001E-2</v>
      </c>
      <c r="M238" s="88">
        <v>3.0599999999999999E-2</v>
      </c>
      <c r="N238" s="89">
        <v>1838.21</v>
      </c>
      <c r="O238" s="89">
        <v>111.13</v>
      </c>
      <c r="P238" s="89">
        <v>2.042802773</v>
      </c>
      <c r="Q238" s="88">
        <v>3.3999999999999998E-3</v>
      </c>
      <c r="R238" s="88">
        <v>0</v>
      </c>
      <c r="W238" s="91"/>
    </row>
    <row r="239" spans="2:23">
      <c r="B239" t="s">
        <v>2826</v>
      </c>
      <c r="C239" t="s">
        <v>2050</v>
      </c>
      <c r="D239" s="90">
        <v>6818</v>
      </c>
      <c r="E239"/>
      <c r="F239" t="s">
        <v>559</v>
      </c>
      <c r="G239" s="86">
        <v>43541</v>
      </c>
      <c r="H239" t="s">
        <v>149</v>
      </c>
      <c r="I239" s="89">
        <v>7.19</v>
      </c>
      <c r="J239" t="s">
        <v>676</v>
      </c>
      <c r="K239" t="s">
        <v>102</v>
      </c>
      <c r="L239" s="88">
        <v>2.7300000000000001E-2</v>
      </c>
      <c r="M239" s="88">
        <v>3.1600000000000003E-2</v>
      </c>
      <c r="N239" s="89">
        <v>157.86000000000001</v>
      </c>
      <c r="O239" s="89">
        <v>108.13</v>
      </c>
      <c r="P239" s="89">
        <v>0.170694018</v>
      </c>
      <c r="Q239" s="88">
        <v>2.9999999999999997E-4</v>
      </c>
      <c r="R239" s="88">
        <v>0</v>
      </c>
      <c r="W239" s="91"/>
    </row>
    <row r="240" spans="2:23">
      <c r="B240" t="s">
        <v>2826</v>
      </c>
      <c r="C240" t="s">
        <v>2050</v>
      </c>
      <c r="D240" s="90">
        <v>6925</v>
      </c>
      <c r="E240"/>
      <c r="F240" t="s">
        <v>559</v>
      </c>
      <c r="G240" s="86">
        <v>43613</v>
      </c>
      <c r="H240" t="s">
        <v>149</v>
      </c>
      <c r="I240" s="89">
        <v>7.2</v>
      </c>
      <c r="J240" t="s">
        <v>676</v>
      </c>
      <c r="K240" t="s">
        <v>102</v>
      </c>
      <c r="L240" s="88">
        <v>2.52E-2</v>
      </c>
      <c r="M240" s="88">
        <v>3.27E-2</v>
      </c>
      <c r="N240" s="89">
        <v>485.17</v>
      </c>
      <c r="O240" s="89">
        <v>104.93</v>
      </c>
      <c r="P240" s="89">
        <v>0.50908888100000005</v>
      </c>
      <c r="Q240" s="88">
        <v>8.0000000000000004E-4</v>
      </c>
      <c r="R240" s="88">
        <v>0</v>
      </c>
      <c r="W240" s="91"/>
    </row>
    <row r="241" spans="2:23">
      <c r="B241" t="s">
        <v>2826</v>
      </c>
      <c r="C241" t="s">
        <v>2050</v>
      </c>
      <c r="D241" s="90">
        <v>70481</v>
      </c>
      <c r="E241"/>
      <c r="F241" t="s">
        <v>559</v>
      </c>
      <c r="G241" s="86">
        <v>43657</v>
      </c>
      <c r="H241" t="s">
        <v>149</v>
      </c>
      <c r="I241" s="89">
        <v>7.12</v>
      </c>
      <c r="J241" t="s">
        <v>676</v>
      </c>
      <c r="K241" t="s">
        <v>102</v>
      </c>
      <c r="L241" s="88">
        <v>2.52E-2</v>
      </c>
      <c r="M241" s="88">
        <v>3.6700000000000003E-2</v>
      </c>
      <c r="N241" s="89">
        <v>478.67</v>
      </c>
      <c r="O241" s="89">
        <v>101.34</v>
      </c>
      <c r="P241" s="89">
        <v>0.48508417799999998</v>
      </c>
      <c r="Q241" s="88">
        <v>8.0000000000000004E-4</v>
      </c>
      <c r="R241" s="88">
        <v>0</v>
      </c>
      <c r="W241" s="91"/>
    </row>
    <row r="242" spans="2:23">
      <c r="B242" t="s">
        <v>2845</v>
      </c>
      <c r="C242" t="s">
        <v>2047</v>
      </c>
      <c r="D242" s="90">
        <v>75611</v>
      </c>
      <c r="E242"/>
      <c r="F242" t="s">
        <v>621</v>
      </c>
      <c r="G242" s="86">
        <v>43920</v>
      </c>
      <c r="H242" t="s">
        <v>149</v>
      </c>
      <c r="I242" s="89">
        <v>4.18</v>
      </c>
      <c r="J242" t="s">
        <v>132</v>
      </c>
      <c r="K242" t="s">
        <v>102</v>
      </c>
      <c r="L242" s="88">
        <v>4.8899999999999999E-2</v>
      </c>
      <c r="M242" s="88">
        <v>5.8700000000000002E-2</v>
      </c>
      <c r="N242" s="89">
        <v>89.54</v>
      </c>
      <c r="O242" s="89">
        <v>97.45</v>
      </c>
      <c r="P242" s="89">
        <v>8.7256730000000005E-2</v>
      </c>
      <c r="Q242" s="88">
        <v>1E-4</v>
      </c>
      <c r="R242" s="88">
        <v>0</v>
      </c>
      <c r="W242" s="91"/>
    </row>
    <row r="243" spans="2:23">
      <c r="B243" t="s">
        <v>2845</v>
      </c>
      <c r="C243" t="s">
        <v>2047</v>
      </c>
      <c r="D243" s="90">
        <v>8991</v>
      </c>
      <c r="E243"/>
      <c r="F243" t="s">
        <v>621</v>
      </c>
      <c r="G243" s="86">
        <v>44636</v>
      </c>
      <c r="H243" t="s">
        <v>149</v>
      </c>
      <c r="I243" s="89">
        <v>4.49</v>
      </c>
      <c r="J243" t="s">
        <v>132</v>
      </c>
      <c r="K243" t="s">
        <v>102</v>
      </c>
      <c r="L243" s="88">
        <v>4.2799999999999998E-2</v>
      </c>
      <c r="M243" s="88">
        <v>7.5800000000000006E-2</v>
      </c>
      <c r="N243" s="89">
        <v>81.55</v>
      </c>
      <c r="O243" s="89">
        <v>87.77</v>
      </c>
      <c r="P243" s="89">
        <v>7.1576434999999994E-2</v>
      </c>
      <c r="Q243" s="88">
        <v>1E-4</v>
      </c>
      <c r="R243" s="88">
        <v>0</v>
      </c>
      <c r="W243" s="91"/>
    </row>
    <row r="244" spans="2:23">
      <c r="B244" t="s">
        <v>2845</v>
      </c>
      <c r="C244" t="s">
        <v>2047</v>
      </c>
      <c r="D244" s="90">
        <v>9112</v>
      </c>
      <c r="E244"/>
      <c r="F244" t="s">
        <v>621</v>
      </c>
      <c r="G244" s="86">
        <v>44722</v>
      </c>
      <c r="H244" t="s">
        <v>149</v>
      </c>
      <c r="I244" s="89">
        <v>4.4400000000000004</v>
      </c>
      <c r="J244" t="s">
        <v>132</v>
      </c>
      <c r="K244" t="s">
        <v>102</v>
      </c>
      <c r="L244" s="88">
        <v>5.28E-2</v>
      </c>
      <c r="M244" s="88">
        <v>7.0999999999999994E-2</v>
      </c>
      <c r="N244" s="89">
        <v>130.57</v>
      </c>
      <c r="O244" s="89">
        <v>93.99</v>
      </c>
      <c r="P244" s="89">
        <v>0.122722743</v>
      </c>
      <c r="Q244" s="88">
        <v>2.0000000000000001E-4</v>
      </c>
      <c r="R244" s="88">
        <v>0</v>
      </c>
      <c r="W244" s="91"/>
    </row>
    <row r="245" spans="2:23">
      <c r="B245" t="s">
        <v>2845</v>
      </c>
      <c r="C245" t="s">
        <v>2047</v>
      </c>
      <c r="D245" s="90">
        <v>9247</v>
      </c>
      <c r="E245"/>
      <c r="F245" t="s">
        <v>621</v>
      </c>
      <c r="G245" s="86">
        <v>44816</v>
      </c>
      <c r="H245" t="s">
        <v>149</v>
      </c>
      <c r="I245" s="89">
        <v>4.37</v>
      </c>
      <c r="J245" t="s">
        <v>132</v>
      </c>
      <c r="K245" t="s">
        <v>102</v>
      </c>
      <c r="L245" s="88">
        <v>5.6000000000000001E-2</v>
      </c>
      <c r="M245" s="88">
        <v>8.2199999999999995E-2</v>
      </c>
      <c r="N245" s="89">
        <v>161.46</v>
      </c>
      <c r="O245" s="89">
        <v>91.23</v>
      </c>
      <c r="P245" s="89">
        <v>0.14729995800000001</v>
      </c>
      <c r="Q245" s="88">
        <v>2.0000000000000001E-4</v>
      </c>
      <c r="R245" s="88">
        <v>0</v>
      </c>
      <c r="W245" s="91"/>
    </row>
    <row r="246" spans="2:23">
      <c r="B246" t="s">
        <v>2845</v>
      </c>
      <c r="C246" t="s">
        <v>2047</v>
      </c>
      <c r="D246" s="90">
        <v>9486</v>
      </c>
      <c r="E246"/>
      <c r="F246" t="s">
        <v>621</v>
      </c>
      <c r="G246" s="86">
        <v>44976</v>
      </c>
      <c r="H246" t="s">
        <v>149</v>
      </c>
      <c r="I246" s="89">
        <v>4.3899999999999997</v>
      </c>
      <c r="J246" t="s">
        <v>132</v>
      </c>
      <c r="K246" t="s">
        <v>102</v>
      </c>
      <c r="L246" s="88">
        <v>6.2E-2</v>
      </c>
      <c r="M246" s="88">
        <v>6.7599999999999993E-2</v>
      </c>
      <c r="N246" s="89">
        <v>157.94</v>
      </c>
      <c r="O246" s="89">
        <v>99.54</v>
      </c>
      <c r="P246" s="89">
        <v>0.15721347599999999</v>
      </c>
      <c r="Q246" s="88">
        <v>2.9999999999999997E-4</v>
      </c>
      <c r="R246" s="88">
        <v>0</v>
      </c>
      <c r="W246" s="91"/>
    </row>
    <row r="247" spans="2:23">
      <c r="B247" t="s">
        <v>2845</v>
      </c>
      <c r="C247" t="s">
        <v>2047</v>
      </c>
      <c r="D247" s="90">
        <v>9567</v>
      </c>
      <c r="E247"/>
      <c r="F247" t="s">
        <v>621</v>
      </c>
      <c r="G247" s="86">
        <v>45056</v>
      </c>
      <c r="H247" t="s">
        <v>149</v>
      </c>
      <c r="I247" s="89">
        <v>4.38</v>
      </c>
      <c r="J247" t="s">
        <v>132</v>
      </c>
      <c r="K247" t="s">
        <v>102</v>
      </c>
      <c r="L247" s="88">
        <v>6.3399999999999998E-2</v>
      </c>
      <c r="M247" s="88">
        <v>6.7799999999999999E-2</v>
      </c>
      <c r="N247" s="89">
        <v>171.45</v>
      </c>
      <c r="O247" s="89">
        <v>100.08</v>
      </c>
      <c r="P247" s="89">
        <v>0.17158715999999999</v>
      </c>
      <c r="Q247" s="88">
        <v>2.9999999999999997E-4</v>
      </c>
      <c r="R247" s="88">
        <v>0</v>
      </c>
      <c r="W247" s="91"/>
    </row>
    <row r="248" spans="2:23">
      <c r="B248" t="s">
        <v>2845</v>
      </c>
      <c r="C248" t="s">
        <v>2047</v>
      </c>
      <c r="D248" s="90">
        <v>7894</v>
      </c>
      <c r="E248"/>
      <c r="F248" t="s">
        <v>621</v>
      </c>
      <c r="G248" s="86">
        <v>44068</v>
      </c>
      <c r="H248" t="s">
        <v>149</v>
      </c>
      <c r="I248" s="89">
        <v>4.13</v>
      </c>
      <c r="J248" t="s">
        <v>132</v>
      </c>
      <c r="K248" t="s">
        <v>102</v>
      </c>
      <c r="L248" s="88">
        <v>4.5100000000000001E-2</v>
      </c>
      <c r="M248" s="88">
        <v>6.8900000000000003E-2</v>
      </c>
      <c r="N248" s="89">
        <v>110.97</v>
      </c>
      <c r="O248" s="89">
        <v>92.06</v>
      </c>
      <c r="P248" s="89">
        <v>0.102158982</v>
      </c>
      <c r="Q248" s="88">
        <v>2.0000000000000001E-4</v>
      </c>
      <c r="R248" s="88">
        <v>0</v>
      </c>
      <c r="W248" s="91"/>
    </row>
    <row r="249" spans="2:23">
      <c r="B249" t="s">
        <v>2845</v>
      </c>
      <c r="C249" t="s">
        <v>2047</v>
      </c>
      <c r="D249" s="90">
        <v>80760</v>
      </c>
      <c r="E249"/>
      <c r="F249" t="s">
        <v>621</v>
      </c>
      <c r="G249" s="86">
        <v>44160</v>
      </c>
      <c r="H249" t="s">
        <v>149</v>
      </c>
      <c r="I249" s="89">
        <v>3.99</v>
      </c>
      <c r="J249" t="s">
        <v>132</v>
      </c>
      <c r="K249" t="s">
        <v>102</v>
      </c>
      <c r="L249" s="88">
        <v>4.5499999999999999E-2</v>
      </c>
      <c r="M249" s="88">
        <v>9.2899999999999996E-2</v>
      </c>
      <c r="N249" s="89">
        <v>101.92</v>
      </c>
      <c r="O249" s="89">
        <v>84.27</v>
      </c>
      <c r="P249" s="89">
        <v>8.5887984000000001E-2</v>
      </c>
      <c r="Q249" s="88">
        <v>1E-4</v>
      </c>
      <c r="R249" s="88">
        <v>0</v>
      </c>
      <c r="W249" s="91"/>
    </row>
    <row r="250" spans="2:23">
      <c r="B250" t="s">
        <v>2845</v>
      </c>
      <c r="C250" t="s">
        <v>2047</v>
      </c>
      <c r="D250" s="90">
        <v>9311</v>
      </c>
      <c r="E250"/>
      <c r="F250" t="s">
        <v>621</v>
      </c>
      <c r="G250" s="86">
        <v>44880</v>
      </c>
      <c r="H250" t="s">
        <v>149</v>
      </c>
      <c r="I250" s="89">
        <v>3.81</v>
      </c>
      <c r="J250" t="s">
        <v>132</v>
      </c>
      <c r="K250" t="s">
        <v>102</v>
      </c>
      <c r="L250" s="88">
        <v>7.2700000000000001E-2</v>
      </c>
      <c r="M250" s="88">
        <v>9.9000000000000005E-2</v>
      </c>
      <c r="N250" s="89">
        <v>90.38</v>
      </c>
      <c r="O250" s="89">
        <v>93.02</v>
      </c>
      <c r="P250" s="89">
        <v>8.4071476000000006E-2</v>
      </c>
      <c r="Q250" s="88">
        <v>1E-4</v>
      </c>
      <c r="R250" s="88">
        <v>0</v>
      </c>
      <c r="W250" s="91"/>
    </row>
    <row r="251" spans="2:23">
      <c r="B251" t="s">
        <v>2844</v>
      </c>
      <c r="C251" t="s">
        <v>2047</v>
      </c>
      <c r="D251" s="90">
        <v>8811</v>
      </c>
      <c r="E251"/>
      <c r="F251" t="s">
        <v>885</v>
      </c>
      <c r="G251" s="86">
        <v>44550</v>
      </c>
      <c r="H251" t="s">
        <v>983</v>
      </c>
      <c r="I251" s="89">
        <v>4.88</v>
      </c>
      <c r="J251" t="s">
        <v>356</v>
      </c>
      <c r="K251" t="s">
        <v>102</v>
      </c>
      <c r="L251" s="88">
        <v>7.85E-2</v>
      </c>
      <c r="M251" s="88">
        <v>7.8899999999999998E-2</v>
      </c>
      <c r="N251" s="89">
        <v>137.01</v>
      </c>
      <c r="O251" s="89">
        <v>102.61</v>
      </c>
      <c r="P251" s="89">
        <v>0.14058596100000001</v>
      </c>
      <c r="Q251" s="88">
        <v>2.0000000000000001E-4</v>
      </c>
      <c r="R251" s="88">
        <v>0</v>
      </c>
      <c r="W251" s="91"/>
    </row>
    <row r="252" spans="2:23">
      <c r="B252" t="s">
        <v>2847</v>
      </c>
      <c r="C252" t="s">
        <v>2050</v>
      </c>
      <c r="D252" s="90">
        <v>455954</v>
      </c>
      <c r="E252"/>
      <c r="F252" t="s">
        <v>885</v>
      </c>
      <c r="G252" s="86">
        <v>42732</v>
      </c>
      <c r="H252" t="s">
        <v>983</v>
      </c>
      <c r="I252" s="89">
        <v>2.0099999999999998</v>
      </c>
      <c r="J252" t="s">
        <v>127</v>
      </c>
      <c r="K252" t="s">
        <v>102</v>
      </c>
      <c r="L252" s="88">
        <v>2.1600000000000001E-2</v>
      </c>
      <c r="M252" s="88">
        <v>3.0300000000000001E-2</v>
      </c>
      <c r="N252" s="89">
        <v>1951.79</v>
      </c>
      <c r="O252" s="89">
        <v>110.78</v>
      </c>
      <c r="P252" s="89">
        <v>2.1621929620000002</v>
      </c>
      <c r="Q252" s="88">
        <v>3.5999999999999999E-3</v>
      </c>
      <c r="R252" s="88">
        <v>0</v>
      </c>
      <c r="W252" s="91"/>
    </row>
    <row r="253" spans="2:23">
      <c r="B253" t="s">
        <v>2846</v>
      </c>
      <c r="C253" t="s">
        <v>2050</v>
      </c>
      <c r="D253" s="90">
        <v>9700</v>
      </c>
      <c r="E253"/>
      <c r="F253" t="s">
        <v>621</v>
      </c>
      <c r="G253" s="86">
        <v>45195</v>
      </c>
      <c r="H253" t="s">
        <v>149</v>
      </c>
      <c r="I253" s="89">
        <v>1.96</v>
      </c>
      <c r="J253" t="s">
        <v>127</v>
      </c>
      <c r="K253" t="s">
        <v>102</v>
      </c>
      <c r="L253" s="88">
        <v>6.7500000000000004E-2</v>
      </c>
      <c r="M253" s="88">
        <v>7.1599999999999997E-2</v>
      </c>
      <c r="N253" s="89">
        <v>12.36</v>
      </c>
      <c r="O253" s="89">
        <v>99.58</v>
      </c>
      <c r="P253" s="89">
        <v>1.2308088E-2</v>
      </c>
      <c r="Q253" s="88">
        <v>0</v>
      </c>
      <c r="R253" s="88">
        <v>0</v>
      </c>
      <c r="W253" s="91"/>
    </row>
    <row r="254" spans="2:23">
      <c r="B254" t="s">
        <v>2846</v>
      </c>
      <c r="C254" t="s">
        <v>2050</v>
      </c>
      <c r="D254" s="90">
        <v>9738</v>
      </c>
      <c r="E254"/>
      <c r="F254" t="s">
        <v>621</v>
      </c>
      <c r="G254" s="86">
        <v>45195</v>
      </c>
      <c r="H254" t="s">
        <v>149</v>
      </c>
      <c r="I254" s="89">
        <v>1.96</v>
      </c>
      <c r="J254" t="s">
        <v>127</v>
      </c>
      <c r="K254" t="s">
        <v>102</v>
      </c>
      <c r="L254" s="88">
        <v>6.7500000000000004E-2</v>
      </c>
      <c r="M254" s="88">
        <v>7.1599999999999997E-2</v>
      </c>
      <c r="N254" s="89">
        <v>4.7300000000000004</v>
      </c>
      <c r="O254" s="89">
        <v>99.85</v>
      </c>
      <c r="P254" s="89">
        <v>4.7229050000000003E-3</v>
      </c>
      <c r="Q254" s="88">
        <v>0</v>
      </c>
      <c r="R254" s="88">
        <v>0</v>
      </c>
      <c r="W254" s="91"/>
    </row>
    <row r="255" spans="2:23">
      <c r="B255" t="s">
        <v>2846</v>
      </c>
      <c r="C255" t="s">
        <v>2050</v>
      </c>
      <c r="D255" s="90">
        <v>9739</v>
      </c>
      <c r="E255"/>
      <c r="F255" t="s">
        <v>621</v>
      </c>
      <c r="G255" s="86">
        <v>45169</v>
      </c>
      <c r="H255" t="s">
        <v>149</v>
      </c>
      <c r="I255" s="89">
        <v>2.08</v>
      </c>
      <c r="J255" t="s">
        <v>127</v>
      </c>
      <c r="K255" t="s">
        <v>102</v>
      </c>
      <c r="L255" s="88">
        <v>6.9500000000000006E-2</v>
      </c>
      <c r="M255" s="88">
        <v>7.2499999999999995E-2</v>
      </c>
      <c r="N255" s="89">
        <v>30.65</v>
      </c>
      <c r="O255" s="89">
        <v>99.79</v>
      </c>
      <c r="P255" s="89">
        <v>3.0585635E-2</v>
      </c>
      <c r="Q255" s="88">
        <v>1E-4</v>
      </c>
      <c r="R255" s="88">
        <v>0</v>
      </c>
      <c r="W255" s="91"/>
    </row>
    <row r="256" spans="2:23">
      <c r="B256" t="s">
        <v>2846</v>
      </c>
      <c r="C256" t="s">
        <v>2050</v>
      </c>
      <c r="D256" s="90">
        <v>9791</v>
      </c>
      <c r="E256"/>
      <c r="F256" t="s">
        <v>621</v>
      </c>
      <c r="G256" s="86">
        <v>45195</v>
      </c>
      <c r="H256" t="s">
        <v>149</v>
      </c>
      <c r="I256" s="89">
        <v>2.08</v>
      </c>
      <c r="J256" t="s">
        <v>127</v>
      </c>
      <c r="K256" t="s">
        <v>102</v>
      </c>
      <c r="L256" s="88">
        <v>6.9500000000000006E-2</v>
      </c>
      <c r="M256" s="88">
        <v>7.2400000000000006E-2</v>
      </c>
      <c r="N256" s="89">
        <v>16.16</v>
      </c>
      <c r="O256" s="89">
        <v>99.8</v>
      </c>
      <c r="P256" s="89">
        <v>1.6127679999999998E-2</v>
      </c>
      <c r="Q256" s="88">
        <v>0</v>
      </c>
      <c r="R256" s="88">
        <v>0</v>
      </c>
      <c r="W256" s="91"/>
    </row>
    <row r="257" spans="2:23">
      <c r="B257" t="s">
        <v>2846</v>
      </c>
      <c r="C257" t="s">
        <v>2050</v>
      </c>
      <c r="D257" s="90">
        <v>9790</v>
      </c>
      <c r="E257"/>
      <c r="F257" t="s">
        <v>621</v>
      </c>
      <c r="G257" s="86">
        <v>45195</v>
      </c>
      <c r="H257" t="s">
        <v>149</v>
      </c>
      <c r="I257" s="89">
        <v>1.96</v>
      </c>
      <c r="J257" t="s">
        <v>127</v>
      </c>
      <c r="K257" t="s">
        <v>102</v>
      </c>
      <c r="L257" s="88">
        <v>6.7500000000000004E-2</v>
      </c>
      <c r="M257" s="88">
        <v>7.1599999999999997E-2</v>
      </c>
      <c r="N257" s="89">
        <v>9.09</v>
      </c>
      <c r="O257" s="89">
        <v>99.58</v>
      </c>
      <c r="P257" s="89">
        <v>9.0518219999999993E-3</v>
      </c>
      <c r="Q257" s="88">
        <v>0</v>
      </c>
      <c r="R257" s="88">
        <v>0</v>
      </c>
      <c r="W257" s="91"/>
    </row>
    <row r="258" spans="2:23">
      <c r="B258" t="s">
        <v>2846</v>
      </c>
      <c r="C258" t="s">
        <v>2050</v>
      </c>
      <c r="D258" s="90">
        <v>9199</v>
      </c>
      <c r="E258"/>
      <c r="F258" t="s">
        <v>621</v>
      </c>
      <c r="G258" s="86">
        <v>45195</v>
      </c>
      <c r="H258" t="s">
        <v>149</v>
      </c>
      <c r="I258" s="89">
        <v>1.96</v>
      </c>
      <c r="J258" t="s">
        <v>127</v>
      </c>
      <c r="K258" t="s">
        <v>102</v>
      </c>
      <c r="L258" s="88">
        <v>8.3500000000000005E-2</v>
      </c>
      <c r="M258" s="88">
        <v>7.1599999999999997E-2</v>
      </c>
      <c r="N258" s="89">
        <v>46.31</v>
      </c>
      <c r="O258" s="89">
        <v>99.58</v>
      </c>
      <c r="P258" s="89">
        <v>4.6115497999999998E-2</v>
      </c>
      <c r="Q258" s="88">
        <v>1E-4</v>
      </c>
      <c r="R258" s="88">
        <v>0</v>
      </c>
      <c r="W258" s="91"/>
    </row>
    <row r="259" spans="2:23">
      <c r="B259" t="s">
        <v>2846</v>
      </c>
      <c r="C259" t="s">
        <v>2050</v>
      </c>
      <c r="D259" s="90">
        <v>8814</v>
      </c>
      <c r="E259"/>
      <c r="F259" t="s">
        <v>621</v>
      </c>
      <c r="G259" s="86">
        <v>45195</v>
      </c>
      <c r="H259" t="s">
        <v>149</v>
      </c>
      <c r="I259" s="89">
        <v>1.96</v>
      </c>
      <c r="J259" t="s">
        <v>127</v>
      </c>
      <c r="K259" t="s">
        <v>102</v>
      </c>
      <c r="L259" s="88">
        <v>7.5300000000000006E-2</v>
      </c>
      <c r="M259" s="88">
        <v>7.1599999999999997E-2</v>
      </c>
      <c r="N259" s="89">
        <v>21.99</v>
      </c>
      <c r="O259" s="89">
        <v>99.58</v>
      </c>
      <c r="P259" s="89">
        <v>2.1897641999999998E-2</v>
      </c>
      <c r="Q259" s="88">
        <v>0</v>
      </c>
      <c r="R259" s="88">
        <v>0</v>
      </c>
      <c r="W259" s="91"/>
    </row>
    <row r="260" spans="2:23">
      <c r="B260" t="s">
        <v>2846</v>
      </c>
      <c r="C260" t="s">
        <v>2050</v>
      </c>
      <c r="D260" s="90">
        <v>8776</v>
      </c>
      <c r="E260"/>
      <c r="F260" t="s">
        <v>621</v>
      </c>
      <c r="G260" s="86">
        <v>45195</v>
      </c>
      <c r="H260" t="s">
        <v>149</v>
      </c>
      <c r="I260" s="89">
        <v>1.96</v>
      </c>
      <c r="J260" t="s">
        <v>127</v>
      </c>
      <c r="K260" t="s">
        <v>102</v>
      </c>
      <c r="L260" s="88">
        <v>7.1499999999999994E-2</v>
      </c>
      <c r="M260" s="88">
        <v>7.1599999999999997E-2</v>
      </c>
      <c r="N260" s="89">
        <v>80.900000000000006</v>
      </c>
      <c r="O260" s="89">
        <v>99.58</v>
      </c>
      <c r="P260" s="89">
        <v>8.0560220000000002E-2</v>
      </c>
      <c r="Q260" s="88">
        <v>1E-4</v>
      </c>
      <c r="R260" s="88">
        <v>0</v>
      </c>
      <c r="W260" s="91"/>
    </row>
    <row r="261" spans="2:23">
      <c r="B261" t="s">
        <v>2846</v>
      </c>
      <c r="C261" t="s">
        <v>2050</v>
      </c>
      <c r="D261" s="90">
        <v>90031</v>
      </c>
      <c r="E261"/>
      <c r="F261" t="s">
        <v>621</v>
      </c>
      <c r="G261" s="86">
        <v>45195</v>
      </c>
      <c r="H261" t="s">
        <v>149</v>
      </c>
      <c r="I261" s="89">
        <v>1.96</v>
      </c>
      <c r="J261" t="s">
        <v>127</v>
      </c>
      <c r="K261" t="s">
        <v>102</v>
      </c>
      <c r="L261" s="88">
        <v>7.7499999999999999E-2</v>
      </c>
      <c r="M261" s="88">
        <v>7.1599999999999997E-2</v>
      </c>
      <c r="N261" s="89">
        <v>31.6</v>
      </c>
      <c r="O261" s="89">
        <v>99.58</v>
      </c>
      <c r="P261" s="89">
        <v>3.146728E-2</v>
      </c>
      <c r="Q261" s="88">
        <v>1E-4</v>
      </c>
      <c r="R261" s="88">
        <v>0</v>
      </c>
      <c r="W261" s="91"/>
    </row>
    <row r="262" spans="2:23">
      <c r="B262" t="s">
        <v>2846</v>
      </c>
      <c r="C262" t="s">
        <v>2050</v>
      </c>
      <c r="D262" s="90">
        <v>9096</v>
      </c>
      <c r="E262"/>
      <c r="F262" t="s">
        <v>621</v>
      </c>
      <c r="G262" s="86">
        <v>45195</v>
      </c>
      <c r="H262" t="s">
        <v>149</v>
      </c>
      <c r="I262" s="89">
        <v>1.96</v>
      </c>
      <c r="J262" t="s">
        <v>127</v>
      </c>
      <c r="K262" t="s">
        <v>102</v>
      </c>
      <c r="L262" s="88">
        <v>8.3500000000000005E-2</v>
      </c>
      <c r="M262" s="88">
        <v>7.1599999999999997E-2</v>
      </c>
      <c r="N262" s="89">
        <v>32</v>
      </c>
      <c r="O262" s="89">
        <v>99.58</v>
      </c>
      <c r="P262" s="89">
        <v>3.1865600000000001E-2</v>
      </c>
      <c r="Q262" s="88">
        <v>1E-4</v>
      </c>
      <c r="R262" s="88">
        <v>0</v>
      </c>
      <c r="W262" s="91"/>
    </row>
    <row r="263" spans="2:23">
      <c r="B263" t="s">
        <v>2846</v>
      </c>
      <c r="C263" t="s">
        <v>2050</v>
      </c>
      <c r="D263" s="90">
        <v>9127</v>
      </c>
      <c r="E263"/>
      <c r="F263" t="s">
        <v>621</v>
      </c>
      <c r="G263" s="86">
        <v>45195</v>
      </c>
      <c r="H263" t="s">
        <v>149</v>
      </c>
      <c r="I263" s="89">
        <v>1.96</v>
      </c>
      <c r="J263" t="s">
        <v>127</v>
      </c>
      <c r="K263" t="s">
        <v>102</v>
      </c>
      <c r="L263" s="88">
        <v>8.3500000000000005E-2</v>
      </c>
      <c r="M263" s="88">
        <v>7.1599999999999997E-2</v>
      </c>
      <c r="N263" s="89">
        <v>18.77</v>
      </c>
      <c r="O263" s="89">
        <v>99.58</v>
      </c>
      <c r="P263" s="89">
        <v>1.8691165999999999E-2</v>
      </c>
      <c r="Q263" s="88">
        <v>0</v>
      </c>
      <c r="R263" s="88">
        <v>0</v>
      </c>
      <c r="W263" s="91"/>
    </row>
    <row r="264" spans="2:23">
      <c r="B264" t="s">
        <v>2846</v>
      </c>
      <c r="C264" t="s">
        <v>2050</v>
      </c>
      <c r="D264" s="90">
        <v>9255</v>
      </c>
      <c r="E264"/>
      <c r="F264" t="s">
        <v>621</v>
      </c>
      <c r="G264" s="86">
        <v>45195</v>
      </c>
      <c r="H264" t="s">
        <v>149</v>
      </c>
      <c r="I264" s="89">
        <v>1.96</v>
      </c>
      <c r="J264" t="s">
        <v>127</v>
      </c>
      <c r="K264" t="s">
        <v>102</v>
      </c>
      <c r="L264" s="88">
        <v>8.3500000000000005E-2</v>
      </c>
      <c r="M264" s="88">
        <v>7.1599999999999997E-2</v>
      </c>
      <c r="N264" s="89">
        <v>29.93</v>
      </c>
      <c r="O264" s="89">
        <v>99.58</v>
      </c>
      <c r="P264" s="89">
        <v>2.9804293999999999E-2</v>
      </c>
      <c r="Q264" s="88">
        <v>0</v>
      </c>
      <c r="R264" s="88">
        <v>0</v>
      </c>
      <c r="W264" s="91"/>
    </row>
    <row r="265" spans="2:23">
      <c r="B265" t="s">
        <v>2846</v>
      </c>
      <c r="C265" t="s">
        <v>2050</v>
      </c>
      <c r="D265" s="90">
        <v>9287</v>
      </c>
      <c r="E265"/>
      <c r="F265" t="s">
        <v>621</v>
      </c>
      <c r="G265" s="86">
        <v>45195</v>
      </c>
      <c r="H265" t="s">
        <v>149</v>
      </c>
      <c r="I265" s="89">
        <v>1.96</v>
      </c>
      <c r="J265" t="s">
        <v>127</v>
      </c>
      <c r="K265" t="s">
        <v>102</v>
      </c>
      <c r="L265" s="88">
        <v>8.3500000000000005E-2</v>
      </c>
      <c r="M265" s="88">
        <v>7.1599999999999997E-2</v>
      </c>
      <c r="N265" s="89">
        <v>16.170000000000002</v>
      </c>
      <c r="O265" s="89">
        <v>99.58</v>
      </c>
      <c r="P265" s="89">
        <v>1.6102086000000002E-2</v>
      </c>
      <c r="Q265" s="88">
        <v>0</v>
      </c>
      <c r="R265" s="88">
        <v>0</v>
      </c>
      <c r="W265" s="91"/>
    </row>
    <row r="266" spans="2:23">
      <c r="B266" t="s">
        <v>2846</v>
      </c>
      <c r="C266" t="s">
        <v>2050</v>
      </c>
      <c r="D266" s="90">
        <v>9339</v>
      </c>
      <c r="E266"/>
      <c r="F266" t="s">
        <v>621</v>
      </c>
      <c r="G266" s="86">
        <v>45195</v>
      </c>
      <c r="H266" t="s">
        <v>149</v>
      </c>
      <c r="I266" s="89">
        <v>1.96</v>
      </c>
      <c r="J266" t="s">
        <v>127</v>
      </c>
      <c r="K266" t="s">
        <v>102</v>
      </c>
      <c r="L266" s="88">
        <v>8.3500000000000005E-2</v>
      </c>
      <c r="M266" s="88">
        <v>7.1599999999999997E-2</v>
      </c>
      <c r="N266" s="89">
        <v>22.42</v>
      </c>
      <c r="O266" s="89">
        <v>99.58</v>
      </c>
      <c r="P266" s="89">
        <v>2.2325836000000002E-2</v>
      </c>
      <c r="Q266" s="88">
        <v>0</v>
      </c>
      <c r="R266" s="88">
        <v>0</v>
      </c>
      <c r="W266" s="91"/>
    </row>
    <row r="267" spans="2:23">
      <c r="B267" t="s">
        <v>2846</v>
      </c>
      <c r="C267" t="s">
        <v>2050</v>
      </c>
      <c r="D267" s="90">
        <v>93881</v>
      </c>
      <c r="E267"/>
      <c r="F267" t="s">
        <v>621</v>
      </c>
      <c r="G267" s="86">
        <v>45195</v>
      </c>
      <c r="H267" t="s">
        <v>149</v>
      </c>
      <c r="I267" s="89">
        <v>1.96</v>
      </c>
      <c r="J267" t="s">
        <v>127</v>
      </c>
      <c r="K267" t="s">
        <v>102</v>
      </c>
      <c r="L267" s="88">
        <v>8.3500000000000005E-2</v>
      </c>
      <c r="M267" s="88">
        <v>7.1599999999999997E-2</v>
      </c>
      <c r="N267" s="89">
        <v>41.97</v>
      </c>
      <c r="O267" s="89">
        <v>99.58</v>
      </c>
      <c r="P267" s="89">
        <v>4.1793726000000003E-2</v>
      </c>
      <c r="Q267" s="88">
        <v>1E-4</v>
      </c>
      <c r="R267" s="88">
        <v>0</v>
      </c>
      <c r="W267" s="91"/>
    </row>
    <row r="268" spans="2:23">
      <c r="B268" t="s">
        <v>2846</v>
      </c>
      <c r="C268" t="s">
        <v>2050</v>
      </c>
      <c r="D268" s="90">
        <v>9455</v>
      </c>
      <c r="E268"/>
      <c r="F268" t="s">
        <v>621</v>
      </c>
      <c r="G268" s="86">
        <v>45195</v>
      </c>
      <c r="H268" t="s">
        <v>149</v>
      </c>
      <c r="I268" s="89">
        <v>1.96</v>
      </c>
      <c r="J268" t="s">
        <v>127</v>
      </c>
      <c r="K268" t="s">
        <v>102</v>
      </c>
      <c r="L268" s="88">
        <v>8.3500000000000005E-2</v>
      </c>
      <c r="M268" s="88">
        <v>7.1599999999999997E-2</v>
      </c>
      <c r="N268" s="89">
        <v>30.5</v>
      </c>
      <c r="O268" s="89">
        <v>99.58</v>
      </c>
      <c r="P268" s="89">
        <v>3.03719E-2</v>
      </c>
      <c r="Q268" s="88">
        <v>1E-4</v>
      </c>
      <c r="R268" s="88">
        <v>0</v>
      </c>
      <c r="W268" s="91"/>
    </row>
    <row r="269" spans="2:23">
      <c r="B269" t="s">
        <v>2846</v>
      </c>
      <c r="C269" t="s">
        <v>2050</v>
      </c>
      <c r="D269" s="90">
        <v>9553</v>
      </c>
      <c r="E269"/>
      <c r="F269" t="s">
        <v>621</v>
      </c>
      <c r="G269" s="86">
        <v>45195</v>
      </c>
      <c r="H269" t="s">
        <v>149</v>
      </c>
      <c r="I269" s="89">
        <v>1.96</v>
      </c>
      <c r="J269" t="s">
        <v>127</v>
      </c>
      <c r="K269" t="s">
        <v>102</v>
      </c>
      <c r="L269" s="88">
        <v>8.3500000000000005E-2</v>
      </c>
      <c r="M269" s="88">
        <v>7.1599999999999997E-2</v>
      </c>
      <c r="N269" s="89">
        <v>21.41</v>
      </c>
      <c r="O269" s="89">
        <v>99.58</v>
      </c>
      <c r="P269" s="89">
        <v>2.1320077999999999E-2</v>
      </c>
      <c r="Q269" s="88">
        <v>0</v>
      </c>
      <c r="R269" s="88">
        <v>0</v>
      </c>
      <c r="W269" s="91"/>
    </row>
    <row r="270" spans="2:23">
      <c r="B270" t="s">
        <v>2846</v>
      </c>
      <c r="C270" t="s">
        <v>2050</v>
      </c>
      <c r="D270" s="90">
        <v>95930</v>
      </c>
      <c r="E270"/>
      <c r="F270" t="s">
        <v>621</v>
      </c>
      <c r="G270" s="86">
        <v>45195</v>
      </c>
      <c r="H270" t="s">
        <v>149</v>
      </c>
      <c r="I270" s="89">
        <v>1.96</v>
      </c>
      <c r="J270" t="s">
        <v>127</v>
      </c>
      <c r="K270" t="s">
        <v>102</v>
      </c>
      <c r="L270" s="88">
        <v>8.3500000000000005E-2</v>
      </c>
      <c r="M270" s="88">
        <v>7.1599999999999997E-2</v>
      </c>
      <c r="N270" s="89">
        <v>32.43</v>
      </c>
      <c r="O270" s="89">
        <v>99.58</v>
      </c>
      <c r="P270" s="89">
        <v>3.2293794000000001E-2</v>
      </c>
      <c r="Q270" s="88">
        <v>1E-4</v>
      </c>
      <c r="R270" s="88">
        <v>0</v>
      </c>
      <c r="W270" s="91"/>
    </row>
    <row r="271" spans="2:23">
      <c r="B271" t="s">
        <v>2846</v>
      </c>
      <c r="C271" t="s">
        <v>2050</v>
      </c>
      <c r="D271" s="90">
        <v>9632</v>
      </c>
      <c r="E271"/>
      <c r="F271" t="s">
        <v>621</v>
      </c>
      <c r="G271" s="86">
        <v>45195</v>
      </c>
      <c r="H271" t="s">
        <v>149</v>
      </c>
      <c r="I271" s="89">
        <v>1.96</v>
      </c>
      <c r="J271" t="s">
        <v>127</v>
      </c>
      <c r="K271" t="s">
        <v>102</v>
      </c>
      <c r="L271" s="88">
        <v>6.7500000000000004E-2</v>
      </c>
      <c r="M271" s="88">
        <v>7.1599999999999997E-2</v>
      </c>
      <c r="N271" s="89">
        <v>26.14</v>
      </c>
      <c r="O271" s="89">
        <v>99.58</v>
      </c>
      <c r="P271" s="89">
        <v>2.6030212E-2</v>
      </c>
      <c r="Q271" s="88">
        <v>0</v>
      </c>
      <c r="R271" s="88">
        <v>0</v>
      </c>
      <c r="W271" s="91"/>
    </row>
    <row r="272" spans="2:23">
      <c r="B272" s="83" t="s">
        <v>2848</v>
      </c>
      <c r="C272" t="s">
        <v>2047</v>
      </c>
      <c r="D272" s="90">
        <v>4647</v>
      </c>
      <c r="E272"/>
      <c r="F272" t="s">
        <v>653</v>
      </c>
      <c r="G272" s="86">
        <v>42372</v>
      </c>
      <c r="H272" t="s">
        <v>149</v>
      </c>
      <c r="I272" s="89">
        <v>9.6199999999999992</v>
      </c>
      <c r="J272" t="s">
        <v>127</v>
      </c>
      <c r="K272" t="s">
        <v>102</v>
      </c>
      <c r="L272" s="88">
        <v>6.7000000000000004E-2</v>
      </c>
      <c r="M272" s="88">
        <v>3.4000000000000002E-2</v>
      </c>
      <c r="N272" s="89">
        <v>2849.24</v>
      </c>
      <c r="O272" s="89">
        <v>153.57</v>
      </c>
      <c r="P272" s="89">
        <v>4.3755778679999997</v>
      </c>
      <c r="Q272" s="88">
        <v>7.1999999999999998E-3</v>
      </c>
      <c r="R272" s="88">
        <v>0</v>
      </c>
      <c r="W272" s="91"/>
    </row>
    <row r="273" spans="2:23">
      <c r="B273" t="s">
        <v>2821</v>
      </c>
      <c r="C273" t="s">
        <v>2050</v>
      </c>
      <c r="D273" s="90">
        <v>9280</v>
      </c>
      <c r="E273"/>
      <c r="F273" t="s">
        <v>653</v>
      </c>
      <c r="G273" s="86">
        <v>44858</v>
      </c>
      <c r="H273" t="s">
        <v>149</v>
      </c>
      <c r="I273" s="89">
        <v>5.65</v>
      </c>
      <c r="J273" t="s">
        <v>676</v>
      </c>
      <c r="K273" t="s">
        <v>102</v>
      </c>
      <c r="L273" s="88">
        <v>3.49E-2</v>
      </c>
      <c r="M273" s="88">
        <v>4.5400000000000003E-2</v>
      </c>
      <c r="N273" s="89">
        <v>288.61</v>
      </c>
      <c r="O273" s="89">
        <v>98.34</v>
      </c>
      <c r="P273" s="89">
        <v>0.283819074</v>
      </c>
      <c r="Q273" s="88">
        <v>5.0000000000000001E-4</v>
      </c>
      <c r="R273" s="88">
        <v>0</v>
      </c>
      <c r="W273" s="91"/>
    </row>
    <row r="274" spans="2:23">
      <c r="B274" t="s">
        <v>2821</v>
      </c>
      <c r="C274" t="s">
        <v>2050</v>
      </c>
      <c r="D274" s="90">
        <v>9281</v>
      </c>
      <c r="E274"/>
      <c r="F274" t="s">
        <v>653</v>
      </c>
      <c r="G274" s="86">
        <v>44858</v>
      </c>
      <c r="H274" t="s">
        <v>149</v>
      </c>
      <c r="I274" s="89">
        <v>5.68</v>
      </c>
      <c r="J274" t="s">
        <v>676</v>
      </c>
      <c r="K274" t="s">
        <v>102</v>
      </c>
      <c r="L274" s="88">
        <v>3.49E-2</v>
      </c>
      <c r="M274" s="88">
        <v>4.53E-2</v>
      </c>
      <c r="N274" s="89">
        <v>238.95</v>
      </c>
      <c r="O274" s="89">
        <v>98.33</v>
      </c>
      <c r="P274" s="89">
        <v>0.234959535</v>
      </c>
      <c r="Q274" s="88">
        <v>4.0000000000000002E-4</v>
      </c>
      <c r="R274" s="88">
        <v>0</v>
      </c>
      <c r="W274" s="91"/>
    </row>
    <row r="275" spans="2:23">
      <c r="B275" t="s">
        <v>2821</v>
      </c>
      <c r="C275" t="s">
        <v>2050</v>
      </c>
      <c r="D275" s="90">
        <v>9277</v>
      </c>
      <c r="E275"/>
      <c r="F275" t="s">
        <v>653</v>
      </c>
      <c r="G275" s="86">
        <v>44858</v>
      </c>
      <c r="H275" t="s">
        <v>149</v>
      </c>
      <c r="I275" s="89">
        <v>5.57</v>
      </c>
      <c r="J275" t="s">
        <v>676</v>
      </c>
      <c r="K275" t="s">
        <v>102</v>
      </c>
      <c r="L275" s="88">
        <v>3.49E-2</v>
      </c>
      <c r="M275" s="88">
        <v>4.5499999999999999E-2</v>
      </c>
      <c r="N275" s="89">
        <v>298.85000000000002</v>
      </c>
      <c r="O275" s="89">
        <v>98.35</v>
      </c>
      <c r="P275" s="89">
        <v>0.29391897500000003</v>
      </c>
      <c r="Q275" s="88">
        <v>5.0000000000000001E-4</v>
      </c>
      <c r="R275" s="88">
        <v>0</v>
      </c>
      <c r="W275" s="91"/>
    </row>
    <row r="276" spans="2:23">
      <c r="B276" t="s">
        <v>2821</v>
      </c>
      <c r="C276" t="s">
        <v>2050</v>
      </c>
      <c r="D276" s="90">
        <v>9278</v>
      </c>
      <c r="E276"/>
      <c r="F276" t="s">
        <v>653</v>
      </c>
      <c r="G276" s="86">
        <v>44858</v>
      </c>
      <c r="H276" t="s">
        <v>149</v>
      </c>
      <c r="I276" s="89">
        <v>5.6</v>
      </c>
      <c r="J276" t="s">
        <v>676</v>
      </c>
      <c r="K276" t="s">
        <v>102</v>
      </c>
      <c r="L276" s="88">
        <v>3.49E-2</v>
      </c>
      <c r="M276" s="88">
        <v>4.5400000000000003E-2</v>
      </c>
      <c r="N276" s="89">
        <v>363.63</v>
      </c>
      <c r="O276" s="89">
        <v>98.35</v>
      </c>
      <c r="P276" s="89">
        <v>0.35763010499999998</v>
      </c>
      <c r="Q276" s="88">
        <v>5.9999999999999995E-4</v>
      </c>
      <c r="R276" s="88">
        <v>0</v>
      </c>
      <c r="W276" s="91"/>
    </row>
    <row r="277" spans="2:23">
      <c r="B277" t="s">
        <v>2821</v>
      </c>
      <c r="C277" t="s">
        <v>2050</v>
      </c>
      <c r="D277" s="90">
        <v>9279</v>
      </c>
      <c r="E277"/>
      <c r="F277" t="s">
        <v>653</v>
      </c>
      <c r="G277" s="86">
        <v>44858</v>
      </c>
      <c r="H277" t="s">
        <v>149</v>
      </c>
      <c r="I277" s="89">
        <v>5.77</v>
      </c>
      <c r="J277" t="s">
        <v>676</v>
      </c>
      <c r="K277" t="s">
        <v>102</v>
      </c>
      <c r="L277" s="88">
        <v>3.49E-2</v>
      </c>
      <c r="M277" s="88">
        <v>4.5199999999999997E-2</v>
      </c>
      <c r="N277" s="89">
        <v>216.28</v>
      </c>
      <c r="O277" s="89">
        <v>98.32</v>
      </c>
      <c r="P277" s="89">
        <v>0.21264649599999999</v>
      </c>
      <c r="Q277" s="88">
        <v>4.0000000000000002E-4</v>
      </c>
      <c r="R277" s="88">
        <v>0</v>
      </c>
      <c r="W277" s="91"/>
    </row>
    <row r="278" spans="2:23">
      <c r="B278" t="s">
        <v>2850</v>
      </c>
      <c r="C278" t="s">
        <v>2047</v>
      </c>
      <c r="D278" s="90">
        <v>9637</v>
      </c>
      <c r="E278"/>
      <c r="F278" t="s">
        <v>653</v>
      </c>
      <c r="G278" s="86">
        <v>45104</v>
      </c>
      <c r="H278" t="s">
        <v>149</v>
      </c>
      <c r="I278" s="89">
        <v>2.4900000000000002</v>
      </c>
      <c r="J278" t="s">
        <v>356</v>
      </c>
      <c r="K278" t="s">
        <v>102</v>
      </c>
      <c r="L278" s="88">
        <v>5.2200000000000003E-2</v>
      </c>
      <c r="M278" s="88">
        <v>6.0600000000000001E-2</v>
      </c>
      <c r="N278" s="89">
        <v>2329</v>
      </c>
      <c r="O278" s="89">
        <v>100.32</v>
      </c>
      <c r="P278" s="89">
        <v>2.3364528</v>
      </c>
      <c r="Q278" s="88">
        <v>3.8E-3</v>
      </c>
      <c r="R278" s="88">
        <v>0</v>
      </c>
      <c r="W278" s="91"/>
    </row>
    <row r="279" spans="2:23">
      <c r="B279" t="s">
        <v>2849</v>
      </c>
      <c r="C279" t="s">
        <v>2047</v>
      </c>
      <c r="D279" s="90">
        <v>9577</v>
      </c>
      <c r="E279"/>
      <c r="F279" t="s">
        <v>653</v>
      </c>
      <c r="G279" s="86">
        <v>45063</v>
      </c>
      <c r="H279" t="s">
        <v>149</v>
      </c>
      <c r="I279" s="89">
        <v>3.58</v>
      </c>
      <c r="J279" t="s">
        <v>356</v>
      </c>
      <c r="K279" t="s">
        <v>102</v>
      </c>
      <c r="L279" s="88">
        <v>4.4299999999999999E-2</v>
      </c>
      <c r="M279" s="88">
        <v>4.53E-2</v>
      </c>
      <c r="N279" s="89">
        <v>3493.5</v>
      </c>
      <c r="O279" s="89">
        <v>101.37</v>
      </c>
      <c r="P279" s="89">
        <v>3.5413609500000001</v>
      </c>
      <c r="Q279" s="88">
        <v>5.7999999999999996E-3</v>
      </c>
      <c r="R279" s="88">
        <v>0</v>
      </c>
      <c r="W279" s="91"/>
    </row>
    <row r="280" spans="2:23">
      <c r="B280" t="s">
        <v>2851</v>
      </c>
      <c r="C280" t="s">
        <v>2050</v>
      </c>
      <c r="D280" s="90">
        <v>508309</v>
      </c>
      <c r="E280"/>
      <c r="F280" t="s">
        <v>862</v>
      </c>
      <c r="G280" s="86">
        <v>43185</v>
      </c>
      <c r="H280" t="s">
        <v>2060</v>
      </c>
      <c r="I280" s="89">
        <v>3.8</v>
      </c>
      <c r="J280" t="s">
        <v>869</v>
      </c>
      <c r="K280" t="s">
        <v>116</v>
      </c>
      <c r="L280" s="88">
        <v>4.2200000000000001E-2</v>
      </c>
      <c r="M280" s="88">
        <v>7.9600000000000004E-2</v>
      </c>
      <c r="N280" s="89">
        <v>25.77</v>
      </c>
      <c r="O280" s="89">
        <v>88.15</v>
      </c>
      <c r="P280" s="89">
        <v>6.4866266152500004E-2</v>
      </c>
      <c r="Q280" s="88">
        <v>1E-4</v>
      </c>
      <c r="R280" s="88">
        <v>0</v>
      </c>
      <c r="W280" s="91"/>
    </row>
    <row r="281" spans="2:23">
      <c r="B281" t="s">
        <v>2853</v>
      </c>
      <c r="C281" t="s">
        <v>2050</v>
      </c>
      <c r="D281" s="90">
        <v>6826</v>
      </c>
      <c r="E281"/>
      <c r="F281" t="s">
        <v>2885</v>
      </c>
      <c r="G281" s="86">
        <v>43550</v>
      </c>
      <c r="H281" t="s">
        <v>213</v>
      </c>
      <c r="I281" s="89">
        <v>1.93</v>
      </c>
      <c r="J281" t="s">
        <v>869</v>
      </c>
      <c r="K281" t="s">
        <v>106</v>
      </c>
      <c r="L281" s="88">
        <v>8.4199999999999997E-2</v>
      </c>
      <c r="M281" s="88">
        <v>8.5500000000000007E-2</v>
      </c>
      <c r="N281" s="89">
        <v>40.880000000000003</v>
      </c>
      <c r="O281" s="89">
        <v>102.75</v>
      </c>
      <c r="P281" s="89">
        <v>0.16167416579999999</v>
      </c>
      <c r="Q281" s="88">
        <v>2.9999999999999997E-4</v>
      </c>
      <c r="R281" s="88">
        <v>0</v>
      </c>
      <c r="W281" s="91"/>
    </row>
    <row r="282" spans="2:23">
      <c r="B282" t="s">
        <v>2852</v>
      </c>
      <c r="C282" t="s">
        <v>2050</v>
      </c>
      <c r="D282" s="90">
        <v>6528</v>
      </c>
      <c r="E282"/>
      <c r="F282" t="s">
        <v>2885</v>
      </c>
      <c r="G282" s="86">
        <v>43373</v>
      </c>
      <c r="H282" t="s">
        <v>213</v>
      </c>
      <c r="I282" s="89">
        <v>4.3</v>
      </c>
      <c r="J282" t="s">
        <v>869</v>
      </c>
      <c r="K282" t="s">
        <v>113</v>
      </c>
      <c r="L282" s="88">
        <v>3.0300000000000001E-2</v>
      </c>
      <c r="M282" s="88">
        <v>7.8600000000000003E-2</v>
      </c>
      <c r="N282" s="89">
        <v>70.03</v>
      </c>
      <c r="O282" s="89">
        <v>83.98</v>
      </c>
      <c r="P282" s="89">
        <v>0.27643025515820002</v>
      </c>
      <c r="Q282" s="88">
        <v>5.0000000000000001E-4</v>
      </c>
      <c r="R282" s="88">
        <v>0</v>
      </c>
      <c r="W282" s="91"/>
    </row>
    <row r="283" spans="2:23">
      <c r="B283" t="s">
        <v>2854</v>
      </c>
      <c r="C283" t="s">
        <v>2050</v>
      </c>
      <c r="D283" s="90">
        <v>8860</v>
      </c>
      <c r="E283"/>
      <c r="F283" t="s">
        <v>2885</v>
      </c>
      <c r="G283" s="86">
        <v>44585</v>
      </c>
      <c r="H283" t="s">
        <v>213</v>
      </c>
      <c r="I283" s="89">
        <v>2.34</v>
      </c>
      <c r="J283" t="s">
        <v>988</v>
      </c>
      <c r="K283" t="s">
        <v>110</v>
      </c>
      <c r="L283" s="88">
        <v>6.1100000000000002E-2</v>
      </c>
      <c r="M283" s="88">
        <v>7.0199999999999999E-2</v>
      </c>
      <c r="N283" s="89">
        <v>4.22</v>
      </c>
      <c r="O283" s="89">
        <v>102.2</v>
      </c>
      <c r="P283" s="89">
        <v>1.7499348299999998E-2</v>
      </c>
      <c r="Q283" s="88">
        <v>0</v>
      </c>
      <c r="R283" s="88">
        <v>0</v>
      </c>
      <c r="W283" s="91"/>
    </row>
    <row r="284" spans="2:23">
      <c r="B284" t="s">
        <v>2854</v>
      </c>
      <c r="C284" t="s">
        <v>2050</v>
      </c>
      <c r="D284" s="90">
        <v>8918</v>
      </c>
      <c r="E284"/>
      <c r="F284" t="s">
        <v>2885</v>
      </c>
      <c r="G284" s="86">
        <v>44553</v>
      </c>
      <c r="H284" t="s">
        <v>213</v>
      </c>
      <c r="I284" s="89">
        <v>2.34</v>
      </c>
      <c r="J284" t="s">
        <v>988</v>
      </c>
      <c r="K284" t="s">
        <v>110</v>
      </c>
      <c r="L284" s="88">
        <v>6.1100000000000002E-2</v>
      </c>
      <c r="M284" s="88">
        <v>7.0400000000000004E-2</v>
      </c>
      <c r="N284" s="89">
        <v>0.53</v>
      </c>
      <c r="O284" s="89">
        <v>102.15</v>
      </c>
      <c r="P284" s="89">
        <v>2.1967102125E-3</v>
      </c>
      <c r="Q284" s="88">
        <v>0</v>
      </c>
      <c r="R284" s="88">
        <v>0</v>
      </c>
      <c r="W284" s="91"/>
    </row>
    <row r="285" spans="2:23">
      <c r="B285" t="s">
        <v>2854</v>
      </c>
      <c r="C285" t="s">
        <v>2050</v>
      </c>
      <c r="D285" s="90">
        <v>9037</v>
      </c>
      <c r="E285"/>
      <c r="F285" t="s">
        <v>2885</v>
      </c>
      <c r="G285" s="86">
        <v>44671</v>
      </c>
      <c r="H285" t="s">
        <v>213</v>
      </c>
      <c r="I285" s="89">
        <v>2.34</v>
      </c>
      <c r="J285" t="s">
        <v>988</v>
      </c>
      <c r="K285" t="s">
        <v>110</v>
      </c>
      <c r="L285" s="88">
        <v>6.1100000000000002E-2</v>
      </c>
      <c r="M285" s="88">
        <v>7.0199999999999999E-2</v>
      </c>
      <c r="N285" s="89">
        <v>0.33</v>
      </c>
      <c r="O285" s="89">
        <v>102.2</v>
      </c>
      <c r="P285" s="89">
        <v>1.3684324500000001E-3</v>
      </c>
      <c r="Q285" s="88">
        <v>0</v>
      </c>
      <c r="R285" s="88">
        <v>0</v>
      </c>
      <c r="W285" s="91"/>
    </row>
    <row r="286" spans="2:23">
      <c r="B286" t="s">
        <v>2854</v>
      </c>
      <c r="C286" t="s">
        <v>2050</v>
      </c>
      <c r="D286" s="90">
        <v>9130</v>
      </c>
      <c r="E286"/>
      <c r="F286" t="s">
        <v>2885</v>
      </c>
      <c r="G286" s="86">
        <v>44742</v>
      </c>
      <c r="H286" t="s">
        <v>213</v>
      </c>
      <c r="I286" s="89">
        <v>2.34</v>
      </c>
      <c r="J286" t="s">
        <v>988</v>
      </c>
      <c r="K286" t="s">
        <v>110</v>
      </c>
      <c r="L286" s="88">
        <v>6.1100000000000002E-2</v>
      </c>
      <c r="M286" s="88">
        <v>7.0199999999999999E-2</v>
      </c>
      <c r="N286" s="89">
        <v>2</v>
      </c>
      <c r="O286" s="89">
        <v>102.2</v>
      </c>
      <c r="P286" s="89">
        <v>8.2935300000000003E-3</v>
      </c>
      <c r="Q286" s="88">
        <v>0</v>
      </c>
      <c r="R286" s="88">
        <v>0</v>
      </c>
      <c r="W286" s="91"/>
    </row>
    <row r="287" spans="2:23">
      <c r="B287" t="s">
        <v>2854</v>
      </c>
      <c r="C287" t="s">
        <v>2050</v>
      </c>
      <c r="D287" s="90">
        <v>8829</v>
      </c>
      <c r="E287"/>
      <c r="F287" t="s">
        <v>2885</v>
      </c>
      <c r="G287" s="86">
        <v>44553</v>
      </c>
      <c r="H287" t="s">
        <v>213</v>
      </c>
      <c r="I287" s="89">
        <v>2.34</v>
      </c>
      <c r="J287" t="s">
        <v>988</v>
      </c>
      <c r="K287" t="s">
        <v>110</v>
      </c>
      <c r="L287" s="88">
        <v>6.1199999999999997E-2</v>
      </c>
      <c r="M287" s="88">
        <v>6.9900000000000004E-2</v>
      </c>
      <c r="N287" s="89">
        <v>40.340000000000003</v>
      </c>
      <c r="O287" s="89">
        <v>102.2</v>
      </c>
      <c r="P287" s="89">
        <v>0.16728050010000001</v>
      </c>
      <c r="Q287" s="88">
        <v>2.9999999999999997E-4</v>
      </c>
      <c r="R287" s="88">
        <v>0</v>
      </c>
      <c r="W287" s="91"/>
    </row>
    <row r="288" spans="2:23">
      <c r="B288" t="s">
        <v>2804</v>
      </c>
      <c r="C288" t="s">
        <v>2047</v>
      </c>
      <c r="D288" s="90">
        <v>597852</v>
      </c>
      <c r="E288"/>
      <c r="F288" t="s">
        <v>2885</v>
      </c>
      <c r="G288" s="86"/>
      <c r="H288" t="s">
        <v>213</v>
      </c>
      <c r="I288" s="89">
        <v>0.01</v>
      </c>
      <c r="J288" t="s">
        <v>123</v>
      </c>
      <c r="K288" t="s">
        <v>102</v>
      </c>
      <c r="L288" s="88">
        <v>0</v>
      </c>
      <c r="M288" s="88">
        <v>1E-4</v>
      </c>
      <c r="N288" s="89">
        <v>-16.149999999999999</v>
      </c>
      <c r="O288" s="89">
        <v>166.88372100000001</v>
      </c>
      <c r="P288" s="89">
        <v>-2.6951720941500001E-2</v>
      </c>
      <c r="Q288" s="88">
        <v>0</v>
      </c>
      <c r="R288" s="88">
        <v>0</v>
      </c>
    </row>
    <row r="289" spans="2:23">
      <c r="B289" t="s">
        <v>2855</v>
      </c>
      <c r="C289" t="s">
        <v>2050</v>
      </c>
      <c r="D289" s="90">
        <v>9295</v>
      </c>
      <c r="E289"/>
      <c r="F289" t="s">
        <v>2885</v>
      </c>
      <c r="G289" s="86">
        <v>44871</v>
      </c>
      <c r="H289" t="s">
        <v>213</v>
      </c>
      <c r="I289" s="89">
        <v>4.95</v>
      </c>
      <c r="J289" t="s">
        <v>356</v>
      </c>
      <c r="K289" t="s">
        <v>102</v>
      </c>
      <c r="L289" s="88">
        <v>0.05</v>
      </c>
      <c r="M289" s="88">
        <v>6.9900000000000004E-2</v>
      </c>
      <c r="N289" s="89">
        <v>3534.5</v>
      </c>
      <c r="O289" s="89">
        <v>95.31</v>
      </c>
      <c r="P289" s="89">
        <v>3.3687319499999999</v>
      </c>
      <c r="Q289" s="88">
        <v>5.4999999999999997E-3</v>
      </c>
      <c r="R289" s="88">
        <v>0</v>
      </c>
      <c r="W289" s="91"/>
    </row>
    <row r="290" spans="2:23">
      <c r="B290" t="s">
        <v>2855</v>
      </c>
      <c r="C290" t="s">
        <v>2050</v>
      </c>
      <c r="D290" s="90">
        <v>9475</v>
      </c>
      <c r="E290"/>
      <c r="F290" t="s">
        <v>2885</v>
      </c>
      <c r="G290" s="86">
        <v>44969</v>
      </c>
      <c r="H290" t="s">
        <v>213</v>
      </c>
      <c r="I290" s="89">
        <v>4.95</v>
      </c>
      <c r="J290" t="s">
        <v>356</v>
      </c>
      <c r="K290" t="s">
        <v>102</v>
      </c>
      <c r="L290" s="88">
        <v>0.05</v>
      </c>
      <c r="M290" s="88">
        <v>6.6600000000000006E-2</v>
      </c>
      <c r="N290" s="89">
        <v>2510.86</v>
      </c>
      <c r="O290" s="89">
        <v>96.02</v>
      </c>
      <c r="P290" s="89">
        <v>2.410927772</v>
      </c>
      <c r="Q290" s="88">
        <v>4.0000000000000001E-3</v>
      </c>
      <c r="R290" s="88">
        <v>0</v>
      </c>
      <c r="W290" s="91"/>
    </row>
    <row r="291" spans="2:23">
      <c r="B291" t="s">
        <v>2855</v>
      </c>
      <c r="C291" t="s">
        <v>2050</v>
      </c>
      <c r="D291" s="90">
        <v>9535</v>
      </c>
      <c r="E291"/>
      <c r="F291" t="s">
        <v>2885</v>
      </c>
      <c r="G291" s="86">
        <v>45018</v>
      </c>
      <c r="H291" t="s">
        <v>213</v>
      </c>
      <c r="I291" s="89">
        <v>4.95</v>
      </c>
      <c r="J291" t="s">
        <v>356</v>
      </c>
      <c r="K291" t="s">
        <v>102</v>
      </c>
      <c r="L291" s="88">
        <v>0.05</v>
      </c>
      <c r="M291" s="88">
        <v>4.2999999999999997E-2</v>
      </c>
      <c r="N291" s="89">
        <v>1201.43</v>
      </c>
      <c r="O291" s="89">
        <v>106.38</v>
      </c>
      <c r="P291" s="89">
        <v>1.2780812340000001</v>
      </c>
      <c r="Q291" s="88">
        <v>2.0999999999999999E-3</v>
      </c>
      <c r="R291" s="88">
        <v>0</v>
      </c>
      <c r="W291" s="91"/>
    </row>
    <row r="292" spans="2:23">
      <c r="B292" t="s">
        <v>2855</v>
      </c>
      <c r="C292" t="s">
        <v>2050</v>
      </c>
      <c r="D292" s="90">
        <v>9641</v>
      </c>
      <c r="E292"/>
      <c r="F292" t="s">
        <v>2885</v>
      </c>
      <c r="G292" s="86">
        <v>45109</v>
      </c>
      <c r="H292" t="s">
        <v>213</v>
      </c>
      <c r="I292" s="89">
        <v>4.95</v>
      </c>
      <c r="J292" t="s">
        <v>356</v>
      </c>
      <c r="K292" t="s">
        <v>102</v>
      </c>
      <c r="L292" s="88">
        <v>0.05</v>
      </c>
      <c r="M292" s="88">
        <v>5.2200000000000003E-2</v>
      </c>
      <c r="N292" s="89">
        <v>1085.49</v>
      </c>
      <c r="O292" s="89">
        <v>100.42</v>
      </c>
      <c r="P292" s="89">
        <v>1.090049058</v>
      </c>
      <c r="Q292" s="88">
        <v>1.8E-3</v>
      </c>
      <c r="R292" s="88">
        <v>0</v>
      </c>
      <c r="W292" s="91"/>
    </row>
    <row r="293" spans="2:23">
      <c r="B293" t="s">
        <v>2804</v>
      </c>
      <c r="C293" t="s">
        <v>2047</v>
      </c>
      <c r="D293" s="90">
        <v>7330</v>
      </c>
      <c r="E293"/>
      <c r="F293" t="s">
        <v>2885</v>
      </c>
      <c r="G293" s="86"/>
      <c r="H293" t="s">
        <v>213</v>
      </c>
      <c r="I293" s="89">
        <v>0.01</v>
      </c>
      <c r="J293" t="s">
        <v>123</v>
      </c>
      <c r="K293" t="s">
        <v>102</v>
      </c>
      <c r="L293" s="88">
        <v>0</v>
      </c>
      <c r="M293" s="88">
        <v>1E-4</v>
      </c>
      <c r="N293" s="89">
        <v>-0.01</v>
      </c>
      <c r="O293" s="89">
        <v>100</v>
      </c>
      <c r="P293" s="89">
        <v>-1.0000000000000001E-5</v>
      </c>
      <c r="Q293" s="88">
        <v>0</v>
      </c>
      <c r="R293" s="88">
        <v>0</v>
      </c>
    </row>
    <row r="294" spans="2:23">
      <c r="B294" t="s">
        <v>2804</v>
      </c>
      <c r="C294" t="s">
        <v>2047</v>
      </c>
      <c r="D294" s="90">
        <v>7329</v>
      </c>
      <c r="E294"/>
      <c r="F294" t="s">
        <v>2885</v>
      </c>
      <c r="G294" s="86"/>
      <c r="H294" t="s">
        <v>213</v>
      </c>
      <c r="I294" s="89">
        <v>0.01</v>
      </c>
      <c r="J294" t="s">
        <v>123</v>
      </c>
      <c r="K294" t="s">
        <v>102</v>
      </c>
      <c r="L294" s="88">
        <v>0</v>
      </c>
      <c r="M294" s="88">
        <v>1E-4</v>
      </c>
      <c r="N294" s="89">
        <v>-1.35</v>
      </c>
      <c r="O294" s="89">
        <v>100</v>
      </c>
      <c r="P294" s="89">
        <v>-1.3500000000000001E-3</v>
      </c>
      <c r="Q294" s="88">
        <v>0</v>
      </c>
      <c r="R294" s="88">
        <v>0</v>
      </c>
    </row>
    <row r="295" spans="2:23">
      <c r="B295" t="s">
        <v>2856</v>
      </c>
      <c r="C295" t="s">
        <v>2050</v>
      </c>
      <c r="D295" s="90">
        <v>908395120</v>
      </c>
      <c r="E295"/>
      <c r="F295" t="s">
        <v>2885</v>
      </c>
      <c r="G295" s="86">
        <v>41893</v>
      </c>
      <c r="H295" t="s">
        <v>213</v>
      </c>
      <c r="I295" s="89">
        <v>5.68</v>
      </c>
      <c r="J295" t="s">
        <v>676</v>
      </c>
      <c r="K295" t="s">
        <v>102</v>
      </c>
      <c r="L295" s="88">
        <v>4.4999999999999998E-2</v>
      </c>
      <c r="M295" s="88">
        <v>8.7099999999999997E-2</v>
      </c>
      <c r="N295" s="89">
        <v>172.57</v>
      </c>
      <c r="O295" s="89">
        <v>87.97</v>
      </c>
      <c r="P295" s="89">
        <v>0.15180982900000001</v>
      </c>
      <c r="Q295" s="88">
        <v>2.9999999999999997E-4</v>
      </c>
      <c r="R295" s="88">
        <v>0</v>
      </c>
    </row>
    <row r="296" spans="2:23">
      <c r="B296" t="s">
        <v>2856</v>
      </c>
      <c r="C296" t="s">
        <v>2050</v>
      </c>
      <c r="D296" s="90">
        <v>4314</v>
      </c>
      <c r="E296"/>
      <c r="F296" t="s">
        <v>2885</v>
      </c>
      <c r="G296" s="86">
        <v>42151</v>
      </c>
      <c r="H296" t="s">
        <v>213</v>
      </c>
      <c r="I296" s="89">
        <v>5.68</v>
      </c>
      <c r="J296" t="s">
        <v>676</v>
      </c>
      <c r="K296" t="s">
        <v>102</v>
      </c>
      <c r="L296" s="88">
        <v>4.4999999999999998E-2</v>
      </c>
      <c r="M296" s="88">
        <v>8.7099999999999997E-2</v>
      </c>
      <c r="N296" s="89">
        <v>631.99</v>
      </c>
      <c r="O296" s="89">
        <v>88.85</v>
      </c>
      <c r="P296" s="89">
        <v>0.56152311499999996</v>
      </c>
      <c r="Q296" s="88">
        <v>8.9999999999999998E-4</v>
      </c>
      <c r="R296" s="88">
        <v>0</v>
      </c>
      <c r="W296" s="91"/>
    </row>
    <row r="297" spans="2:23">
      <c r="B297" t="s">
        <v>2856</v>
      </c>
      <c r="C297" t="s">
        <v>2050</v>
      </c>
      <c r="D297" s="90">
        <v>443656</v>
      </c>
      <c r="E297"/>
      <c r="F297" t="s">
        <v>2885</v>
      </c>
      <c r="G297" s="86">
        <v>42625</v>
      </c>
      <c r="H297" t="s">
        <v>213</v>
      </c>
      <c r="I297" s="89">
        <v>5.68</v>
      </c>
      <c r="J297" t="s">
        <v>676</v>
      </c>
      <c r="K297" t="s">
        <v>102</v>
      </c>
      <c r="L297" s="88">
        <v>4.4999999999999998E-2</v>
      </c>
      <c r="M297" s="88">
        <v>8.7099999999999997E-2</v>
      </c>
      <c r="N297" s="89">
        <v>244.94</v>
      </c>
      <c r="O297" s="89">
        <v>88.75</v>
      </c>
      <c r="P297" s="89">
        <v>0.21738425</v>
      </c>
      <c r="Q297" s="88">
        <v>4.0000000000000002E-4</v>
      </c>
      <c r="R297" s="88">
        <v>0</v>
      </c>
      <c r="W297" s="91"/>
    </row>
    <row r="298" spans="2:23">
      <c r="B298" t="s">
        <v>2856</v>
      </c>
      <c r="C298" t="s">
        <v>2050</v>
      </c>
      <c r="D298" s="90">
        <v>908395160</v>
      </c>
      <c r="E298"/>
      <c r="F298" t="s">
        <v>2885</v>
      </c>
      <c r="G298" s="86">
        <v>42263</v>
      </c>
      <c r="H298" t="s">
        <v>213</v>
      </c>
      <c r="I298" s="89">
        <v>5.68</v>
      </c>
      <c r="J298" t="s">
        <v>676</v>
      </c>
      <c r="K298" t="s">
        <v>102</v>
      </c>
      <c r="L298" s="88">
        <v>4.4999999999999998E-2</v>
      </c>
      <c r="M298" s="88">
        <v>8.7099999999999997E-2</v>
      </c>
      <c r="N298" s="89">
        <v>315.99</v>
      </c>
      <c r="O298" s="89">
        <v>88.22</v>
      </c>
      <c r="P298" s="89">
        <v>0.27876637799999998</v>
      </c>
      <c r="Q298" s="88">
        <v>5.0000000000000001E-4</v>
      </c>
      <c r="R298" s="88">
        <v>0</v>
      </c>
    </row>
    <row r="299" spans="2:23">
      <c r="B299" t="s">
        <v>2856</v>
      </c>
      <c r="C299" t="s">
        <v>2050</v>
      </c>
      <c r="D299" s="90">
        <v>384577</v>
      </c>
      <c r="E299"/>
      <c r="F299" t="s">
        <v>2885</v>
      </c>
      <c r="G299" s="86">
        <v>42166</v>
      </c>
      <c r="H299" t="s">
        <v>213</v>
      </c>
      <c r="I299" s="89">
        <v>5.68</v>
      </c>
      <c r="J299" t="s">
        <v>676</v>
      </c>
      <c r="K299" t="s">
        <v>102</v>
      </c>
      <c r="L299" s="88">
        <v>4.4999999999999998E-2</v>
      </c>
      <c r="M299" s="88">
        <v>8.7099999999999997E-2</v>
      </c>
      <c r="N299" s="89">
        <v>594.64</v>
      </c>
      <c r="O299" s="89">
        <v>88.85</v>
      </c>
      <c r="P299" s="89">
        <v>0.52833764000000005</v>
      </c>
      <c r="Q299" s="88">
        <v>8.9999999999999998E-4</v>
      </c>
      <c r="R299" s="88">
        <v>0</v>
      </c>
      <c r="W299" s="91"/>
    </row>
    <row r="300" spans="2:23">
      <c r="B300" t="s">
        <v>2856</v>
      </c>
      <c r="C300" t="s">
        <v>2050</v>
      </c>
      <c r="D300" s="90">
        <v>403836</v>
      </c>
      <c r="E300"/>
      <c r="F300" t="s">
        <v>2885</v>
      </c>
      <c r="G300" s="86">
        <v>42348</v>
      </c>
      <c r="H300" t="s">
        <v>213</v>
      </c>
      <c r="I300" s="89">
        <v>5.68</v>
      </c>
      <c r="J300" t="s">
        <v>676</v>
      </c>
      <c r="K300" t="s">
        <v>102</v>
      </c>
      <c r="L300" s="88">
        <v>4.4999999999999998E-2</v>
      </c>
      <c r="M300" s="88">
        <v>8.7099999999999997E-2</v>
      </c>
      <c r="N300" s="89">
        <v>547.20000000000005</v>
      </c>
      <c r="O300" s="89">
        <v>88.67</v>
      </c>
      <c r="P300" s="89">
        <v>0.48520224000000001</v>
      </c>
      <c r="Q300" s="88">
        <v>8.0000000000000004E-4</v>
      </c>
      <c r="R300" s="88">
        <v>0</v>
      </c>
      <c r="W300" s="91"/>
    </row>
    <row r="301" spans="2:23">
      <c r="B301" t="s">
        <v>2856</v>
      </c>
      <c r="C301" t="s">
        <v>2050</v>
      </c>
      <c r="D301" s="90">
        <v>415814</v>
      </c>
      <c r="E301"/>
      <c r="F301" t="s">
        <v>2885</v>
      </c>
      <c r="G301" s="86">
        <v>42439</v>
      </c>
      <c r="H301" t="s">
        <v>213</v>
      </c>
      <c r="I301" s="89">
        <v>5.68</v>
      </c>
      <c r="J301" t="s">
        <v>676</v>
      </c>
      <c r="K301" t="s">
        <v>102</v>
      </c>
      <c r="L301" s="88">
        <v>4.4999999999999998E-2</v>
      </c>
      <c r="M301" s="88">
        <v>8.7099999999999997E-2</v>
      </c>
      <c r="N301" s="89">
        <v>649.9</v>
      </c>
      <c r="O301" s="89">
        <v>89.57</v>
      </c>
      <c r="P301" s="89">
        <v>0.58211542999999999</v>
      </c>
      <c r="Q301" s="88">
        <v>1E-3</v>
      </c>
      <c r="R301" s="88">
        <v>0</v>
      </c>
      <c r="W301" s="91"/>
    </row>
    <row r="302" spans="2:23">
      <c r="B302" t="s">
        <v>2856</v>
      </c>
      <c r="C302" t="s">
        <v>2050</v>
      </c>
      <c r="D302" s="90">
        <v>433981</v>
      </c>
      <c r="E302"/>
      <c r="F302" t="s">
        <v>2885</v>
      </c>
      <c r="G302" s="86">
        <v>42549</v>
      </c>
      <c r="H302" t="s">
        <v>213</v>
      </c>
      <c r="I302" s="89">
        <v>5.69</v>
      </c>
      <c r="J302" t="s">
        <v>676</v>
      </c>
      <c r="K302" t="s">
        <v>102</v>
      </c>
      <c r="L302" s="88">
        <v>4.4999999999999998E-2</v>
      </c>
      <c r="M302" s="88">
        <v>8.5900000000000004E-2</v>
      </c>
      <c r="N302" s="89">
        <v>457.13</v>
      </c>
      <c r="O302" s="89">
        <v>89.95</v>
      </c>
      <c r="P302" s="89">
        <v>0.41118843500000002</v>
      </c>
      <c r="Q302" s="88">
        <v>6.9999999999999999E-4</v>
      </c>
      <c r="R302" s="88">
        <v>0</v>
      </c>
      <c r="W302" s="91"/>
    </row>
    <row r="303" spans="2:23">
      <c r="B303" t="s">
        <v>2856</v>
      </c>
      <c r="C303" t="s">
        <v>2050</v>
      </c>
      <c r="D303" s="90">
        <v>482977</v>
      </c>
      <c r="E303"/>
      <c r="F303" t="s">
        <v>2885</v>
      </c>
      <c r="G303" s="86">
        <v>42989</v>
      </c>
      <c r="H303" t="s">
        <v>213</v>
      </c>
      <c r="I303" s="89">
        <v>5.68</v>
      </c>
      <c r="J303" t="s">
        <v>676</v>
      </c>
      <c r="K303" t="s">
        <v>102</v>
      </c>
      <c r="L303" s="88">
        <v>4.4999999999999998E-2</v>
      </c>
      <c r="M303" s="88">
        <v>8.7099999999999997E-2</v>
      </c>
      <c r="N303" s="89">
        <v>281.45999999999998</v>
      </c>
      <c r="O303" s="89">
        <v>89.38</v>
      </c>
      <c r="P303" s="89">
        <v>0.25156894800000001</v>
      </c>
      <c r="Q303" s="88">
        <v>4.0000000000000002E-4</v>
      </c>
      <c r="R303" s="88">
        <v>0</v>
      </c>
      <c r="W303" s="91"/>
    </row>
    <row r="304" spans="2:23">
      <c r="B304" t="s">
        <v>2856</v>
      </c>
      <c r="C304" t="s">
        <v>2050</v>
      </c>
      <c r="D304" s="90">
        <v>491620</v>
      </c>
      <c r="E304"/>
      <c r="F304" t="s">
        <v>2885</v>
      </c>
      <c r="G304" s="86">
        <v>43080</v>
      </c>
      <c r="H304" t="s">
        <v>213</v>
      </c>
      <c r="I304" s="89">
        <v>5.68</v>
      </c>
      <c r="J304" t="s">
        <v>676</v>
      </c>
      <c r="K304" t="s">
        <v>102</v>
      </c>
      <c r="L304" s="88">
        <v>4.4999999999999998E-2</v>
      </c>
      <c r="M304" s="88">
        <v>8.7099999999999997E-2</v>
      </c>
      <c r="N304" s="89">
        <v>87.21</v>
      </c>
      <c r="O304" s="89">
        <v>88.76</v>
      </c>
      <c r="P304" s="89">
        <v>7.7407595999999995E-2</v>
      </c>
      <c r="Q304" s="88">
        <v>1E-4</v>
      </c>
      <c r="R304" s="88">
        <v>0</v>
      </c>
      <c r="W304" s="91"/>
    </row>
    <row r="305" spans="2:23">
      <c r="B305" t="s">
        <v>2856</v>
      </c>
      <c r="C305" t="s">
        <v>2050</v>
      </c>
      <c r="D305" s="90">
        <v>505821</v>
      </c>
      <c r="E305"/>
      <c r="F305" t="s">
        <v>2885</v>
      </c>
      <c r="G305" s="86">
        <v>43171</v>
      </c>
      <c r="H305" t="s">
        <v>213</v>
      </c>
      <c r="I305" s="89">
        <v>5.57</v>
      </c>
      <c r="J305" t="s">
        <v>676</v>
      </c>
      <c r="K305" t="s">
        <v>102</v>
      </c>
      <c r="L305" s="88">
        <v>4.4999999999999998E-2</v>
      </c>
      <c r="M305" s="88">
        <v>8.7999999999999995E-2</v>
      </c>
      <c r="N305" s="89">
        <v>65.16</v>
      </c>
      <c r="O305" s="89">
        <v>89.38</v>
      </c>
      <c r="P305" s="89">
        <v>5.8240008000000003E-2</v>
      </c>
      <c r="Q305" s="88">
        <v>1E-4</v>
      </c>
      <c r="R305" s="88">
        <v>0</v>
      </c>
      <c r="W305" s="91"/>
    </row>
    <row r="306" spans="2:23">
      <c r="B306" t="s">
        <v>2856</v>
      </c>
      <c r="C306" t="s">
        <v>2050</v>
      </c>
      <c r="D306" s="90">
        <v>524544</v>
      </c>
      <c r="E306"/>
      <c r="F306" t="s">
        <v>2885</v>
      </c>
      <c r="G306" s="86">
        <v>43341</v>
      </c>
      <c r="H306" t="s">
        <v>213</v>
      </c>
      <c r="I306" s="89">
        <v>5.71</v>
      </c>
      <c r="J306" t="s">
        <v>676</v>
      </c>
      <c r="K306" t="s">
        <v>102</v>
      </c>
      <c r="L306" s="88">
        <v>4.4999999999999998E-2</v>
      </c>
      <c r="M306" s="88">
        <v>8.4500000000000006E-2</v>
      </c>
      <c r="N306" s="89">
        <v>163.47</v>
      </c>
      <c r="O306" s="89">
        <v>89.38</v>
      </c>
      <c r="P306" s="89">
        <v>0.14610948600000001</v>
      </c>
      <c r="Q306" s="88">
        <v>2.0000000000000001E-4</v>
      </c>
      <c r="R306" s="88">
        <v>0</v>
      </c>
      <c r="W306" s="91"/>
    </row>
    <row r="307" spans="2:23">
      <c r="B307" t="s">
        <v>2856</v>
      </c>
      <c r="C307" t="s">
        <v>2050</v>
      </c>
      <c r="D307" s="90">
        <v>77390</v>
      </c>
      <c r="E307"/>
      <c r="F307" t="s">
        <v>2885</v>
      </c>
      <c r="G307" s="86">
        <v>43990</v>
      </c>
      <c r="H307" t="s">
        <v>213</v>
      </c>
      <c r="I307" s="89">
        <v>5.68</v>
      </c>
      <c r="J307" t="s">
        <v>676</v>
      </c>
      <c r="K307" t="s">
        <v>102</v>
      </c>
      <c r="L307" s="88">
        <v>4.4999999999999998E-2</v>
      </c>
      <c r="M307" s="88">
        <v>8.7099999999999997E-2</v>
      </c>
      <c r="N307" s="89">
        <v>168.6</v>
      </c>
      <c r="O307" s="89">
        <v>88.06</v>
      </c>
      <c r="P307" s="89">
        <v>0.14846915999999999</v>
      </c>
      <c r="Q307" s="88">
        <v>2.0000000000000001E-4</v>
      </c>
      <c r="R307" s="88">
        <v>0</v>
      </c>
      <c r="W307" s="91"/>
    </row>
    <row r="308" spans="2:23">
      <c r="B308" t="s">
        <v>2856</v>
      </c>
      <c r="C308" t="s">
        <v>2050</v>
      </c>
      <c r="D308" s="90">
        <v>463236</v>
      </c>
      <c r="E308"/>
      <c r="F308" t="s">
        <v>2885</v>
      </c>
      <c r="G308" s="86">
        <v>42803</v>
      </c>
      <c r="H308" t="s">
        <v>213</v>
      </c>
      <c r="I308" s="89">
        <v>5.68</v>
      </c>
      <c r="J308" t="s">
        <v>676</v>
      </c>
      <c r="K308" t="s">
        <v>102</v>
      </c>
      <c r="L308" s="88">
        <v>4.4999999999999998E-2</v>
      </c>
      <c r="M308" s="88">
        <v>8.7099999999999997E-2</v>
      </c>
      <c r="N308" s="89">
        <v>1187.6099999999999</v>
      </c>
      <c r="O308" s="89">
        <v>89.48</v>
      </c>
      <c r="P308" s="89">
        <v>1.0626734280000001</v>
      </c>
      <c r="Q308" s="88">
        <v>1.8E-3</v>
      </c>
      <c r="R308" s="88">
        <v>0</v>
      </c>
      <c r="W308" s="91"/>
    </row>
    <row r="309" spans="2:23">
      <c r="B309" t="s">
        <v>2856</v>
      </c>
      <c r="C309" t="s">
        <v>2050</v>
      </c>
      <c r="D309" s="90">
        <v>455012</v>
      </c>
      <c r="E309"/>
      <c r="F309" t="s">
        <v>2885</v>
      </c>
      <c r="G309" s="86">
        <v>42716</v>
      </c>
      <c r="H309" t="s">
        <v>213</v>
      </c>
      <c r="I309" s="89">
        <v>5.68</v>
      </c>
      <c r="J309" t="s">
        <v>676</v>
      </c>
      <c r="K309" t="s">
        <v>102</v>
      </c>
      <c r="L309" s="88">
        <v>4.4999999999999998E-2</v>
      </c>
      <c r="M309" s="88">
        <v>8.7099999999999997E-2</v>
      </c>
      <c r="N309" s="89">
        <v>185.31</v>
      </c>
      <c r="O309" s="89">
        <v>88.94</v>
      </c>
      <c r="P309" s="89">
        <v>0.164814714</v>
      </c>
      <c r="Q309" s="88">
        <v>2.9999999999999997E-4</v>
      </c>
      <c r="R309" s="88">
        <v>0</v>
      </c>
      <c r="W309" s="91"/>
    </row>
    <row r="310" spans="2:23">
      <c r="B310" t="s">
        <v>2856</v>
      </c>
      <c r="C310" t="s">
        <v>2050</v>
      </c>
      <c r="D310" s="90">
        <v>472334</v>
      </c>
      <c r="E310"/>
      <c r="F310" t="s">
        <v>2885</v>
      </c>
      <c r="G310" s="86">
        <v>42898</v>
      </c>
      <c r="H310" t="s">
        <v>213</v>
      </c>
      <c r="I310" s="89">
        <v>5.68</v>
      </c>
      <c r="J310" t="s">
        <v>676</v>
      </c>
      <c r="K310" t="s">
        <v>102</v>
      </c>
      <c r="L310" s="88">
        <v>4.4999999999999998E-2</v>
      </c>
      <c r="M310" s="88">
        <v>8.7099999999999997E-2</v>
      </c>
      <c r="N310" s="89">
        <v>223.36</v>
      </c>
      <c r="O310" s="89">
        <v>89.03</v>
      </c>
      <c r="P310" s="89">
        <v>0.19885740800000001</v>
      </c>
      <c r="Q310" s="88">
        <v>2.9999999999999997E-4</v>
      </c>
      <c r="R310" s="88">
        <v>0</v>
      </c>
      <c r="W310" s="91"/>
    </row>
    <row r="311" spans="2:23">
      <c r="B311" t="s">
        <v>2856</v>
      </c>
      <c r="C311" t="s">
        <v>2050</v>
      </c>
      <c r="D311" s="90">
        <v>440022</v>
      </c>
      <c r="E311"/>
      <c r="F311" t="s">
        <v>2885</v>
      </c>
      <c r="G311" s="86">
        <v>42604</v>
      </c>
      <c r="H311" t="s">
        <v>213</v>
      </c>
      <c r="I311" s="89">
        <v>5.68</v>
      </c>
      <c r="J311" t="s">
        <v>676</v>
      </c>
      <c r="K311" t="s">
        <v>102</v>
      </c>
      <c r="L311" s="88">
        <v>4.4999999999999998E-2</v>
      </c>
      <c r="M311" s="88">
        <v>8.7099999999999997E-2</v>
      </c>
      <c r="N311" s="89">
        <v>597.78</v>
      </c>
      <c r="O311" s="89">
        <v>88.75</v>
      </c>
      <c r="P311" s="89">
        <v>0.53052975000000002</v>
      </c>
      <c r="Q311" s="88">
        <v>8.9999999999999998E-4</v>
      </c>
      <c r="R311" s="88">
        <v>0</v>
      </c>
      <c r="W311" s="91"/>
    </row>
    <row r="312" spans="2:23">
      <c r="B312" t="s">
        <v>2856</v>
      </c>
      <c r="C312" t="s">
        <v>2050</v>
      </c>
      <c r="D312" s="90">
        <v>345369</v>
      </c>
      <c r="E312"/>
      <c r="F312" t="s">
        <v>2885</v>
      </c>
      <c r="G312" s="86">
        <v>41816</v>
      </c>
      <c r="H312" t="s">
        <v>213</v>
      </c>
      <c r="I312" s="89">
        <v>5.68</v>
      </c>
      <c r="J312" t="s">
        <v>676</v>
      </c>
      <c r="K312" t="s">
        <v>102</v>
      </c>
      <c r="L312" s="88">
        <v>4.4999999999999998E-2</v>
      </c>
      <c r="M312" s="88">
        <v>8.7099999999999997E-2</v>
      </c>
      <c r="N312" s="89">
        <v>879.62</v>
      </c>
      <c r="O312" s="89">
        <v>88.31</v>
      </c>
      <c r="P312" s="89">
        <v>0.77679242199999998</v>
      </c>
      <c r="Q312" s="88">
        <v>1.2999999999999999E-3</v>
      </c>
      <c r="R312" s="88">
        <v>0</v>
      </c>
      <c r="W312" s="91"/>
    </row>
    <row r="313" spans="2:23">
      <c r="B313" s="79" t="s">
        <v>2053</v>
      </c>
      <c r="I313" s="81">
        <v>0</v>
      </c>
      <c r="M313" s="80">
        <v>0</v>
      </c>
      <c r="N313" s="81">
        <v>0</v>
      </c>
      <c r="P313" s="81">
        <v>0</v>
      </c>
      <c r="Q313" s="80">
        <v>0</v>
      </c>
      <c r="R313" s="80">
        <v>0</v>
      </c>
    </row>
    <row r="314" spans="2:23">
      <c r="B314" t="s">
        <v>212</v>
      </c>
      <c r="D314" s="90">
        <v>0</v>
      </c>
      <c r="F314" t="s">
        <v>212</v>
      </c>
      <c r="I314" s="89">
        <v>0</v>
      </c>
      <c r="J314" t="s">
        <v>212</v>
      </c>
      <c r="K314" t="s">
        <v>212</v>
      </c>
      <c r="L314" s="88">
        <v>0</v>
      </c>
      <c r="M314" s="88">
        <v>0</v>
      </c>
      <c r="N314" s="89">
        <v>0</v>
      </c>
      <c r="O314" s="89">
        <v>0</v>
      </c>
      <c r="P314" s="89">
        <v>0</v>
      </c>
      <c r="Q314" s="88">
        <v>0</v>
      </c>
      <c r="R314" s="88">
        <v>0</v>
      </c>
    </row>
    <row r="315" spans="2:23">
      <c r="B315" s="79" t="s">
        <v>2054</v>
      </c>
      <c r="I315" s="81">
        <v>0</v>
      </c>
      <c r="M315" s="80">
        <v>0</v>
      </c>
      <c r="N315" s="81">
        <v>0</v>
      </c>
      <c r="P315" s="81">
        <v>0</v>
      </c>
      <c r="Q315" s="80">
        <v>0</v>
      </c>
      <c r="R315" s="80">
        <v>0</v>
      </c>
    </row>
    <row r="316" spans="2:23">
      <c r="B316" s="79" t="s">
        <v>2055</v>
      </c>
      <c r="I316" s="81">
        <v>0</v>
      </c>
      <c r="M316" s="80">
        <v>0</v>
      </c>
      <c r="N316" s="81">
        <v>0</v>
      </c>
      <c r="P316" s="81">
        <v>0</v>
      </c>
      <c r="Q316" s="80">
        <v>0</v>
      </c>
      <c r="R316" s="80">
        <v>0</v>
      </c>
    </row>
    <row r="317" spans="2:23">
      <c r="B317" t="s">
        <v>212</v>
      </c>
      <c r="D317" s="90">
        <v>0</v>
      </c>
      <c r="F317" t="s">
        <v>212</v>
      </c>
      <c r="I317" s="89">
        <v>0</v>
      </c>
      <c r="J317" t="s">
        <v>212</v>
      </c>
      <c r="K317" t="s">
        <v>212</v>
      </c>
      <c r="L317" s="88">
        <v>0</v>
      </c>
      <c r="M317" s="88">
        <v>0</v>
      </c>
      <c r="N317" s="89">
        <v>0</v>
      </c>
      <c r="O317" s="89">
        <v>0</v>
      </c>
      <c r="P317" s="89">
        <v>0</v>
      </c>
      <c r="Q317" s="88">
        <v>0</v>
      </c>
      <c r="R317" s="88">
        <v>0</v>
      </c>
    </row>
    <row r="318" spans="2:23">
      <c r="B318" s="79" t="s">
        <v>2056</v>
      </c>
      <c r="I318" s="81">
        <v>0</v>
      </c>
      <c r="M318" s="80">
        <v>0</v>
      </c>
      <c r="N318" s="81">
        <v>0</v>
      </c>
      <c r="P318" s="81">
        <v>0</v>
      </c>
      <c r="Q318" s="80">
        <v>0</v>
      </c>
      <c r="R318" s="80">
        <v>0</v>
      </c>
    </row>
    <row r="319" spans="2:23">
      <c r="B319" t="s">
        <v>212</v>
      </c>
      <c r="D319" s="90">
        <v>0</v>
      </c>
      <c r="F319" t="s">
        <v>212</v>
      </c>
      <c r="I319" s="89">
        <v>0</v>
      </c>
      <c r="J319" t="s">
        <v>212</v>
      </c>
      <c r="K319" t="s">
        <v>212</v>
      </c>
      <c r="L319" s="88">
        <v>0</v>
      </c>
      <c r="M319" s="88">
        <v>0</v>
      </c>
      <c r="N319" s="89">
        <v>0</v>
      </c>
      <c r="O319" s="89">
        <v>0</v>
      </c>
      <c r="P319" s="89">
        <v>0</v>
      </c>
      <c r="Q319" s="88">
        <v>0</v>
      </c>
      <c r="R319" s="88">
        <v>0</v>
      </c>
    </row>
    <row r="320" spans="2:23">
      <c r="B320" s="79" t="s">
        <v>2057</v>
      </c>
      <c r="I320" s="81">
        <v>0</v>
      </c>
      <c r="M320" s="80">
        <v>0</v>
      </c>
      <c r="N320" s="81">
        <v>0</v>
      </c>
      <c r="P320" s="81">
        <v>0</v>
      </c>
      <c r="Q320" s="80">
        <v>0</v>
      </c>
      <c r="R320" s="80">
        <v>0</v>
      </c>
    </row>
    <row r="321" spans="2:23">
      <c r="B321" t="s">
        <v>212</v>
      </c>
      <c r="D321" s="90">
        <v>0</v>
      </c>
      <c r="F321" t="s">
        <v>212</v>
      </c>
      <c r="I321" s="89">
        <v>0</v>
      </c>
      <c r="J321" t="s">
        <v>212</v>
      </c>
      <c r="K321" t="s">
        <v>212</v>
      </c>
      <c r="L321" s="88">
        <v>0</v>
      </c>
      <c r="M321" s="88">
        <v>0</v>
      </c>
      <c r="N321" s="89">
        <v>0</v>
      </c>
      <c r="O321" s="89">
        <v>0</v>
      </c>
      <c r="P321" s="89">
        <v>0</v>
      </c>
      <c r="Q321" s="88">
        <v>0</v>
      </c>
      <c r="R321" s="88">
        <v>0</v>
      </c>
    </row>
    <row r="322" spans="2:23">
      <c r="B322" s="79" t="s">
        <v>2058</v>
      </c>
      <c r="I322" s="81">
        <v>0</v>
      </c>
      <c r="M322" s="80">
        <v>0</v>
      </c>
      <c r="N322" s="81">
        <v>0</v>
      </c>
      <c r="P322" s="81">
        <v>0</v>
      </c>
      <c r="Q322" s="80">
        <v>0</v>
      </c>
      <c r="R322" s="80">
        <v>0</v>
      </c>
    </row>
    <row r="323" spans="2:23">
      <c r="B323" t="s">
        <v>212</v>
      </c>
      <c r="D323" s="90">
        <v>0</v>
      </c>
      <c r="F323" t="s">
        <v>212</v>
      </c>
      <c r="I323" s="89">
        <v>0</v>
      </c>
      <c r="J323" t="s">
        <v>212</v>
      </c>
      <c r="K323" t="s">
        <v>212</v>
      </c>
      <c r="L323" s="88">
        <v>0</v>
      </c>
      <c r="M323" s="88">
        <v>0</v>
      </c>
      <c r="N323" s="89">
        <v>0</v>
      </c>
      <c r="O323" s="89">
        <v>0</v>
      </c>
      <c r="P323" s="89">
        <v>0</v>
      </c>
      <c r="Q323" s="88">
        <v>0</v>
      </c>
      <c r="R323" s="88">
        <v>0</v>
      </c>
    </row>
    <row r="324" spans="2:23">
      <c r="B324" s="79" t="s">
        <v>224</v>
      </c>
      <c r="I324" s="81">
        <v>2.2200000000000002</v>
      </c>
      <c r="M324" s="80">
        <v>7.3999999999999996E-2</v>
      </c>
      <c r="N324" s="81">
        <v>29079.23</v>
      </c>
      <c r="P324" s="81">
        <v>104.2993815608704</v>
      </c>
      <c r="Q324" s="80">
        <v>0.17180000000000001</v>
      </c>
      <c r="R324" s="80">
        <v>8.9999999999999998E-4</v>
      </c>
    </row>
    <row r="325" spans="2:23">
      <c r="B325" s="79" t="s">
        <v>2059</v>
      </c>
      <c r="I325" s="81">
        <v>0</v>
      </c>
      <c r="M325" s="80">
        <v>0</v>
      </c>
      <c r="N325" s="81">
        <v>0</v>
      </c>
      <c r="P325" s="81">
        <v>0</v>
      </c>
      <c r="Q325" s="80">
        <v>0</v>
      </c>
      <c r="R325" s="80">
        <v>0</v>
      </c>
    </row>
    <row r="326" spans="2:23">
      <c r="B326" t="s">
        <v>212</v>
      </c>
      <c r="D326" s="90">
        <v>0</v>
      </c>
      <c r="F326" t="s">
        <v>212</v>
      </c>
      <c r="I326" s="89">
        <v>0</v>
      </c>
      <c r="J326" t="s">
        <v>212</v>
      </c>
      <c r="K326" t="s">
        <v>212</v>
      </c>
      <c r="L326" s="88">
        <v>0</v>
      </c>
      <c r="M326" s="88">
        <v>0</v>
      </c>
      <c r="N326" s="89">
        <v>0</v>
      </c>
      <c r="O326" s="89">
        <v>0</v>
      </c>
      <c r="P326" s="89">
        <v>0</v>
      </c>
      <c r="Q326" s="88">
        <v>0</v>
      </c>
      <c r="R326" s="88">
        <v>0</v>
      </c>
    </row>
    <row r="327" spans="2:23">
      <c r="B327" s="79" t="s">
        <v>2048</v>
      </c>
      <c r="I327" s="81">
        <v>0</v>
      </c>
      <c r="M327" s="80">
        <v>0</v>
      </c>
      <c r="N327" s="81">
        <v>0</v>
      </c>
      <c r="P327" s="81">
        <v>0</v>
      </c>
      <c r="Q327" s="80">
        <v>0</v>
      </c>
      <c r="R327" s="80">
        <v>0</v>
      </c>
    </row>
    <row r="328" spans="2:23">
      <c r="B328" t="s">
        <v>212</v>
      </c>
      <c r="D328" s="90">
        <v>0</v>
      </c>
      <c r="F328" t="s">
        <v>212</v>
      </c>
      <c r="I328" s="89">
        <v>0</v>
      </c>
      <c r="J328" t="s">
        <v>212</v>
      </c>
      <c r="K328" t="s">
        <v>212</v>
      </c>
      <c r="L328" s="88">
        <v>0</v>
      </c>
      <c r="M328" s="88">
        <v>0</v>
      </c>
      <c r="N328" s="89">
        <v>0</v>
      </c>
      <c r="O328" s="89">
        <v>0</v>
      </c>
      <c r="P328" s="89">
        <v>0</v>
      </c>
      <c r="Q328" s="88">
        <v>0</v>
      </c>
      <c r="R328" s="88">
        <v>0</v>
      </c>
    </row>
    <row r="329" spans="2:23">
      <c r="B329" s="79" t="s">
        <v>2049</v>
      </c>
      <c r="I329" s="81">
        <v>2.2200000000000002</v>
      </c>
      <c r="M329" s="80">
        <v>7.3999999999999996E-2</v>
      </c>
      <c r="N329" s="81">
        <v>29079.23</v>
      </c>
      <c r="P329" s="81">
        <v>104.2993815608704</v>
      </c>
      <c r="Q329" s="80">
        <v>0.17180000000000001</v>
      </c>
      <c r="R329" s="80">
        <v>8.9999999999999998E-4</v>
      </c>
    </row>
    <row r="330" spans="2:23">
      <c r="B330" s="26" t="s">
        <v>2878</v>
      </c>
      <c r="C330" t="s">
        <v>2047</v>
      </c>
      <c r="D330" s="90">
        <v>6831</v>
      </c>
      <c r="E330"/>
      <c r="F330" t="s">
        <v>476</v>
      </c>
      <c r="G330" s="86">
        <v>43552</v>
      </c>
      <c r="H330" t="s">
        <v>208</v>
      </c>
      <c r="I330" s="89">
        <v>3.57</v>
      </c>
      <c r="J330" t="s">
        <v>676</v>
      </c>
      <c r="K330" t="s">
        <v>106</v>
      </c>
      <c r="L330" s="88">
        <v>4.5999999999999999E-2</v>
      </c>
      <c r="M330" s="88">
        <v>6.8099999999999994E-2</v>
      </c>
      <c r="N330" s="89">
        <v>52.21</v>
      </c>
      <c r="O330" s="89">
        <v>93.03</v>
      </c>
      <c r="P330" s="89">
        <v>0.18694963658700001</v>
      </c>
      <c r="Q330" s="88">
        <v>2.9999999999999997E-4</v>
      </c>
      <c r="R330" s="88">
        <v>0</v>
      </c>
      <c r="W330" s="91"/>
    </row>
    <row r="331" spans="2:23">
      <c r="B331" s="26" t="s">
        <v>2878</v>
      </c>
      <c r="C331" t="s">
        <v>2047</v>
      </c>
      <c r="D331" s="90">
        <v>508506</v>
      </c>
      <c r="E331"/>
      <c r="F331" t="s">
        <v>476</v>
      </c>
      <c r="G331" s="86">
        <v>43186</v>
      </c>
      <c r="H331" t="s">
        <v>208</v>
      </c>
      <c r="I331" s="89">
        <v>3.58</v>
      </c>
      <c r="J331" t="s">
        <v>676</v>
      </c>
      <c r="K331" t="s">
        <v>106</v>
      </c>
      <c r="L331" s="88">
        <v>4.8000000000000001E-2</v>
      </c>
      <c r="M331" s="88">
        <v>6.3700000000000007E-2</v>
      </c>
      <c r="N331" s="89">
        <v>104.69</v>
      </c>
      <c r="O331" s="89">
        <v>95.11</v>
      </c>
      <c r="P331" s="89">
        <v>0.383247466491</v>
      </c>
      <c r="Q331" s="88">
        <v>5.9999999999999995E-4</v>
      </c>
      <c r="R331" s="88">
        <v>0</v>
      </c>
      <c r="W331" s="91"/>
    </row>
    <row r="332" spans="2:23">
      <c r="B332" s="26" t="s">
        <v>2878</v>
      </c>
      <c r="C332" t="s">
        <v>2047</v>
      </c>
      <c r="D332" s="90">
        <v>75980</v>
      </c>
      <c r="E332"/>
      <c r="F332" t="s">
        <v>476</v>
      </c>
      <c r="G332" s="86">
        <v>43942</v>
      </c>
      <c r="H332" t="s">
        <v>208</v>
      </c>
      <c r="I332" s="89">
        <v>3.5</v>
      </c>
      <c r="J332" t="s">
        <v>676</v>
      </c>
      <c r="K332" t="s">
        <v>106</v>
      </c>
      <c r="L332" s="88">
        <v>5.4399999999999997E-2</v>
      </c>
      <c r="M332" s="88">
        <v>7.9600000000000004E-2</v>
      </c>
      <c r="N332" s="89">
        <v>53.06</v>
      </c>
      <c r="O332" s="89">
        <v>92.36</v>
      </c>
      <c r="P332" s="89">
        <v>0.188624925384</v>
      </c>
      <c r="Q332" s="88">
        <v>2.9999999999999997E-4</v>
      </c>
      <c r="R332" s="88">
        <v>0</v>
      </c>
      <c r="W332" s="91"/>
    </row>
    <row r="333" spans="2:23">
      <c r="B333" s="87" t="s">
        <v>2879</v>
      </c>
      <c r="C333" t="s">
        <v>2050</v>
      </c>
      <c r="D333" s="90">
        <v>9645</v>
      </c>
      <c r="E333"/>
      <c r="F333" t="s">
        <v>2052</v>
      </c>
      <c r="G333" s="86">
        <v>45114</v>
      </c>
      <c r="H333" t="s">
        <v>983</v>
      </c>
      <c r="I333" s="89">
        <v>2.57</v>
      </c>
      <c r="J333" t="s">
        <v>988</v>
      </c>
      <c r="K333" t="s">
        <v>202</v>
      </c>
      <c r="L333" s="88">
        <v>7.5800000000000006E-2</v>
      </c>
      <c r="M333" s="88">
        <v>8.3199999999999996E-2</v>
      </c>
      <c r="N333" s="89">
        <v>41.76</v>
      </c>
      <c r="O333" s="89">
        <v>100.63</v>
      </c>
      <c r="P333" s="89">
        <v>1.5065277048E-2</v>
      </c>
      <c r="Q333" s="88">
        <v>0</v>
      </c>
      <c r="R333" s="88">
        <v>0</v>
      </c>
      <c r="W333" s="91"/>
    </row>
    <row r="334" spans="2:23">
      <c r="B334" s="87" t="s">
        <v>2879</v>
      </c>
      <c r="C334" t="s">
        <v>2050</v>
      </c>
      <c r="D334" s="90">
        <v>9722</v>
      </c>
      <c r="E334"/>
      <c r="F334" t="s">
        <v>2052</v>
      </c>
      <c r="G334" s="86">
        <v>45169</v>
      </c>
      <c r="H334" t="s">
        <v>983</v>
      </c>
      <c r="I334" s="89">
        <v>2.59</v>
      </c>
      <c r="J334" t="s">
        <v>988</v>
      </c>
      <c r="K334" t="s">
        <v>202</v>
      </c>
      <c r="L334" s="88">
        <v>7.7299999999999994E-2</v>
      </c>
      <c r="M334" s="88">
        <v>8.1500000000000003E-2</v>
      </c>
      <c r="N334" s="89">
        <v>17.670000000000002</v>
      </c>
      <c r="O334" s="89">
        <v>100.41</v>
      </c>
      <c r="P334" s="89">
        <v>6.3606672495000001E-3</v>
      </c>
      <c r="Q334" s="88">
        <v>0</v>
      </c>
      <c r="R334" s="88">
        <v>0</v>
      </c>
      <c r="W334" s="91"/>
    </row>
    <row r="335" spans="2:23">
      <c r="B335" t="s">
        <v>2859</v>
      </c>
      <c r="C335" t="s">
        <v>2050</v>
      </c>
      <c r="D335" s="90">
        <v>8763</v>
      </c>
      <c r="E335"/>
      <c r="F335" t="s">
        <v>2052</v>
      </c>
      <c r="G335" s="86">
        <v>44529</v>
      </c>
      <c r="H335" t="s">
        <v>983</v>
      </c>
      <c r="I335" s="89">
        <v>2.57</v>
      </c>
      <c r="J335" t="s">
        <v>988</v>
      </c>
      <c r="K335" t="s">
        <v>202</v>
      </c>
      <c r="L335" s="88">
        <v>7.6300000000000007E-2</v>
      </c>
      <c r="M335" s="88">
        <v>8.0799999999999997E-2</v>
      </c>
      <c r="N335" s="89">
        <v>403.74</v>
      </c>
      <c r="O335" s="89">
        <v>101.22</v>
      </c>
      <c r="P335" s="89">
        <v>0.14650662763799999</v>
      </c>
      <c r="Q335" s="88">
        <v>2.0000000000000001E-4</v>
      </c>
      <c r="R335" s="88">
        <v>0</v>
      </c>
      <c r="W335" s="91"/>
    </row>
    <row r="336" spans="2:23">
      <c r="B336" t="s">
        <v>2859</v>
      </c>
      <c r="C336" t="s">
        <v>2050</v>
      </c>
      <c r="D336" s="90">
        <v>9327</v>
      </c>
      <c r="E336"/>
      <c r="F336" t="s">
        <v>2052</v>
      </c>
      <c r="G336" s="86">
        <v>44880</v>
      </c>
      <c r="H336" t="s">
        <v>983</v>
      </c>
      <c r="I336" s="89">
        <v>2.59</v>
      </c>
      <c r="J336" t="s">
        <v>988</v>
      </c>
      <c r="K336" t="s">
        <v>200</v>
      </c>
      <c r="L336" s="88">
        <v>6.9500000000000006E-2</v>
      </c>
      <c r="M336" s="88">
        <v>7.3200000000000001E-2</v>
      </c>
      <c r="N336" s="89">
        <v>11.07</v>
      </c>
      <c r="O336" s="89">
        <v>102.26426377597109</v>
      </c>
      <c r="P336" s="89">
        <v>3.9577006384000002E-3</v>
      </c>
      <c r="Q336" s="88">
        <v>0</v>
      </c>
      <c r="R336" s="88">
        <v>0</v>
      </c>
      <c r="W336" s="91"/>
    </row>
    <row r="337" spans="2:23">
      <c r="B337" t="s">
        <v>2859</v>
      </c>
      <c r="C337" t="s">
        <v>2050</v>
      </c>
      <c r="D337" s="90">
        <v>9474</v>
      </c>
      <c r="E337"/>
      <c r="F337" t="s">
        <v>2052</v>
      </c>
      <c r="G337" s="86">
        <v>44977</v>
      </c>
      <c r="H337" t="s">
        <v>983</v>
      </c>
      <c r="I337" s="89">
        <v>2.59</v>
      </c>
      <c r="J337" t="s">
        <v>988</v>
      </c>
      <c r="K337" t="s">
        <v>200</v>
      </c>
      <c r="L337" s="88">
        <v>6.9500000000000006E-2</v>
      </c>
      <c r="M337" s="88">
        <v>7.3200000000000001E-2</v>
      </c>
      <c r="N337" s="89">
        <v>4.28</v>
      </c>
      <c r="O337" s="89">
        <v>100.53</v>
      </c>
      <c r="P337" s="89">
        <v>1.5042183264E-3</v>
      </c>
      <c r="Q337" s="88">
        <v>0</v>
      </c>
      <c r="R337" s="88">
        <v>0</v>
      </c>
      <c r="W337" s="91"/>
    </row>
    <row r="338" spans="2:23">
      <c r="B338" t="s">
        <v>2859</v>
      </c>
      <c r="C338" t="s">
        <v>2050</v>
      </c>
      <c r="D338" s="90">
        <v>9571</v>
      </c>
      <c r="E338"/>
      <c r="F338" t="s">
        <v>2052</v>
      </c>
      <c r="G338" s="86">
        <v>45069</v>
      </c>
      <c r="H338" t="s">
        <v>983</v>
      </c>
      <c r="I338" s="89">
        <v>2.59</v>
      </c>
      <c r="J338" t="s">
        <v>988</v>
      </c>
      <c r="K338" t="s">
        <v>200</v>
      </c>
      <c r="L338" s="88">
        <v>6.9500000000000006E-2</v>
      </c>
      <c r="M338" s="88">
        <v>7.3200000000000001E-2</v>
      </c>
      <c r="N338" s="89">
        <v>7.03</v>
      </c>
      <c r="O338" s="89">
        <v>101.22</v>
      </c>
      <c r="P338" s="89">
        <v>2.4876717935999998E-3</v>
      </c>
      <c r="Q338" s="88">
        <v>0</v>
      </c>
      <c r="R338" s="88">
        <v>0</v>
      </c>
      <c r="W338" s="91"/>
    </row>
    <row r="339" spans="2:23">
      <c r="B339" t="s">
        <v>2858</v>
      </c>
      <c r="C339" t="s">
        <v>2050</v>
      </c>
      <c r="D339" s="90">
        <v>93821</v>
      </c>
      <c r="E339"/>
      <c r="F339" t="s">
        <v>2052</v>
      </c>
      <c r="G339" s="86">
        <v>44341</v>
      </c>
      <c r="H339" t="s">
        <v>983</v>
      </c>
      <c r="I339" s="89">
        <v>0.48</v>
      </c>
      <c r="J339" t="s">
        <v>988</v>
      </c>
      <c r="K339" t="s">
        <v>106</v>
      </c>
      <c r="L339" s="88">
        <v>7.9399999999999998E-2</v>
      </c>
      <c r="M339" s="88">
        <v>8.9700000000000002E-2</v>
      </c>
      <c r="N339" s="89">
        <v>41.49</v>
      </c>
      <c r="O339" s="89">
        <v>99.9</v>
      </c>
      <c r="P339" s="89">
        <v>0.15953531499000001</v>
      </c>
      <c r="Q339" s="88">
        <v>2.9999999999999997E-4</v>
      </c>
      <c r="R339" s="88">
        <v>0</v>
      </c>
      <c r="W339" s="91"/>
    </row>
    <row r="340" spans="2:23">
      <c r="B340" t="s">
        <v>2858</v>
      </c>
      <c r="C340" t="s">
        <v>2050</v>
      </c>
      <c r="D340" s="90">
        <v>9410</v>
      </c>
      <c r="E340"/>
      <c r="F340" t="s">
        <v>2052</v>
      </c>
      <c r="G340" s="86">
        <v>44946</v>
      </c>
      <c r="H340" t="s">
        <v>983</v>
      </c>
      <c r="I340" s="89">
        <v>0.48</v>
      </c>
      <c r="J340" t="s">
        <v>988</v>
      </c>
      <c r="K340" t="s">
        <v>106</v>
      </c>
      <c r="L340" s="88">
        <v>7.9399999999999998E-2</v>
      </c>
      <c r="M340" s="88">
        <v>8.9700000000000002E-2</v>
      </c>
      <c r="N340" s="89">
        <v>0.12</v>
      </c>
      <c r="O340" s="89">
        <v>101.86333333333333</v>
      </c>
      <c r="P340" s="89">
        <v>4.70486364E-4</v>
      </c>
      <c r="Q340" s="88">
        <v>0</v>
      </c>
      <c r="R340" s="88">
        <v>0</v>
      </c>
      <c r="W340" s="91"/>
    </row>
    <row r="341" spans="2:23">
      <c r="B341" t="s">
        <v>2858</v>
      </c>
      <c r="C341" t="s">
        <v>2050</v>
      </c>
      <c r="D341" s="90">
        <v>9460</v>
      </c>
      <c r="E341"/>
      <c r="F341" t="s">
        <v>2052</v>
      </c>
      <c r="G341" s="86">
        <v>44978</v>
      </c>
      <c r="H341" t="s">
        <v>983</v>
      </c>
      <c r="I341" s="89">
        <v>0.48</v>
      </c>
      <c r="J341" t="s">
        <v>988</v>
      </c>
      <c r="K341" t="s">
        <v>106</v>
      </c>
      <c r="L341" s="88">
        <v>7.9399999999999998E-2</v>
      </c>
      <c r="M341" s="88">
        <v>8.9700000000000002E-2</v>
      </c>
      <c r="N341" s="89">
        <v>0.16</v>
      </c>
      <c r="O341" s="89">
        <v>100.03</v>
      </c>
      <c r="P341" s="89">
        <v>6.1602475199999999E-4</v>
      </c>
      <c r="Q341" s="88">
        <v>0</v>
      </c>
      <c r="R341" s="88">
        <v>0</v>
      </c>
      <c r="W341" s="91"/>
    </row>
    <row r="342" spans="2:23">
      <c r="B342" t="s">
        <v>2858</v>
      </c>
      <c r="C342" t="s">
        <v>2050</v>
      </c>
      <c r="D342" s="90">
        <v>9511</v>
      </c>
      <c r="E342"/>
      <c r="F342" t="s">
        <v>2052</v>
      </c>
      <c r="G342" s="86">
        <v>45005</v>
      </c>
      <c r="H342" t="s">
        <v>983</v>
      </c>
      <c r="I342" s="89">
        <v>0.48</v>
      </c>
      <c r="J342" t="s">
        <v>988</v>
      </c>
      <c r="K342" t="s">
        <v>106</v>
      </c>
      <c r="L342" s="88">
        <v>7.9299999999999995E-2</v>
      </c>
      <c r="M342" s="88">
        <v>8.9599999999999999E-2</v>
      </c>
      <c r="N342" s="89">
        <v>0.08</v>
      </c>
      <c r="O342" s="89">
        <v>100.03</v>
      </c>
      <c r="P342" s="89">
        <v>3.0801237599999999E-4</v>
      </c>
      <c r="Q342" s="88">
        <v>0</v>
      </c>
      <c r="R342" s="88">
        <v>0</v>
      </c>
      <c r="W342" s="91"/>
    </row>
    <row r="343" spans="2:23">
      <c r="B343" t="s">
        <v>2858</v>
      </c>
      <c r="C343" t="s">
        <v>2050</v>
      </c>
      <c r="D343" s="90">
        <v>9540</v>
      </c>
      <c r="E343"/>
      <c r="F343" t="s">
        <v>2052</v>
      </c>
      <c r="G343" s="86">
        <v>45036</v>
      </c>
      <c r="H343" t="s">
        <v>983</v>
      </c>
      <c r="I343" s="89">
        <v>0.48</v>
      </c>
      <c r="J343" t="s">
        <v>988</v>
      </c>
      <c r="K343" t="s">
        <v>106</v>
      </c>
      <c r="L343" s="88">
        <v>7.9399999999999998E-2</v>
      </c>
      <c r="M343" s="88">
        <v>8.9700000000000002E-2</v>
      </c>
      <c r="N343" s="89">
        <v>0.3</v>
      </c>
      <c r="O343" s="89">
        <v>100.03</v>
      </c>
      <c r="P343" s="89">
        <v>1.1550464099999999E-3</v>
      </c>
      <c r="Q343" s="88">
        <v>0</v>
      </c>
      <c r="R343" s="88">
        <v>0</v>
      </c>
      <c r="W343" s="91"/>
    </row>
    <row r="344" spans="2:23">
      <c r="B344" t="s">
        <v>2858</v>
      </c>
      <c r="C344" t="s">
        <v>2050</v>
      </c>
      <c r="D344" s="90">
        <v>9562</v>
      </c>
      <c r="E344"/>
      <c r="F344" t="s">
        <v>2052</v>
      </c>
      <c r="G344" s="86">
        <v>45068</v>
      </c>
      <c r="H344" t="s">
        <v>983</v>
      </c>
      <c r="I344" s="89">
        <v>0.48</v>
      </c>
      <c r="J344" t="s">
        <v>988</v>
      </c>
      <c r="K344" t="s">
        <v>106</v>
      </c>
      <c r="L344" s="88">
        <v>7.9399999999999998E-2</v>
      </c>
      <c r="M344" s="88">
        <v>8.9700000000000002E-2</v>
      </c>
      <c r="N344" s="89">
        <v>0.16</v>
      </c>
      <c r="O344" s="89">
        <v>100.03</v>
      </c>
      <c r="P344" s="89">
        <v>6.1602475199999999E-4</v>
      </c>
      <c r="Q344" s="88">
        <v>0</v>
      </c>
      <c r="R344" s="88">
        <v>0</v>
      </c>
      <c r="W344" s="91"/>
    </row>
    <row r="345" spans="2:23">
      <c r="B345" t="s">
        <v>2858</v>
      </c>
      <c r="C345" t="s">
        <v>2050</v>
      </c>
      <c r="D345" s="90">
        <v>9603</v>
      </c>
      <c r="E345"/>
      <c r="F345" t="s">
        <v>2052</v>
      </c>
      <c r="G345" s="86">
        <v>45097</v>
      </c>
      <c r="H345" t="s">
        <v>983</v>
      </c>
      <c r="I345" s="89">
        <v>0.48</v>
      </c>
      <c r="J345" t="s">
        <v>988</v>
      </c>
      <c r="K345" t="s">
        <v>106</v>
      </c>
      <c r="L345" s="88">
        <v>7.9399999999999998E-2</v>
      </c>
      <c r="M345" s="88">
        <v>8.9700000000000002E-2</v>
      </c>
      <c r="N345" s="89">
        <v>0.13</v>
      </c>
      <c r="O345" s="89">
        <v>100.53</v>
      </c>
      <c r="P345" s="89">
        <v>5.0302196100000004E-4</v>
      </c>
      <c r="Q345" s="88">
        <v>0</v>
      </c>
      <c r="R345" s="88">
        <v>0</v>
      </c>
      <c r="W345" s="91"/>
    </row>
    <row r="346" spans="2:23">
      <c r="B346" t="s">
        <v>2858</v>
      </c>
      <c r="C346" t="s">
        <v>2050</v>
      </c>
      <c r="D346" s="90">
        <v>9659</v>
      </c>
      <c r="E346"/>
      <c r="F346" t="s">
        <v>2052</v>
      </c>
      <c r="G346" s="86">
        <v>45159</v>
      </c>
      <c r="H346" t="s">
        <v>983</v>
      </c>
      <c r="I346" s="89">
        <v>0.48</v>
      </c>
      <c r="J346" t="s">
        <v>988</v>
      </c>
      <c r="K346" t="s">
        <v>106</v>
      </c>
      <c r="L346" s="88">
        <v>7.9399999999999998E-2</v>
      </c>
      <c r="M346" s="88">
        <v>8.9700000000000002E-2</v>
      </c>
      <c r="N346" s="89">
        <v>0.31</v>
      </c>
      <c r="O346" s="89">
        <v>100.02</v>
      </c>
      <c r="P346" s="89">
        <v>1.1934286379999999E-3</v>
      </c>
      <c r="Q346" s="88">
        <v>0</v>
      </c>
      <c r="R346" s="88">
        <v>0</v>
      </c>
      <c r="W346" s="91"/>
    </row>
    <row r="347" spans="2:23">
      <c r="B347" t="s">
        <v>2858</v>
      </c>
      <c r="C347" t="s">
        <v>2050</v>
      </c>
      <c r="D347" s="90">
        <v>9749</v>
      </c>
      <c r="E347"/>
      <c r="F347" t="s">
        <v>2052</v>
      </c>
      <c r="G347" s="86">
        <v>45189</v>
      </c>
      <c r="H347" t="s">
        <v>983</v>
      </c>
      <c r="I347" s="89">
        <v>0.48</v>
      </c>
      <c r="J347" t="s">
        <v>988</v>
      </c>
      <c r="K347" t="s">
        <v>106</v>
      </c>
      <c r="L347" s="88">
        <v>7.9399999999999998E-2</v>
      </c>
      <c r="M347" s="88">
        <v>8.9700000000000002E-2</v>
      </c>
      <c r="N347" s="89">
        <v>0.16</v>
      </c>
      <c r="O347" s="89">
        <v>99.9</v>
      </c>
      <c r="P347" s="89">
        <v>6.1522415999999995E-4</v>
      </c>
      <c r="Q347" s="88">
        <v>0</v>
      </c>
      <c r="R347" s="88">
        <v>0</v>
      </c>
      <c r="W347" s="91"/>
    </row>
    <row r="348" spans="2:23">
      <c r="B348" t="s">
        <v>2860</v>
      </c>
      <c r="C348" t="s">
        <v>2050</v>
      </c>
      <c r="D348" s="90">
        <v>9047</v>
      </c>
      <c r="E348"/>
      <c r="F348" t="s">
        <v>882</v>
      </c>
      <c r="G348" s="86">
        <v>44677</v>
      </c>
      <c r="H348" t="s">
        <v>983</v>
      </c>
      <c r="I348" s="89">
        <v>2.74</v>
      </c>
      <c r="J348" t="s">
        <v>988</v>
      </c>
      <c r="K348" t="s">
        <v>202</v>
      </c>
      <c r="L348" s="88">
        <v>0.1149</v>
      </c>
      <c r="M348" s="88">
        <v>0.1217</v>
      </c>
      <c r="N348" s="89">
        <v>123.11</v>
      </c>
      <c r="O348" s="89">
        <v>102.82</v>
      </c>
      <c r="P348" s="89">
        <v>4.5379540167E-2</v>
      </c>
      <c r="Q348" s="88">
        <v>1E-4</v>
      </c>
      <c r="R348" s="88">
        <v>0</v>
      </c>
      <c r="W348" s="91"/>
    </row>
    <row r="349" spans="2:23">
      <c r="B349" t="s">
        <v>2860</v>
      </c>
      <c r="C349" t="s">
        <v>2050</v>
      </c>
      <c r="D349" s="90">
        <v>9048</v>
      </c>
      <c r="E349"/>
      <c r="F349" t="s">
        <v>882</v>
      </c>
      <c r="G349" s="86">
        <v>44677</v>
      </c>
      <c r="H349" t="s">
        <v>983</v>
      </c>
      <c r="I349" s="89">
        <v>2.93</v>
      </c>
      <c r="J349" t="s">
        <v>988</v>
      </c>
      <c r="K349" t="s">
        <v>202</v>
      </c>
      <c r="L349" s="88">
        <v>7.5700000000000003E-2</v>
      </c>
      <c r="M349" s="88">
        <v>7.8899999999999998E-2</v>
      </c>
      <c r="N349" s="89">
        <v>395.22</v>
      </c>
      <c r="O349" s="89">
        <v>101.86</v>
      </c>
      <c r="P349" s="89">
        <v>0.144321736482</v>
      </c>
      <c r="Q349" s="88">
        <v>2.0000000000000001E-4</v>
      </c>
      <c r="R349" s="88">
        <v>0</v>
      </c>
      <c r="W349" s="91"/>
    </row>
    <row r="350" spans="2:23">
      <c r="B350" t="s">
        <v>2860</v>
      </c>
      <c r="C350" t="s">
        <v>2050</v>
      </c>
      <c r="D350" s="90">
        <v>9074</v>
      </c>
      <c r="E350"/>
      <c r="F350" t="s">
        <v>882</v>
      </c>
      <c r="G350" s="86">
        <v>44684</v>
      </c>
      <c r="H350" t="s">
        <v>983</v>
      </c>
      <c r="I350" s="89">
        <v>2.92</v>
      </c>
      <c r="J350" t="s">
        <v>988</v>
      </c>
      <c r="K350" t="s">
        <v>202</v>
      </c>
      <c r="L350" s="88">
        <v>7.7700000000000005E-2</v>
      </c>
      <c r="M350" s="88">
        <v>8.8700000000000001E-2</v>
      </c>
      <c r="N350" s="89">
        <v>19.989999999999998</v>
      </c>
      <c r="O350" s="89">
        <v>101.96</v>
      </c>
      <c r="P350" s="89">
        <v>7.306876734E-3</v>
      </c>
      <c r="Q350" s="88">
        <v>0</v>
      </c>
      <c r="R350" s="88">
        <v>0</v>
      </c>
      <c r="W350" s="91"/>
    </row>
    <row r="351" spans="2:23">
      <c r="B351" t="s">
        <v>2860</v>
      </c>
      <c r="C351" t="s">
        <v>2050</v>
      </c>
      <c r="D351" s="90">
        <v>9220</v>
      </c>
      <c r="E351"/>
      <c r="F351" t="s">
        <v>882</v>
      </c>
      <c r="G351" s="86">
        <v>44811</v>
      </c>
      <c r="H351" t="s">
        <v>983</v>
      </c>
      <c r="I351" s="89">
        <v>2.95</v>
      </c>
      <c r="J351" t="s">
        <v>988</v>
      </c>
      <c r="K351" t="s">
        <v>202</v>
      </c>
      <c r="L351" s="88">
        <v>7.9600000000000004E-2</v>
      </c>
      <c r="M351" s="88">
        <v>7.9899999999999999E-2</v>
      </c>
      <c r="N351" s="89">
        <v>29.59</v>
      </c>
      <c r="O351" s="89">
        <v>101.42</v>
      </c>
      <c r="P351" s="89">
        <v>1.0758648813E-2</v>
      </c>
      <c r="Q351" s="88">
        <v>0</v>
      </c>
      <c r="R351" s="88">
        <v>0</v>
      </c>
      <c r="W351" s="91"/>
    </row>
    <row r="352" spans="2:23">
      <c r="B352" t="s">
        <v>2860</v>
      </c>
      <c r="C352" t="s">
        <v>2050</v>
      </c>
      <c r="D352" s="90">
        <v>9599</v>
      </c>
      <c r="E352"/>
      <c r="F352" t="s">
        <v>882</v>
      </c>
      <c r="G352" s="86">
        <v>45089</v>
      </c>
      <c r="H352" t="s">
        <v>983</v>
      </c>
      <c r="I352" s="89">
        <v>2.95</v>
      </c>
      <c r="J352" t="s">
        <v>988</v>
      </c>
      <c r="K352" t="s">
        <v>202</v>
      </c>
      <c r="L352" s="88">
        <v>0.08</v>
      </c>
      <c r="M352" s="88">
        <v>8.3099999999999993E-2</v>
      </c>
      <c r="N352" s="89">
        <v>28.19</v>
      </c>
      <c r="O352" s="89">
        <v>100.45</v>
      </c>
      <c r="P352" s="89">
        <v>1.01515925175E-2</v>
      </c>
      <c r="Q352" s="88">
        <v>0</v>
      </c>
      <c r="R352" s="88">
        <v>0</v>
      </c>
      <c r="W352" s="91"/>
    </row>
    <row r="353" spans="2:23">
      <c r="B353" t="s">
        <v>2860</v>
      </c>
      <c r="C353" t="s">
        <v>2050</v>
      </c>
      <c r="D353" s="90">
        <v>9748</v>
      </c>
      <c r="E353"/>
      <c r="F353" t="s">
        <v>882</v>
      </c>
      <c r="G353" s="86">
        <v>45180</v>
      </c>
      <c r="H353" t="s">
        <v>983</v>
      </c>
      <c r="I353" s="89">
        <v>2.95</v>
      </c>
      <c r="J353" t="s">
        <v>988</v>
      </c>
      <c r="K353" t="s">
        <v>202</v>
      </c>
      <c r="L353" s="88">
        <v>0.08</v>
      </c>
      <c r="M353" s="88">
        <v>8.3699999999999997E-2</v>
      </c>
      <c r="N353" s="89">
        <v>40.82</v>
      </c>
      <c r="O353" s="89">
        <v>100.3</v>
      </c>
      <c r="P353" s="89">
        <v>1.4677871909999999E-2</v>
      </c>
      <c r="Q353" s="88">
        <v>0</v>
      </c>
      <c r="R353" s="88">
        <v>0</v>
      </c>
      <c r="W353" s="91"/>
    </row>
    <row r="354" spans="2:23">
      <c r="B354" t="s">
        <v>2861</v>
      </c>
      <c r="C354" t="s">
        <v>2050</v>
      </c>
      <c r="D354" s="90">
        <v>404555</v>
      </c>
      <c r="E354"/>
      <c r="F354" t="s">
        <v>862</v>
      </c>
      <c r="G354" s="86">
        <v>42354</v>
      </c>
      <c r="H354" t="s">
        <v>2060</v>
      </c>
      <c r="I354" s="89">
        <v>2.2400000000000002</v>
      </c>
      <c r="J354" t="s">
        <v>869</v>
      </c>
      <c r="K354" t="s">
        <v>106</v>
      </c>
      <c r="L354" s="88">
        <v>5.0200000000000002E-2</v>
      </c>
      <c r="M354" s="88">
        <v>7.3999999999999996E-2</v>
      </c>
      <c r="N354" s="89">
        <v>26105.79</v>
      </c>
      <c r="O354" s="89">
        <v>96.51</v>
      </c>
      <c r="P354" s="89">
        <v>96.974392328720995</v>
      </c>
      <c r="Q354" s="88">
        <v>0.15970000000000001</v>
      </c>
      <c r="R354" s="88">
        <v>8.9999999999999998E-4</v>
      </c>
      <c r="W354" s="91"/>
    </row>
    <row r="355" spans="2:23">
      <c r="B355" t="s">
        <v>2857</v>
      </c>
      <c r="C355" t="s">
        <v>2050</v>
      </c>
      <c r="D355" s="90">
        <v>6932</v>
      </c>
      <c r="E355"/>
      <c r="F355" t="s">
        <v>2885</v>
      </c>
      <c r="G355" s="86">
        <v>43098</v>
      </c>
      <c r="H355" t="s">
        <v>213</v>
      </c>
      <c r="I355" s="89">
        <v>1.49</v>
      </c>
      <c r="J355" t="s">
        <v>869</v>
      </c>
      <c r="K355" t="s">
        <v>106</v>
      </c>
      <c r="L355" s="88">
        <v>8.1699999999999995E-2</v>
      </c>
      <c r="M355" s="88">
        <v>7.0699999999999999E-2</v>
      </c>
      <c r="N355" s="89">
        <v>30.22</v>
      </c>
      <c r="O355" s="89">
        <v>103.71</v>
      </c>
      <c r="P355" s="89">
        <v>0.12063213253799999</v>
      </c>
      <c r="Q355" s="88">
        <v>2.0000000000000001E-4</v>
      </c>
      <c r="R355" s="88">
        <v>0</v>
      </c>
      <c r="W355" s="91"/>
    </row>
    <row r="356" spans="2:23">
      <c r="B356" t="s">
        <v>2857</v>
      </c>
      <c r="C356" t="s">
        <v>2050</v>
      </c>
      <c r="D356" s="90">
        <v>7291</v>
      </c>
      <c r="E356"/>
      <c r="F356" t="s">
        <v>2885</v>
      </c>
      <c r="G356" s="86">
        <v>43798</v>
      </c>
      <c r="H356" t="s">
        <v>213</v>
      </c>
      <c r="I356" s="89">
        <v>1.49</v>
      </c>
      <c r="J356" t="s">
        <v>869</v>
      </c>
      <c r="K356" t="s">
        <v>106</v>
      </c>
      <c r="L356" s="88">
        <v>8.1699999999999995E-2</v>
      </c>
      <c r="M356" s="88">
        <v>7.9399999999999998E-2</v>
      </c>
      <c r="N356" s="89">
        <v>1.78</v>
      </c>
      <c r="O356" s="89">
        <v>103.6</v>
      </c>
      <c r="P356" s="89">
        <v>7.0978639200000001E-3</v>
      </c>
      <c r="Q356" s="88">
        <v>0</v>
      </c>
      <c r="R356" s="88">
        <v>0</v>
      </c>
      <c r="W356" s="91"/>
    </row>
    <row r="357" spans="2:23">
      <c r="B357" t="s">
        <v>2868</v>
      </c>
      <c r="C357" t="s">
        <v>2050</v>
      </c>
      <c r="D357" s="90">
        <v>6872</v>
      </c>
      <c r="E357"/>
      <c r="F357" t="s">
        <v>2885</v>
      </c>
      <c r="G357" s="86">
        <v>43570</v>
      </c>
      <c r="H357" t="s">
        <v>213</v>
      </c>
      <c r="I357" s="89">
        <v>2.42</v>
      </c>
      <c r="J357" t="s">
        <v>869</v>
      </c>
      <c r="K357" t="s">
        <v>106</v>
      </c>
      <c r="L357" s="88">
        <v>7.6700000000000004E-2</v>
      </c>
      <c r="M357" s="88">
        <v>7.4899999999999994E-2</v>
      </c>
      <c r="N357" s="89">
        <v>18.18</v>
      </c>
      <c r="O357" s="89">
        <v>102.3</v>
      </c>
      <c r="P357" s="89">
        <v>7.1584240859999995E-2</v>
      </c>
      <c r="Q357" s="88">
        <v>1E-4</v>
      </c>
      <c r="R357" s="88">
        <v>0</v>
      </c>
      <c r="W357" s="91"/>
    </row>
    <row r="358" spans="2:23">
      <c r="B358" t="s">
        <v>2868</v>
      </c>
      <c r="C358" t="s">
        <v>2050</v>
      </c>
      <c r="D358" s="90">
        <v>6812</v>
      </c>
      <c r="E358"/>
      <c r="F358" t="s">
        <v>2885</v>
      </c>
      <c r="G358" s="86">
        <v>43536</v>
      </c>
      <c r="H358" t="s">
        <v>213</v>
      </c>
      <c r="I358" s="89">
        <v>2.42</v>
      </c>
      <c r="J358" t="s">
        <v>869</v>
      </c>
      <c r="K358" t="s">
        <v>106</v>
      </c>
      <c r="L358" s="88">
        <v>7.6700000000000004E-2</v>
      </c>
      <c r="M358" s="88">
        <v>7.4899999999999994E-2</v>
      </c>
      <c r="N358" s="89">
        <v>22.53</v>
      </c>
      <c r="O358" s="89">
        <v>102.29</v>
      </c>
      <c r="P358" s="89">
        <v>8.8703811512999997E-2</v>
      </c>
      <c r="Q358" s="88">
        <v>1E-4</v>
      </c>
      <c r="R358" s="88">
        <v>0</v>
      </c>
      <c r="W358" s="91"/>
    </row>
    <row r="359" spans="2:23">
      <c r="B359" t="s">
        <v>2868</v>
      </c>
      <c r="C359" t="s">
        <v>2050</v>
      </c>
      <c r="D359" s="90">
        <v>7258</v>
      </c>
      <c r="E359"/>
      <c r="F359" t="s">
        <v>2885</v>
      </c>
      <c r="G359" s="86">
        <v>43774</v>
      </c>
      <c r="H359" t="s">
        <v>213</v>
      </c>
      <c r="I359" s="89">
        <v>2.42</v>
      </c>
      <c r="J359" t="s">
        <v>869</v>
      </c>
      <c r="K359" t="s">
        <v>106</v>
      </c>
      <c r="L359" s="88">
        <v>7.6700000000000004E-2</v>
      </c>
      <c r="M359" s="88">
        <v>7.3099999999999998E-2</v>
      </c>
      <c r="N359" s="89">
        <v>16.600000000000001</v>
      </c>
      <c r="O359" s="89">
        <v>102.3</v>
      </c>
      <c r="P359" s="89">
        <v>6.5362948200000007E-2</v>
      </c>
      <c r="Q359" s="88">
        <v>1E-4</v>
      </c>
      <c r="R359" s="88">
        <v>0</v>
      </c>
      <c r="W359" s="91"/>
    </row>
    <row r="360" spans="2:23">
      <c r="B360" t="s">
        <v>2871</v>
      </c>
      <c r="C360" t="s">
        <v>2050</v>
      </c>
      <c r="D360" s="90">
        <v>6861</v>
      </c>
      <c r="E360"/>
      <c r="F360" t="s">
        <v>2885</v>
      </c>
      <c r="G360" s="86">
        <v>43563</v>
      </c>
      <c r="H360" t="s">
        <v>213</v>
      </c>
      <c r="I360" s="89">
        <v>0.52</v>
      </c>
      <c r="J360" t="s">
        <v>909</v>
      </c>
      <c r="K360" t="s">
        <v>106</v>
      </c>
      <c r="L360" s="88">
        <v>8.0299999999999996E-2</v>
      </c>
      <c r="M360" s="88">
        <v>8.9899999999999994E-2</v>
      </c>
      <c r="N360" s="89">
        <v>123.05</v>
      </c>
      <c r="O360" s="89">
        <v>100.34</v>
      </c>
      <c r="P360" s="89">
        <v>0.47522975613000001</v>
      </c>
      <c r="Q360" s="88">
        <v>8.0000000000000004E-4</v>
      </c>
      <c r="R360" s="88">
        <v>0</v>
      </c>
      <c r="W360" s="91"/>
    </row>
    <row r="361" spans="2:23">
      <c r="B361" t="s">
        <v>2857</v>
      </c>
      <c r="C361" t="s">
        <v>2050</v>
      </c>
      <c r="D361" s="90">
        <v>9335</v>
      </c>
      <c r="E361"/>
      <c r="F361" t="s">
        <v>2885</v>
      </c>
      <c r="G361" s="86">
        <v>44064</v>
      </c>
      <c r="H361" t="s">
        <v>213</v>
      </c>
      <c r="I361" s="89">
        <v>2.4300000000000002</v>
      </c>
      <c r="J361" t="s">
        <v>869</v>
      </c>
      <c r="K361" t="s">
        <v>106</v>
      </c>
      <c r="L361" s="88">
        <v>8.9200000000000002E-2</v>
      </c>
      <c r="M361" s="88">
        <v>0.1023</v>
      </c>
      <c r="N361" s="89">
        <v>104.98</v>
      </c>
      <c r="O361" s="89">
        <v>98.9</v>
      </c>
      <c r="P361" s="89">
        <v>0.39962327178000001</v>
      </c>
      <c r="Q361" s="88">
        <v>6.9999999999999999E-4</v>
      </c>
      <c r="R361" s="88">
        <v>0</v>
      </c>
      <c r="W361" s="91"/>
    </row>
    <row r="362" spans="2:23">
      <c r="B362" t="s">
        <v>2857</v>
      </c>
      <c r="C362" t="s">
        <v>2050</v>
      </c>
      <c r="D362" s="90">
        <v>464740</v>
      </c>
      <c r="E362"/>
      <c r="F362" t="s">
        <v>2885</v>
      </c>
      <c r="G362" s="86">
        <v>42817</v>
      </c>
      <c r="H362" t="s">
        <v>213</v>
      </c>
      <c r="I362" s="89">
        <v>1.59</v>
      </c>
      <c r="J362" t="s">
        <v>869</v>
      </c>
      <c r="K362" t="s">
        <v>106</v>
      </c>
      <c r="L362" s="88">
        <v>5.7799999999999997E-2</v>
      </c>
      <c r="M362" s="88">
        <v>8.6400000000000005E-2</v>
      </c>
      <c r="N362" s="89">
        <v>11.15</v>
      </c>
      <c r="O362" s="89">
        <v>97.41</v>
      </c>
      <c r="P362" s="89">
        <v>4.1804816534999997E-2</v>
      </c>
      <c r="Q362" s="88">
        <v>1E-4</v>
      </c>
      <c r="R362" s="88">
        <v>0</v>
      </c>
      <c r="W362" s="91"/>
    </row>
    <row r="363" spans="2:23">
      <c r="B363" t="s">
        <v>2864</v>
      </c>
      <c r="C363" t="s">
        <v>2050</v>
      </c>
      <c r="D363" s="90">
        <v>491862</v>
      </c>
      <c r="E363"/>
      <c r="F363" t="s">
        <v>2885</v>
      </c>
      <c r="G363" s="86">
        <v>43083</v>
      </c>
      <c r="H363" t="s">
        <v>213</v>
      </c>
      <c r="I363" s="89">
        <v>0.53</v>
      </c>
      <c r="J363" t="s">
        <v>869</v>
      </c>
      <c r="K363" t="s">
        <v>116</v>
      </c>
      <c r="L363" s="88">
        <v>7.0499999999999993E-2</v>
      </c>
      <c r="M363" s="88">
        <v>7.8E-2</v>
      </c>
      <c r="N363" s="89">
        <v>3.01</v>
      </c>
      <c r="O363" s="89">
        <v>101.57</v>
      </c>
      <c r="P363" s="89">
        <v>8.7299973635000007E-3</v>
      </c>
      <c r="Q363" s="88">
        <v>0</v>
      </c>
      <c r="R363" s="88">
        <v>0</v>
      </c>
      <c r="W363" s="91"/>
    </row>
    <row r="364" spans="2:23">
      <c r="B364" t="s">
        <v>2864</v>
      </c>
      <c r="C364" t="s">
        <v>2050</v>
      </c>
      <c r="D364" s="90">
        <v>491863</v>
      </c>
      <c r="E364"/>
      <c r="F364" t="s">
        <v>2885</v>
      </c>
      <c r="G364" s="86">
        <v>43083</v>
      </c>
      <c r="H364" t="s">
        <v>213</v>
      </c>
      <c r="I364" s="89">
        <v>5.04</v>
      </c>
      <c r="J364" t="s">
        <v>869</v>
      </c>
      <c r="K364" t="s">
        <v>116</v>
      </c>
      <c r="L364" s="88">
        <v>7.1999999999999995E-2</v>
      </c>
      <c r="M364" s="88">
        <v>7.4700000000000003E-2</v>
      </c>
      <c r="N364" s="89">
        <v>6.53</v>
      </c>
      <c r="O364" s="89">
        <v>101.98</v>
      </c>
      <c r="P364" s="89">
        <v>1.9015614016999999E-2</v>
      </c>
      <c r="Q364" s="88">
        <v>0</v>
      </c>
      <c r="R364" s="88">
        <v>0</v>
      </c>
      <c r="W364" s="91"/>
    </row>
    <row r="365" spans="2:23">
      <c r="B365" t="s">
        <v>2864</v>
      </c>
      <c r="C365" t="s">
        <v>2050</v>
      </c>
      <c r="D365" s="90">
        <v>491864</v>
      </c>
      <c r="E365"/>
      <c r="F365" t="s">
        <v>2885</v>
      </c>
      <c r="G365" s="86">
        <v>43083</v>
      </c>
      <c r="H365" t="s">
        <v>213</v>
      </c>
      <c r="I365" s="89">
        <v>5.22</v>
      </c>
      <c r="J365" t="s">
        <v>869</v>
      </c>
      <c r="K365" t="s">
        <v>116</v>
      </c>
      <c r="L365" s="88">
        <v>4.4999999999999998E-2</v>
      </c>
      <c r="M365" s="88">
        <v>7.51E-2</v>
      </c>
      <c r="N365" s="89">
        <v>26.14</v>
      </c>
      <c r="O365" s="89">
        <v>87.21</v>
      </c>
      <c r="P365" s="89">
        <v>6.5095959716999996E-2</v>
      </c>
      <c r="Q365" s="88">
        <v>1E-4</v>
      </c>
      <c r="R365" s="88">
        <v>0</v>
      </c>
      <c r="W365" s="91"/>
    </row>
    <row r="366" spans="2:23">
      <c r="B366" t="s">
        <v>2877</v>
      </c>
      <c r="C366" t="s">
        <v>2050</v>
      </c>
      <c r="D366" s="90">
        <v>9186</v>
      </c>
      <c r="E366"/>
      <c r="F366" t="s">
        <v>2885</v>
      </c>
      <c r="G366" s="86">
        <v>44778</v>
      </c>
      <c r="H366" t="s">
        <v>213</v>
      </c>
      <c r="I366" s="89">
        <v>3.39</v>
      </c>
      <c r="J366" t="s">
        <v>899</v>
      </c>
      <c r="K366" t="s">
        <v>110</v>
      </c>
      <c r="L366" s="88">
        <v>7.1900000000000006E-2</v>
      </c>
      <c r="M366" s="88">
        <v>7.3099999999999998E-2</v>
      </c>
      <c r="N366" s="89">
        <v>43.93</v>
      </c>
      <c r="O366" s="89">
        <v>104.35</v>
      </c>
      <c r="P366" s="89">
        <v>0.1859996749125</v>
      </c>
      <c r="Q366" s="88">
        <v>2.9999999999999997E-4</v>
      </c>
      <c r="R366" s="88">
        <v>0</v>
      </c>
      <c r="W366" s="91"/>
    </row>
    <row r="367" spans="2:23">
      <c r="B367" t="s">
        <v>2877</v>
      </c>
      <c r="C367" t="s">
        <v>2050</v>
      </c>
      <c r="D367" s="90">
        <v>9187</v>
      </c>
      <c r="E367"/>
      <c r="F367" t="s">
        <v>2885</v>
      </c>
      <c r="G367" s="86">
        <v>44778</v>
      </c>
      <c r="H367" t="s">
        <v>213</v>
      </c>
      <c r="I367" s="89">
        <v>3.3</v>
      </c>
      <c r="J367" t="s">
        <v>899</v>
      </c>
      <c r="K367" t="s">
        <v>106</v>
      </c>
      <c r="L367" s="88">
        <v>8.2699999999999996E-2</v>
      </c>
      <c r="M367" s="88">
        <v>8.9099999999999999E-2</v>
      </c>
      <c r="N367" s="89">
        <v>120.96</v>
      </c>
      <c r="O367" s="89">
        <v>103.9</v>
      </c>
      <c r="P367" s="89">
        <v>0.48373246656000002</v>
      </c>
      <c r="Q367" s="88">
        <v>8.0000000000000004E-4</v>
      </c>
      <c r="R367" s="88">
        <v>0</v>
      </c>
      <c r="W367" s="91"/>
    </row>
    <row r="368" spans="2:23">
      <c r="B368" t="s">
        <v>2862</v>
      </c>
      <c r="C368" t="s">
        <v>2050</v>
      </c>
      <c r="D368" s="90">
        <v>469140</v>
      </c>
      <c r="E368"/>
      <c r="F368" t="s">
        <v>2885</v>
      </c>
      <c r="G368" s="86">
        <v>45116</v>
      </c>
      <c r="H368" t="s">
        <v>213</v>
      </c>
      <c r="I368" s="89">
        <v>0.73</v>
      </c>
      <c r="J368" t="s">
        <v>869</v>
      </c>
      <c r="K368" t="s">
        <v>106</v>
      </c>
      <c r="L368" s="88">
        <v>8.1600000000000006E-2</v>
      </c>
      <c r="M368" s="88">
        <v>8.3599999999999994E-2</v>
      </c>
      <c r="N368" s="89">
        <v>7.94</v>
      </c>
      <c r="O368" s="89">
        <v>100.28</v>
      </c>
      <c r="P368" s="89">
        <v>3.0646630968000001E-2</v>
      </c>
      <c r="Q368" s="88">
        <v>1E-4</v>
      </c>
      <c r="R368" s="88">
        <v>0</v>
      </c>
      <c r="W368" s="91"/>
    </row>
    <row r="369" spans="2:23">
      <c r="B369" t="s">
        <v>2862</v>
      </c>
      <c r="C369" t="s">
        <v>2050</v>
      </c>
      <c r="D369" s="90">
        <v>9657</v>
      </c>
      <c r="E369"/>
      <c r="F369" t="s">
        <v>2885</v>
      </c>
      <c r="G369" s="86">
        <v>45116</v>
      </c>
      <c r="H369" t="s">
        <v>213</v>
      </c>
      <c r="I369" s="89">
        <v>0.55000000000000004</v>
      </c>
      <c r="J369" t="s">
        <v>869</v>
      </c>
      <c r="K369" t="s">
        <v>106</v>
      </c>
      <c r="L369" s="88">
        <v>8.1600000000000006E-2</v>
      </c>
      <c r="M369" s="88">
        <v>8.3599999999999994E-2</v>
      </c>
      <c r="N369" s="89">
        <v>7.0000000000000007E-2</v>
      </c>
      <c r="O369" s="89">
        <v>99</v>
      </c>
      <c r="P369" s="89">
        <v>2.6673570000000001E-4</v>
      </c>
      <c r="Q369" s="88">
        <v>0</v>
      </c>
      <c r="R369" s="88">
        <v>0</v>
      </c>
      <c r="W369" s="91"/>
    </row>
    <row r="370" spans="2:23">
      <c r="B370" t="s">
        <v>2866</v>
      </c>
      <c r="C370" t="s">
        <v>2050</v>
      </c>
      <c r="D370" s="90">
        <v>8702</v>
      </c>
      <c r="E370"/>
      <c r="F370" t="s">
        <v>2885</v>
      </c>
      <c r="G370" s="86">
        <v>44497</v>
      </c>
      <c r="H370" t="s">
        <v>213</v>
      </c>
      <c r="I370" s="89">
        <v>0.12</v>
      </c>
      <c r="J370" t="s">
        <v>909</v>
      </c>
      <c r="K370" t="s">
        <v>106</v>
      </c>
      <c r="L370" s="88">
        <v>7.2700000000000001E-2</v>
      </c>
      <c r="M370" s="88">
        <v>7.9299999999999995E-2</v>
      </c>
      <c r="N370" s="89">
        <v>0.1</v>
      </c>
      <c r="O370" s="89">
        <v>100.23</v>
      </c>
      <c r="P370" s="89">
        <v>3.8578526999999999E-4</v>
      </c>
      <c r="Q370" s="88">
        <v>0</v>
      </c>
      <c r="R370" s="88">
        <v>0</v>
      </c>
      <c r="W370" s="91"/>
    </row>
    <row r="371" spans="2:23">
      <c r="B371" t="s">
        <v>2866</v>
      </c>
      <c r="C371" t="s">
        <v>2050</v>
      </c>
      <c r="D371" s="90">
        <v>9118</v>
      </c>
      <c r="E371"/>
      <c r="F371" t="s">
        <v>2885</v>
      </c>
      <c r="G371" s="86">
        <v>44733</v>
      </c>
      <c r="H371" t="s">
        <v>213</v>
      </c>
      <c r="I371" s="89">
        <v>0.12</v>
      </c>
      <c r="J371" t="s">
        <v>909</v>
      </c>
      <c r="K371" t="s">
        <v>106</v>
      </c>
      <c r="L371" s="88">
        <v>7.2700000000000001E-2</v>
      </c>
      <c r="M371" s="88">
        <v>7.9299999999999995E-2</v>
      </c>
      <c r="N371" s="89">
        <v>0.39</v>
      </c>
      <c r="O371" s="89">
        <v>100.23</v>
      </c>
      <c r="P371" s="89">
        <v>1.504562553E-3</v>
      </c>
      <c r="Q371" s="88">
        <v>0</v>
      </c>
      <c r="R371" s="88">
        <v>0</v>
      </c>
      <c r="W371" s="91"/>
    </row>
    <row r="372" spans="2:23">
      <c r="B372" t="s">
        <v>2866</v>
      </c>
      <c r="C372" t="s">
        <v>2050</v>
      </c>
      <c r="D372" s="90">
        <v>9233</v>
      </c>
      <c r="E372"/>
      <c r="F372" t="s">
        <v>2885</v>
      </c>
      <c r="G372" s="86">
        <v>44819</v>
      </c>
      <c r="H372" t="s">
        <v>213</v>
      </c>
      <c r="I372" s="89">
        <v>0.12</v>
      </c>
      <c r="J372" t="s">
        <v>909</v>
      </c>
      <c r="K372" t="s">
        <v>106</v>
      </c>
      <c r="L372" s="88">
        <v>7.2700000000000001E-2</v>
      </c>
      <c r="M372" s="88">
        <v>7.9299999999999995E-2</v>
      </c>
      <c r="N372" s="89">
        <v>0.08</v>
      </c>
      <c r="O372" s="89">
        <v>100.62</v>
      </c>
      <c r="P372" s="89">
        <v>3.0982910399999998E-4</v>
      </c>
      <c r="Q372" s="88">
        <v>0</v>
      </c>
      <c r="R372" s="88">
        <v>0</v>
      </c>
      <c r="W372" s="91"/>
    </row>
    <row r="373" spans="2:23">
      <c r="B373" t="s">
        <v>2866</v>
      </c>
      <c r="C373" t="s">
        <v>2050</v>
      </c>
      <c r="D373" s="90">
        <v>9276</v>
      </c>
      <c r="E373"/>
      <c r="F373" t="s">
        <v>2885</v>
      </c>
      <c r="G373" s="86">
        <v>44854</v>
      </c>
      <c r="H373" t="s">
        <v>213</v>
      </c>
      <c r="I373" s="89">
        <v>0.12</v>
      </c>
      <c r="J373" t="s">
        <v>909</v>
      </c>
      <c r="K373" t="s">
        <v>106</v>
      </c>
      <c r="L373" s="88">
        <v>7.2700000000000001E-2</v>
      </c>
      <c r="M373" s="88">
        <v>7.9299999999999995E-2</v>
      </c>
      <c r="N373" s="89">
        <v>0.02</v>
      </c>
      <c r="O373" s="89">
        <v>100.62</v>
      </c>
      <c r="P373" s="89">
        <v>7.7457275999999995E-5</v>
      </c>
      <c r="Q373" s="88">
        <v>0</v>
      </c>
      <c r="R373" s="88">
        <v>0</v>
      </c>
      <c r="W373" s="91"/>
    </row>
    <row r="374" spans="2:23">
      <c r="B374" t="s">
        <v>2866</v>
      </c>
      <c r="C374" t="s">
        <v>2050</v>
      </c>
      <c r="D374" s="90">
        <v>9430</v>
      </c>
      <c r="E374"/>
      <c r="F374" t="s">
        <v>2885</v>
      </c>
      <c r="G374" s="86">
        <v>44950</v>
      </c>
      <c r="H374" t="s">
        <v>213</v>
      </c>
      <c r="I374" s="89">
        <v>0.12</v>
      </c>
      <c r="J374" t="s">
        <v>909</v>
      </c>
      <c r="K374" t="s">
        <v>106</v>
      </c>
      <c r="L374" s="88">
        <v>7.2700000000000001E-2</v>
      </c>
      <c r="M374" s="88">
        <v>7.9299999999999995E-2</v>
      </c>
      <c r="N374" s="89">
        <v>0.1</v>
      </c>
      <c r="O374" s="89">
        <v>100.62</v>
      </c>
      <c r="P374" s="89">
        <v>3.8728637999999998E-4</v>
      </c>
      <c r="Q374" s="88">
        <v>0</v>
      </c>
      <c r="R374" s="88">
        <v>0</v>
      </c>
      <c r="W374" s="91"/>
    </row>
    <row r="375" spans="2:23">
      <c r="B375" t="s">
        <v>2866</v>
      </c>
      <c r="C375" t="s">
        <v>2050</v>
      </c>
      <c r="D375" s="90">
        <v>9539</v>
      </c>
      <c r="E375"/>
      <c r="F375" t="s">
        <v>2885</v>
      </c>
      <c r="G375" s="86">
        <v>45029</v>
      </c>
      <c r="H375" t="s">
        <v>213</v>
      </c>
      <c r="I375" s="89">
        <v>0.12</v>
      </c>
      <c r="J375" t="s">
        <v>909</v>
      </c>
      <c r="K375" t="s">
        <v>106</v>
      </c>
      <c r="L375" s="88">
        <v>7.2700000000000001E-2</v>
      </c>
      <c r="M375" s="88">
        <v>7.9299999999999995E-2</v>
      </c>
      <c r="N375" s="89">
        <v>0.03</v>
      </c>
      <c r="O375" s="89">
        <v>100.62</v>
      </c>
      <c r="P375" s="89">
        <v>1.1618591399999999E-4</v>
      </c>
      <c r="Q375" s="88">
        <v>0</v>
      </c>
      <c r="R375" s="88">
        <v>0</v>
      </c>
      <c r="W375" s="91"/>
    </row>
    <row r="376" spans="2:23">
      <c r="B376" t="s">
        <v>2866</v>
      </c>
      <c r="C376" t="s">
        <v>2050</v>
      </c>
      <c r="D376" s="90">
        <v>8119</v>
      </c>
      <c r="E376"/>
      <c r="F376" t="s">
        <v>2885</v>
      </c>
      <c r="G376" s="86">
        <v>44169</v>
      </c>
      <c r="H376" t="s">
        <v>213</v>
      </c>
      <c r="I376" s="89">
        <v>0.12</v>
      </c>
      <c r="J376" t="s">
        <v>909</v>
      </c>
      <c r="K376" t="s">
        <v>106</v>
      </c>
      <c r="L376" s="88">
        <v>7.2700000000000001E-2</v>
      </c>
      <c r="M376" s="88">
        <v>7.9299999999999995E-2</v>
      </c>
      <c r="N376" s="89">
        <v>0.31</v>
      </c>
      <c r="O376" s="89">
        <v>100.9</v>
      </c>
      <c r="P376" s="89">
        <v>1.2039287099999999E-3</v>
      </c>
      <c r="Q376" s="88">
        <v>0</v>
      </c>
      <c r="R376" s="88">
        <v>0</v>
      </c>
      <c r="W376" s="91"/>
    </row>
    <row r="377" spans="2:23">
      <c r="B377" t="s">
        <v>2866</v>
      </c>
      <c r="C377" t="s">
        <v>2050</v>
      </c>
      <c r="D377" s="90">
        <v>8418</v>
      </c>
      <c r="E377"/>
      <c r="F377" t="s">
        <v>2885</v>
      </c>
      <c r="G377" s="86">
        <v>44326</v>
      </c>
      <c r="H377" t="s">
        <v>213</v>
      </c>
      <c r="I377" s="89">
        <v>0.12</v>
      </c>
      <c r="J377" t="s">
        <v>909</v>
      </c>
      <c r="K377" t="s">
        <v>106</v>
      </c>
      <c r="L377" s="88">
        <v>7.2700000000000001E-2</v>
      </c>
      <c r="M377" s="88">
        <v>7.9299999999999995E-2</v>
      </c>
      <c r="N377" s="89">
        <v>7.0000000000000007E-2</v>
      </c>
      <c r="O377" s="89">
        <v>100.62</v>
      </c>
      <c r="P377" s="89">
        <v>2.7110046600000001E-4</v>
      </c>
      <c r="Q377" s="88">
        <v>0</v>
      </c>
      <c r="R377" s="88">
        <v>0</v>
      </c>
      <c r="W377" s="91"/>
    </row>
    <row r="378" spans="2:23">
      <c r="B378" t="s">
        <v>2866</v>
      </c>
      <c r="C378" t="s">
        <v>2050</v>
      </c>
      <c r="D378" s="90">
        <v>8060</v>
      </c>
      <c r="E378"/>
      <c r="F378" t="s">
        <v>2885</v>
      </c>
      <c r="G378" s="86">
        <v>44150</v>
      </c>
      <c r="H378" t="s">
        <v>213</v>
      </c>
      <c r="I378" s="89">
        <v>0.12</v>
      </c>
      <c r="J378" t="s">
        <v>909</v>
      </c>
      <c r="K378" t="s">
        <v>106</v>
      </c>
      <c r="L378" s="88">
        <v>7.2700000000000001E-2</v>
      </c>
      <c r="M378" s="88">
        <v>7.9299999999999995E-2</v>
      </c>
      <c r="N378" s="89">
        <v>130.69999999999999</v>
      </c>
      <c r="O378" s="89">
        <v>100.23</v>
      </c>
      <c r="P378" s="89">
        <v>0.50422134788999995</v>
      </c>
      <c r="Q378" s="88">
        <v>8.0000000000000004E-4</v>
      </c>
      <c r="R378" s="88">
        <v>0</v>
      </c>
      <c r="W378" s="91"/>
    </row>
    <row r="379" spans="2:23">
      <c r="B379" t="s">
        <v>2870</v>
      </c>
      <c r="C379" t="s">
        <v>2050</v>
      </c>
      <c r="D379" s="90">
        <v>8718</v>
      </c>
      <c r="E379"/>
      <c r="F379" t="s">
        <v>2885</v>
      </c>
      <c r="G379" s="86">
        <v>44508</v>
      </c>
      <c r="H379" t="s">
        <v>213</v>
      </c>
      <c r="I379" s="89">
        <v>3.02</v>
      </c>
      <c r="J379" t="s">
        <v>869</v>
      </c>
      <c r="K379" t="s">
        <v>106</v>
      </c>
      <c r="L379" s="88">
        <v>8.7900000000000006E-2</v>
      </c>
      <c r="M379" s="88">
        <v>9.0200000000000002E-2</v>
      </c>
      <c r="N379" s="89">
        <v>108.42</v>
      </c>
      <c r="O379" s="89">
        <v>100.57</v>
      </c>
      <c r="P379" s="89">
        <v>0.41968723890600002</v>
      </c>
      <c r="Q379" s="88">
        <v>6.9999999999999999E-4</v>
      </c>
      <c r="R379" s="88">
        <v>0</v>
      </c>
      <c r="W379" s="91"/>
    </row>
    <row r="380" spans="2:23">
      <c r="B380" t="s">
        <v>2865</v>
      </c>
      <c r="C380" t="s">
        <v>2050</v>
      </c>
      <c r="D380" s="90">
        <v>8806</v>
      </c>
      <c r="E380"/>
      <c r="F380" t="s">
        <v>2885</v>
      </c>
      <c r="G380" s="86">
        <v>44137</v>
      </c>
      <c r="H380" t="s">
        <v>213</v>
      </c>
      <c r="I380" s="89">
        <v>0.94</v>
      </c>
      <c r="J380" t="s">
        <v>909</v>
      </c>
      <c r="K380" t="s">
        <v>106</v>
      </c>
      <c r="L380" s="88">
        <v>7.4399999999999994E-2</v>
      </c>
      <c r="M380" s="88">
        <v>8.8300000000000003E-2</v>
      </c>
      <c r="N380" s="89">
        <v>150.02000000000001</v>
      </c>
      <c r="O380" s="89">
        <v>99.67</v>
      </c>
      <c r="P380" s="89">
        <v>0.57552147096600004</v>
      </c>
      <c r="Q380" s="88">
        <v>8.9999999999999998E-4</v>
      </c>
      <c r="R380" s="88">
        <v>0</v>
      </c>
      <c r="W380" s="91"/>
    </row>
    <row r="381" spans="2:23">
      <c r="B381" t="s">
        <v>2865</v>
      </c>
      <c r="C381" t="s">
        <v>2050</v>
      </c>
      <c r="D381" s="90">
        <v>9044</v>
      </c>
      <c r="E381"/>
      <c r="F381" t="s">
        <v>2885</v>
      </c>
      <c r="G381" s="86">
        <v>44679</v>
      </c>
      <c r="H381" t="s">
        <v>213</v>
      </c>
      <c r="I381" s="89">
        <v>0.94</v>
      </c>
      <c r="J381" t="s">
        <v>909</v>
      </c>
      <c r="K381" t="s">
        <v>106</v>
      </c>
      <c r="L381" s="88">
        <v>7.4499999999999997E-2</v>
      </c>
      <c r="M381" s="88">
        <v>8.8300000000000003E-2</v>
      </c>
      <c r="N381" s="89">
        <v>1.29</v>
      </c>
      <c r="O381" s="89">
        <v>99.67</v>
      </c>
      <c r="P381" s="89">
        <v>4.9488248069999999E-3</v>
      </c>
      <c r="Q381" s="88">
        <v>0</v>
      </c>
      <c r="R381" s="88">
        <v>0</v>
      </c>
      <c r="W381" s="91"/>
    </row>
    <row r="382" spans="2:23">
      <c r="B382" t="s">
        <v>2865</v>
      </c>
      <c r="C382" t="s">
        <v>2050</v>
      </c>
      <c r="D382" s="90">
        <v>9224</v>
      </c>
      <c r="E382"/>
      <c r="F382" t="s">
        <v>2885</v>
      </c>
      <c r="G382" s="86">
        <v>44810</v>
      </c>
      <c r="H382" t="s">
        <v>213</v>
      </c>
      <c r="I382" s="89">
        <v>0.94</v>
      </c>
      <c r="J382" t="s">
        <v>909</v>
      </c>
      <c r="K382" t="s">
        <v>106</v>
      </c>
      <c r="L382" s="88">
        <v>7.4499999999999997E-2</v>
      </c>
      <c r="M382" s="88">
        <v>8.8300000000000003E-2</v>
      </c>
      <c r="N382" s="89">
        <v>2.34</v>
      </c>
      <c r="O382" s="89">
        <v>99.67</v>
      </c>
      <c r="P382" s="89">
        <v>8.9769380219999993E-3</v>
      </c>
      <c r="Q382" s="88">
        <v>0</v>
      </c>
      <c r="R382" s="88">
        <v>0</v>
      </c>
      <c r="W382" s="91"/>
    </row>
    <row r="383" spans="2:23">
      <c r="B383" t="s">
        <v>2863</v>
      </c>
      <c r="C383" t="s">
        <v>2050</v>
      </c>
      <c r="D383" s="90">
        <v>475042</v>
      </c>
      <c r="E383"/>
      <c r="F383" t="s">
        <v>2885</v>
      </c>
      <c r="G383" s="86">
        <v>42921</v>
      </c>
      <c r="H383" t="s">
        <v>213</v>
      </c>
      <c r="I383" s="89">
        <v>5.39</v>
      </c>
      <c r="J383" t="s">
        <v>869</v>
      </c>
      <c r="K383" t="s">
        <v>106</v>
      </c>
      <c r="L383" s="88">
        <v>7.8899999999999998E-2</v>
      </c>
      <c r="M383" s="88">
        <v>7.9799999999999996E-2</v>
      </c>
      <c r="N383" s="89">
        <v>16.75</v>
      </c>
      <c r="O383" s="89">
        <v>14.656955999999999</v>
      </c>
      <c r="P383" s="89">
        <v>9.4494494603699995E-3</v>
      </c>
      <c r="Q383" s="88">
        <v>0</v>
      </c>
      <c r="R383" s="88">
        <v>0</v>
      </c>
      <c r="W383" s="91"/>
    </row>
    <row r="384" spans="2:23">
      <c r="B384" t="s">
        <v>2863</v>
      </c>
      <c r="C384" t="s">
        <v>2050</v>
      </c>
      <c r="D384" s="90">
        <v>524763</v>
      </c>
      <c r="E384"/>
      <c r="F384" t="s">
        <v>2885</v>
      </c>
      <c r="G384" s="86">
        <v>43342</v>
      </c>
      <c r="H384" t="s">
        <v>213</v>
      </c>
      <c r="I384" s="89">
        <v>1.05</v>
      </c>
      <c r="J384" t="s">
        <v>869</v>
      </c>
      <c r="K384" t="s">
        <v>106</v>
      </c>
      <c r="L384" s="88">
        <v>7.8899999999999998E-2</v>
      </c>
      <c r="M384" s="88">
        <v>7.1199999999999999E-2</v>
      </c>
      <c r="N384" s="89">
        <v>3.18</v>
      </c>
      <c r="O384" s="89">
        <v>14.558923999999999</v>
      </c>
      <c r="P384" s="89">
        <v>1.7819860915368E-3</v>
      </c>
      <c r="Q384" s="88">
        <v>0</v>
      </c>
      <c r="R384" s="88">
        <v>0</v>
      </c>
      <c r="W384" s="91"/>
    </row>
    <row r="385" spans="2:23">
      <c r="B385" t="s">
        <v>2874</v>
      </c>
      <c r="C385" t="s">
        <v>2050</v>
      </c>
      <c r="D385" s="90">
        <v>9405</v>
      </c>
      <c r="E385"/>
      <c r="F385" t="s">
        <v>2885</v>
      </c>
      <c r="G385" s="86">
        <v>43866</v>
      </c>
      <c r="H385" t="s">
        <v>213</v>
      </c>
      <c r="I385" s="89">
        <v>1.06</v>
      </c>
      <c r="J385" t="s">
        <v>909</v>
      </c>
      <c r="K385" t="s">
        <v>106</v>
      </c>
      <c r="L385" s="88">
        <v>7.6899999999999996E-2</v>
      </c>
      <c r="M385" s="88">
        <v>9.5899999999999999E-2</v>
      </c>
      <c r="N385" s="89">
        <v>127.79</v>
      </c>
      <c r="O385" s="89">
        <v>98.93</v>
      </c>
      <c r="P385" s="89">
        <v>0.48660076830299998</v>
      </c>
      <c r="Q385" s="88">
        <v>8.0000000000000004E-4</v>
      </c>
      <c r="R385" s="88">
        <v>0</v>
      </c>
      <c r="W385" s="91"/>
    </row>
    <row r="386" spans="2:23">
      <c r="B386" t="s">
        <v>2874</v>
      </c>
      <c r="C386" t="s">
        <v>2050</v>
      </c>
      <c r="D386" s="90">
        <v>9439</v>
      </c>
      <c r="E386"/>
      <c r="F386" t="s">
        <v>2885</v>
      </c>
      <c r="G386" s="86">
        <v>44953</v>
      </c>
      <c r="H386" t="s">
        <v>213</v>
      </c>
      <c r="I386" s="89">
        <v>1.06</v>
      </c>
      <c r="J386" t="s">
        <v>909</v>
      </c>
      <c r="K386" t="s">
        <v>106</v>
      </c>
      <c r="L386" s="88">
        <v>7.6899999999999996E-2</v>
      </c>
      <c r="M386" s="88">
        <v>9.5899999999999999E-2</v>
      </c>
      <c r="N386" s="89">
        <v>0.37</v>
      </c>
      <c r="O386" s="89">
        <v>99.77</v>
      </c>
      <c r="P386" s="89">
        <v>1.420854501E-3</v>
      </c>
      <c r="Q386" s="88">
        <v>0</v>
      </c>
      <c r="R386" s="88">
        <v>0</v>
      </c>
      <c r="W386" s="91"/>
    </row>
    <row r="387" spans="2:23">
      <c r="B387" t="s">
        <v>2874</v>
      </c>
      <c r="C387" t="s">
        <v>2050</v>
      </c>
      <c r="D387" s="90">
        <v>9447</v>
      </c>
      <c r="E387"/>
      <c r="F387" t="s">
        <v>2885</v>
      </c>
      <c r="G387" s="86">
        <v>44959</v>
      </c>
      <c r="H387" t="s">
        <v>213</v>
      </c>
      <c r="I387" s="89">
        <v>1.06</v>
      </c>
      <c r="J387" t="s">
        <v>909</v>
      </c>
      <c r="K387" t="s">
        <v>106</v>
      </c>
      <c r="L387" s="88">
        <v>7.6899999999999996E-2</v>
      </c>
      <c r="M387" s="88">
        <v>9.5899999999999999E-2</v>
      </c>
      <c r="N387" s="89">
        <v>0.21</v>
      </c>
      <c r="O387" s="89">
        <v>99.77</v>
      </c>
      <c r="P387" s="89">
        <v>8.0643093299999997E-4</v>
      </c>
      <c r="Q387" s="88">
        <v>0</v>
      </c>
      <c r="R387" s="88">
        <v>0</v>
      </c>
      <c r="W387" s="91"/>
    </row>
    <row r="388" spans="2:23">
      <c r="B388" t="s">
        <v>2874</v>
      </c>
      <c r="C388" t="s">
        <v>2050</v>
      </c>
      <c r="D388" s="90">
        <v>9467</v>
      </c>
      <c r="E388"/>
      <c r="F388" t="s">
        <v>2885</v>
      </c>
      <c r="G388" s="86">
        <v>44966</v>
      </c>
      <c r="H388" t="s">
        <v>213</v>
      </c>
      <c r="I388" s="89">
        <v>1.06</v>
      </c>
      <c r="J388" t="s">
        <v>909</v>
      </c>
      <c r="K388" t="s">
        <v>106</v>
      </c>
      <c r="L388" s="88">
        <v>7.6899999999999996E-2</v>
      </c>
      <c r="M388" s="88">
        <v>9.6699999999999994E-2</v>
      </c>
      <c r="N388" s="89">
        <v>0.31</v>
      </c>
      <c r="O388" s="89">
        <v>99.7</v>
      </c>
      <c r="P388" s="89">
        <v>1.18961043E-3</v>
      </c>
      <c r="Q388" s="88">
        <v>0</v>
      </c>
      <c r="R388" s="88">
        <v>0</v>
      </c>
      <c r="W388" s="91"/>
    </row>
    <row r="389" spans="2:23">
      <c r="B389" t="s">
        <v>2874</v>
      </c>
      <c r="C389" t="s">
        <v>2050</v>
      </c>
      <c r="D389" s="90">
        <v>9491</v>
      </c>
      <c r="E389"/>
      <c r="F389" t="s">
        <v>2885</v>
      </c>
      <c r="G389" s="86">
        <v>44986</v>
      </c>
      <c r="H389" t="s">
        <v>213</v>
      </c>
      <c r="I389" s="89">
        <v>1.06</v>
      </c>
      <c r="J389" t="s">
        <v>909</v>
      </c>
      <c r="K389" t="s">
        <v>106</v>
      </c>
      <c r="L389" s="88">
        <v>7.6899999999999996E-2</v>
      </c>
      <c r="M389" s="88">
        <v>9.6699999999999994E-2</v>
      </c>
      <c r="N389" s="89">
        <v>1.2</v>
      </c>
      <c r="O389" s="89">
        <v>98.86</v>
      </c>
      <c r="P389" s="89">
        <v>4.5661456799999996E-3</v>
      </c>
      <c r="Q389" s="88">
        <v>0</v>
      </c>
      <c r="R389" s="88">
        <v>0</v>
      </c>
      <c r="W389" s="91"/>
    </row>
    <row r="390" spans="2:23">
      <c r="B390" t="s">
        <v>2874</v>
      </c>
      <c r="C390" t="s">
        <v>2050</v>
      </c>
      <c r="D390" s="90">
        <v>9510</v>
      </c>
      <c r="E390"/>
      <c r="F390" t="s">
        <v>2885</v>
      </c>
      <c r="G390" s="86">
        <v>44994</v>
      </c>
      <c r="H390" t="s">
        <v>213</v>
      </c>
      <c r="I390" s="89">
        <v>1.06</v>
      </c>
      <c r="J390" t="s">
        <v>909</v>
      </c>
      <c r="K390" t="s">
        <v>106</v>
      </c>
      <c r="L390" s="88">
        <v>7.6899999999999996E-2</v>
      </c>
      <c r="M390" s="88">
        <v>9.6600000000000005E-2</v>
      </c>
      <c r="N390" s="89">
        <v>0.23</v>
      </c>
      <c r="O390" s="89">
        <v>99.7</v>
      </c>
      <c r="P390" s="89">
        <v>8.8261418999999999E-4</v>
      </c>
      <c r="Q390" s="88">
        <v>0</v>
      </c>
      <c r="R390" s="88">
        <v>0</v>
      </c>
      <c r="W390" s="91"/>
    </row>
    <row r="391" spans="2:23">
      <c r="B391" t="s">
        <v>2874</v>
      </c>
      <c r="C391" t="s">
        <v>2050</v>
      </c>
      <c r="D391" s="90">
        <v>9560</v>
      </c>
      <c r="E391"/>
      <c r="F391" t="s">
        <v>2885</v>
      </c>
      <c r="G391" s="86">
        <v>45058</v>
      </c>
      <c r="H391" t="s">
        <v>213</v>
      </c>
      <c r="I391" s="89">
        <v>1.06</v>
      </c>
      <c r="J391" t="s">
        <v>909</v>
      </c>
      <c r="K391" t="s">
        <v>106</v>
      </c>
      <c r="L391" s="88">
        <v>7.6899999999999996E-2</v>
      </c>
      <c r="M391" s="88">
        <v>9.6699999999999994E-2</v>
      </c>
      <c r="N391" s="89">
        <v>1.27</v>
      </c>
      <c r="O391" s="89">
        <v>98.86</v>
      </c>
      <c r="P391" s="89">
        <v>4.8325041779999998E-3</v>
      </c>
      <c r="Q391" s="88">
        <v>0</v>
      </c>
      <c r="R391" s="88">
        <v>0</v>
      </c>
      <c r="W391" s="91"/>
    </row>
    <row r="392" spans="2:23">
      <c r="B392" t="s">
        <v>2872</v>
      </c>
      <c r="C392" t="s">
        <v>2050</v>
      </c>
      <c r="D392" s="90">
        <v>9606</v>
      </c>
      <c r="E392"/>
      <c r="F392" t="s">
        <v>2885</v>
      </c>
      <c r="G392" s="86">
        <v>44136</v>
      </c>
      <c r="H392" t="s">
        <v>213</v>
      </c>
      <c r="I392" s="89">
        <v>0.09</v>
      </c>
      <c r="J392" t="s">
        <v>909</v>
      </c>
      <c r="K392" t="s">
        <v>106</v>
      </c>
      <c r="L392" s="88">
        <v>7.0099999999999996E-2</v>
      </c>
      <c r="M392" s="88">
        <v>9.9000000000000008E-3</v>
      </c>
      <c r="N392" s="89">
        <v>87.21</v>
      </c>
      <c r="O392" s="89">
        <v>86.502415999999883</v>
      </c>
      <c r="P392" s="89">
        <v>0.29036377566836602</v>
      </c>
      <c r="Q392" s="88">
        <v>5.0000000000000001E-4</v>
      </c>
      <c r="R392" s="88">
        <v>0</v>
      </c>
      <c r="W392" s="91"/>
    </row>
    <row r="393" spans="2:23">
      <c r="B393" t="s">
        <v>2867</v>
      </c>
      <c r="C393" t="s">
        <v>2050</v>
      </c>
      <c r="D393" s="90">
        <v>6588</v>
      </c>
      <c r="E393"/>
      <c r="F393" t="s">
        <v>2885</v>
      </c>
      <c r="G393" s="86">
        <v>43397</v>
      </c>
      <c r="H393" t="s">
        <v>213</v>
      </c>
      <c r="I393" s="89">
        <v>0.76</v>
      </c>
      <c r="J393" t="s">
        <v>909</v>
      </c>
      <c r="K393" t="s">
        <v>106</v>
      </c>
      <c r="L393" s="88">
        <v>7.6899999999999996E-2</v>
      </c>
      <c r="M393" s="88">
        <v>8.8300000000000003E-2</v>
      </c>
      <c r="N393" s="89">
        <v>79.239999999999995</v>
      </c>
      <c r="O393" s="89">
        <v>99.88</v>
      </c>
      <c r="P393" s="89">
        <v>0.30462876628800001</v>
      </c>
      <c r="Q393" s="88">
        <v>5.0000000000000001E-4</v>
      </c>
      <c r="R393" s="88">
        <v>0</v>
      </c>
      <c r="W393" s="91"/>
    </row>
    <row r="394" spans="2:23">
      <c r="B394" t="s">
        <v>2869</v>
      </c>
      <c r="C394" t="s">
        <v>2050</v>
      </c>
      <c r="D394" s="90">
        <v>9299</v>
      </c>
      <c r="E394"/>
      <c r="F394" t="s">
        <v>2885</v>
      </c>
      <c r="G394" s="86">
        <v>44144</v>
      </c>
      <c r="H394" t="s">
        <v>213</v>
      </c>
      <c r="I394" s="89">
        <v>0.25</v>
      </c>
      <c r="J394" t="s">
        <v>909</v>
      </c>
      <c r="K394" t="s">
        <v>106</v>
      </c>
      <c r="L394" s="88">
        <v>7.8799999999999995E-2</v>
      </c>
      <c r="M394" s="88">
        <v>1E-4</v>
      </c>
      <c r="N394" s="89">
        <v>98.66</v>
      </c>
      <c r="O394" s="89">
        <v>76.690120999999891</v>
      </c>
      <c r="P394" s="89">
        <v>0.29122486003423098</v>
      </c>
      <c r="Q394" s="88">
        <v>5.0000000000000001E-4</v>
      </c>
      <c r="R394" s="88">
        <v>0</v>
      </c>
      <c r="W394" s="91"/>
    </row>
    <row r="395" spans="2:23">
      <c r="B395" t="s">
        <v>2854</v>
      </c>
      <c r="C395" t="s">
        <v>2050</v>
      </c>
      <c r="D395" s="90">
        <v>8977</v>
      </c>
      <c r="E395"/>
      <c r="F395" t="s">
        <v>2885</v>
      </c>
      <c r="G395" s="86">
        <v>44553</v>
      </c>
      <c r="H395" t="s">
        <v>213</v>
      </c>
      <c r="I395" s="89">
        <v>2.34</v>
      </c>
      <c r="J395" t="s">
        <v>988</v>
      </c>
      <c r="K395" t="s">
        <v>110</v>
      </c>
      <c r="L395" s="88">
        <v>6.1100000000000002E-2</v>
      </c>
      <c r="M395" s="88">
        <v>7.0400000000000004E-2</v>
      </c>
      <c r="N395" s="89">
        <v>0.62</v>
      </c>
      <c r="O395" s="89">
        <v>101.7</v>
      </c>
      <c r="P395" s="89">
        <v>2.5584160499999998E-3</v>
      </c>
      <c r="Q395" s="88">
        <v>0</v>
      </c>
      <c r="R395" s="88">
        <v>0</v>
      </c>
      <c r="W395" s="91"/>
    </row>
    <row r="396" spans="2:23">
      <c r="B396" t="s">
        <v>2854</v>
      </c>
      <c r="C396" t="s">
        <v>2050</v>
      </c>
      <c r="D396" s="90">
        <v>8978</v>
      </c>
      <c r="E396"/>
      <c r="F396" t="s">
        <v>2885</v>
      </c>
      <c r="G396" s="86">
        <v>44553</v>
      </c>
      <c r="H396" t="s">
        <v>213</v>
      </c>
      <c r="I396" s="89">
        <v>2.34</v>
      </c>
      <c r="J396" t="s">
        <v>988</v>
      </c>
      <c r="K396" t="s">
        <v>110</v>
      </c>
      <c r="L396" s="88">
        <v>6.1100000000000002E-2</v>
      </c>
      <c r="M396" s="88">
        <v>7.1400000000000005E-2</v>
      </c>
      <c r="N396" s="89">
        <v>0.8</v>
      </c>
      <c r="O396" s="89">
        <v>101.93</v>
      </c>
      <c r="P396" s="89">
        <v>3.3086477999999999E-3</v>
      </c>
      <c r="Q396" s="88">
        <v>0</v>
      </c>
      <c r="R396" s="88">
        <v>0</v>
      </c>
      <c r="W396" s="91"/>
    </row>
    <row r="397" spans="2:23">
      <c r="B397" t="s">
        <v>2854</v>
      </c>
      <c r="C397" t="s">
        <v>2050</v>
      </c>
      <c r="D397" s="90">
        <v>8979</v>
      </c>
      <c r="E397"/>
      <c r="F397" t="s">
        <v>2885</v>
      </c>
      <c r="G397" s="86">
        <v>44553</v>
      </c>
      <c r="H397" t="s">
        <v>213</v>
      </c>
      <c r="I397" s="89">
        <v>2.34</v>
      </c>
      <c r="J397" t="s">
        <v>988</v>
      </c>
      <c r="K397" t="s">
        <v>110</v>
      </c>
      <c r="L397" s="88">
        <v>6.1100000000000002E-2</v>
      </c>
      <c r="M397" s="88">
        <v>7.0300000000000001E-2</v>
      </c>
      <c r="N397" s="89">
        <v>3.73</v>
      </c>
      <c r="O397" s="89">
        <v>102.17</v>
      </c>
      <c r="P397" s="89">
        <v>1.54628931075E-2</v>
      </c>
      <c r="Q397" s="88">
        <v>0</v>
      </c>
      <c r="R397" s="88">
        <v>0</v>
      </c>
      <c r="W397" s="91"/>
    </row>
    <row r="398" spans="2:23">
      <c r="B398" t="s">
        <v>2854</v>
      </c>
      <c r="C398" t="s">
        <v>2050</v>
      </c>
      <c r="D398" s="90">
        <v>9313</v>
      </c>
      <c r="E398"/>
      <c r="F398" t="s">
        <v>2885</v>
      </c>
      <c r="G398" s="86">
        <v>44886</v>
      </c>
      <c r="H398" t="s">
        <v>213</v>
      </c>
      <c r="I398" s="89">
        <v>2.34</v>
      </c>
      <c r="J398" t="s">
        <v>988</v>
      </c>
      <c r="K398" t="s">
        <v>110</v>
      </c>
      <c r="L398" s="88">
        <v>6.1100000000000002E-2</v>
      </c>
      <c r="M398" s="88">
        <v>7.0199999999999999E-2</v>
      </c>
      <c r="N398" s="89">
        <v>0.91</v>
      </c>
      <c r="O398" s="89">
        <v>102.2</v>
      </c>
      <c r="P398" s="89">
        <v>3.7735561499999998E-3</v>
      </c>
      <c r="Q398" s="88">
        <v>0</v>
      </c>
      <c r="R398" s="88">
        <v>0</v>
      </c>
      <c r="W398" s="91"/>
    </row>
    <row r="399" spans="2:23">
      <c r="B399" t="s">
        <v>2854</v>
      </c>
      <c r="C399" t="s">
        <v>2050</v>
      </c>
      <c r="D399" s="90">
        <v>9496</v>
      </c>
      <c r="E399"/>
      <c r="F399" t="s">
        <v>2885</v>
      </c>
      <c r="G399" s="86">
        <v>44985</v>
      </c>
      <c r="H399" t="s">
        <v>213</v>
      </c>
      <c r="I399" s="89">
        <v>2.34</v>
      </c>
      <c r="J399" t="s">
        <v>988</v>
      </c>
      <c r="K399" t="s">
        <v>110</v>
      </c>
      <c r="L399" s="88">
        <v>6.1100000000000002E-2</v>
      </c>
      <c r="M399" s="88">
        <v>7.0199999999999999E-2</v>
      </c>
      <c r="N399" s="89">
        <v>1.42</v>
      </c>
      <c r="O399" s="89">
        <v>102.2</v>
      </c>
      <c r="P399" s="89">
        <v>5.8884063000000002E-3</v>
      </c>
      <c r="Q399" s="88">
        <v>0</v>
      </c>
      <c r="R399" s="88">
        <v>0</v>
      </c>
      <c r="W399" s="91"/>
    </row>
    <row r="400" spans="2:23">
      <c r="B400" t="s">
        <v>2854</v>
      </c>
      <c r="C400" t="s">
        <v>2050</v>
      </c>
      <c r="D400" s="90">
        <v>9547</v>
      </c>
      <c r="E400"/>
      <c r="F400" t="s">
        <v>2885</v>
      </c>
      <c r="G400" s="86">
        <v>45036</v>
      </c>
      <c r="H400" t="s">
        <v>213</v>
      </c>
      <c r="I400" s="89">
        <v>2.34</v>
      </c>
      <c r="J400" t="s">
        <v>988</v>
      </c>
      <c r="K400" t="s">
        <v>110</v>
      </c>
      <c r="L400" s="88">
        <v>6.1100000000000002E-2</v>
      </c>
      <c r="M400" s="88">
        <v>7.0099999999999996E-2</v>
      </c>
      <c r="N400" s="89">
        <v>0.33</v>
      </c>
      <c r="O400" s="89">
        <v>101.75</v>
      </c>
      <c r="P400" s="89">
        <v>1.3624070624999999E-3</v>
      </c>
      <c r="Q400" s="88">
        <v>0</v>
      </c>
      <c r="R400" s="88">
        <v>0</v>
      </c>
      <c r="W400" s="91"/>
    </row>
    <row r="401" spans="2:23">
      <c r="B401" t="s">
        <v>2854</v>
      </c>
      <c r="C401" t="s">
        <v>2050</v>
      </c>
      <c r="D401" s="90">
        <v>9718</v>
      </c>
      <c r="E401"/>
      <c r="F401" t="s">
        <v>2885</v>
      </c>
      <c r="G401" s="86">
        <v>45163</v>
      </c>
      <c r="H401" t="s">
        <v>213</v>
      </c>
      <c r="I401" s="89">
        <v>2.39</v>
      </c>
      <c r="J401" t="s">
        <v>988</v>
      </c>
      <c r="K401" t="s">
        <v>110</v>
      </c>
      <c r="L401" s="88">
        <v>6.4299999999999996E-2</v>
      </c>
      <c r="M401" s="88">
        <v>7.2499999999999995E-2</v>
      </c>
      <c r="N401" s="89">
        <v>3.08</v>
      </c>
      <c r="O401" s="89">
        <v>99.6</v>
      </c>
      <c r="P401" s="89">
        <v>1.24471116E-2</v>
      </c>
      <c r="Q401" s="88">
        <v>0</v>
      </c>
      <c r="R401" s="88">
        <v>0</v>
      </c>
      <c r="W401" s="91"/>
    </row>
    <row r="402" spans="2:23">
      <c r="B402" t="s">
        <v>2876</v>
      </c>
      <c r="C402" t="s">
        <v>2050</v>
      </c>
      <c r="D402" s="90">
        <v>7382</v>
      </c>
      <c r="E402"/>
      <c r="F402" t="s">
        <v>2885</v>
      </c>
      <c r="G402" s="86">
        <v>43860</v>
      </c>
      <c r="H402" t="s">
        <v>213</v>
      </c>
      <c r="I402" s="89">
        <v>2.58</v>
      </c>
      <c r="J402" t="s">
        <v>869</v>
      </c>
      <c r="K402" t="s">
        <v>106</v>
      </c>
      <c r="L402" s="88">
        <v>8.1699999999999995E-2</v>
      </c>
      <c r="M402" s="88">
        <v>8.3599999999999994E-2</v>
      </c>
      <c r="N402" s="89">
        <v>67.86</v>
      </c>
      <c r="O402" s="89">
        <v>102.76</v>
      </c>
      <c r="P402" s="89">
        <v>0.26840207066400001</v>
      </c>
      <c r="Q402" s="88">
        <v>4.0000000000000002E-4</v>
      </c>
      <c r="R402" s="88">
        <v>0</v>
      </c>
      <c r="W402" s="91"/>
    </row>
    <row r="403" spans="2:23">
      <c r="B403" t="s">
        <v>2873</v>
      </c>
      <c r="C403" t="s">
        <v>2050</v>
      </c>
      <c r="D403" s="90">
        <v>9158</v>
      </c>
      <c r="E403"/>
      <c r="F403" t="s">
        <v>2885</v>
      </c>
      <c r="G403" s="86">
        <v>44179</v>
      </c>
      <c r="H403" t="s">
        <v>213</v>
      </c>
      <c r="I403" s="89">
        <v>2.4700000000000002</v>
      </c>
      <c r="J403" t="s">
        <v>869</v>
      </c>
      <c r="K403" t="s">
        <v>106</v>
      </c>
      <c r="L403" s="88">
        <v>8.0399999999999999E-2</v>
      </c>
      <c r="M403" s="88">
        <v>9.6600000000000005E-2</v>
      </c>
      <c r="N403" s="89">
        <v>30.72</v>
      </c>
      <c r="O403" s="89">
        <v>100.8</v>
      </c>
      <c r="P403" s="89">
        <v>0.11918721023999999</v>
      </c>
      <c r="Q403" s="88">
        <v>2.0000000000000001E-4</v>
      </c>
      <c r="R403" s="88">
        <v>0</v>
      </c>
      <c r="W403" s="91"/>
    </row>
    <row r="404" spans="2:23">
      <c r="B404" t="s">
        <v>2875</v>
      </c>
      <c r="C404" t="s">
        <v>2050</v>
      </c>
      <c r="D404" s="90">
        <v>7823</v>
      </c>
      <c r="E404"/>
      <c r="F404" t="s">
        <v>2885</v>
      </c>
      <c r="G404" s="86">
        <v>44027</v>
      </c>
      <c r="H404" t="s">
        <v>213</v>
      </c>
      <c r="I404" s="89">
        <v>3.37</v>
      </c>
      <c r="J404" t="s">
        <v>988</v>
      </c>
      <c r="K404" t="s">
        <v>110</v>
      </c>
      <c r="L404" s="88">
        <v>2.35E-2</v>
      </c>
      <c r="M404" s="88">
        <v>2.1399999999999999E-2</v>
      </c>
      <c r="N404" s="89">
        <v>47.09</v>
      </c>
      <c r="O404" s="89">
        <v>101.43</v>
      </c>
      <c r="P404" s="89">
        <v>0.19379994275250001</v>
      </c>
      <c r="Q404" s="88">
        <v>2.9999999999999997E-4</v>
      </c>
      <c r="R404" s="88">
        <v>0</v>
      </c>
      <c r="W404" s="91"/>
    </row>
    <row r="405" spans="2:23">
      <c r="B405" t="s">
        <v>2875</v>
      </c>
      <c r="C405" t="s">
        <v>2050</v>
      </c>
      <c r="D405" s="90">
        <v>7993</v>
      </c>
      <c r="E405"/>
      <c r="F405" t="s">
        <v>2885</v>
      </c>
      <c r="G405" s="86">
        <v>44119</v>
      </c>
      <c r="H405" t="s">
        <v>213</v>
      </c>
      <c r="I405" s="89">
        <v>3.37</v>
      </c>
      <c r="J405" t="s">
        <v>988</v>
      </c>
      <c r="K405" t="s">
        <v>110</v>
      </c>
      <c r="L405" s="88">
        <v>2.35E-2</v>
      </c>
      <c r="M405" s="88">
        <v>2.1399999999999999E-2</v>
      </c>
      <c r="N405" s="89">
        <v>47.09</v>
      </c>
      <c r="O405" s="89">
        <v>101.43</v>
      </c>
      <c r="P405" s="89">
        <v>0.19379994275250001</v>
      </c>
      <c r="Q405" s="88">
        <v>2.9999999999999997E-4</v>
      </c>
      <c r="R405" s="88">
        <v>0</v>
      </c>
      <c r="W405" s="91"/>
    </row>
    <row r="406" spans="2:23">
      <c r="B406" t="s">
        <v>2875</v>
      </c>
      <c r="C406" t="s">
        <v>2050</v>
      </c>
      <c r="D406" s="90">
        <v>8187</v>
      </c>
      <c r="E406"/>
      <c r="F406" t="s">
        <v>2885</v>
      </c>
      <c r="G406" s="86">
        <v>44211</v>
      </c>
      <c r="H406" t="s">
        <v>213</v>
      </c>
      <c r="I406" s="89">
        <v>3.37</v>
      </c>
      <c r="J406" t="s">
        <v>988</v>
      </c>
      <c r="K406" t="s">
        <v>110</v>
      </c>
      <c r="L406" s="88">
        <v>2.35E-2</v>
      </c>
      <c r="M406" s="88">
        <v>2.1399999999999999E-2</v>
      </c>
      <c r="N406" s="89">
        <v>47.09</v>
      </c>
      <c r="O406" s="89">
        <v>101.43</v>
      </c>
      <c r="P406" s="89">
        <v>0.19379994275250001</v>
      </c>
      <c r="Q406" s="88">
        <v>2.9999999999999997E-4</v>
      </c>
      <c r="R406" s="88">
        <v>0</v>
      </c>
      <c r="W406" s="91"/>
    </row>
    <row r="407" spans="2:23">
      <c r="B407" s="79" t="s">
        <v>2058</v>
      </c>
      <c r="I407" s="81">
        <v>0</v>
      </c>
      <c r="M407" s="80">
        <v>0</v>
      </c>
      <c r="N407" s="81">
        <v>0</v>
      </c>
      <c r="P407" s="81">
        <v>0</v>
      </c>
      <c r="Q407" s="80">
        <v>0</v>
      </c>
      <c r="R407" s="80">
        <v>0</v>
      </c>
    </row>
    <row r="408" spans="2:23">
      <c r="B408" t="s">
        <v>212</v>
      </c>
      <c r="D408" s="90">
        <v>0</v>
      </c>
      <c r="F408" t="s">
        <v>212</v>
      </c>
      <c r="I408" s="89">
        <v>0</v>
      </c>
      <c r="J408" t="s">
        <v>212</v>
      </c>
      <c r="K408" t="s">
        <v>212</v>
      </c>
      <c r="L408" s="88">
        <v>0</v>
      </c>
      <c r="M408" s="88">
        <v>0</v>
      </c>
      <c r="N408" s="89">
        <v>0</v>
      </c>
      <c r="O408" s="89">
        <v>0</v>
      </c>
      <c r="P408" s="89">
        <v>0</v>
      </c>
      <c r="Q408" s="88">
        <v>0</v>
      </c>
      <c r="R408" s="88">
        <v>0</v>
      </c>
    </row>
    <row r="409" spans="2:23">
      <c r="B409" t="s">
        <v>226</v>
      </c>
    </row>
    <row r="410" spans="2:23">
      <c r="B410" t="s">
        <v>312</v>
      </c>
    </row>
    <row r="411" spans="2:23">
      <c r="B411" t="s">
        <v>313</v>
      </c>
    </row>
    <row r="412" spans="2:23">
      <c r="B412" t="s">
        <v>314</v>
      </c>
    </row>
  </sheetData>
  <mergeCells count="1">
    <mergeCell ref="B7:R7"/>
  </mergeCells>
  <dataValidations count="1">
    <dataValidation allowBlank="1" showInputMessage="1" showErrorMessage="1" sqref="A1:G329 A330:XFD1048576 I1:XFD329 H281:H329 H1:H279" xr:uid="{D28E4C42-F007-453D-8CA7-266AFD5CA583}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s="82">
        <v>45106</v>
      </c>
    </row>
    <row r="2" spans="2:64">
      <c r="B2" s="2" t="s">
        <v>1</v>
      </c>
      <c r="C2" s="12" t="s">
        <v>2099</v>
      </c>
    </row>
    <row r="3" spans="2:64">
      <c r="B3" s="2" t="s">
        <v>2</v>
      </c>
      <c r="C3" s="26" t="s">
        <v>2100</v>
      </c>
    </row>
    <row r="4" spans="2:64">
      <c r="B4" s="2" t="s">
        <v>3</v>
      </c>
      <c r="C4" s="83" t="s">
        <v>196</v>
      </c>
    </row>
    <row r="5" spans="2:64">
      <c r="B5" s="2"/>
    </row>
    <row r="7" spans="2:64" ht="26.25" customHeight="1">
      <c r="B7" s="111" t="s">
        <v>152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153</v>
      </c>
      <c r="J8" s="51" t="s">
        <v>55</v>
      </c>
      <c r="K8" s="51" t="s">
        <v>186</v>
      </c>
      <c r="L8" s="51" t="s">
        <v>187</v>
      </c>
      <c r="M8" s="51" t="s">
        <v>5</v>
      </c>
      <c r="N8" s="51" t="s">
        <v>57</v>
      </c>
      <c r="O8" s="52" t="s">
        <v>182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183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154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204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1959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212</v>
      </c>
      <c r="C14" t="s">
        <v>212</v>
      </c>
      <c r="E14" t="s">
        <v>212</v>
      </c>
      <c r="G14" s="77">
        <v>0</v>
      </c>
      <c r="H14" t="s">
        <v>212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1960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212</v>
      </c>
      <c r="C16" t="s">
        <v>212</v>
      </c>
      <c r="E16" t="s">
        <v>212</v>
      </c>
      <c r="G16" s="77">
        <v>0</v>
      </c>
      <c r="H16" t="s">
        <v>212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2061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E18" t="s">
        <v>212</v>
      </c>
      <c r="G18" s="77">
        <v>0</v>
      </c>
      <c r="H18" t="s">
        <v>212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2062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E20" t="s">
        <v>212</v>
      </c>
      <c r="G20" s="77">
        <v>0</v>
      </c>
      <c r="H20" t="s">
        <v>212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848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212</v>
      </c>
      <c r="C22" t="s">
        <v>212</v>
      </c>
      <c r="E22" t="s">
        <v>212</v>
      </c>
      <c r="G22" s="77">
        <v>0</v>
      </c>
      <c r="H22" t="s">
        <v>212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224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212</v>
      </c>
      <c r="C24" t="s">
        <v>212</v>
      </c>
      <c r="E24" t="s">
        <v>212</v>
      </c>
      <c r="G24" s="77">
        <v>0</v>
      </c>
      <c r="H24" t="s">
        <v>212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226</v>
      </c>
    </row>
    <row r="26" spans="2:15">
      <c r="B26" t="s">
        <v>312</v>
      </c>
    </row>
    <row r="27" spans="2:15">
      <c r="B27" t="s">
        <v>313</v>
      </c>
    </row>
    <row r="28" spans="2:15">
      <c r="B28" t="s">
        <v>314</v>
      </c>
    </row>
  </sheetData>
  <mergeCells count="1">
    <mergeCell ref="B7:O7"/>
  </mergeCells>
  <dataValidations count="1">
    <dataValidation allowBlank="1" showInputMessage="1" showErrorMessage="1" sqref="A1:XFD1048576" xr:uid="{00000000-0002-0000-1600-000000000000}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s="82">
        <v>45106</v>
      </c>
      <c r="D1" s="15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</row>
    <row r="2" spans="2:55">
      <c r="B2" s="2" t="s">
        <v>1</v>
      </c>
      <c r="C2" s="12" t="s">
        <v>2099</v>
      </c>
      <c r="D2" s="15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</row>
    <row r="3" spans="2:55">
      <c r="B3" s="2" t="s">
        <v>2</v>
      </c>
      <c r="C3" s="26" t="s">
        <v>2100</v>
      </c>
      <c r="D3" s="15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</row>
    <row r="4" spans="2:55">
      <c r="B4" s="2" t="s">
        <v>3</v>
      </c>
      <c r="C4" s="83" t="s">
        <v>196</v>
      </c>
      <c r="D4" s="15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</row>
    <row r="5" spans="2:55">
      <c r="B5" s="2"/>
    </row>
    <row r="7" spans="2:55" ht="26.25" customHeight="1">
      <c r="B7" s="111" t="s">
        <v>155</v>
      </c>
      <c r="C7" s="112"/>
      <c r="D7" s="112"/>
      <c r="E7" s="112"/>
      <c r="F7" s="112"/>
      <c r="G7" s="112"/>
      <c r="H7" s="112"/>
      <c r="I7" s="112"/>
      <c r="J7" s="113"/>
    </row>
    <row r="8" spans="2:55" s="19" customFormat="1" ht="63">
      <c r="B8" s="50" t="s">
        <v>96</v>
      </c>
      <c r="C8" s="53" t="s">
        <v>156</v>
      </c>
      <c r="D8" s="53" t="s">
        <v>157</v>
      </c>
      <c r="E8" s="53" t="s">
        <v>158</v>
      </c>
      <c r="F8" s="53" t="s">
        <v>53</v>
      </c>
      <c r="G8" s="53" t="s">
        <v>159</v>
      </c>
      <c r="H8" s="53" t="s">
        <v>57</v>
      </c>
      <c r="I8" s="54" t="s">
        <v>58</v>
      </c>
      <c r="J8" s="74" t="s">
        <v>180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181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160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204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2063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212</v>
      </c>
      <c r="E14" s="78">
        <v>0</v>
      </c>
      <c r="F14" t="s">
        <v>212</v>
      </c>
      <c r="G14" s="77">
        <v>0</v>
      </c>
      <c r="H14" s="78">
        <v>0</v>
      </c>
      <c r="I14" s="78">
        <v>0</v>
      </c>
    </row>
    <row r="15" spans="2:55">
      <c r="B15" s="79" t="s">
        <v>2064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212</v>
      </c>
      <c r="E16" s="78">
        <v>0</v>
      </c>
      <c r="F16" t="s">
        <v>212</v>
      </c>
      <c r="G16" s="77">
        <v>0</v>
      </c>
      <c r="H16" s="78">
        <v>0</v>
      </c>
      <c r="I16" s="78">
        <v>0</v>
      </c>
    </row>
    <row r="17" spans="2:9">
      <c r="B17" s="79" t="s">
        <v>224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2063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212</v>
      </c>
      <c r="E19" s="78">
        <v>0</v>
      </c>
      <c r="F19" t="s">
        <v>212</v>
      </c>
      <c r="G19" s="77">
        <v>0</v>
      </c>
      <c r="H19" s="78">
        <v>0</v>
      </c>
      <c r="I19" s="78">
        <v>0</v>
      </c>
    </row>
    <row r="20" spans="2:9">
      <c r="B20" s="79" t="s">
        <v>2064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212</v>
      </c>
      <c r="E21" s="78">
        <v>0</v>
      </c>
      <c r="F21" t="s">
        <v>212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 xr:uid="{00000000-0002-0000-1700-000000000000}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2099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2100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  <c r="C5" s="2"/>
    </row>
    <row r="7" spans="2:60" ht="26.25" customHeight="1">
      <c r="B7" s="111" t="s">
        <v>161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162</v>
      </c>
      <c r="F8" s="50" t="s">
        <v>163</v>
      </c>
      <c r="G8" s="50" t="s">
        <v>53</v>
      </c>
      <c r="H8" s="50" t="s">
        <v>164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165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212</v>
      </c>
      <c r="D13" t="s">
        <v>212</v>
      </c>
      <c r="E13" s="19"/>
      <c r="F13" s="78">
        <v>0</v>
      </c>
      <c r="G13" t="s">
        <v>212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224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212</v>
      </c>
      <c r="D15" t="s">
        <v>212</v>
      </c>
      <c r="E15" s="19"/>
      <c r="F15" s="78">
        <v>0</v>
      </c>
      <c r="G15" t="s">
        <v>212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 xr:uid="{00000000-0002-0000-18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45106</v>
      </c>
      <c r="D1" s="15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</row>
    <row r="2" spans="2:60">
      <c r="B2" s="2" t="s">
        <v>1</v>
      </c>
      <c r="C2" s="12" t="s">
        <v>2099</v>
      </c>
      <c r="D2" s="15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</row>
    <row r="3" spans="2:60">
      <c r="B3" s="2" t="s">
        <v>2</v>
      </c>
      <c r="C3" s="26" t="s">
        <v>2100</v>
      </c>
      <c r="D3" s="15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</row>
    <row r="4" spans="2:60">
      <c r="B4" s="2" t="s">
        <v>3</v>
      </c>
      <c r="C4" s="83" t="s">
        <v>196</v>
      </c>
      <c r="D4" s="15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</row>
    <row r="5" spans="2:60">
      <c r="B5" s="2"/>
    </row>
    <row r="7" spans="2:60" ht="26.25" customHeight="1">
      <c r="B7" s="111" t="s">
        <v>166</v>
      </c>
      <c r="C7" s="112"/>
      <c r="D7" s="112"/>
      <c r="E7" s="112"/>
      <c r="F7" s="112"/>
      <c r="G7" s="112"/>
      <c r="H7" s="112"/>
      <c r="I7" s="112"/>
      <c r="J7" s="112"/>
      <c r="K7" s="113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162</v>
      </c>
      <c r="F8" s="53" t="s">
        <v>163</v>
      </c>
      <c r="G8" s="53" t="s">
        <v>53</v>
      </c>
      <c r="H8" s="53" t="s">
        <v>164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167</v>
      </c>
      <c r="C11" s="25"/>
      <c r="D11" s="7"/>
      <c r="E11" s="7"/>
      <c r="F11" s="7"/>
      <c r="G11" s="7"/>
      <c r="H11" s="76">
        <v>-2.9999999999999997E-4</v>
      </c>
      <c r="I11" s="75">
        <v>1522.7185516268</v>
      </c>
      <c r="J11" s="76">
        <v>1</v>
      </c>
      <c r="K11" s="76">
        <v>1.37E-2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204</v>
      </c>
      <c r="C12" s="15"/>
      <c r="D12" s="15"/>
      <c r="E12" s="15"/>
      <c r="F12" s="15"/>
      <c r="G12" s="15"/>
      <c r="H12" s="80">
        <v>-2.9999999999999997E-4</v>
      </c>
      <c r="I12" s="81">
        <v>1522.7185516268</v>
      </c>
      <c r="J12" s="80">
        <v>1</v>
      </c>
      <c r="K12" s="80">
        <v>1.37E-2</v>
      </c>
    </row>
    <row r="13" spans="2:60">
      <c r="B13" t="s">
        <v>2065</v>
      </c>
      <c r="C13" t="s">
        <v>2066</v>
      </c>
      <c r="D13" t="s">
        <v>212</v>
      </c>
      <c r="E13" t="s">
        <v>213</v>
      </c>
      <c r="F13" s="78">
        <v>0</v>
      </c>
      <c r="G13" t="s">
        <v>106</v>
      </c>
      <c r="H13" s="78">
        <v>0</v>
      </c>
      <c r="I13" s="77">
        <v>2.7783236699999998</v>
      </c>
      <c r="J13" s="78">
        <v>1.8E-3</v>
      </c>
      <c r="K13" s="78">
        <v>0</v>
      </c>
    </row>
    <row r="14" spans="2:60">
      <c r="B14" t="s">
        <v>2067</v>
      </c>
      <c r="C14" t="s">
        <v>2068</v>
      </c>
      <c r="D14" t="s">
        <v>212</v>
      </c>
      <c r="E14" t="s">
        <v>213</v>
      </c>
      <c r="F14" s="78">
        <v>0</v>
      </c>
      <c r="G14" t="s">
        <v>102</v>
      </c>
      <c r="H14" s="78">
        <v>0</v>
      </c>
      <c r="I14" s="77">
        <v>-77.963139999999996</v>
      </c>
      <c r="J14" s="78">
        <v>-5.1200000000000002E-2</v>
      </c>
      <c r="K14" s="78">
        <v>-6.9999999999999999E-4</v>
      </c>
    </row>
    <row r="15" spans="2:60">
      <c r="B15" t="s">
        <v>2069</v>
      </c>
      <c r="C15" t="s">
        <v>2070</v>
      </c>
      <c r="D15" t="s">
        <v>212</v>
      </c>
      <c r="E15" t="s">
        <v>213</v>
      </c>
      <c r="F15" s="78">
        <v>0</v>
      </c>
      <c r="G15" t="s">
        <v>102</v>
      </c>
      <c r="H15" s="78">
        <v>0</v>
      </c>
      <c r="I15" s="77">
        <v>-0.41177999999999998</v>
      </c>
      <c r="J15" s="78">
        <v>-2.9999999999999997E-4</v>
      </c>
      <c r="K15" s="78">
        <v>0</v>
      </c>
    </row>
    <row r="16" spans="2:60">
      <c r="B16" t="s">
        <v>2071</v>
      </c>
      <c r="C16" t="s">
        <v>2072</v>
      </c>
      <c r="D16" t="s">
        <v>212</v>
      </c>
      <c r="E16" t="s">
        <v>213</v>
      </c>
      <c r="F16" s="78">
        <v>0</v>
      </c>
      <c r="G16" t="s">
        <v>102</v>
      </c>
      <c r="H16" s="78">
        <v>0</v>
      </c>
      <c r="I16" s="77">
        <v>1.4125700000000001</v>
      </c>
      <c r="J16" s="78">
        <v>8.9999999999999998E-4</v>
      </c>
      <c r="K16" s="78">
        <v>0</v>
      </c>
    </row>
    <row r="17" spans="2:11">
      <c r="B17" t="s">
        <v>2073</v>
      </c>
      <c r="C17" t="s">
        <v>2074</v>
      </c>
      <c r="D17" t="s">
        <v>212</v>
      </c>
      <c r="E17" t="s">
        <v>213</v>
      </c>
      <c r="F17" s="78">
        <v>0</v>
      </c>
      <c r="G17" t="s">
        <v>102</v>
      </c>
      <c r="H17" s="78">
        <v>0</v>
      </c>
      <c r="I17" s="77">
        <v>2.2359200000000001</v>
      </c>
      <c r="J17" s="78">
        <v>1.5E-3</v>
      </c>
      <c r="K17" s="78">
        <v>0</v>
      </c>
    </row>
    <row r="18" spans="2:11">
      <c r="B18" t="s">
        <v>2075</v>
      </c>
      <c r="C18" t="s">
        <v>2076</v>
      </c>
      <c r="D18" t="s">
        <v>212</v>
      </c>
      <c r="E18" t="s">
        <v>213</v>
      </c>
      <c r="F18" s="78">
        <v>0</v>
      </c>
      <c r="G18" t="s">
        <v>102</v>
      </c>
      <c r="H18" s="78">
        <v>0</v>
      </c>
      <c r="I18" s="77">
        <v>-7.8549999999999995E-2</v>
      </c>
      <c r="J18" s="78">
        <v>-1E-4</v>
      </c>
      <c r="K18" s="78">
        <v>0</v>
      </c>
    </row>
    <row r="19" spans="2:11">
      <c r="B19" t="s">
        <v>2077</v>
      </c>
      <c r="C19" t="s">
        <v>2078</v>
      </c>
      <c r="D19" t="s">
        <v>212</v>
      </c>
      <c r="E19" t="s">
        <v>213</v>
      </c>
      <c r="F19" s="78">
        <v>0</v>
      </c>
      <c r="G19" t="s">
        <v>102</v>
      </c>
      <c r="H19" s="78">
        <v>0</v>
      </c>
      <c r="I19" s="77">
        <v>-3.4691200000000002</v>
      </c>
      <c r="J19" s="78">
        <v>-2.3E-3</v>
      </c>
      <c r="K19" s="78">
        <v>0</v>
      </c>
    </row>
    <row r="20" spans="2:11">
      <c r="B20" t="s">
        <v>2079</v>
      </c>
      <c r="C20" t="s">
        <v>2080</v>
      </c>
      <c r="D20" t="s">
        <v>212</v>
      </c>
      <c r="E20" t="s">
        <v>208</v>
      </c>
      <c r="F20" s="78">
        <v>0</v>
      </c>
      <c r="G20" t="s">
        <v>102</v>
      </c>
      <c r="H20" s="78">
        <v>0</v>
      </c>
      <c r="I20" s="77">
        <v>3.7100000000000002E-3</v>
      </c>
      <c r="J20" s="78">
        <v>0</v>
      </c>
      <c r="K20" s="78">
        <v>0</v>
      </c>
    </row>
    <row r="21" spans="2:11">
      <c r="B21" t="s">
        <v>2081</v>
      </c>
      <c r="C21" t="s">
        <v>2082</v>
      </c>
      <c r="D21" t="s">
        <v>212</v>
      </c>
      <c r="E21" t="s">
        <v>213</v>
      </c>
      <c r="F21" s="78">
        <v>0</v>
      </c>
      <c r="G21" t="s">
        <v>106</v>
      </c>
      <c r="H21" s="78">
        <v>0</v>
      </c>
      <c r="I21" s="77">
        <v>1.3471500000000001E-3</v>
      </c>
      <c r="J21" s="78">
        <v>0</v>
      </c>
      <c r="K21" s="78">
        <v>0</v>
      </c>
    </row>
    <row r="22" spans="2:11">
      <c r="B22" t="s">
        <v>2083</v>
      </c>
      <c r="C22" t="s">
        <v>2084</v>
      </c>
      <c r="D22" t="s">
        <v>212</v>
      </c>
      <c r="E22" t="s">
        <v>213</v>
      </c>
      <c r="F22" s="78">
        <v>0</v>
      </c>
      <c r="G22" t="s">
        <v>120</v>
      </c>
      <c r="H22" s="78">
        <v>0</v>
      </c>
      <c r="I22" s="77">
        <v>-2.4618E-5</v>
      </c>
      <c r="J22" s="78">
        <v>0</v>
      </c>
      <c r="K22" s="78">
        <v>0</v>
      </c>
    </row>
    <row r="23" spans="2:11">
      <c r="B23" t="s">
        <v>2085</v>
      </c>
      <c r="C23" t="s">
        <v>2086</v>
      </c>
      <c r="D23" t="s">
        <v>212</v>
      </c>
      <c r="E23" t="s">
        <v>213</v>
      </c>
      <c r="F23" s="78">
        <v>0</v>
      </c>
      <c r="G23" t="s">
        <v>110</v>
      </c>
      <c r="H23" s="78">
        <v>0</v>
      </c>
      <c r="I23" s="77">
        <v>2.0287500000000001E-4</v>
      </c>
      <c r="J23" s="78">
        <v>0</v>
      </c>
      <c r="K23" s="78">
        <v>0</v>
      </c>
    </row>
    <row r="24" spans="2:11">
      <c r="B24" t="s">
        <v>2087</v>
      </c>
      <c r="C24" t="s">
        <v>2088</v>
      </c>
      <c r="D24" t="s">
        <v>212</v>
      </c>
      <c r="E24" t="s">
        <v>213</v>
      </c>
      <c r="F24" s="78">
        <v>0</v>
      </c>
      <c r="G24" t="s">
        <v>202</v>
      </c>
      <c r="H24" s="78">
        <v>0</v>
      </c>
      <c r="I24" s="77">
        <v>-7.6718999999999995E-4</v>
      </c>
      <c r="J24" s="78">
        <v>0</v>
      </c>
      <c r="K24" s="78">
        <v>0</v>
      </c>
    </row>
    <row r="25" spans="2:11">
      <c r="B25" t="s">
        <v>2089</v>
      </c>
      <c r="C25" t="s">
        <v>2090</v>
      </c>
      <c r="D25" t="s">
        <v>212</v>
      </c>
      <c r="E25" t="s">
        <v>213</v>
      </c>
      <c r="F25" s="78">
        <v>0</v>
      </c>
      <c r="G25" t="s">
        <v>113</v>
      </c>
      <c r="H25" s="78">
        <v>0</v>
      </c>
      <c r="I25" s="77">
        <v>-4.2302699999999997E-4</v>
      </c>
      <c r="J25" s="78">
        <v>0</v>
      </c>
      <c r="K25" s="78">
        <v>0</v>
      </c>
    </row>
    <row r="26" spans="2:11">
      <c r="B26" t="s">
        <v>2091</v>
      </c>
      <c r="C26" t="s">
        <v>2092</v>
      </c>
      <c r="D26" t="s">
        <v>212</v>
      </c>
      <c r="E26" t="s">
        <v>213</v>
      </c>
      <c r="F26" s="78">
        <v>0</v>
      </c>
      <c r="G26" t="s">
        <v>106</v>
      </c>
      <c r="H26" s="78">
        <v>0</v>
      </c>
      <c r="I26" s="77">
        <v>1609.3547726700001</v>
      </c>
      <c r="J26" s="78">
        <v>1.0569</v>
      </c>
      <c r="K26" s="78">
        <v>1.4500000000000001E-2</v>
      </c>
    </row>
    <row r="27" spans="2:11">
      <c r="B27" t="s">
        <v>2093</v>
      </c>
      <c r="C27" t="s">
        <v>2094</v>
      </c>
      <c r="D27" t="s">
        <v>212</v>
      </c>
      <c r="E27" t="s">
        <v>213</v>
      </c>
      <c r="F27" s="78">
        <v>0</v>
      </c>
      <c r="G27" t="s">
        <v>199</v>
      </c>
      <c r="H27" s="78">
        <v>0</v>
      </c>
      <c r="I27" s="77">
        <v>0.92415009680000004</v>
      </c>
      <c r="J27" s="78">
        <v>5.9999999999999995E-4</v>
      </c>
      <c r="K27" s="78">
        <v>0</v>
      </c>
    </row>
    <row r="28" spans="2:11">
      <c r="B28" t="s">
        <v>2095</v>
      </c>
      <c r="C28" t="s">
        <v>2096</v>
      </c>
      <c r="D28" t="s">
        <v>212</v>
      </c>
      <c r="E28" t="s">
        <v>213</v>
      </c>
      <c r="F28" s="78">
        <v>5.1499999999999997E-2</v>
      </c>
      <c r="G28" t="s">
        <v>102</v>
      </c>
      <c r="H28" s="78">
        <v>3.6299999999999999E-2</v>
      </c>
      <c r="I28" s="77">
        <v>-14.655749999999999</v>
      </c>
      <c r="J28" s="78">
        <v>-9.5999999999999992E-3</v>
      </c>
      <c r="K28" s="78">
        <v>-1E-4</v>
      </c>
    </row>
    <row r="29" spans="2:11">
      <c r="B29" t="s">
        <v>2097</v>
      </c>
      <c r="C29" t="s">
        <v>2098</v>
      </c>
      <c r="D29" t="s">
        <v>207</v>
      </c>
      <c r="E29" t="s">
        <v>208</v>
      </c>
      <c r="F29" s="78">
        <v>0</v>
      </c>
      <c r="G29" t="s">
        <v>102</v>
      </c>
      <c r="H29" s="78">
        <v>0</v>
      </c>
      <c r="I29" s="77">
        <v>2.58711</v>
      </c>
      <c r="J29" s="78">
        <v>1.6999999999999999E-3</v>
      </c>
      <c r="K29" s="78">
        <v>0</v>
      </c>
    </row>
    <row r="30" spans="2:11">
      <c r="B30" s="79" t="s">
        <v>224</v>
      </c>
      <c r="D30" s="19"/>
      <c r="E30" s="19"/>
      <c r="F30" s="19"/>
      <c r="G30" s="19"/>
      <c r="H30" s="80">
        <v>0</v>
      </c>
      <c r="I30" s="81">
        <v>0</v>
      </c>
      <c r="J30" s="80">
        <v>0</v>
      </c>
      <c r="K30" s="80">
        <v>0</v>
      </c>
    </row>
    <row r="31" spans="2:11">
      <c r="B31" t="s">
        <v>212</v>
      </c>
      <c r="C31" t="s">
        <v>212</v>
      </c>
      <c r="D31" t="s">
        <v>212</v>
      </c>
      <c r="E31" s="19"/>
      <c r="F31" s="78">
        <v>0</v>
      </c>
      <c r="G31" t="s">
        <v>212</v>
      </c>
      <c r="H31" s="78">
        <v>0</v>
      </c>
      <c r="I31" s="77">
        <v>0</v>
      </c>
      <c r="J31" s="78">
        <v>0</v>
      </c>
      <c r="K31" s="78">
        <v>0</v>
      </c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 xr:uid="{00000000-0002-0000-1900-000000000000}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indexed="52"/>
    <pageSetUpPr fitToPage="1"/>
  </sheetPr>
  <dimension ref="B1:Q34"/>
  <sheetViews>
    <sheetView rightToLeft="1" topLeftCell="A13" workbookViewId="0">
      <selection activeCell="C29" sqref="C29:C33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s="82">
        <v>45106</v>
      </c>
      <c r="D1" s="15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2:17">
      <c r="B2" s="2" t="s">
        <v>1</v>
      </c>
      <c r="C2" s="12" t="s">
        <v>2099</v>
      </c>
      <c r="D2" s="15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>
      <c r="B3" s="2" t="s">
        <v>2</v>
      </c>
      <c r="C3" s="26" t="s">
        <v>2100</v>
      </c>
      <c r="D3" s="15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</row>
    <row r="4" spans="2:17">
      <c r="B4" s="2" t="s">
        <v>3</v>
      </c>
      <c r="C4" s="83" t="s">
        <v>196</v>
      </c>
      <c r="D4" s="15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</row>
    <row r="5" spans="2:17">
      <c r="B5" s="2"/>
    </row>
    <row r="7" spans="2:17" ht="26.25" customHeight="1">
      <c r="B7" s="111" t="s">
        <v>168</v>
      </c>
      <c r="C7" s="112"/>
      <c r="D7" s="112"/>
    </row>
    <row r="8" spans="2:17" s="19" customFormat="1" ht="47.25">
      <c r="B8" s="50" t="s">
        <v>96</v>
      </c>
      <c r="C8" s="56" t="s">
        <v>169</v>
      </c>
      <c r="D8" s="57" t="s">
        <v>170</v>
      </c>
    </row>
    <row r="9" spans="2:17" s="19" customFormat="1">
      <c r="B9" s="20"/>
      <c r="C9" s="31" t="s">
        <v>184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171</v>
      </c>
      <c r="C11" s="75">
        <f>C12+C28</f>
        <v>57.949515711801553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204</v>
      </c>
      <c r="C12" s="81">
        <f>SUM(C13:C27)</f>
        <v>57.717962928273252</v>
      </c>
    </row>
    <row r="13" spans="2:17">
      <c r="B13" t="s">
        <v>2826</v>
      </c>
      <c r="C13" s="85">
        <v>0.65277051159260002</v>
      </c>
      <c r="D13" s="86">
        <v>45340</v>
      </c>
    </row>
    <row r="14" spans="2:17">
      <c r="B14" t="s">
        <v>2849</v>
      </c>
      <c r="C14" s="85">
        <v>3.4935</v>
      </c>
      <c r="D14" s="86">
        <v>45363</v>
      </c>
    </row>
    <row r="15" spans="2:17">
      <c r="B15" t="s">
        <v>2856</v>
      </c>
      <c r="C15" s="85">
        <v>0.99118935940859998</v>
      </c>
      <c r="D15" s="86">
        <v>45383</v>
      </c>
    </row>
    <row r="16" spans="2:17">
      <c r="B16" t="s">
        <v>2827</v>
      </c>
      <c r="C16" s="85">
        <v>8.4844081697074003</v>
      </c>
      <c r="D16" s="86">
        <v>45473</v>
      </c>
    </row>
    <row r="17" spans="2:4">
      <c r="B17" t="s">
        <v>2850</v>
      </c>
      <c r="C17" s="85">
        <v>1.2800750000000001</v>
      </c>
      <c r="D17" s="86">
        <v>45838</v>
      </c>
    </row>
    <row r="18" spans="2:4">
      <c r="B18" t="s">
        <v>2846</v>
      </c>
      <c r="C18" s="85">
        <v>0.35870079127444998</v>
      </c>
      <c r="D18" s="86">
        <v>45935</v>
      </c>
    </row>
    <row r="19" spans="2:4">
      <c r="B19" t="s">
        <v>2845</v>
      </c>
      <c r="C19" s="85">
        <v>0.31371154546955998</v>
      </c>
      <c r="D19" s="86">
        <v>46022</v>
      </c>
    </row>
    <row r="20" spans="2:4">
      <c r="B20" t="s">
        <v>2832</v>
      </c>
      <c r="C20" s="85">
        <v>0.25153501816548995</v>
      </c>
      <c r="D20" s="86">
        <v>46022</v>
      </c>
    </row>
    <row r="21" spans="2:4">
      <c r="B21" t="s">
        <v>2880</v>
      </c>
      <c r="C21" s="85">
        <v>11.264811704478801</v>
      </c>
      <c r="D21" s="86">
        <v>46698</v>
      </c>
    </row>
    <row r="22" spans="2:4">
      <c r="B22" t="s">
        <v>2855</v>
      </c>
      <c r="C22" s="85">
        <v>27.281766513395205</v>
      </c>
      <c r="D22" s="86">
        <v>46871</v>
      </c>
    </row>
    <row r="23" spans="2:4">
      <c r="B23" t="s">
        <v>2881</v>
      </c>
      <c r="C23" s="85">
        <v>0.69078604548494993</v>
      </c>
      <c r="D23" s="86">
        <v>47391</v>
      </c>
    </row>
    <row r="24" spans="2:4">
      <c r="B24" t="s">
        <v>2809</v>
      </c>
      <c r="C24" s="85">
        <v>0.91885075681959993</v>
      </c>
      <c r="D24" s="86">
        <v>48482</v>
      </c>
    </row>
    <row r="25" spans="2:4">
      <c r="B25" t="s">
        <v>2821</v>
      </c>
      <c r="C25" s="85">
        <v>0.34225414253999997</v>
      </c>
      <c r="D25" s="86">
        <v>48844</v>
      </c>
    </row>
    <row r="26" spans="2:4">
      <c r="B26" t="s">
        <v>2882</v>
      </c>
      <c r="C26" s="85">
        <v>1.3936033699365999</v>
      </c>
      <c r="D26" s="86">
        <v>52047</v>
      </c>
    </row>
    <row r="27" spans="2:4">
      <c r="B27"/>
      <c r="C27" s="77"/>
    </row>
    <row r="28" spans="2:4">
      <c r="B28" s="79" t="s">
        <v>224</v>
      </c>
      <c r="C28" s="81">
        <f>SUM(C29:C34)</f>
        <v>0.23155278352830003</v>
      </c>
    </row>
    <row r="29" spans="2:4">
      <c r="B29" t="s">
        <v>2883</v>
      </c>
      <c r="C29" s="85">
        <v>2.0585773999259999E-2</v>
      </c>
      <c r="D29" s="86">
        <v>45515</v>
      </c>
    </row>
    <row r="30" spans="2:4">
      <c r="B30" t="s">
        <v>2865</v>
      </c>
      <c r="C30" s="85">
        <v>4.2949441768140008E-2</v>
      </c>
      <c r="D30" s="86">
        <v>45553</v>
      </c>
    </row>
    <row r="31" spans="2:4">
      <c r="B31" t="s">
        <v>2874</v>
      </c>
      <c r="C31" s="85">
        <v>5.8594246647030009E-2</v>
      </c>
      <c r="D31" s="86">
        <v>45602</v>
      </c>
    </row>
    <row r="32" spans="2:4">
      <c r="B32" t="s">
        <v>2884</v>
      </c>
      <c r="C32" s="85">
        <v>6.5319995693700009E-3</v>
      </c>
      <c r="D32" s="86">
        <v>45830</v>
      </c>
    </row>
    <row r="33" spans="2:4">
      <c r="B33" t="s">
        <v>2860</v>
      </c>
      <c r="C33" s="85">
        <v>0.10289132154450001</v>
      </c>
      <c r="D33" s="86">
        <v>46418</v>
      </c>
    </row>
    <row r="34" spans="2:4">
      <c r="B34"/>
      <c r="C34" s="77"/>
    </row>
  </sheetData>
  <mergeCells count="1">
    <mergeCell ref="B7:D7"/>
  </mergeCells>
  <dataValidations count="1">
    <dataValidation allowBlank="1" showInputMessage="1" showErrorMessage="1" sqref="A1:XFD30 B35:D1048576 E31:XFD1048576 A31:A1048576" xr:uid="{00000000-0002-0000-1A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45106</v>
      </c>
    </row>
    <row r="2" spans="2:18">
      <c r="B2" s="2" t="s">
        <v>1</v>
      </c>
      <c r="C2" s="12" t="s">
        <v>2099</v>
      </c>
    </row>
    <row r="3" spans="2:18">
      <c r="B3" s="2" t="s">
        <v>2</v>
      </c>
      <c r="C3" s="26" t="s">
        <v>2100</v>
      </c>
    </row>
    <row r="4" spans="2:18">
      <c r="B4" s="2" t="s">
        <v>3</v>
      </c>
      <c r="C4" s="83" t="s">
        <v>196</v>
      </c>
    </row>
    <row r="5" spans="2:18">
      <c r="B5" s="2"/>
    </row>
    <row r="7" spans="2:18" ht="26.25" customHeight="1">
      <c r="B7" s="111" t="s">
        <v>172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189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316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254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 xr:uid="{00000000-0002-0000-1B00-000000000000}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s="82">
        <v>45106</v>
      </c>
    </row>
    <row r="2" spans="2:18">
      <c r="B2" s="2" t="s">
        <v>1</v>
      </c>
      <c r="C2" s="12" t="s">
        <v>2099</v>
      </c>
    </row>
    <row r="3" spans="2:18">
      <c r="B3" s="2" t="s">
        <v>2</v>
      </c>
      <c r="C3" s="26" t="s">
        <v>2100</v>
      </c>
    </row>
    <row r="4" spans="2:18">
      <c r="B4" s="2" t="s">
        <v>3</v>
      </c>
      <c r="C4" s="83" t="s">
        <v>196</v>
      </c>
    </row>
    <row r="5" spans="2:18">
      <c r="B5" s="2"/>
    </row>
    <row r="7" spans="2:18" ht="26.25" customHeight="1">
      <c r="B7" s="111" t="s">
        <v>176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177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204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1959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212</v>
      </c>
      <c r="C14" t="s">
        <v>212</v>
      </c>
      <c r="D14" t="s">
        <v>212</v>
      </c>
      <c r="E14" t="s">
        <v>212</v>
      </c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1960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212</v>
      </c>
      <c r="C16" t="s">
        <v>212</v>
      </c>
      <c r="D16" t="s">
        <v>212</v>
      </c>
      <c r="E16" t="s">
        <v>212</v>
      </c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317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212</v>
      </c>
      <c r="C18" t="s">
        <v>212</v>
      </c>
      <c r="D18" t="s">
        <v>212</v>
      </c>
      <c r="E18" t="s">
        <v>212</v>
      </c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848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212</v>
      </c>
      <c r="C20" t="s">
        <v>212</v>
      </c>
      <c r="D20" t="s">
        <v>212</v>
      </c>
      <c r="E20" t="s">
        <v>212</v>
      </c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226</v>
      </c>
      <c r="D26" s="16"/>
    </row>
    <row r="27" spans="2:16">
      <c r="B27" t="s">
        <v>312</v>
      </c>
      <c r="D27" s="16"/>
    </row>
    <row r="28" spans="2:16">
      <c r="B28" t="s">
        <v>314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 xr:uid="{00000000-0002-0000-1C00-000000000000}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4" tint="0.59999389629810485"/>
    <pageSetUpPr fitToPage="1"/>
  </sheetPr>
  <dimension ref="B1:BA860"/>
  <sheetViews>
    <sheetView rightToLeft="1" topLeftCell="A45" workbookViewId="0">
      <selection activeCell="G60" sqref="G15:G60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s="82">
        <v>45106</v>
      </c>
    </row>
    <row r="2" spans="2:53">
      <c r="B2" s="2" t="s">
        <v>1</v>
      </c>
      <c r="C2" s="12" t="s">
        <v>2099</v>
      </c>
    </row>
    <row r="3" spans="2:53">
      <c r="B3" s="2" t="s">
        <v>2</v>
      </c>
      <c r="C3" s="26" t="s">
        <v>2100</v>
      </c>
    </row>
    <row r="4" spans="2:53">
      <c r="B4" s="2" t="s">
        <v>3</v>
      </c>
      <c r="C4" s="83" t="s">
        <v>196</v>
      </c>
    </row>
    <row r="6" spans="2:53" ht="21.75" customHeight="1">
      <c r="B6" s="103" t="s">
        <v>68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5"/>
    </row>
    <row r="7" spans="2:53" ht="27.75" customHeight="1">
      <c r="B7" s="106" t="s">
        <v>69</v>
      </c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8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186</v>
      </c>
      <c r="M8" s="28" t="s">
        <v>187</v>
      </c>
      <c r="N8" s="38" t="s">
        <v>191</v>
      </c>
      <c r="O8" s="28" t="s">
        <v>56</v>
      </c>
      <c r="P8" s="28" t="s">
        <v>188</v>
      </c>
      <c r="Q8" s="28" t="s">
        <v>57</v>
      </c>
      <c r="R8" s="30" t="s">
        <v>182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/>
      <c r="N9" s="21" t="s">
        <v>184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6.38</v>
      </c>
      <c r="I11" s="7"/>
      <c r="J11" s="7"/>
      <c r="K11" s="76">
        <v>3.3799999999999997E-2</v>
      </c>
      <c r="L11" s="75">
        <v>23119354.390000001</v>
      </c>
      <c r="M11" s="7"/>
      <c r="N11" s="75">
        <v>30.885439000000002</v>
      </c>
      <c r="O11" s="75">
        <v>21179.759245868903</v>
      </c>
      <c r="P11" s="7"/>
      <c r="Q11" s="76">
        <v>1</v>
      </c>
      <c r="R11" s="76">
        <v>0.191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204</v>
      </c>
      <c r="C12" s="16"/>
      <c r="D12" s="16"/>
      <c r="H12" s="81">
        <v>6.37</v>
      </c>
      <c r="K12" s="80">
        <v>3.3700000000000001E-2</v>
      </c>
      <c r="L12" s="81">
        <v>23111861.710000001</v>
      </c>
      <c r="N12" s="81">
        <v>30.885439000000002</v>
      </c>
      <c r="O12" s="81">
        <v>21158.530474208001</v>
      </c>
      <c r="Q12" s="80">
        <v>0.999</v>
      </c>
      <c r="R12" s="80">
        <v>0.1908</v>
      </c>
    </row>
    <row r="13" spans="2:53">
      <c r="B13" s="79" t="s">
        <v>227</v>
      </c>
      <c r="C13" s="16"/>
      <c r="D13" s="16"/>
      <c r="H13" s="81">
        <v>5.24</v>
      </c>
      <c r="K13" s="80">
        <v>1.6E-2</v>
      </c>
      <c r="L13" s="81">
        <v>7306618.1200000001</v>
      </c>
      <c r="N13" s="81">
        <v>0</v>
      </c>
      <c r="O13" s="81">
        <v>7766.3879489629999</v>
      </c>
      <c r="Q13" s="80">
        <v>0.36670000000000003</v>
      </c>
      <c r="R13" s="80">
        <v>7.0000000000000007E-2</v>
      </c>
    </row>
    <row r="14" spans="2:53">
      <c r="B14" s="79" t="s">
        <v>228</v>
      </c>
      <c r="C14" s="16"/>
      <c r="D14" s="16"/>
      <c r="H14" s="81">
        <v>5.24</v>
      </c>
      <c r="K14" s="80">
        <v>1.6E-2</v>
      </c>
      <c r="L14" s="81">
        <v>7306618.1200000001</v>
      </c>
      <c r="N14" s="81">
        <v>0</v>
      </c>
      <c r="O14" s="81">
        <v>7766.3879489629999</v>
      </c>
      <c r="Q14" s="80">
        <v>0.36670000000000003</v>
      </c>
      <c r="R14" s="80">
        <v>7.0000000000000007E-2</v>
      </c>
    </row>
    <row r="15" spans="2:53">
      <c r="B15" t="s">
        <v>229</v>
      </c>
      <c r="C15" t="s">
        <v>230</v>
      </c>
      <c r="D15" t="s">
        <v>100</v>
      </c>
      <c r="E15" t="s">
        <v>231</v>
      </c>
      <c r="G15"/>
      <c r="H15" s="77">
        <v>0.84</v>
      </c>
      <c r="I15" t="s">
        <v>102</v>
      </c>
      <c r="J15" s="78">
        <v>0.04</v>
      </c>
      <c r="K15" s="78">
        <v>2.0199999999999999E-2</v>
      </c>
      <c r="L15" s="77">
        <v>13768.57</v>
      </c>
      <c r="M15" s="77">
        <v>140.66999999999999</v>
      </c>
      <c r="N15" s="77">
        <v>0</v>
      </c>
      <c r="O15" s="77">
        <v>19.368247418999999</v>
      </c>
      <c r="P15" s="78">
        <v>0</v>
      </c>
      <c r="Q15" s="78">
        <v>8.9999999999999998E-4</v>
      </c>
      <c r="R15" s="78">
        <v>2.0000000000000001E-4</v>
      </c>
    </row>
    <row r="16" spans="2:53">
      <c r="B16" t="s">
        <v>232</v>
      </c>
      <c r="C16" t="s">
        <v>233</v>
      </c>
      <c r="D16" t="s">
        <v>100</v>
      </c>
      <c r="E16" t="s">
        <v>231</v>
      </c>
      <c r="G16"/>
      <c r="H16" s="77">
        <v>3.63</v>
      </c>
      <c r="I16" t="s">
        <v>102</v>
      </c>
      <c r="J16" s="78">
        <v>7.4999999999999997E-3</v>
      </c>
      <c r="K16" s="78">
        <v>1.55E-2</v>
      </c>
      <c r="L16" s="77">
        <v>721327.06</v>
      </c>
      <c r="M16" s="77">
        <v>109.59</v>
      </c>
      <c r="N16" s="77">
        <v>0</v>
      </c>
      <c r="O16" s="77">
        <v>790.50232505400004</v>
      </c>
      <c r="P16" s="78">
        <v>0</v>
      </c>
      <c r="Q16" s="78">
        <v>3.73E-2</v>
      </c>
      <c r="R16" s="78">
        <v>7.1000000000000004E-3</v>
      </c>
    </row>
    <row r="17" spans="2:18">
      <c r="B17" t="s">
        <v>234</v>
      </c>
      <c r="C17" t="s">
        <v>235</v>
      </c>
      <c r="D17" t="s">
        <v>100</v>
      </c>
      <c r="E17" t="s">
        <v>231</v>
      </c>
      <c r="G17"/>
      <c r="H17" s="77">
        <v>19.38</v>
      </c>
      <c r="I17" t="s">
        <v>102</v>
      </c>
      <c r="J17" s="78">
        <v>0.01</v>
      </c>
      <c r="K17" s="78">
        <v>1.61E-2</v>
      </c>
      <c r="L17" s="77">
        <v>55979.93</v>
      </c>
      <c r="M17" s="77">
        <v>100.01</v>
      </c>
      <c r="N17" s="77">
        <v>0</v>
      </c>
      <c r="O17" s="77">
        <v>55.985527992999998</v>
      </c>
      <c r="P17" s="78">
        <v>0</v>
      </c>
      <c r="Q17" s="78">
        <v>2.5999999999999999E-3</v>
      </c>
      <c r="R17" s="78">
        <v>5.0000000000000001E-4</v>
      </c>
    </row>
    <row r="18" spans="2:18">
      <c r="B18" t="s">
        <v>236</v>
      </c>
      <c r="C18" t="s">
        <v>237</v>
      </c>
      <c r="D18" t="s">
        <v>100</v>
      </c>
      <c r="E18" t="s">
        <v>231</v>
      </c>
      <c r="G18"/>
      <c r="H18" s="77">
        <v>0.03</v>
      </c>
      <c r="I18" t="s">
        <v>102</v>
      </c>
      <c r="J18" s="78">
        <v>1.7500000000000002E-2</v>
      </c>
      <c r="K18" s="78">
        <v>1.7500000000000002E-2</v>
      </c>
      <c r="L18" s="77">
        <v>11189.81</v>
      </c>
      <c r="M18" s="77">
        <v>114.81</v>
      </c>
      <c r="N18" s="77">
        <v>0</v>
      </c>
      <c r="O18" s="77">
        <v>12.847020861000001</v>
      </c>
      <c r="P18" s="78">
        <v>0</v>
      </c>
      <c r="Q18" s="78">
        <v>5.9999999999999995E-4</v>
      </c>
      <c r="R18" s="78">
        <v>1E-4</v>
      </c>
    </row>
    <row r="19" spans="2:18">
      <c r="B19" t="s">
        <v>238</v>
      </c>
      <c r="C19" t="s">
        <v>239</v>
      </c>
      <c r="D19" t="s">
        <v>100</v>
      </c>
      <c r="E19" t="s">
        <v>231</v>
      </c>
      <c r="G19"/>
      <c r="H19" s="77">
        <v>2.0699999999999998</v>
      </c>
      <c r="I19" t="s">
        <v>102</v>
      </c>
      <c r="J19" s="78">
        <v>7.4999999999999997E-3</v>
      </c>
      <c r="K19" s="78">
        <v>1.7399999999999999E-2</v>
      </c>
      <c r="L19" s="77">
        <v>1146974.8500000001</v>
      </c>
      <c r="M19" s="77">
        <v>110.36</v>
      </c>
      <c r="N19" s="77">
        <v>0</v>
      </c>
      <c r="O19" s="77">
        <v>1265.8014444600001</v>
      </c>
      <c r="P19" s="78">
        <v>1E-4</v>
      </c>
      <c r="Q19" s="78">
        <v>5.9799999999999999E-2</v>
      </c>
      <c r="R19" s="78">
        <v>1.14E-2</v>
      </c>
    </row>
    <row r="20" spans="2:18">
      <c r="B20" t="s">
        <v>240</v>
      </c>
      <c r="C20" t="s">
        <v>241</v>
      </c>
      <c r="D20" t="s">
        <v>100</v>
      </c>
      <c r="E20" t="s">
        <v>231</v>
      </c>
      <c r="G20"/>
      <c r="H20" s="77">
        <v>8.14</v>
      </c>
      <c r="I20" t="s">
        <v>102</v>
      </c>
      <c r="J20" s="78">
        <v>1E-3</v>
      </c>
      <c r="K20" s="78">
        <v>1.5599999999999999E-2</v>
      </c>
      <c r="L20" s="77">
        <v>1331955.8999999999</v>
      </c>
      <c r="M20" s="77">
        <v>99.42</v>
      </c>
      <c r="N20" s="77">
        <v>0</v>
      </c>
      <c r="O20" s="77">
        <v>1324.23055578</v>
      </c>
      <c r="P20" s="78">
        <v>1E-4</v>
      </c>
      <c r="Q20" s="78">
        <v>6.25E-2</v>
      </c>
      <c r="R20" s="78">
        <v>1.1900000000000001E-2</v>
      </c>
    </row>
    <row r="21" spans="2:18">
      <c r="B21" t="s">
        <v>242</v>
      </c>
      <c r="C21" t="s">
        <v>243</v>
      </c>
      <c r="D21" t="s">
        <v>100</v>
      </c>
      <c r="E21" t="s">
        <v>231</v>
      </c>
      <c r="G21"/>
      <c r="H21" s="77">
        <v>25.84</v>
      </c>
      <c r="I21" t="s">
        <v>102</v>
      </c>
      <c r="J21" s="78">
        <v>5.0000000000000001E-3</v>
      </c>
      <c r="K21" s="78">
        <v>1.6500000000000001E-2</v>
      </c>
      <c r="L21" s="77">
        <v>190191.55</v>
      </c>
      <c r="M21" s="77">
        <v>82.95</v>
      </c>
      <c r="N21" s="77">
        <v>0</v>
      </c>
      <c r="O21" s="77">
        <v>157.76389072500001</v>
      </c>
      <c r="P21" s="78">
        <v>0</v>
      </c>
      <c r="Q21" s="78">
        <v>7.4000000000000003E-3</v>
      </c>
      <c r="R21" s="78">
        <v>1.4E-3</v>
      </c>
    </row>
    <row r="22" spans="2:18">
      <c r="B22" t="s">
        <v>244</v>
      </c>
      <c r="C22" t="s">
        <v>245</v>
      </c>
      <c r="D22" t="s">
        <v>100</v>
      </c>
      <c r="E22" t="s">
        <v>231</v>
      </c>
      <c r="G22"/>
      <c r="H22" s="77">
        <v>14.72</v>
      </c>
      <c r="I22" t="s">
        <v>102</v>
      </c>
      <c r="J22" s="78">
        <v>2.75E-2</v>
      </c>
      <c r="K22" s="78">
        <v>1.54E-2</v>
      </c>
      <c r="L22" s="77">
        <v>100220.89</v>
      </c>
      <c r="M22" s="77">
        <v>141.94</v>
      </c>
      <c r="N22" s="77">
        <v>0</v>
      </c>
      <c r="O22" s="77">
        <v>142.25353126600001</v>
      </c>
      <c r="P22" s="78">
        <v>0</v>
      </c>
      <c r="Q22" s="78">
        <v>6.7000000000000002E-3</v>
      </c>
      <c r="R22" s="78">
        <v>1.2999999999999999E-3</v>
      </c>
    </row>
    <row r="23" spans="2:18">
      <c r="B23" t="s">
        <v>246</v>
      </c>
      <c r="C23" t="s">
        <v>247</v>
      </c>
      <c r="D23" t="s">
        <v>100</v>
      </c>
      <c r="E23" t="s">
        <v>231</v>
      </c>
      <c r="G23"/>
      <c r="H23" s="77">
        <v>10.43</v>
      </c>
      <c r="I23" t="s">
        <v>102</v>
      </c>
      <c r="J23" s="78">
        <v>0.04</v>
      </c>
      <c r="K23" s="78">
        <v>1.52E-2</v>
      </c>
      <c r="L23" s="77">
        <v>67282.34</v>
      </c>
      <c r="M23" s="77">
        <v>172.93</v>
      </c>
      <c r="N23" s="77">
        <v>0</v>
      </c>
      <c r="O23" s="77">
        <v>116.35135056199999</v>
      </c>
      <c r="P23" s="78">
        <v>0</v>
      </c>
      <c r="Q23" s="78">
        <v>5.4999999999999997E-3</v>
      </c>
      <c r="R23" s="78">
        <v>1E-3</v>
      </c>
    </row>
    <row r="24" spans="2:18">
      <c r="B24" t="s">
        <v>248</v>
      </c>
      <c r="C24" t="s">
        <v>249</v>
      </c>
      <c r="D24" t="s">
        <v>100</v>
      </c>
      <c r="E24" t="s">
        <v>231</v>
      </c>
      <c r="G24"/>
      <c r="H24" s="77">
        <v>5.6</v>
      </c>
      <c r="I24" t="s">
        <v>102</v>
      </c>
      <c r="J24" s="78">
        <v>5.0000000000000001E-3</v>
      </c>
      <c r="K24" s="78">
        <v>1.4999999999999999E-2</v>
      </c>
      <c r="L24" s="77">
        <v>1536372.47</v>
      </c>
      <c r="M24" s="77">
        <v>105.57</v>
      </c>
      <c r="N24" s="77">
        <v>0</v>
      </c>
      <c r="O24" s="77">
        <v>1621.948416579</v>
      </c>
      <c r="P24" s="78">
        <v>1E-4</v>
      </c>
      <c r="Q24" s="78">
        <v>7.6600000000000001E-2</v>
      </c>
      <c r="R24" s="78">
        <v>1.46E-2</v>
      </c>
    </row>
    <row r="25" spans="2:18">
      <c r="B25" t="s">
        <v>250</v>
      </c>
      <c r="C25" t="s">
        <v>251</v>
      </c>
      <c r="D25" t="s">
        <v>100</v>
      </c>
      <c r="E25" t="s">
        <v>231</v>
      </c>
      <c r="G25"/>
      <c r="H25" s="77">
        <v>2.84</v>
      </c>
      <c r="I25" t="s">
        <v>102</v>
      </c>
      <c r="J25" s="78">
        <v>1E-3</v>
      </c>
      <c r="K25" s="78">
        <v>1.6299999999999999E-2</v>
      </c>
      <c r="L25" s="77">
        <v>1933095.31</v>
      </c>
      <c r="M25" s="77">
        <v>106.72</v>
      </c>
      <c r="N25" s="77">
        <v>0</v>
      </c>
      <c r="O25" s="77">
        <v>2062.999314832</v>
      </c>
      <c r="P25" s="78">
        <v>1E-4</v>
      </c>
      <c r="Q25" s="78">
        <v>9.74E-2</v>
      </c>
      <c r="R25" s="78">
        <v>1.8599999999999998E-2</v>
      </c>
    </row>
    <row r="26" spans="2:18">
      <c r="B26" t="s">
        <v>252</v>
      </c>
      <c r="C26" t="s">
        <v>253</v>
      </c>
      <c r="D26" t="s">
        <v>100</v>
      </c>
      <c r="E26" t="s">
        <v>231</v>
      </c>
      <c r="G26"/>
      <c r="H26" s="77">
        <v>4.97</v>
      </c>
      <c r="I26" t="s">
        <v>102</v>
      </c>
      <c r="J26" s="78">
        <v>1.0999999999999999E-2</v>
      </c>
      <c r="K26" s="78">
        <v>1.5100000000000001E-2</v>
      </c>
      <c r="L26" s="77">
        <v>198259.44</v>
      </c>
      <c r="M26" s="77">
        <v>99.03</v>
      </c>
      <c r="N26" s="77">
        <v>0</v>
      </c>
      <c r="O26" s="77">
        <v>196.336323432</v>
      </c>
      <c r="P26" s="78">
        <v>0</v>
      </c>
      <c r="Q26" s="78">
        <v>9.2999999999999992E-3</v>
      </c>
      <c r="R26" s="78">
        <v>1.8E-3</v>
      </c>
    </row>
    <row r="27" spans="2:18">
      <c r="B27" s="79" t="s">
        <v>254</v>
      </c>
      <c r="C27" s="16"/>
      <c r="D27" s="16"/>
      <c r="H27" s="81">
        <v>7.02</v>
      </c>
      <c r="K27" s="80">
        <v>4.41E-2</v>
      </c>
      <c r="L27" s="81">
        <v>15805243.59</v>
      </c>
      <c r="N27" s="81">
        <v>30.885439000000002</v>
      </c>
      <c r="O27" s="81">
        <v>13392.142525245001</v>
      </c>
      <c r="Q27" s="80">
        <v>0.63229999999999997</v>
      </c>
      <c r="R27" s="80">
        <v>0.1208</v>
      </c>
    </row>
    <row r="28" spans="2:18">
      <c r="B28" s="79" t="s">
        <v>255</v>
      </c>
      <c r="C28" s="16"/>
      <c r="D28" s="16"/>
      <c r="H28" s="81">
        <v>0.54</v>
      </c>
      <c r="K28" s="80">
        <v>4.8000000000000001E-2</v>
      </c>
      <c r="L28" s="81">
        <v>2554527.02</v>
      </c>
      <c r="N28" s="81">
        <v>0</v>
      </c>
      <c r="O28" s="81">
        <v>2490.8685745060002</v>
      </c>
      <c r="Q28" s="80">
        <v>0.1176</v>
      </c>
      <c r="R28" s="80">
        <v>2.2499999999999999E-2</v>
      </c>
    </row>
    <row r="29" spans="2:18">
      <c r="B29" t="s">
        <v>256</v>
      </c>
      <c r="C29" t="s">
        <v>257</v>
      </c>
      <c r="D29" t="s">
        <v>100</v>
      </c>
      <c r="E29" t="s">
        <v>231</v>
      </c>
      <c r="G29"/>
      <c r="H29" s="77">
        <v>0.52</v>
      </c>
      <c r="I29" t="s">
        <v>102</v>
      </c>
      <c r="J29" s="78">
        <v>0</v>
      </c>
      <c r="K29" s="78">
        <v>4.7699999999999999E-2</v>
      </c>
      <c r="L29" s="77">
        <v>368354.05</v>
      </c>
      <c r="M29" s="77">
        <v>97.64</v>
      </c>
      <c r="N29" s="77">
        <v>0</v>
      </c>
      <c r="O29" s="77">
        <v>359.66089441999998</v>
      </c>
      <c r="P29" s="78">
        <v>0</v>
      </c>
      <c r="Q29" s="78">
        <v>1.7000000000000001E-2</v>
      </c>
      <c r="R29" s="78">
        <v>3.2000000000000002E-3</v>
      </c>
    </row>
    <row r="30" spans="2:18">
      <c r="B30" t="s">
        <v>258</v>
      </c>
      <c r="C30" t="s">
        <v>259</v>
      </c>
      <c r="D30" t="s">
        <v>100</v>
      </c>
      <c r="E30" t="s">
        <v>231</v>
      </c>
      <c r="G30"/>
      <c r="H30" s="77">
        <v>0.27</v>
      </c>
      <c r="I30" t="s">
        <v>102</v>
      </c>
      <c r="J30" s="78">
        <v>0</v>
      </c>
      <c r="K30" s="78">
        <v>4.7699999999999999E-2</v>
      </c>
      <c r="L30" s="77">
        <v>3833.08</v>
      </c>
      <c r="M30" s="77">
        <v>98.78</v>
      </c>
      <c r="N30" s="77">
        <v>0</v>
      </c>
      <c r="O30" s="77">
        <v>3.7863164239999998</v>
      </c>
      <c r="P30" s="78">
        <v>0</v>
      </c>
      <c r="Q30" s="78">
        <v>2.0000000000000001E-4</v>
      </c>
      <c r="R30" s="78">
        <v>0</v>
      </c>
    </row>
    <row r="31" spans="2:18">
      <c r="B31" t="s">
        <v>260</v>
      </c>
      <c r="C31" t="s">
        <v>261</v>
      </c>
      <c r="D31" t="s">
        <v>100</v>
      </c>
      <c r="E31" t="s">
        <v>231</v>
      </c>
      <c r="G31"/>
      <c r="H31" s="77">
        <v>0.36</v>
      </c>
      <c r="I31" t="s">
        <v>102</v>
      </c>
      <c r="J31" s="78">
        <v>0</v>
      </c>
      <c r="K31" s="78">
        <v>4.8000000000000001E-2</v>
      </c>
      <c r="L31" s="77">
        <v>494275.59</v>
      </c>
      <c r="M31" s="77">
        <v>98.33</v>
      </c>
      <c r="N31" s="77">
        <v>0</v>
      </c>
      <c r="O31" s="77">
        <v>486.02118764699998</v>
      </c>
      <c r="P31" s="78">
        <v>0</v>
      </c>
      <c r="Q31" s="78">
        <v>2.29E-2</v>
      </c>
      <c r="R31" s="78">
        <v>4.4000000000000003E-3</v>
      </c>
    </row>
    <row r="32" spans="2:18">
      <c r="B32" t="s">
        <v>262</v>
      </c>
      <c r="C32" t="s">
        <v>263</v>
      </c>
      <c r="D32" t="s">
        <v>100</v>
      </c>
      <c r="E32" t="s">
        <v>231</v>
      </c>
      <c r="G32"/>
      <c r="H32" s="77">
        <v>0.44</v>
      </c>
      <c r="I32" t="s">
        <v>102</v>
      </c>
      <c r="J32" s="78">
        <v>0</v>
      </c>
      <c r="K32" s="78">
        <v>4.82E-2</v>
      </c>
      <c r="L32" s="77">
        <v>655902.62</v>
      </c>
      <c r="M32" s="77">
        <v>97.97</v>
      </c>
      <c r="N32" s="77">
        <v>0</v>
      </c>
      <c r="O32" s="77">
        <v>642.58779681399994</v>
      </c>
      <c r="P32" s="78">
        <v>0</v>
      </c>
      <c r="Q32" s="78">
        <v>3.0300000000000001E-2</v>
      </c>
      <c r="R32" s="78">
        <v>5.7999999999999996E-3</v>
      </c>
    </row>
    <row r="33" spans="2:18">
      <c r="B33" t="s">
        <v>264</v>
      </c>
      <c r="C33" t="s">
        <v>265</v>
      </c>
      <c r="D33" t="s">
        <v>100</v>
      </c>
      <c r="E33" t="s">
        <v>231</v>
      </c>
      <c r="G33"/>
      <c r="H33" s="77">
        <v>0.86</v>
      </c>
      <c r="I33" t="s">
        <v>102</v>
      </c>
      <c r="J33" s="78">
        <v>0</v>
      </c>
      <c r="K33" s="78">
        <v>4.8099999999999997E-2</v>
      </c>
      <c r="L33" s="77">
        <v>465.36</v>
      </c>
      <c r="M33" s="77">
        <v>96.05</v>
      </c>
      <c r="N33" s="77">
        <v>0</v>
      </c>
      <c r="O33" s="77">
        <v>0.44697828000000001</v>
      </c>
      <c r="P33" s="78">
        <v>0</v>
      </c>
      <c r="Q33" s="78">
        <v>0</v>
      </c>
      <c r="R33" s="78">
        <v>0</v>
      </c>
    </row>
    <row r="34" spans="2:18">
      <c r="B34" t="s">
        <v>266</v>
      </c>
      <c r="C34" t="s">
        <v>267</v>
      </c>
      <c r="D34" t="s">
        <v>100</v>
      </c>
      <c r="E34" t="s">
        <v>231</v>
      </c>
      <c r="G34"/>
      <c r="H34" s="77">
        <v>0.94</v>
      </c>
      <c r="I34" t="s">
        <v>102</v>
      </c>
      <c r="J34" s="78">
        <v>0</v>
      </c>
      <c r="K34" s="78">
        <v>4.7899999999999998E-2</v>
      </c>
      <c r="L34" s="77">
        <v>188757.82</v>
      </c>
      <c r="M34" s="77">
        <v>95.72</v>
      </c>
      <c r="N34" s="77">
        <v>0</v>
      </c>
      <c r="O34" s="77">
        <v>180.67898530400001</v>
      </c>
      <c r="P34" s="78">
        <v>0</v>
      </c>
      <c r="Q34" s="78">
        <v>8.5000000000000006E-3</v>
      </c>
      <c r="R34" s="78">
        <v>1.6000000000000001E-3</v>
      </c>
    </row>
    <row r="35" spans="2:18">
      <c r="B35" t="s">
        <v>268</v>
      </c>
      <c r="C35" t="s">
        <v>269</v>
      </c>
      <c r="D35" t="s">
        <v>100</v>
      </c>
      <c r="E35" t="s">
        <v>231</v>
      </c>
      <c r="G35"/>
      <c r="H35" s="77">
        <v>0.19</v>
      </c>
      <c r="I35" t="s">
        <v>102</v>
      </c>
      <c r="J35" s="78">
        <v>0</v>
      </c>
      <c r="K35" s="78">
        <v>4.6800000000000001E-2</v>
      </c>
      <c r="L35" s="77">
        <v>0.43</v>
      </c>
      <c r="M35" s="77">
        <v>99.15</v>
      </c>
      <c r="N35" s="77">
        <v>0</v>
      </c>
      <c r="O35" s="77">
        <v>4.2634500000000001E-4</v>
      </c>
      <c r="P35" s="78">
        <v>0</v>
      </c>
      <c r="Q35" s="78">
        <v>0</v>
      </c>
      <c r="R35" s="78">
        <v>0</v>
      </c>
    </row>
    <row r="36" spans="2:18">
      <c r="B36" t="s">
        <v>270</v>
      </c>
      <c r="C36" t="s">
        <v>271</v>
      </c>
      <c r="D36" t="s">
        <v>100</v>
      </c>
      <c r="E36" t="s">
        <v>231</v>
      </c>
      <c r="G36"/>
      <c r="H36" s="77">
        <v>0.61</v>
      </c>
      <c r="I36" t="s">
        <v>102</v>
      </c>
      <c r="J36" s="78">
        <v>0</v>
      </c>
      <c r="K36" s="78">
        <v>4.7699999999999999E-2</v>
      </c>
      <c r="L36" s="77">
        <v>384656.19</v>
      </c>
      <c r="M36" s="77">
        <v>97.2</v>
      </c>
      <c r="N36" s="77">
        <v>0</v>
      </c>
      <c r="O36" s="77">
        <v>373.88581668</v>
      </c>
      <c r="P36" s="78">
        <v>0</v>
      </c>
      <c r="Q36" s="78">
        <v>1.77E-2</v>
      </c>
      <c r="R36" s="78">
        <v>3.3999999999999998E-3</v>
      </c>
    </row>
    <row r="37" spans="2:18">
      <c r="B37" t="s">
        <v>272</v>
      </c>
      <c r="C37" t="s">
        <v>273</v>
      </c>
      <c r="D37" t="s">
        <v>100</v>
      </c>
      <c r="E37" t="s">
        <v>231</v>
      </c>
      <c r="G37"/>
      <c r="H37" s="77">
        <v>0.69</v>
      </c>
      <c r="I37" t="s">
        <v>102</v>
      </c>
      <c r="J37" s="78">
        <v>0</v>
      </c>
      <c r="K37" s="78">
        <v>4.7899999999999998E-2</v>
      </c>
      <c r="L37" s="77">
        <v>458281.88</v>
      </c>
      <c r="M37" s="77">
        <v>96.84</v>
      </c>
      <c r="N37" s="77">
        <v>0</v>
      </c>
      <c r="O37" s="77">
        <v>443.80017259200002</v>
      </c>
      <c r="P37" s="78">
        <v>0</v>
      </c>
      <c r="Q37" s="78">
        <v>2.1000000000000001E-2</v>
      </c>
      <c r="R37" s="78">
        <v>4.0000000000000001E-3</v>
      </c>
    </row>
    <row r="38" spans="2:18">
      <c r="B38" s="79" t="s">
        <v>274</v>
      </c>
      <c r="C38" s="16"/>
      <c r="D38" s="16"/>
      <c r="H38" s="81">
        <v>8.5</v>
      </c>
      <c r="K38" s="80">
        <v>4.3200000000000002E-2</v>
      </c>
      <c r="L38" s="81">
        <v>13250716.57</v>
      </c>
      <c r="N38" s="81">
        <v>30.885439000000002</v>
      </c>
      <c r="O38" s="81">
        <v>10901.273950739</v>
      </c>
      <c r="Q38" s="80">
        <v>0.51470000000000005</v>
      </c>
      <c r="R38" s="80">
        <v>9.8299999999999998E-2</v>
      </c>
    </row>
    <row r="39" spans="2:18">
      <c r="B39" t="s">
        <v>275</v>
      </c>
      <c r="C39" t="s">
        <v>276</v>
      </c>
      <c r="D39" t="s">
        <v>100</v>
      </c>
      <c r="E39" t="s">
        <v>231</v>
      </c>
      <c r="G39"/>
      <c r="H39" s="77">
        <v>4.78</v>
      </c>
      <c r="I39" t="s">
        <v>102</v>
      </c>
      <c r="J39" s="78">
        <v>2.2499999999999999E-2</v>
      </c>
      <c r="K39" s="78">
        <v>4.24E-2</v>
      </c>
      <c r="L39" s="77">
        <v>1376459.98</v>
      </c>
      <c r="M39" s="77">
        <v>91.16</v>
      </c>
      <c r="N39" s="77">
        <v>30.885439000000002</v>
      </c>
      <c r="O39" s="77">
        <v>1285.666356768</v>
      </c>
      <c r="P39" s="78">
        <v>1E-4</v>
      </c>
      <c r="Q39" s="78">
        <v>6.0699999999999997E-2</v>
      </c>
      <c r="R39" s="78">
        <v>1.1599999999999999E-2</v>
      </c>
    </row>
    <row r="40" spans="2:18">
      <c r="B40" t="s">
        <v>277</v>
      </c>
      <c r="C40" t="s">
        <v>278</v>
      </c>
      <c r="D40" t="s">
        <v>100</v>
      </c>
      <c r="E40" t="s">
        <v>231</v>
      </c>
      <c r="G40"/>
      <c r="H40" s="77">
        <v>2.4</v>
      </c>
      <c r="I40" t="s">
        <v>102</v>
      </c>
      <c r="J40" s="78">
        <v>5.0000000000000001E-3</v>
      </c>
      <c r="K40" s="78">
        <v>4.5600000000000002E-2</v>
      </c>
      <c r="L40" s="77">
        <v>81892.09</v>
      </c>
      <c r="M40" s="77">
        <v>91.2</v>
      </c>
      <c r="N40" s="77">
        <v>0</v>
      </c>
      <c r="O40" s="77">
        <v>74.685586079999993</v>
      </c>
      <c r="P40" s="78">
        <v>0</v>
      </c>
      <c r="Q40" s="78">
        <v>3.5000000000000001E-3</v>
      </c>
      <c r="R40" s="78">
        <v>6.9999999999999999E-4</v>
      </c>
    </row>
    <row r="41" spans="2:18">
      <c r="B41" t="s">
        <v>279</v>
      </c>
      <c r="C41" t="s">
        <v>280</v>
      </c>
      <c r="D41" t="s">
        <v>100</v>
      </c>
      <c r="E41" t="s">
        <v>231</v>
      </c>
      <c r="G41"/>
      <c r="H41" s="77">
        <v>4.92</v>
      </c>
      <c r="I41" t="s">
        <v>102</v>
      </c>
      <c r="J41" s="78">
        <v>3.7499999999999999E-2</v>
      </c>
      <c r="K41" s="78">
        <v>4.2299999999999997E-2</v>
      </c>
      <c r="L41" s="77">
        <v>867741.61</v>
      </c>
      <c r="M41" s="77">
        <v>99.4</v>
      </c>
      <c r="N41" s="77">
        <v>0</v>
      </c>
      <c r="O41" s="77">
        <v>862.53516033999995</v>
      </c>
      <c r="P41" s="78">
        <v>2.0000000000000001E-4</v>
      </c>
      <c r="Q41" s="78">
        <v>4.07E-2</v>
      </c>
      <c r="R41" s="78">
        <v>7.7999999999999996E-3</v>
      </c>
    </row>
    <row r="42" spans="2:18">
      <c r="B42" t="s">
        <v>281</v>
      </c>
      <c r="C42" t="s">
        <v>282</v>
      </c>
      <c r="D42" t="s">
        <v>100</v>
      </c>
      <c r="E42" t="s">
        <v>231</v>
      </c>
      <c r="G42"/>
      <c r="H42" s="77">
        <v>3.39</v>
      </c>
      <c r="I42" t="s">
        <v>102</v>
      </c>
      <c r="J42" s="78">
        <v>0.02</v>
      </c>
      <c r="K42" s="78">
        <v>4.3099999999999999E-2</v>
      </c>
      <c r="L42" s="77">
        <v>534677</v>
      </c>
      <c r="M42" s="77">
        <v>93.59</v>
      </c>
      <c r="N42" s="77">
        <v>0</v>
      </c>
      <c r="O42" s="77">
        <v>500.4042043</v>
      </c>
      <c r="P42" s="78">
        <v>0</v>
      </c>
      <c r="Q42" s="78">
        <v>2.3599999999999999E-2</v>
      </c>
      <c r="R42" s="78">
        <v>4.4999999999999997E-3</v>
      </c>
    </row>
    <row r="43" spans="2:18">
      <c r="B43" t="s">
        <v>283</v>
      </c>
      <c r="C43" t="s">
        <v>284</v>
      </c>
      <c r="D43" t="s">
        <v>100</v>
      </c>
      <c r="E43" t="s">
        <v>231</v>
      </c>
      <c r="G43"/>
      <c r="H43" s="77">
        <v>15.3</v>
      </c>
      <c r="I43" t="s">
        <v>102</v>
      </c>
      <c r="J43" s="78">
        <v>3.7499999999999999E-2</v>
      </c>
      <c r="K43" s="78">
        <v>4.4900000000000002E-2</v>
      </c>
      <c r="L43" s="77">
        <v>612099.04</v>
      </c>
      <c r="M43" s="77">
        <v>91.42</v>
      </c>
      <c r="N43" s="77">
        <v>0</v>
      </c>
      <c r="O43" s="77">
        <v>559.58094236800002</v>
      </c>
      <c r="P43" s="78">
        <v>0</v>
      </c>
      <c r="Q43" s="78">
        <v>2.64E-2</v>
      </c>
      <c r="R43" s="78">
        <v>5.0000000000000001E-3</v>
      </c>
    </row>
    <row r="44" spans="2:18">
      <c r="B44" t="s">
        <v>285</v>
      </c>
      <c r="C44" t="s">
        <v>286</v>
      </c>
      <c r="D44" t="s">
        <v>100</v>
      </c>
      <c r="E44" t="s">
        <v>231</v>
      </c>
      <c r="G44"/>
      <c r="H44" s="77">
        <v>1.91</v>
      </c>
      <c r="I44" t="s">
        <v>102</v>
      </c>
      <c r="J44" s="78">
        <v>1.7500000000000002E-2</v>
      </c>
      <c r="K44" s="78">
        <v>4.5999999999999999E-2</v>
      </c>
      <c r="L44" s="77">
        <v>572.32000000000005</v>
      </c>
      <c r="M44" s="77">
        <v>95.09</v>
      </c>
      <c r="N44" s="77">
        <v>0</v>
      </c>
      <c r="O44" s="77">
        <v>0.54421908799999996</v>
      </c>
      <c r="P44" s="78">
        <v>0</v>
      </c>
      <c r="Q44" s="78">
        <v>0</v>
      </c>
      <c r="R44" s="78">
        <v>0</v>
      </c>
    </row>
    <row r="45" spans="2:18">
      <c r="B45" t="s">
        <v>287</v>
      </c>
      <c r="C45" t="s">
        <v>288</v>
      </c>
      <c r="D45" t="s">
        <v>100</v>
      </c>
      <c r="E45" t="s">
        <v>231</v>
      </c>
      <c r="G45"/>
      <c r="H45" s="77">
        <v>18</v>
      </c>
      <c r="I45" t="s">
        <v>102</v>
      </c>
      <c r="J45" s="78">
        <v>2.8000000000000001E-2</v>
      </c>
      <c r="K45" s="78">
        <v>4.5600000000000002E-2</v>
      </c>
      <c r="L45" s="77">
        <v>959518.51</v>
      </c>
      <c r="M45" s="77">
        <v>74.349999999999994</v>
      </c>
      <c r="N45" s="77">
        <v>0</v>
      </c>
      <c r="O45" s="77">
        <v>713.40201218499999</v>
      </c>
      <c r="P45" s="78">
        <v>1E-4</v>
      </c>
      <c r="Q45" s="78">
        <v>3.3700000000000001E-2</v>
      </c>
      <c r="R45" s="78">
        <v>6.4000000000000003E-3</v>
      </c>
    </row>
    <row r="46" spans="2:18">
      <c r="B46" t="s">
        <v>289</v>
      </c>
      <c r="C46" t="s">
        <v>290</v>
      </c>
      <c r="D46" t="s">
        <v>100</v>
      </c>
      <c r="E46" t="s">
        <v>231</v>
      </c>
      <c r="G46"/>
      <c r="H46" s="77">
        <v>0.51</v>
      </c>
      <c r="I46" t="s">
        <v>102</v>
      </c>
      <c r="J46" s="78">
        <v>3.7499999999999999E-2</v>
      </c>
      <c r="K46" s="78">
        <v>4.3999999999999997E-2</v>
      </c>
      <c r="L46" s="77">
        <v>127.43</v>
      </c>
      <c r="M46" s="77">
        <v>101.56</v>
      </c>
      <c r="N46" s="77">
        <v>0</v>
      </c>
      <c r="O46" s="77">
        <v>0.129417908</v>
      </c>
      <c r="P46" s="78">
        <v>0</v>
      </c>
      <c r="Q46" s="78">
        <v>0</v>
      </c>
      <c r="R46" s="78">
        <v>0</v>
      </c>
    </row>
    <row r="47" spans="2:18">
      <c r="B47" t="s">
        <v>291</v>
      </c>
      <c r="C47" t="s">
        <v>292</v>
      </c>
      <c r="D47" t="s">
        <v>100</v>
      </c>
      <c r="E47" t="s">
        <v>231</v>
      </c>
      <c r="G47"/>
      <c r="H47" s="77">
        <v>12.08</v>
      </c>
      <c r="I47" t="s">
        <v>102</v>
      </c>
      <c r="J47" s="78">
        <v>5.5E-2</v>
      </c>
      <c r="K47" s="78">
        <v>4.4299999999999999E-2</v>
      </c>
      <c r="L47" s="77">
        <v>575.78</v>
      </c>
      <c r="M47" s="77">
        <v>117.33</v>
      </c>
      <c r="N47" s="77">
        <v>0</v>
      </c>
      <c r="O47" s="77">
        <v>0.67556267400000003</v>
      </c>
      <c r="P47" s="78">
        <v>0</v>
      </c>
      <c r="Q47" s="78">
        <v>0</v>
      </c>
      <c r="R47" s="78">
        <v>0</v>
      </c>
    </row>
    <row r="48" spans="2:18">
      <c r="B48" t="s">
        <v>293</v>
      </c>
      <c r="C48" t="s">
        <v>294</v>
      </c>
      <c r="D48" t="s">
        <v>100</v>
      </c>
      <c r="E48" t="s">
        <v>231</v>
      </c>
      <c r="G48"/>
      <c r="H48" s="77">
        <v>1.0900000000000001</v>
      </c>
      <c r="I48" t="s">
        <v>102</v>
      </c>
      <c r="J48" s="78">
        <v>4.0000000000000001E-3</v>
      </c>
      <c r="K48" s="78">
        <v>4.5100000000000001E-2</v>
      </c>
      <c r="L48" s="77">
        <v>4800.24</v>
      </c>
      <c r="M48" s="77">
        <v>96.08</v>
      </c>
      <c r="N48" s="77">
        <v>0</v>
      </c>
      <c r="O48" s="77">
        <v>4.6120705920000002</v>
      </c>
      <c r="P48" s="78">
        <v>0</v>
      </c>
      <c r="Q48" s="78">
        <v>2.0000000000000001E-4</v>
      </c>
      <c r="R48" s="78">
        <v>0</v>
      </c>
    </row>
    <row r="49" spans="2:18">
      <c r="B49" t="s">
        <v>295</v>
      </c>
      <c r="C49" t="s">
        <v>296</v>
      </c>
      <c r="D49" t="s">
        <v>100</v>
      </c>
      <c r="E49" t="s">
        <v>231</v>
      </c>
      <c r="G49"/>
      <c r="H49" s="77">
        <v>1.58</v>
      </c>
      <c r="I49" t="s">
        <v>102</v>
      </c>
      <c r="J49" s="78">
        <v>5.0000000000000001E-3</v>
      </c>
      <c r="K49" s="78">
        <v>4.6199999999999998E-2</v>
      </c>
      <c r="L49" s="77">
        <v>1816</v>
      </c>
      <c r="M49" s="77">
        <v>94.08</v>
      </c>
      <c r="N49" s="77">
        <v>0</v>
      </c>
      <c r="O49" s="77">
        <v>1.7084927999999999</v>
      </c>
      <c r="P49" s="78">
        <v>0</v>
      </c>
      <c r="Q49" s="78">
        <v>1E-4</v>
      </c>
      <c r="R49" s="78">
        <v>0</v>
      </c>
    </row>
    <row r="50" spans="2:18">
      <c r="B50" t="s">
        <v>297</v>
      </c>
      <c r="C50" t="s">
        <v>298</v>
      </c>
      <c r="D50" t="s">
        <v>100</v>
      </c>
      <c r="E50" t="s">
        <v>231</v>
      </c>
      <c r="G50"/>
      <c r="H50" s="77">
        <v>6.28</v>
      </c>
      <c r="I50" t="s">
        <v>102</v>
      </c>
      <c r="J50" s="78">
        <v>0.01</v>
      </c>
      <c r="K50" s="78">
        <v>4.2700000000000002E-2</v>
      </c>
      <c r="L50" s="77">
        <v>2397228.4900000002</v>
      </c>
      <c r="M50" s="77">
        <v>82.4</v>
      </c>
      <c r="N50" s="77">
        <v>0</v>
      </c>
      <c r="O50" s="77">
        <v>1975.3162757600001</v>
      </c>
      <c r="P50" s="78">
        <v>1E-4</v>
      </c>
      <c r="Q50" s="78">
        <v>9.3299999999999994E-2</v>
      </c>
      <c r="R50" s="78">
        <v>1.78E-2</v>
      </c>
    </row>
    <row r="51" spans="2:18">
      <c r="B51" t="s">
        <v>299</v>
      </c>
      <c r="C51" t="s">
        <v>300</v>
      </c>
      <c r="D51" t="s">
        <v>100</v>
      </c>
      <c r="E51" t="s">
        <v>231</v>
      </c>
      <c r="G51"/>
      <c r="H51" s="77">
        <v>8.08</v>
      </c>
      <c r="I51" t="s">
        <v>102</v>
      </c>
      <c r="J51" s="78">
        <v>1.2999999999999999E-2</v>
      </c>
      <c r="K51" s="78">
        <v>4.2700000000000002E-2</v>
      </c>
      <c r="L51" s="77">
        <v>4039061.94</v>
      </c>
      <c r="M51" s="77">
        <v>79.739999999999995</v>
      </c>
      <c r="N51" s="77">
        <v>0</v>
      </c>
      <c r="O51" s="77">
        <v>3220.7479909560002</v>
      </c>
      <c r="P51" s="78">
        <v>2.9999999999999997E-4</v>
      </c>
      <c r="Q51" s="78">
        <v>0.15210000000000001</v>
      </c>
      <c r="R51" s="78">
        <v>2.9000000000000001E-2</v>
      </c>
    </row>
    <row r="52" spans="2:18">
      <c r="B52" t="s">
        <v>301</v>
      </c>
      <c r="C52" t="s">
        <v>302</v>
      </c>
      <c r="D52" t="s">
        <v>100</v>
      </c>
      <c r="E52" t="s">
        <v>231</v>
      </c>
      <c r="G52"/>
      <c r="H52" s="77">
        <v>0.17</v>
      </c>
      <c r="I52" t="s">
        <v>102</v>
      </c>
      <c r="J52" s="78">
        <v>1.4999999999999999E-2</v>
      </c>
      <c r="K52" s="78">
        <v>4.3999999999999997E-2</v>
      </c>
      <c r="L52" s="77">
        <v>4722.3</v>
      </c>
      <c r="M52" s="77">
        <v>100.76</v>
      </c>
      <c r="N52" s="77">
        <v>0</v>
      </c>
      <c r="O52" s="77">
        <v>4.7581894800000004</v>
      </c>
      <c r="P52" s="78">
        <v>0</v>
      </c>
      <c r="Q52" s="78">
        <v>2.0000000000000001E-4</v>
      </c>
      <c r="R52" s="78">
        <v>0</v>
      </c>
    </row>
    <row r="53" spans="2:18">
      <c r="B53" t="s">
        <v>303</v>
      </c>
      <c r="C53" t="s">
        <v>304</v>
      </c>
      <c r="D53" t="s">
        <v>100</v>
      </c>
      <c r="E53" t="s">
        <v>231</v>
      </c>
      <c r="G53"/>
      <c r="H53" s="77">
        <v>12.11</v>
      </c>
      <c r="I53" t="s">
        <v>102</v>
      </c>
      <c r="J53" s="78">
        <v>1.4999999999999999E-2</v>
      </c>
      <c r="K53" s="78">
        <v>4.3900000000000002E-2</v>
      </c>
      <c r="L53" s="77">
        <v>2369423.84</v>
      </c>
      <c r="M53" s="77">
        <v>71.599999999999994</v>
      </c>
      <c r="N53" s="77">
        <v>0</v>
      </c>
      <c r="O53" s="77">
        <v>1696.50746944</v>
      </c>
      <c r="P53" s="78">
        <v>1E-4</v>
      </c>
      <c r="Q53" s="78">
        <v>8.0100000000000005E-2</v>
      </c>
      <c r="R53" s="78">
        <v>1.5299999999999999E-2</v>
      </c>
    </row>
    <row r="54" spans="2:18">
      <c r="B54" s="79" t="s">
        <v>305</v>
      </c>
      <c r="C54" s="16"/>
      <c r="D54" s="16"/>
      <c r="H54" s="81">
        <v>0</v>
      </c>
      <c r="K54" s="80">
        <v>0</v>
      </c>
      <c r="L54" s="81">
        <v>0</v>
      </c>
      <c r="N54" s="81">
        <v>0</v>
      </c>
      <c r="O54" s="81">
        <v>0</v>
      </c>
      <c r="Q54" s="80">
        <v>0</v>
      </c>
      <c r="R54" s="80">
        <v>0</v>
      </c>
    </row>
    <row r="55" spans="2:18">
      <c r="B55" t="s">
        <v>212</v>
      </c>
      <c r="C55" t="s">
        <v>212</v>
      </c>
      <c r="D55" s="16"/>
      <c r="E55" t="s">
        <v>212</v>
      </c>
      <c r="H55" s="77">
        <v>0</v>
      </c>
      <c r="I55" t="s">
        <v>212</v>
      </c>
      <c r="J55" s="78">
        <v>0</v>
      </c>
      <c r="K55" s="78">
        <v>0</v>
      </c>
      <c r="L55" s="77">
        <v>0</v>
      </c>
      <c r="M55" s="77">
        <v>0</v>
      </c>
      <c r="O55" s="77">
        <v>0</v>
      </c>
      <c r="P55" s="78">
        <v>0</v>
      </c>
      <c r="Q55" s="78">
        <v>0</v>
      </c>
      <c r="R55" s="78">
        <v>0</v>
      </c>
    </row>
    <row r="56" spans="2:18">
      <c r="B56" s="79" t="s">
        <v>306</v>
      </c>
      <c r="C56" s="16"/>
      <c r="D56" s="16"/>
      <c r="H56" s="81">
        <v>0</v>
      </c>
      <c r="K56" s="80">
        <v>0</v>
      </c>
      <c r="L56" s="81">
        <v>0</v>
      </c>
      <c r="N56" s="81">
        <v>0</v>
      </c>
      <c r="O56" s="81">
        <v>0</v>
      </c>
      <c r="Q56" s="80">
        <v>0</v>
      </c>
      <c r="R56" s="80">
        <v>0</v>
      </c>
    </row>
    <row r="57" spans="2:18">
      <c r="B57" t="s">
        <v>212</v>
      </c>
      <c r="C57" t="s">
        <v>212</v>
      </c>
      <c r="D57" s="16"/>
      <c r="E57" t="s">
        <v>212</v>
      </c>
      <c r="H57" s="77">
        <v>0</v>
      </c>
      <c r="I57" t="s">
        <v>212</v>
      </c>
      <c r="J57" s="78">
        <v>0</v>
      </c>
      <c r="K57" s="78">
        <v>0</v>
      </c>
      <c r="L57" s="77">
        <v>0</v>
      </c>
      <c r="M57" s="77">
        <v>0</v>
      </c>
      <c r="O57" s="77">
        <v>0</v>
      </c>
      <c r="P57" s="78">
        <v>0</v>
      </c>
      <c r="Q57" s="78">
        <v>0</v>
      </c>
      <c r="R57" s="78">
        <v>0</v>
      </c>
    </row>
    <row r="58" spans="2:18">
      <c r="B58" s="79" t="s">
        <v>224</v>
      </c>
      <c r="C58" s="16"/>
      <c r="D58" s="16"/>
      <c r="H58" s="81">
        <v>16.559999999999999</v>
      </c>
      <c r="K58" s="80">
        <v>6.2399999999999997E-2</v>
      </c>
      <c r="L58" s="81">
        <v>7492.68</v>
      </c>
      <c r="N58" s="81">
        <v>0</v>
      </c>
      <c r="O58" s="81">
        <v>21.2287716609036</v>
      </c>
      <c r="Q58" s="80">
        <v>1E-3</v>
      </c>
      <c r="R58" s="80">
        <v>2.0000000000000001E-4</v>
      </c>
    </row>
    <row r="59" spans="2:18">
      <c r="B59" s="79" t="s">
        <v>307</v>
      </c>
      <c r="C59" s="16"/>
      <c r="D59" s="16"/>
      <c r="H59" s="81">
        <v>16.559999999999999</v>
      </c>
      <c r="K59" s="80">
        <v>6.2399999999999997E-2</v>
      </c>
      <c r="L59" s="81">
        <v>7492.68</v>
      </c>
      <c r="N59" s="81">
        <v>0</v>
      </c>
      <c r="O59" s="81">
        <v>21.2287716609036</v>
      </c>
      <c r="Q59" s="80">
        <v>1E-3</v>
      </c>
      <c r="R59" s="80">
        <v>2.0000000000000001E-4</v>
      </c>
    </row>
    <row r="60" spans="2:18">
      <c r="B60" t="s">
        <v>308</v>
      </c>
      <c r="C60" t="s">
        <v>309</v>
      </c>
      <c r="D60" t="s">
        <v>123</v>
      </c>
      <c r="E60" t="s">
        <v>882</v>
      </c>
      <c r="F60" t="s">
        <v>2060</v>
      </c>
      <c r="G60"/>
      <c r="H60" s="77">
        <v>16.559999999999999</v>
      </c>
      <c r="I60" t="s">
        <v>106</v>
      </c>
      <c r="J60" s="78">
        <v>4.4999999999999998E-2</v>
      </c>
      <c r="K60" s="78">
        <v>6.2399999999999997E-2</v>
      </c>
      <c r="L60" s="77">
        <v>7492.68</v>
      </c>
      <c r="M60" s="77">
        <v>73.61050033365899</v>
      </c>
      <c r="N60" s="77">
        <v>0</v>
      </c>
      <c r="O60" s="77">
        <v>21.2287716609036</v>
      </c>
      <c r="P60" s="78">
        <v>0</v>
      </c>
      <c r="Q60" s="78">
        <v>1E-3</v>
      </c>
      <c r="R60" s="78">
        <v>2.0000000000000001E-4</v>
      </c>
    </row>
    <row r="61" spans="2:18">
      <c r="B61" s="79" t="s">
        <v>311</v>
      </c>
      <c r="C61" s="16"/>
      <c r="D61" s="16"/>
      <c r="H61" s="81">
        <v>0</v>
      </c>
      <c r="K61" s="80">
        <v>0</v>
      </c>
      <c r="L61" s="81">
        <v>0</v>
      </c>
      <c r="N61" s="81">
        <v>0</v>
      </c>
      <c r="O61" s="81">
        <v>0</v>
      </c>
      <c r="Q61" s="80">
        <v>0</v>
      </c>
      <c r="R61" s="80">
        <v>0</v>
      </c>
    </row>
    <row r="62" spans="2:18">
      <c r="B62" t="s">
        <v>212</v>
      </c>
      <c r="C62" t="s">
        <v>212</v>
      </c>
      <c r="D62" s="16"/>
      <c r="E62" t="s">
        <v>212</v>
      </c>
      <c r="H62" s="77">
        <v>0</v>
      </c>
      <c r="I62" t="s">
        <v>212</v>
      </c>
      <c r="J62" s="78">
        <v>0</v>
      </c>
      <c r="K62" s="78">
        <v>0</v>
      </c>
      <c r="L62" s="77">
        <v>0</v>
      </c>
      <c r="M62" s="77">
        <v>0</v>
      </c>
      <c r="O62" s="77">
        <v>0</v>
      </c>
      <c r="P62" s="78">
        <v>0</v>
      </c>
      <c r="Q62" s="78">
        <v>0</v>
      </c>
      <c r="R62" s="78">
        <v>0</v>
      </c>
    </row>
    <row r="63" spans="2:18">
      <c r="B63" t="s">
        <v>312</v>
      </c>
      <c r="C63" s="16"/>
      <c r="D63" s="16"/>
    </row>
    <row r="64" spans="2:18">
      <c r="B64" t="s">
        <v>313</v>
      </c>
      <c r="C64" s="16"/>
      <c r="D64" s="16"/>
    </row>
    <row r="65" spans="2:4">
      <c r="B65" t="s">
        <v>314</v>
      </c>
      <c r="C65" s="16"/>
      <c r="D65" s="16"/>
    </row>
    <row r="66" spans="2:4">
      <c r="B66" t="s">
        <v>315</v>
      </c>
      <c r="C66" s="16"/>
      <c r="D66" s="16"/>
    </row>
    <row r="67" spans="2:4">
      <c r="C67" s="16"/>
      <c r="D67" s="16"/>
    </row>
    <row r="68" spans="2:4">
      <c r="C68" s="16"/>
      <c r="D68" s="16"/>
    </row>
    <row r="69" spans="2:4">
      <c r="C69" s="16"/>
      <c r="D69" s="16"/>
    </row>
    <row r="70" spans="2:4">
      <c r="C70" s="16"/>
      <c r="D70" s="16"/>
    </row>
    <row r="71" spans="2:4">
      <c r="C71" s="16"/>
      <c r="D71" s="16"/>
    </row>
    <row r="72" spans="2:4">
      <c r="C72" s="16"/>
      <c r="D72" s="16"/>
    </row>
    <row r="73" spans="2:4">
      <c r="C73" s="16"/>
      <c r="D73" s="16"/>
    </row>
    <row r="74" spans="2:4">
      <c r="C74" s="16"/>
      <c r="D74" s="16"/>
    </row>
    <row r="75" spans="2:4">
      <c r="C75" s="16"/>
      <c r="D75" s="16"/>
    </row>
    <row r="76" spans="2:4">
      <c r="C76" s="16"/>
      <c r="D76" s="16"/>
    </row>
    <row r="77" spans="2:4">
      <c r="C77" s="16"/>
      <c r="D77" s="16"/>
    </row>
    <row r="78" spans="2:4">
      <c r="C78" s="16"/>
      <c r="D78" s="16"/>
    </row>
    <row r="79" spans="2:4">
      <c r="C79" s="16"/>
      <c r="D79" s="16"/>
    </row>
    <row r="80" spans="2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O5:XFD1048576 N5:N7 N9 N11:N1048576 A5:M1048576 A1:XFD4" xr:uid="{00000000-0002-0000-0200-000000000000}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s="82">
        <v>45106</v>
      </c>
    </row>
    <row r="2" spans="2:23">
      <c r="B2" s="2" t="s">
        <v>1</v>
      </c>
      <c r="C2" s="12" t="s">
        <v>2099</v>
      </c>
    </row>
    <row r="3" spans="2:23">
      <c r="B3" s="2" t="s">
        <v>2</v>
      </c>
      <c r="C3" s="26" t="s">
        <v>2100</v>
      </c>
    </row>
    <row r="4" spans="2:23">
      <c r="B4" s="2" t="s">
        <v>3</v>
      </c>
      <c r="C4" s="83" t="s">
        <v>196</v>
      </c>
    </row>
    <row r="5" spans="2:23">
      <c r="B5" s="2"/>
    </row>
    <row r="7" spans="2:23" ht="26.25" customHeight="1">
      <c r="B7" s="111" t="s">
        <v>178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3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173</v>
      </c>
      <c r="L8" s="28" t="s">
        <v>186</v>
      </c>
      <c r="M8" s="28" t="s">
        <v>174</v>
      </c>
      <c r="N8" s="28" t="s">
        <v>73</v>
      </c>
      <c r="O8" s="28" t="s">
        <v>57</v>
      </c>
      <c r="P8" s="36" t="s">
        <v>182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183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204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1959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212</v>
      </c>
      <c r="C14" t="s">
        <v>212</v>
      </c>
      <c r="D14" t="s">
        <v>212</v>
      </c>
      <c r="E14" t="s">
        <v>212</v>
      </c>
      <c r="F14" s="15"/>
      <c r="G14" s="15"/>
      <c r="H14" s="77">
        <v>0</v>
      </c>
      <c r="I14" t="s">
        <v>212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1960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212</v>
      </c>
      <c r="C16" t="s">
        <v>212</v>
      </c>
      <c r="D16" t="s">
        <v>212</v>
      </c>
      <c r="E16" t="s">
        <v>212</v>
      </c>
      <c r="F16" s="15"/>
      <c r="G16" s="15"/>
      <c r="H16" s="77">
        <v>0</v>
      </c>
      <c r="I16" t="s">
        <v>212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317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212</v>
      </c>
      <c r="C18" t="s">
        <v>212</v>
      </c>
      <c r="D18" t="s">
        <v>212</v>
      </c>
      <c r="E18" t="s">
        <v>212</v>
      </c>
      <c r="F18" s="15"/>
      <c r="G18" s="15"/>
      <c r="H18" s="77">
        <v>0</v>
      </c>
      <c r="I18" t="s">
        <v>212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848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212</v>
      </c>
      <c r="C20" t="s">
        <v>212</v>
      </c>
      <c r="D20" t="s">
        <v>212</v>
      </c>
      <c r="E20" t="s">
        <v>212</v>
      </c>
      <c r="F20" s="15"/>
      <c r="G20" s="15"/>
      <c r="H20" s="77">
        <v>0</v>
      </c>
      <c r="I20" t="s">
        <v>212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224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318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212</v>
      </c>
      <c r="C23" t="s">
        <v>212</v>
      </c>
      <c r="D23" t="s">
        <v>212</v>
      </c>
      <c r="E23" t="s">
        <v>212</v>
      </c>
      <c r="H23" s="77">
        <v>0</v>
      </c>
      <c r="I23" t="s">
        <v>212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319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212</v>
      </c>
      <c r="C25" t="s">
        <v>212</v>
      </c>
      <c r="D25" t="s">
        <v>212</v>
      </c>
      <c r="E25" t="s">
        <v>212</v>
      </c>
      <c r="H25" s="77">
        <v>0</v>
      </c>
      <c r="I25" t="s">
        <v>212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226</v>
      </c>
      <c r="D26" s="16"/>
    </row>
    <row r="27" spans="2:23">
      <c r="B27" t="s">
        <v>312</v>
      </c>
      <c r="D27" s="16"/>
    </row>
    <row r="28" spans="2:23">
      <c r="B28" t="s">
        <v>313</v>
      </c>
      <c r="D28" s="16"/>
    </row>
    <row r="29" spans="2:23">
      <c r="B29" t="s">
        <v>314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 xr:uid="{00000000-0002-0000-1D00-000000000000}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s="82">
        <v>45106</v>
      </c>
      <c r="E1" s="16"/>
      <c r="F1" s="16"/>
      <c r="G1" s="16"/>
    </row>
    <row r="2" spans="2:68">
      <c r="B2" s="2" t="s">
        <v>1</v>
      </c>
      <c r="C2" s="12" t="s">
        <v>2099</v>
      </c>
      <c r="E2" s="16"/>
      <c r="F2" s="16"/>
      <c r="G2" s="16"/>
    </row>
    <row r="3" spans="2:68">
      <c r="B3" s="2" t="s">
        <v>2</v>
      </c>
      <c r="C3" s="26" t="s">
        <v>2100</v>
      </c>
      <c r="E3" s="16"/>
      <c r="F3" s="16"/>
      <c r="G3" s="16"/>
    </row>
    <row r="4" spans="2:68">
      <c r="B4" s="2" t="s">
        <v>3</v>
      </c>
      <c r="C4" s="83" t="s">
        <v>196</v>
      </c>
      <c r="E4" s="16"/>
      <c r="F4" s="16"/>
      <c r="G4" s="16"/>
    </row>
    <row r="6" spans="2:68" ht="26.25" customHeight="1">
      <c r="B6" s="106" t="s">
        <v>68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10"/>
      <c r="BP6" s="19"/>
    </row>
    <row r="7" spans="2:68" ht="26.25" customHeight="1">
      <c r="B7" s="106" t="s">
        <v>82</v>
      </c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10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186</v>
      </c>
      <c r="P8" s="18" t="s">
        <v>187</v>
      </c>
      <c r="Q8" s="38" t="s">
        <v>191</v>
      </c>
      <c r="R8" s="18" t="s">
        <v>56</v>
      </c>
      <c r="S8" s="18" t="s">
        <v>73</v>
      </c>
      <c r="T8" s="18" t="s">
        <v>57</v>
      </c>
      <c r="U8" s="39" t="s">
        <v>182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183</v>
      </c>
      <c r="P9" s="21"/>
      <c r="Q9" s="21" t="s">
        <v>184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185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204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316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212</v>
      </c>
      <c r="C14" t="s">
        <v>212</v>
      </c>
      <c r="D14" s="16"/>
      <c r="E14" s="16"/>
      <c r="F14" s="16"/>
      <c r="G14" t="s">
        <v>212</v>
      </c>
      <c r="H14" t="s">
        <v>212</v>
      </c>
      <c r="K14" s="77">
        <v>0</v>
      </c>
      <c r="L14" t="s">
        <v>212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254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212</v>
      </c>
      <c r="C16" t="s">
        <v>212</v>
      </c>
      <c r="D16" s="16"/>
      <c r="E16" s="16"/>
      <c r="F16" s="16"/>
      <c r="G16" t="s">
        <v>212</v>
      </c>
      <c r="H16" t="s">
        <v>212</v>
      </c>
      <c r="K16" s="77">
        <v>0</v>
      </c>
      <c r="L16" t="s">
        <v>212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317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212</v>
      </c>
      <c r="C18" t="s">
        <v>212</v>
      </c>
      <c r="D18" s="16"/>
      <c r="E18" s="16"/>
      <c r="F18" s="16"/>
      <c r="G18" t="s">
        <v>212</v>
      </c>
      <c r="H18" t="s">
        <v>212</v>
      </c>
      <c r="K18" s="77">
        <v>0</v>
      </c>
      <c r="L18" t="s">
        <v>212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224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318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212</v>
      </c>
      <c r="C21" t="s">
        <v>212</v>
      </c>
      <c r="D21" s="16"/>
      <c r="E21" s="16"/>
      <c r="F21" s="16"/>
      <c r="G21" t="s">
        <v>212</v>
      </c>
      <c r="H21" t="s">
        <v>212</v>
      </c>
      <c r="K21" s="77">
        <v>0</v>
      </c>
      <c r="L21" t="s">
        <v>212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319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212</v>
      </c>
      <c r="C23" t="s">
        <v>212</v>
      </c>
      <c r="D23" s="16"/>
      <c r="E23" s="16"/>
      <c r="F23" s="16"/>
      <c r="G23" t="s">
        <v>212</v>
      </c>
      <c r="H23" t="s">
        <v>212</v>
      </c>
      <c r="K23" s="77">
        <v>0</v>
      </c>
      <c r="L23" t="s">
        <v>212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226</v>
      </c>
      <c r="C24" s="16"/>
      <c r="D24" s="16"/>
      <c r="E24" s="16"/>
      <c r="F24" s="16"/>
      <c r="G24" s="16"/>
    </row>
    <row r="25" spans="2:21">
      <c r="B25" t="s">
        <v>312</v>
      </c>
      <c r="C25" s="16"/>
      <c r="D25" s="16"/>
      <c r="E25" s="16"/>
      <c r="F25" s="16"/>
      <c r="G25" s="16"/>
    </row>
    <row r="26" spans="2:21">
      <c r="B26" t="s">
        <v>313</v>
      </c>
      <c r="C26" s="16"/>
      <c r="D26" s="16"/>
      <c r="E26" s="16"/>
      <c r="F26" s="16"/>
      <c r="G26" s="16"/>
    </row>
    <row r="27" spans="2:21">
      <c r="B27" t="s">
        <v>314</v>
      </c>
      <c r="C27" s="16"/>
      <c r="D27" s="16"/>
      <c r="E27" s="16"/>
      <c r="F27" s="16"/>
      <c r="G27" s="16"/>
    </row>
    <row r="28" spans="2:21">
      <c r="B28" t="s">
        <v>315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 xr:uid="{00000000-0002-0000-0300-000000000000}">
      <formula1>$BM$6:$BM$11</formula1>
    </dataValidation>
    <dataValidation type="list" allowBlank="1" showInputMessage="1" showErrorMessage="1" sqref="L12:L466" xr:uid="{00000000-0002-0000-0300-000001000000}">
      <formula1>$BP$6:$BP$11</formula1>
    </dataValidation>
    <dataValidation type="list" allowBlank="1" showInputMessage="1" showErrorMessage="1" sqref="E12:E183" xr:uid="{00000000-0002-0000-0300-000002000000}">
      <formula1>$BK$6:$BK$11</formula1>
    </dataValidation>
    <dataValidation type="list" allowBlank="1" showInputMessage="1" showErrorMessage="1" sqref="I12:I466" xr:uid="{00000000-0002-0000-0300-000003000000}">
      <formula1>$BO$6:$BO$9</formula1>
    </dataValidation>
    <dataValidation allowBlank="1" showInputMessage="1" showErrorMessage="1" sqref="Q9 A1:XFD4" xr:uid="{00000000-0002-0000-0300-000004000000}"/>
    <dataValidation type="list" allowBlank="1" showInputMessage="1" showErrorMessage="1" sqref="E184:E691" xr:uid="{00000000-0002-0000-0300-000005000000}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4"/>
    <pageSetUpPr fitToPage="1"/>
  </sheetPr>
  <dimension ref="B1:BN806"/>
  <sheetViews>
    <sheetView rightToLeft="1" workbookViewId="0">
      <selection activeCell="T11" sqref="T11:U33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s="82">
        <v>45106</v>
      </c>
      <c r="E1" s="16"/>
      <c r="F1" s="16"/>
    </row>
    <row r="2" spans="2:66">
      <c r="B2" s="2" t="s">
        <v>1</v>
      </c>
      <c r="C2" s="12" t="s">
        <v>2099</v>
      </c>
      <c r="E2" s="16"/>
      <c r="F2" s="16"/>
    </row>
    <row r="3" spans="2:66">
      <c r="B3" s="2" t="s">
        <v>2</v>
      </c>
      <c r="C3" s="26" t="s">
        <v>2100</v>
      </c>
      <c r="E3" s="16"/>
      <c r="F3" s="16"/>
    </row>
    <row r="4" spans="2:66">
      <c r="B4" s="2" t="s">
        <v>3</v>
      </c>
      <c r="C4" s="83" t="s">
        <v>196</v>
      </c>
      <c r="E4" s="16"/>
      <c r="F4" s="16"/>
    </row>
    <row r="6" spans="2:66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3"/>
    </row>
    <row r="7" spans="2:66" ht="26.25" customHeight="1">
      <c r="B7" s="111" t="s">
        <v>89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3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186</v>
      </c>
      <c r="P8" s="28" t="s">
        <v>187</v>
      </c>
      <c r="Q8" s="38" t="s">
        <v>191</v>
      </c>
      <c r="R8" s="28" t="s">
        <v>56</v>
      </c>
      <c r="S8" s="18" t="s">
        <v>73</v>
      </c>
      <c r="T8" s="28" t="s">
        <v>57</v>
      </c>
      <c r="U8" s="28" t="s">
        <v>182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183</v>
      </c>
      <c r="P9" s="31"/>
      <c r="Q9" s="21" t="s">
        <v>184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185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5">
        <v>4.58</v>
      </c>
      <c r="L11" s="7"/>
      <c r="M11" s="7"/>
      <c r="N11" s="76">
        <v>4.7300000000000002E-2</v>
      </c>
      <c r="O11" s="75">
        <f>O12+O231</f>
        <v>22799108.510000002</v>
      </c>
      <c r="P11" s="33"/>
      <c r="Q11" s="75">
        <f t="shared" ref="Q11:R11" si="0">Q12+Q231</f>
        <v>108.55544000000002</v>
      </c>
      <c r="R11" s="75">
        <f t="shared" si="0"/>
        <v>29978.41048268709</v>
      </c>
      <c r="S11" s="7"/>
      <c r="T11" s="76">
        <f>R11/$R$11</f>
        <v>1</v>
      </c>
      <c r="U11" s="76">
        <f>R11/'סכום נכסי הקרן'!$C$42</f>
        <v>0.27037563709027951</v>
      </c>
      <c r="V11" s="35"/>
      <c r="BI11" s="16"/>
      <c r="BJ11" s="19"/>
      <c r="BK11" s="16"/>
      <c r="BN11" s="16"/>
    </row>
    <row r="12" spans="2:66">
      <c r="B12" s="79" t="s">
        <v>204</v>
      </c>
      <c r="C12" s="16"/>
      <c r="D12" s="16"/>
      <c r="E12" s="16"/>
      <c r="F12" s="16"/>
      <c r="K12" s="81">
        <v>4.4800000000000004</v>
      </c>
      <c r="N12" s="80">
        <v>3.9399999999999998E-2</v>
      </c>
      <c r="O12" s="81">
        <f>O13+O161+O226+O229</f>
        <v>21072961.700000003</v>
      </c>
      <c r="Q12" s="81">
        <f t="shared" ref="Q12:R12" si="1">Q13+Q161+Q226+Q229</f>
        <v>108.55544000000002</v>
      </c>
      <c r="R12" s="81">
        <f t="shared" si="1"/>
        <v>23679.606721117005</v>
      </c>
      <c r="T12" s="80">
        <f t="shared" ref="T12:T75" si="2">R12/$R$11</f>
        <v>0.78988866787291057</v>
      </c>
      <c r="U12" s="80">
        <f>R12/'סכום נכסי הקרן'!$C$42</f>
        <v>0.21356665180653042</v>
      </c>
    </row>
    <row r="13" spans="2:66">
      <c r="B13" s="79" t="s">
        <v>316</v>
      </c>
      <c r="C13" s="16"/>
      <c r="D13" s="16"/>
      <c r="E13" s="16"/>
      <c r="F13" s="16"/>
      <c r="K13" s="81">
        <v>4.59</v>
      </c>
      <c r="N13" s="80">
        <v>3.5200000000000002E-2</v>
      </c>
      <c r="O13" s="81">
        <f>SUM(O14:O160)</f>
        <v>16636315.760000005</v>
      </c>
      <c r="Q13" s="81">
        <f t="shared" ref="Q13:R13" si="3">SUM(Q14:Q160)</f>
        <v>90.460740000000015</v>
      </c>
      <c r="R13" s="81">
        <f t="shared" si="3"/>
        <v>19601.216186647005</v>
      </c>
      <c r="T13" s="80">
        <f t="shared" si="2"/>
        <v>0.65384441239694657</v>
      </c>
      <c r="U13" s="80">
        <f>R13/'סכום נכסי הקרן'!$C$42</f>
        <v>0.1767835995597439</v>
      </c>
    </row>
    <row r="14" spans="2:66">
      <c r="B14" t="s">
        <v>320</v>
      </c>
      <c r="C14" t="s">
        <v>321</v>
      </c>
      <c r="D14" t="s">
        <v>100</v>
      </c>
      <c r="E14" t="s">
        <v>123</v>
      </c>
      <c r="F14" t="s">
        <v>322</v>
      </c>
      <c r="G14" t="s">
        <v>323</v>
      </c>
      <c r="H14" t="s">
        <v>324</v>
      </c>
      <c r="I14" t="s">
        <v>149</v>
      </c>
      <c r="J14"/>
      <c r="K14" s="77">
        <v>6.72</v>
      </c>
      <c r="L14" t="s">
        <v>102</v>
      </c>
      <c r="M14" s="78">
        <v>2E-3</v>
      </c>
      <c r="N14" s="78">
        <v>2.4199999999999999E-2</v>
      </c>
      <c r="O14" s="77">
        <v>21739.61</v>
      </c>
      <c r="P14" s="77">
        <v>96.35</v>
      </c>
      <c r="Q14" s="77">
        <v>0</v>
      </c>
      <c r="R14" s="77">
        <v>20.946114235</v>
      </c>
      <c r="S14" s="78">
        <v>0</v>
      </c>
      <c r="T14" s="78">
        <f t="shared" si="2"/>
        <v>6.9870663246460803E-4</v>
      </c>
      <c r="U14" s="78">
        <f>R14/'סכום נכסי הקרן'!$C$42</f>
        <v>1.8891325089182215E-4</v>
      </c>
    </row>
    <row r="15" spans="2:66">
      <c r="B15" t="s">
        <v>325</v>
      </c>
      <c r="C15" t="s">
        <v>326</v>
      </c>
      <c r="D15" t="s">
        <v>100</v>
      </c>
      <c r="E15" t="s">
        <v>123</v>
      </c>
      <c r="F15" t="s">
        <v>322</v>
      </c>
      <c r="G15" t="s">
        <v>323</v>
      </c>
      <c r="H15" t="s">
        <v>324</v>
      </c>
      <c r="I15" t="s">
        <v>149</v>
      </c>
      <c r="J15"/>
      <c r="K15" s="77">
        <v>2.73</v>
      </c>
      <c r="L15" t="s">
        <v>102</v>
      </c>
      <c r="M15" s="78">
        <v>3.8E-3</v>
      </c>
      <c r="N15" s="78">
        <v>2.3800000000000002E-2</v>
      </c>
      <c r="O15" s="77">
        <v>139802.07999999999</v>
      </c>
      <c r="P15" s="77">
        <v>104.01</v>
      </c>
      <c r="Q15" s="77">
        <v>0</v>
      </c>
      <c r="R15" s="77">
        <v>145.408143408</v>
      </c>
      <c r="S15" s="78">
        <v>0</v>
      </c>
      <c r="T15" s="78">
        <f t="shared" si="2"/>
        <v>4.8504287274328652E-3</v>
      </c>
      <c r="U15" s="78">
        <f>R15/'סכום נכסי הקרן'!$C$42</f>
        <v>1.3114377573406545E-3</v>
      </c>
    </row>
    <row r="16" spans="2:66">
      <c r="B16" t="s">
        <v>327</v>
      </c>
      <c r="C16" t="s">
        <v>328</v>
      </c>
      <c r="D16" t="s">
        <v>100</v>
      </c>
      <c r="E16" t="s">
        <v>123</v>
      </c>
      <c r="F16" t="s">
        <v>329</v>
      </c>
      <c r="G16" t="s">
        <v>127</v>
      </c>
      <c r="H16" t="s">
        <v>207</v>
      </c>
      <c r="I16" t="s">
        <v>208</v>
      </c>
      <c r="J16"/>
      <c r="K16" s="77">
        <v>12.17</v>
      </c>
      <c r="L16" t="s">
        <v>102</v>
      </c>
      <c r="M16" s="78">
        <v>2.07E-2</v>
      </c>
      <c r="N16" s="78">
        <v>2.7099999999999999E-2</v>
      </c>
      <c r="O16" s="77">
        <v>391332.77</v>
      </c>
      <c r="P16" s="77">
        <v>102.43</v>
      </c>
      <c r="Q16" s="77">
        <v>0</v>
      </c>
      <c r="R16" s="77">
        <v>400.842156311</v>
      </c>
      <c r="S16" s="78">
        <v>1E-4</v>
      </c>
      <c r="T16" s="78">
        <f t="shared" si="2"/>
        <v>1.3371027678151629E-2</v>
      </c>
      <c r="U16" s="78">
        <f>R16/'סכום נכסי הקרן'!$C$42</f>
        <v>3.6152001270320076E-3</v>
      </c>
    </row>
    <row r="17" spans="2:21">
      <c r="B17" t="s">
        <v>330</v>
      </c>
      <c r="C17" t="s">
        <v>331</v>
      </c>
      <c r="D17" t="s">
        <v>100</v>
      </c>
      <c r="E17" t="s">
        <v>123</v>
      </c>
      <c r="F17" t="s">
        <v>332</v>
      </c>
      <c r="G17" t="s">
        <v>323</v>
      </c>
      <c r="H17" t="s">
        <v>324</v>
      </c>
      <c r="I17" t="s">
        <v>149</v>
      </c>
      <c r="J17"/>
      <c r="K17" s="77">
        <v>3.47</v>
      </c>
      <c r="L17" t="s">
        <v>102</v>
      </c>
      <c r="M17" s="78">
        <v>1.7500000000000002E-2</v>
      </c>
      <c r="N17" s="78">
        <v>2.4299999999999999E-2</v>
      </c>
      <c r="O17" s="77">
        <v>0.01</v>
      </c>
      <c r="P17" s="77">
        <v>109.67</v>
      </c>
      <c r="Q17" s="77">
        <v>0</v>
      </c>
      <c r="R17" s="77">
        <v>1.0967E-5</v>
      </c>
      <c r="S17" s="78">
        <v>0</v>
      </c>
      <c r="T17" s="78">
        <f t="shared" si="2"/>
        <v>3.658299363915102E-10</v>
      </c>
      <c r="U17" s="78">
        <f>R17/'סכום נכסי הקרן'!$C$42</f>
        <v>9.8911502118550994E-11</v>
      </c>
    </row>
    <row r="18" spans="2:21">
      <c r="B18" t="s">
        <v>333</v>
      </c>
      <c r="C18" t="s">
        <v>334</v>
      </c>
      <c r="D18" t="s">
        <v>100</v>
      </c>
      <c r="E18" t="s">
        <v>123</v>
      </c>
      <c r="F18" t="s">
        <v>335</v>
      </c>
      <c r="G18" t="s">
        <v>336</v>
      </c>
      <c r="H18" t="s">
        <v>337</v>
      </c>
      <c r="I18" t="s">
        <v>149</v>
      </c>
      <c r="J18"/>
      <c r="K18" s="77">
        <v>1.86</v>
      </c>
      <c r="L18" t="s">
        <v>102</v>
      </c>
      <c r="M18" s="78">
        <v>4.4999999999999998E-2</v>
      </c>
      <c r="N18" s="78">
        <v>2.63E-2</v>
      </c>
      <c r="O18" s="77">
        <v>128251.02</v>
      </c>
      <c r="P18" s="77">
        <v>117.23</v>
      </c>
      <c r="Q18" s="77">
        <v>0</v>
      </c>
      <c r="R18" s="77">
        <v>150.34867074600001</v>
      </c>
      <c r="S18" s="78">
        <v>0</v>
      </c>
      <c r="T18" s="78">
        <f t="shared" si="2"/>
        <v>5.0152315724954219E-3</v>
      </c>
      <c r="U18" s="78">
        <f>R18/'סכום נכסי הקרן'!$C$42</f>
        <v>1.355996431568734E-3</v>
      </c>
    </row>
    <row r="19" spans="2:21">
      <c r="B19" t="s">
        <v>338</v>
      </c>
      <c r="C19" t="s">
        <v>339</v>
      </c>
      <c r="D19" t="s">
        <v>100</v>
      </c>
      <c r="E19" t="s">
        <v>123</v>
      </c>
      <c r="F19" t="s">
        <v>335</v>
      </c>
      <c r="G19" t="s">
        <v>336</v>
      </c>
      <c r="H19" t="s">
        <v>337</v>
      </c>
      <c r="I19" t="s">
        <v>149</v>
      </c>
      <c r="J19"/>
      <c r="K19" s="77">
        <v>4.2</v>
      </c>
      <c r="L19" t="s">
        <v>102</v>
      </c>
      <c r="M19" s="78">
        <v>3.85E-2</v>
      </c>
      <c r="N19" s="78">
        <v>2.5499999999999998E-2</v>
      </c>
      <c r="O19" s="77">
        <v>304750.87</v>
      </c>
      <c r="P19" s="77">
        <v>120.55</v>
      </c>
      <c r="Q19" s="77">
        <v>0</v>
      </c>
      <c r="R19" s="77">
        <v>367.37717378500002</v>
      </c>
      <c r="S19" s="78">
        <v>1E-4</v>
      </c>
      <c r="T19" s="78">
        <f t="shared" si="2"/>
        <v>1.2254724912688916E-2</v>
      </c>
      <c r="U19" s="78">
        <f>R19/'סכום נכסי הקרן'!$C$42</f>
        <v>3.3133790556343855E-3</v>
      </c>
    </row>
    <row r="20" spans="2:21">
      <c r="B20" t="s">
        <v>340</v>
      </c>
      <c r="C20" t="s">
        <v>341</v>
      </c>
      <c r="D20" t="s">
        <v>100</v>
      </c>
      <c r="E20" t="s">
        <v>123</v>
      </c>
      <c r="F20" t="s">
        <v>335</v>
      </c>
      <c r="G20" t="s">
        <v>336</v>
      </c>
      <c r="H20" t="s">
        <v>337</v>
      </c>
      <c r="I20" t="s">
        <v>149</v>
      </c>
      <c r="J20"/>
      <c r="K20" s="77">
        <v>6.66</v>
      </c>
      <c r="L20" t="s">
        <v>102</v>
      </c>
      <c r="M20" s="78">
        <v>2.3900000000000001E-2</v>
      </c>
      <c r="N20" s="78">
        <v>2.8500000000000001E-2</v>
      </c>
      <c r="O20" s="77">
        <v>451236.86</v>
      </c>
      <c r="P20" s="77">
        <v>108.05</v>
      </c>
      <c r="Q20" s="77">
        <v>0</v>
      </c>
      <c r="R20" s="77">
        <v>487.56142722999999</v>
      </c>
      <c r="S20" s="78">
        <v>1E-4</v>
      </c>
      <c r="T20" s="78">
        <f t="shared" si="2"/>
        <v>1.626375179269671E-2</v>
      </c>
      <c r="U20" s="78">
        <f>R20/'סכום נכסי הקרן'!$C$42</f>
        <v>4.3973222524285489E-3</v>
      </c>
    </row>
    <row r="21" spans="2:21">
      <c r="B21" t="s">
        <v>342</v>
      </c>
      <c r="C21" t="s">
        <v>343</v>
      </c>
      <c r="D21" t="s">
        <v>100</v>
      </c>
      <c r="E21" t="s">
        <v>123</v>
      </c>
      <c r="F21" t="s">
        <v>335</v>
      </c>
      <c r="G21" t="s">
        <v>336</v>
      </c>
      <c r="H21" t="s">
        <v>337</v>
      </c>
      <c r="I21" t="s">
        <v>149</v>
      </c>
      <c r="J21"/>
      <c r="K21" s="77">
        <v>3.76</v>
      </c>
      <c r="L21" t="s">
        <v>102</v>
      </c>
      <c r="M21" s="78">
        <v>0.01</v>
      </c>
      <c r="N21" s="78">
        <v>2.3900000000000001E-2</v>
      </c>
      <c r="O21" s="77">
        <v>44321.08</v>
      </c>
      <c r="P21" s="77">
        <v>104.44</v>
      </c>
      <c r="Q21" s="77">
        <v>0</v>
      </c>
      <c r="R21" s="77">
        <v>46.288935952000003</v>
      </c>
      <c r="S21" s="78">
        <v>0</v>
      </c>
      <c r="T21" s="78">
        <f t="shared" si="2"/>
        <v>1.5440757267211498E-3</v>
      </c>
      <c r="U21" s="78">
        <f>R21/'סכום נכסי הקרן'!$C$42</f>
        <v>4.1748045832786722E-4</v>
      </c>
    </row>
    <row r="22" spans="2:21">
      <c r="B22" t="s">
        <v>344</v>
      </c>
      <c r="C22" t="s">
        <v>345</v>
      </c>
      <c r="D22" t="s">
        <v>100</v>
      </c>
      <c r="E22" t="s">
        <v>123</v>
      </c>
      <c r="F22" t="s">
        <v>335</v>
      </c>
      <c r="G22" t="s">
        <v>336</v>
      </c>
      <c r="H22" t="s">
        <v>337</v>
      </c>
      <c r="I22" t="s">
        <v>149</v>
      </c>
      <c r="J22"/>
      <c r="K22" s="77">
        <v>11.64</v>
      </c>
      <c r="L22" t="s">
        <v>102</v>
      </c>
      <c r="M22" s="78">
        <v>1.2500000000000001E-2</v>
      </c>
      <c r="N22" s="78">
        <v>2.9399999999999999E-2</v>
      </c>
      <c r="O22" s="77">
        <v>192788.44</v>
      </c>
      <c r="P22" s="77">
        <v>91.1</v>
      </c>
      <c r="Q22" s="77">
        <v>0</v>
      </c>
      <c r="R22" s="77">
        <v>175.63026884000001</v>
      </c>
      <c r="S22" s="78">
        <v>0</v>
      </c>
      <c r="T22" s="78">
        <f t="shared" si="2"/>
        <v>5.8585584096070972E-3</v>
      </c>
      <c r="U22" s="78">
        <f>R22/'סכום נכסי הקרן'!$C$42</f>
        <v>1.5840114624281337E-3</v>
      </c>
    </row>
    <row r="23" spans="2:21">
      <c r="B23" t="s">
        <v>346</v>
      </c>
      <c r="C23" t="s">
        <v>347</v>
      </c>
      <c r="D23" t="s">
        <v>100</v>
      </c>
      <c r="E23" t="s">
        <v>123</v>
      </c>
      <c r="F23" t="s">
        <v>335</v>
      </c>
      <c r="G23" t="s">
        <v>336</v>
      </c>
      <c r="H23" t="s">
        <v>337</v>
      </c>
      <c r="I23" t="s">
        <v>149</v>
      </c>
      <c r="J23"/>
      <c r="K23" s="77">
        <v>8.44</v>
      </c>
      <c r="L23" t="s">
        <v>102</v>
      </c>
      <c r="M23" s="78">
        <v>0.03</v>
      </c>
      <c r="N23" s="78">
        <v>2.9100000000000001E-2</v>
      </c>
      <c r="O23" s="77">
        <v>23408.400000000001</v>
      </c>
      <c r="P23" s="77">
        <v>102.99</v>
      </c>
      <c r="Q23" s="77">
        <v>0</v>
      </c>
      <c r="R23" s="77">
        <v>24.10831116</v>
      </c>
      <c r="S23" s="78">
        <v>0</v>
      </c>
      <c r="T23" s="78">
        <f t="shared" si="2"/>
        <v>8.0418910715505921E-4</v>
      </c>
      <c r="U23" s="78">
        <f>R23/'סכום נכסי הקרן'!$C$42</f>
        <v>2.174331421881122E-4</v>
      </c>
    </row>
    <row r="24" spans="2:21">
      <c r="B24" t="s">
        <v>348</v>
      </c>
      <c r="C24" t="s">
        <v>349</v>
      </c>
      <c r="D24" t="s">
        <v>100</v>
      </c>
      <c r="E24" t="s">
        <v>123</v>
      </c>
      <c r="F24" t="s">
        <v>335</v>
      </c>
      <c r="G24" t="s">
        <v>336</v>
      </c>
      <c r="H24" t="s">
        <v>337</v>
      </c>
      <c r="I24" t="s">
        <v>149</v>
      </c>
      <c r="J24"/>
      <c r="K24" s="77">
        <v>11.16</v>
      </c>
      <c r="L24" t="s">
        <v>102</v>
      </c>
      <c r="M24" s="78">
        <v>3.2000000000000001E-2</v>
      </c>
      <c r="N24" s="78">
        <v>2.9399999999999999E-2</v>
      </c>
      <c r="O24" s="77">
        <v>154354.54</v>
      </c>
      <c r="P24" s="77">
        <v>105.31</v>
      </c>
      <c r="Q24" s="77">
        <v>0</v>
      </c>
      <c r="R24" s="77">
        <v>162.55076607399999</v>
      </c>
      <c r="S24" s="78">
        <v>1E-4</v>
      </c>
      <c r="T24" s="78">
        <f t="shared" si="2"/>
        <v>5.4222610023928761E-3</v>
      </c>
      <c r="U24" s="78">
        <f>R24/'סכום נכסי הקרן'!$C$42</f>
        <v>1.4660472729917514E-3</v>
      </c>
    </row>
    <row r="25" spans="2:21">
      <c r="B25" t="s">
        <v>350</v>
      </c>
      <c r="C25" t="s">
        <v>351</v>
      </c>
      <c r="D25" t="s">
        <v>100</v>
      </c>
      <c r="E25" t="s">
        <v>123</v>
      </c>
      <c r="F25" t="s">
        <v>352</v>
      </c>
      <c r="G25" t="s">
        <v>127</v>
      </c>
      <c r="H25" t="s">
        <v>337</v>
      </c>
      <c r="I25" t="s">
        <v>149</v>
      </c>
      <c r="J25"/>
      <c r="K25" s="77">
        <v>6.24</v>
      </c>
      <c r="L25" t="s">
        <v>102</v>
      </c>
      <c r="M25" s="78">
        <v>2.6499999999999999E-2</v>
      </c>
      <c r="N25" s="78">
        <v>2.6599999999999999E-2</v>
      </c>
      <c r="O25" s="77">
        <v>46167.35</v>
      </c>
      <c r="P25" s="77">
        <v>112.76</v>
      </c>
      <c r="Q25" s="77">
        <v>0</v>
      </c>
      <c r="R25" s="77">
        <v>52.058303860000002</v>
      </c>
      <c r="S25" s="78">
        <v>0</v>
      </c>
      <c r="T25" s="78">
        <f t="shared" si="2"/>
        <v>1.7365264876222949E-3</v>
      </c>
      <c r="U25" s="78">
        <f>R25/'סכום נכסי הקרן'!$C$42</f>
        <v>4.6951445541502343E-4</v>
      </c>
    </row>
    <row r="26" spans="2:21">
      <c r="B26" t="s">
        <v>353</v>
      </c>
      <c r="C26" t="s">
        <v>354</v>
      </c>
      <c r="D26" t="s">
        <v>100</v>
      </c>
      <c r="E26" t="s">
        <v>123</v>
      </c>
      <c r="F26" t="s">
        <v>355</v>
      </c>
      <c r="G26" t="s">
        <v>356</v>
      </c>
      <c r="H26" t="s">
        <v>337</v>
      </c>
      <c r="I26" t="s">
        <v>149</v>
      </c>
      <c r="J26"/>
      <c r="K26" s="77">
        <v>3.35</v>
      </c>
      <c r="L26" t="s">
        <v>102</v>
      </c>
      <c r="M26" s="78">
        <v>1.34E-2</v>
      </c>
      <c r="N26" s="78">
        <v>3.0499999999999999E-2</v>
      </c>
      <c r="O26" s="77">
        <v>549522.66</v>
      </c>
      <c r="P26" s="77">
        <v>107.07</v>
      </c>
      <c r="Q26" s="77">
        <v>0</v>
      </c>
      <c r="R26" s="77">
        <v>588.37391206200004</v>
      </c>
      <c r="S26" s="78">
        <v>2.0000000000000001E-4</v>
      </c>
      <c r="T26" s="78">
        <f t="shared" si="2"/>
        <v>1.9626588020795612E-2</v>
      </c>
      <c r="U26" s="78">
        <f>R26/'סכום נכסי הקרן'!$C$42</f>
        <v>5.3065512400310615E-3</v>
      </c>
    </row>
    <row r="27" spans="2:21">
      <c r="B27" t="s">
        <v>357</v>
      </c>
      <c r="C27" t="s">
        <v>358</v>
      </c>
      <c r="D27" t="s">
        <v>100</v>
      </c>
      <c r="E27" t="s">
        <v>123</v>
      </c>
      <c r="F27" t="s">
        <v>355</v>
      </c>
      <c r="G27" t="s">
        <v>356</v>
      </c>
      <c r="H27" t="s">
        <v>337</v>
      </c>
      <c r="I27" t="s">
        <v>149</v>
      </c>
      <c r="J27"/>
      <c r="K27" s="77">
        <v>3.33</v>
      </c>
      <c r="L27" t="s">
        <v>102</v>
      </c>
      <c r="M27" s="78">
        <v>1.77E-2</v>
      </c>
      <c r="N27" s="78">
        <v>0.03</v>
      </c>
      <c r="O27" s="77">
        <v>323475.26</v>
      </c>
      <c r="P27" s="77">
        <v>107.4</v>
      </c>
      <c r="Q27" s="77">
        <v>0</v>
      </c>
      <c r="R27" s="77">
        <v>347.41242923999999</v>
      </c>
      <c r="S27" s="78">
        <v>1E-4</v>
      </c>
      <c r="T27" s="78">
        <f t="shared" si="2"/>
        <v>1.1588754161620245E-2</v>
      </c>
      <c r="U27" s="78">
        <f>R27/'סכום נכסי הקרן'!$C$42</f>
        <v>3.1333167895307018E-3</v>
      </c>
    </row>
    <row r="28" spans="2:21">
      <c r="B28" t="s">
        <v>359</v>
      </c>
      <c r="C28" t="s">
        <v>360</v>
      </c>
      <c r="D28" t="s">
        <v>100</v>
      </c>
      <c r="E28" t="s">
        <v>123</v>
      </c>
      <c r="F28" t="s">
        <v>355</v>
      </c>
      <c r="G28" t="s">
        <v>356</v>
      </c>
      <c r="H28" t="s">
        <v>337</v>
      </c>
      <c r="I28" t="s">
        <v>149</v>
      </c>
      <c r="J28"/>
      <c r="K28" s="77">
        <v>6.33</v>
      </c>
      <c r="L28" t="s">
        <v>102</v>
      </c>
      <c r="M28" s="78">
        <v>2.4799999999999999E-2</v>
      </c>
      <c r="N28" s="78">
        <v>3.1600000000000003E-2</v>
      </c>
      <c r="O28" s="77">
        <v>608231.93999999994</v>
      </c>
      <c r="P28" s="77">
        <v>107.59</v>
      </c>
      <c r="Q28" s="77">
        <v>0</v>
      </c>
      <c r="R28" s="77">
        <v>654.39674424600003</v>
      </c>
      <c r="S28" s="78">
        <v>2.0000000000000001E-4</v>
      </c>
      <c r="T28" s="78">
        <f t="shared" si="2"/>
        <v>2.1828934013159985E-2</v>
      </c>
      <c r="U28" s="78">
        <f>R28/'סכום נכסי הקרן'!$C$42</f>
        <v>5.9020119408098029E-3</v>
      </c>
    </row>
    <row r="29" spans="2:21">
      <c r="B29" t="s">
        <v>361</v>
      </c>
      <c r="C29" t="s">
        <v>362</v>
      </c>
      <c r="D29" t="s">
        <v>100</v>
      </c>
      <c r="E29" t="s">
        <v>123</v>
      </c>
      <c r="F29" t="s">
        <v>355</v>
      </c>
      <c r="G29" t="s">
        <v>356</v>
      </c>
      <c r="H29" t="s">
        <v>363</v>
      </c>
      <c r="I29" t="s">
        <v>208</v>
      </c>
      <c r="J29"/>
      <c r="K29" s="77">
        <v>7.7</v>
      </c>
      <c r="L29" t="s">
        <v>102</v>
      </c>
      <c r="M29" s="78">
        <v>8.9999999999999993E-3</v>
      </c>
      <c r="N29" s="78">
        <v>3.2000000000000001E-2</v>
      </c>
      <c r="O29" s="77">
        <v>325106.12</v>
      </c>
      <c r="P29" s="77">
        <v>92.19</v>
      </c>
      <c r="Q29" s="77">
        <v>0</v>
      </c>
      <c r="R29" s="77">
        <v>299.71533202799998</v>
      </c>
      <c r="S29" s="78">
        <v>2.0000000000000001E-4</v>
      </c>
      <c r="T29" s="78">
        <f t="shared" si="2"/>
        <v>9.9977059224367268E-3</v>
      </c>
      <c r="U29" s="78">
        <f>R29/'סכום נכסי הקרן'!$C$42</f>
        <v>2.703136108220091E-3</v>
      </c>
    </row>
    <row r="30" spans="2:21">
      <c r="B30" t="s">
        <v>364</v>
      </c>
      <c r="C30" t="s">
        <v>365</v>
      </c>
      <c r="D30" t="s">
        <v>100</v>
      </c>
      <c r="E30" t="s">
        <v>123</v>
      </c>
      <c r="F30" t="s">
        <v>355</v>
      </c>
      <c r="G30" t="s">
        <v>356</v>
      </c>
      <c r="H30" t="s">
        <v>363</v>
      </c>
      <c r="I30" t="s">
        <v>208</v>
      </c>
      <c r="J30"/>
      <c r="K30" s="77">
        <v>11.19</v>
      </c>
      <c r="L30" t="s">
        <v>102</v>
      </c>
      <c r="M30" s="78">
        <v>1.6899999999999998E-2</v>
      </c>
      <c r="N30" s="78">
        <v>3.3500000000000002E-2</v>
      </c>
      <c r="O30" s="77">
        <v>406591.78</v>
      </c>
      <c r="P30" s="77">
        <v>92.05</v>
      </c>
      <c r="Q30" s="77">
        <v>0</v>
      </c>
      <c r="R30" s="77">
        <v>374.26773349000001</v>
      </c>
      <c r="S30" s="78">
        <v>2.0000000000000001E-4</v>
      </c>
      <c r="T30" s="78">
        <f t="shared" si="2"/>
        <v>1.2484575648403518E-2</v>
      </c>
      <c r="U30" s="78">
        <f>R30/'סכום נכסי הקרן'!$C$42</f>
        <v>3.3755250947388911E-3</v>
      </c>
    </row>
    <row r="31" spans="2:21">
      <c r="B31" t="s">
        <v>366</v>
      </c>
      <c r="C31" t="s">
        <v>367</v>
      </c>
      <c r="D31" t="s">
        <v>100</v>
      </c>
      <c r="E31" t="s">
        <v>123</v>
      </c>
      <c r="F31" t="s">
        <v>355</v>
      </c>
      <c r="G31" t="s">
        <v>356</v>
      </c>
      <c r="H31" t="s">
        <v>363</v>
      </c>
      <c r="I31" t="s">
        <v>208</v>
      </c>
      <c r="J31"/>
      <c r="K31" s="77">
        <v>1</v>
      </c>
      <c r="L31" t="s">
        <v>102</v>
      </c>
      <c r="M31" s="78">
        <v>6.4999999999999997E-3</v>
      </c>
      <c r="N31" s="78">
        <v>2.5499999999999998E-2</v>
      </c>
      <c r="O31" s="77">
        <v>17471</v>
      </c>
      <c r="P31" s="77">
        <v>109.23</v>
      </c>
      <c r="Q31" s="77">
        <v>7.0029999999999995E-2</v>
      </c>
      <c r="R31" s="77">
        <v>19.1536033</v>
      </c>
      <c r="S31" s="78">
        <v>1E-4</v>
      </c>
      <c r="T31" s="78">
        <f t="shared" si="2"/>
        <v>6.3891323761349676E-4</v>
      </c>
      <c r="U31" s="78">
        <f>R31/'סכום נכסי הקרן'!$C$42</f>
        <v>1.7274657366516235E-4</v>
      </c>
    </row>
    <row r="32" spans="2:21">
      <c r="B32" t="s">
        <v>368</v>
      </c>
      <c r="C32" t="s">
        <v>369</v>
      </c>
      <c r="D32" t="s">
        <v>100</v>
      </c>
      <c r="E32" t="s">
        <v>123</v>
      </c>
      <c r="F32" t="s">
        <v>370</v>
      </c>
      <c r="G32" t="s">
        <v>356</v>
      </c>
      <c r="H32" t="s">
        <v>371</v>
      </c>
      <c r="I32" t="s">
        <v>208</v>
      </c>
      <c r="J32"/>
      <c r="K32" s="77">
        <v>4.29</v>
      </c>
      <c r="L32" t="s">
        <v>102</v>
      </c>
      <c r="M32" s="78">
        <v>5.0000000000000001E-3</v>
      </c>
      <c r="N32" s="78">
        <v>3.2099999999999997E-2</v>
      </c>
      <c r="O32" s="77">
        <v>106546.47</v>
      </c>
      <c r="P32" s="77">
        <v>99.19</v>
      </c>
      <c r="Q32" s="77">
        <v>0</v>
      </c>
      <c r="R32" s="77">
        <v>105.68344359300001</v>
      </c>
      <c r="S32" s="78">
        <v>1E-4</v>
      </c>
      <c r="T32" s="78">
        <f t="shared" si="2"/>
        <v>3.5253184505573947E-3</v>
      </c>
      <c r="U32" s="78">
        <f>R32/'סכום נכסי הקרן'!$C$42</f>
        <v>9.5316022201557258E-4</v>
      </c>
    </row>
    <row r="33" spans="2:21">
      <c r="B33" t="s">
        <v>372</v>
      </c>
      <c r="C33" t="s">
        <v>373</v>
      </c>
      <c r="D33" t="s">
        <v>100</v>
      </c>
      <c r="E33" t="s">
        <v>123</v>
      </c>
      <c r="F33" t="s">
        <v>370</v>
      </c>
      <c r="G33" t="s">
        <v>356</v>
      </c>
      <c r="H33" t="s">
        <v>371</v>
      </c>
      <c r="I33" t="s">
        <v>208</v>
      </c>
      <c r="J33"/>
      <c r="K33" s="77">
        <v>6.11</v>
      </c>
      <c r="L33" t="s">
        <v>102</v>
      </c>
      <c r="M33" s="78">
        <v>5.8999999999999999E-3</v>
      </c>
      <c r="N33" s="78">
        <v>3.39E-2</v>
      </c>
      <c r="O33" s="77">
        <v>322721.84999999998</v>
      </c>
      <c r="P33" s="77">
        <v>91.47</v>
      </c>
      <c r="Q33" s="77">
        <v>0</v>
      </c>
      <c r="R33" s="77">
        <v>295.19367619500002</v>
      </c>
      <c r="S33" s="78">
        <v>2.9999999999999997E-4</v>
      </c>
      <c r="T33" s="78">
        <f t="shared" si="2"/>
        <v>9.8468755161477996E-3</v>
      </c>
      <c r="U33" s="78">
        <f>R33/'סכום נכסי הקרן'!$C$42</f>
        <v>2.6623552410271361E-3</v>
      </c>
    </row>
    <row r="34" spans="2:21">
      <c r="B34" t="s">
        <v>374</v>
      </c>
      <c r="C34" t="s">
        <v>375</v>
      </c>
      <c r="D34" t="s">
        <v>100</v>
      </c>
      <c r="E34" t="s">
        <v>123</v>
      </c>
      <c r="F34" t="s">
        <v>370</v>
      </c>
      <c r="G34" t="s">
        <v>356</v>
      </c>
      <c r="H34" t="s">
        <v>371</v>
      </c>
      <c r="I34" t="s">
        <v>208</v>
      </c>
      <c r="J34"/>
      <c r="K34" s="77">
        <v>1.47</v>
      </c>
      <c r="L34" t="s">
        <v>102</v>
      </c>
      <c r="M34" s="78">
        <v>4.7500000000000001E-2</v>
      </c>
      <c r="N34" s="78">
        <v>3.3599999999999998E-2</v>
      </c>
      <c r="O34" s="77">
        <v>48561.51</v>
      </c>
      <c r="P34" s="77">
        <v>137.97999999999999</v>
      </c>
      <c r="Q34" s="77">
        <v>1.5576700000000001</v>
      </c>
      <c r="R34" s="77">
        <v>68.562841497999997</v>
      </c>
      <c r="S34" s="78">
        <v>0</v>
      </c>
      <c r="T34" s="78">
        <f t="shared" si="2"/>
        <v>2.2870739440170088E-3</v>
      </c>
      <c r="U34" s="78">
        <f>R34/'סכום נכסי הקרן'!$C$42</f>
        <v>6.1836907468617696E-4</v>
      </c>
    </row>
    <row r="35" spans="2:21">
      <c r="B35" t="s">
        <v>376</v>
      </c>
      <c r="C35" t="s">
        <v>377</v>
      </c>
      <c r="D35" t="s">
        <v>100</v>
      </c>
      <c r="E35" t="s">
        <v>123</v>
      </c>
      <c r="F35" t="s">
        <v>378</v>
      </c>
      <c r="G35" t="s">
        <v>356</v>
      </c>
      <c r="H35" t="s">
        <v>379</v>
      </c>
      <c r="I35" t="s">
        <v>149</v>
      </c>
      <c r="J35"/>
      <c r="K35" s="77">
        <v>6.82</v>
      </c>
      <c r="L35" t="s">
        <v>102</v>
      </c>
      <c r="M35" s="78">
        <v>3.5000000000000001E-3</v>
      </c>
      <c r="N35" s="78">
        <v>3.3300000000000003E-2</v>
      </c>
      <c r="O35" s="77">
        <v>580940.26</v>
      </c>
      <c r="P35" s="77">
        <v>88.99</v>
      </c>
      <c r="Q35" s="77">
        <v>34.397570000000002</v>
      </c>
      <c r="R35" s="77">
        <v>551.37630737400002</v>
      </c>
      <c r="S35" s="78">
        <v>2.0000000000000001E-4</v>
      </c>
      <c r="T35" s="78">
        <f t="shared" si="2"/>
        <v>1.839244638045192E-2</v>
      </c>
      <c r="U35" s="78">
        <f>R35/'סכום נכסי הקרן'!$C$42</f>
        <v>4.9728694077634935E-3</v>
      </c>
    </row>
    <row r="36" spans="2:21">
      <c r="B36" t="s">
        <v>380</v>
      </c>
      <c r="C36" t="s">
        <v>381</v>
      </c>
      <c r="D36" t="s">
        <v>100</v>
      </c>
      <c r="E36" t="s">
        <v>123</v>
      </c>
      <c r="F36" t="s">
        <v>378</v>
      </c>
      <c r="G36" t="s">
        <v>356</v>
      </c>
      <c r="H36" t="s">
        <v>371</v>
      </c>
      <c r="I36" t="s">
        <v>208</v>
      </c>
      <c r="J36"/>
      <c r="K36" s="77">
        <v>2.72</v>
      </c>
      <c r="L36" t="s">
        <v>102</v>
      </c>
      <c r="M36" s="78">
        <v>2.4E-2</v>
      </c>
      <c r="N36" s="78">
        <v>2.9399999999999999E-2</v>
      </c>
      <c r="O36" s="77">
        <v>7268.78</v>
      </c>
      <c r="P36" s="77">
        <v>110.4</v>
      </c>
      <c r="Q36" s="77">
        <v>0.66178000000000003</v>
      </c>
      <c r="R36" s="77">
        <v>8.6865131200000008</v>
      </c>
      <c r="S36" s="78">
        <v>0</v>
      </c>
      <c r="T36" s="78">
        <f t="shared" si="2"/>
        <v>2.8975896253794284E-4</v>
      </c>
      <c r="U36" s="78">
        <f>R36/'סכום נכסי הקרן'!$C$42</f>
        <v>7.834376409881473E-5</v>
      </c>
    </row>
    <row r="37" spans="2:21">
      <c r="B37" t="s">
        <v>382</v>
      </c>
      <c r="C37" t="s">
        <v>383</v>
      </c>
      <c r="D37" t="s">
        <v>100</v>
      </c>
      <c r="E37" t="s">
        <v>123</v>
      </c>
      <c r="F37" t="s">
        <v>378</v>
      </c>
      <c r="G37" t="s">
        <v>356</v>
      </c>
      <c r="H37" t="s">
        <v>379</v>
      </c>
      <c r="I37" t="s">
        <v>149</v>
      </c>
      <c r="J37"/>
      <c r="K37" s="77">
        <v>3.88</v>
      </c>
      <c r="L37" t="s">
        <v>102</v>
      </c>
      <c r="M37" s="78">
        <v>2.5999999999999999E-2</v>
      </c>
      <c r="N37" s="78">
        <v>2.9600000000000001E-2</v>
      </c>
      <c r="O37" s="77">
        <v>113179.22</v>
      </c>
      <c r="P37" s="77">
        <v>111.25</v>
      </c>
      <c r="Q37" s="77">
        <v>0</v>
      </c>
      <c r="R37" s="77">
        <v>125.91188225000001</v>
      </c>
      <c r="S37" s="78">
        <v>2.0000000000000001E-4</v>
      </c>
      <c r="T37" s="78">
        <f t="shared" si="2"/>
        <v>4.2000853355022173E-3</v>
      </c>
      <c r="U37" s="78">
        <f>R37/'סכום נכסי הקרן'!$C$42</f>
        <v>1.1356007484199526E-3</v>
      </c>
    </row>
    <row r="38" spans="2:21">
      <c r="B38" t="s">
        <v>384</v>
      </c>
      <c r="C38" t="s">
        <v>385</v>
      </c>
      <c r="D38" t="s">
        <v>100</v>
      </c>
      <c r="E38" t="s">
        <v>123</v>
      </c>
      <c r="F38" t="s">
        <v>378</v>
      </c>
      <c r="G38" t="s">
        <v>356</v>
      </c>
      <c r="H38" t="s">
        <v>379</v>
      </c>
      <c r="I38" t="s">
        <v>149</v>
      </c>
      <c r="J38"/>
      <c r="K38" s="77">
        <v>4.08</v>
      </c>
      <c r="L38" t="s">
        <v>102</v>
      </c>
      <c r="M38" s="78">
        <v>2.81E-2</v>
      </c>
      <c r="N38" s="78">
        <v>3.1300000000000001E-2</v>
      </c>
      <c r="O38" s="77">
        <v>33258.379999999997</v>
      </c>
      <c r="P38" s="77">
        <v>112.12</v>
      </c>
      <c r="Q38" s="77">
        <v>0</v>
      </c>
      <c r="R38" s="77">
        <v>37.289295656</v>
      </c>
      <c r="S38" s="78">
        <v>0</v>
      </c>
      <c r="T38" s="78">
        <f t="shared" si="2"/>
        <v>1.2438716748352965E-3</v>
      </c>
      <c r="U38" s="78">
        <f>R38/'סכום נכסי הקרן'!$C$42</f>
        <v>3.3631259654214632E-4</v>
      </c>
    </row>
    <row r="39" spans="2:21">
      <c r="B39" t="s">
        <v>386</v>
      </c>
      <c r="C39" t="s">
        <v>387</v>
      </c>
      <c r="D39" t="s">
        <v>100</v>
      </c>
      <c r="E39" t="s">
        <v>123</v>
      </c>
      <c r="F39" t="s">
        <v>378</v>
      </c>
      <c r="G39" t="s">
        <v>356</v>
      </c>
      <c r="H39" t="s">
        <v>379</v>
      </c>
      <c r="I39" t="s">
        <v>149</v>
      </c>
      <c r="J39"/>
      <c r="K39" s="77">
        <v>2.61</v>
      </c>
      <c r="L39" t="s">
        <v>102</v>
      </c>
      <c r="M39" s="78">
        <v>3.6999999999999998E-2</v>
      </c>
      <c r="N39" s="78">
        <v>3.09E-2</v>
      </c>
      <c r="O39" s="77">
        <v>8622.56</v>
      </c>
      <c r="P39" s="77">
        <v>114.36</v>
      </c>
      <c r="Q39" s="77">
        <v>0</v>
      </c>
      <c r="R39" s="77">
        <v>9.8607596159999993</v>
      </c>
      <c r="S39" s="78">
        <v>0</v>
      </c>
      <c r="T39" s="78">
        <f t="shared" si="2"/>
        <v>3.289287009294476E-4</v>
      </c>
      <c r="U39" s="78">
        <f>R39/'סכום נכסי הקרן'!$C$42</f>
        <v>8.8934307071077414E-5</v>
      </c>
    </row>
    <row r="40" spans="2:21">
      <c r="B40" t="s">
        <v>388</v>
      </c>
      <c r="C40" t="s">
        <v>389</v>
      </c>
      <c r="D40" t="s">
        <v>100</v>
      </c>
      <c r="E40" t="s">
        <v>123</v>
      </c>
      <c r="F40" t="s">
        <v>390</v>
      </c>
      <c r="G40" t="s">
        <v>356</v>
      </c>
      <c r="H40" t="s">
        <v>371</v>
      </c>
      <c r="I40" t="s">
        <v>208</v>
      </c>
      <c r="J40"/>
      <c r="K40" s="77">
        <v>4.4400000000000004</v>
      </c>
      <c r="L40" t="s">
        <v>102</v>
      </c>
      <c r="M40" s="78">
        <v>6.4999999999999997E-3</v>
      </c>
      <c r="N40" s="78">
        <v>2.7400000000000001E-2</v>
      </c>
      <c r="O40" s="77">
        <v>104770.66</v>
      </c>
      <c r="P40" s="77">
        <v>101.81</v>
      </c>
      <c r="Q40" s="77">
        <v>0</v>
      </c>
      <c r="R40" s="77">
        <v>106.667008946</v>
      </c>
      <c r="S40" s="78">
        <v>2.0000000000000001E-4</v>
      </c>
      <c r="T40" s="78">
        <f t="shared" si="2"/>
        <v>3.5581275734282687E-3</v>
      </c>
      <c r="U40" s="78">
        <f>R40/'סכום נכסי הקרן'!$C$42</f>
        <v>9.6203100951415858E-4</v>
      </c>
    </row>
    <row r="41" spans="2:21">
      <c r="B41" t="s">
        <v>391</v>
      </c>
      <c r="C41" t="s">
        <v>392</v>
      </c>
      <c r="D41" t="s">
        <v>100</v>
      </c>
      <c r="E41" t="s">
        <v>123</v>
      </c>
      <c r="F41" t="s">
        <v>390</v>
      </c>
      <c r="G41" t="s">
        <v>356</v>
      </c>
      <c r="H41" t="s">
        <v>371</v>
      </c>
      <c r="I41" t="s">
        <v>208</v>
      </c>
      <c r="J41"/>
      <c r="K41" s="77">
        <v>5.17</v>
      </c>
      <c r="L41" t="s">
        <v>102</v>
      </c>
      <c r="M41" s="78">
        <v>1.43E-2</v>
      </c>
      <c r="N41" s="78">
        <v>3.0499999999999999E-2</v>
      </c>
      <c r="O41" s="77">
        <v>1684.1</v>
      </c>
      <c r="P41" s="77">
        <v>102.75</v>
      </c>
      <c r="Q41" s="77">
        <v>0</v>
      </c>
      <c r="R41" s="77">
        <v>1.7304127499999999</v>
      </c>
      <c r="S41" s="78">
        <v>0</v>
      </c>
      <c r="T41" s="78">
        <f t="shared" si="2"/>
        <v>5.7721964645168064E-5</v>
      </c>
      <c r="U41" s="78">
        <f>R41/'סכום נכסי הקרן'!$C$42</f>
        <v>1.5606612965039907E-5</v>
      </c>
    </row>
    <row r="42" spans="2:21">
      <c r="B42" t="s">
        <v>393</v>
      </c>
      <c r="C42" t="s">
        <v>394</v>
      </c>
      <c r="D42" t="s">
        <v>100</v>
      </c>
      <c r="E42" t="s">
        <v>123</v>
      </c>
      <c r="F42" t="s">
        <v>390</v>
      </c>
      <c r="G42" t="s">
        <v>356</v>
      </c>
      <c r="H42" t="s">
        <v>371</v>
      </c>
      <c r="I42" t="s">
        <v>208</v>
      </c>
      <c r="J42"/>
      <c r="K42" s="77">
        <v>6.74</v>
      </c>
      <c r="L42" t="s">
        <v>102</v>
      </c>
      <c r="M42" s="78">
        <v>3.61E-2</v>
      </c>
      <c r="N42" s="78">
        <v>3.3599999999999998E-2</v>
      </c>
      <c r="O42" s="77">
        <v>159931.5</v>
      </c>
      <c r="P42" s="77">
        <v>104.99</v>
      </c>
      <c r="Q42" s="77">
        <v>0</v>
      </c>
      <c r="R42" s="77">
        <v>167.91208184999999</v>
      </c>
      <c r="S42" s="78">
        <v>2.9999999999999997E-4</v>
      </c>
      <c r="T42" s="78">
        <f t="shared" si="2"/>
        <v>5.6011002300129066E-3</v>
      </c>
      <c r="U42" s="78">
        <f>R42/'סכום נכסי הקרן'!$C$42</f>
        <v>1.5144010430962508E-3</v>
      </c>
    </row>
    <row r="43" spans="2:21">
      <c r="B43" t="s">
        <v>395</v>
      </c>
      <c r="C43" t="s">
        <v>396</v>
      </c>
      <c r="D43" t="s">
        <v>100</v>
      </c>
      <c r="E43" t="s">
        <v>123</v>
      </c>
      <c r="F43" t="s">
        <v>390</v>
      </c>
      <c r="G43" t="s">
        <v>356</v>
      </c>
      <c r="H43" t="s">
        <v>371</v>
      </c>
      <c r="I43" t="s">
        <v>208</v>
      </c>
      <c r="J43"/>
      <c r="K43" s="77">
        <v>1.72</v>
      </c>
      <c r="L43" t="s">
        <v>102</v>
      </c>
      <c r="M43" s="78">
        <v>1.7600000000000001E-2</v>
      </c>
      <c r="N43" s="78">
        <v>3.0499999999999999E-2</v>
      </c>
      <c r="O43" s="77">
        <v>89554.15</v>
      </c>
      <c r="P43" s="77">
        <v>111.29</v>
      </c>
      <c r="Q43" s="77">
        <v>0</v>
      </c>
      <c r="R43" s="77">
        <v>99.664813534999993</v>
      </c>
      <c r="S43" s="78">
        <v>1E-4</v>
      </c>
      <c r="T43" s="78">
        <f t="shared" si="2"/>
        <v>3.3245529676284098E-3</v>
      </c>
      <c r="U43" s="78">
        <f>R43/'סכום נכסי הקרן'!$C$42</f>
        <v>8.9887812666291072E-4</v>
      </c>
    </row>
    <row r="44" spans="2:21">
      <c r="B44" t="s">
        <v>397</v>
      </c>
      <c r="C44" t="s">
        <v>398</v>
      </c>
      <c r="D44" t="s">
        <v>100</v>
      </c>
      <c r="E44" t="s">
        <v>123</v>
      </c>
      <c r="F44" t="s">
        <v>390</v>
      </c>
      <c r="G44" t="s">
        <v>356</v>
      </c>
      <c r="H44" t="s">
        <v>371</v>
      </c>
      <c r="I44" t="s">
        <v>208</v>
      </c>
      <c r="J44"/>
      <c r="K44" s="77">
        <v>2.42</v>
      </c>
      <c r="L44" t="s">
        <v>102</v>
      </c>
      <c r="M44" s="78">
        <v>2.1499999999999998E-2</v>
      </c>
      <c r="N44" s="78">
        <v>2.9600000000000001E-2</v>
      </c>
      <c r="O44" s="77">
        <v>140828.56</v>
      </c>
      <c r="P44" s="77">
        <v>112.3</v>
      </c>
      <c r="Q44" s="77">
        <v>0</v>
      </c>
      <c r="R44" s="77">
        <v>158.15047288</v>
      </c>
      <c r="S44" s="78">
        <v>1E-4</v>
      </c>
      <c r="T44" s="78">
        <f t="shared" si="2"/>
        <v>5.2754789307903399E-3</v>
      </c>
      <c r="U44" s="78">
        <f>R44/'סכום נכסי הקרן'!$C$42</f>
        <v>1.4263609768687846E-3</v>
      </c>
    </row>
    <row r="45" spans="2:21">
      <c r="B45" t="s">
        <v>399</v>
      </c>
      <c r="C45" t="s">
        <v>400</v>
      </c>
      <c r="D45" t="s">
        <v>100</v>
      </c>
      <c r="E45" t="s">
        <v>123</v>
      </c>
      <c r="F45" t="s">
        <v>390</v>
      </c>
      <c r="G45" t="s">
        <v>356</v>
      </c>
      <c r="H45" t="s">
        <v>371</v>
      </c>
      <c r="I45" t="s">
        <v>208</v>
      </c>
      <c r="J45"/>
      <c r="K45" s="77">
        <v>4.22</v>
      </c>
      <c r="L45" t="s">
        <v>102</v>
      </c>
      <c r="M45" s="78">
        <v>2.2499999999999999E-2</v>
      </c>
      <c r="N45" s="78">
        <v>3.1E-2</v>
      </c>
      <c r="O45" s="77">
        <v>295218.21999999997</v>
      </c>
      <c r="P45" s="77">
        <v>109.55</v>
      </c>
      <c r="Q45" s="77">
        <v>0</v>
      </c>
      <c r="R45" s="77">
        <v>323.41156001000002</v>
      </c>
      <c r="S45" s="78">
        <v>2.9999999999999997E-4</v>
      </c>
      <c r="T45" s="78">
        <f t="shared" si="2"/>
        <v>1.0788149031342882E-2</v>
      </c>
      <c r="U45" s="78">
        <f>R45/'סכום נכסי הקרן'!$C$42</f>
        <v>2.9168526673742133E-3</v>
      </c>
    </row>
    <row r="46" spans="2:21">
      <c r="B46" t="s">
        <v>401</v>
      </c>
      <c r="C46" t="s">
        <v>402</v>
      </c>
      <c r="D46" t="s">
        <v>100</v>
      </c>
      <c r="E46" t="s">
        <v>123</v>
      </c>
      <c r="F46" t="s">
        <v>390</v>
      </c>
      <c r="G46" t="s">
        <v>356</v>
      </c>
      <c r="H46" t="s">
        <v>371</v>
      </c>
      <c r="I46" t="s">
        <v>208</v>
      </c>
      <c r="J46"/>
      <c r="K46" s="77">
        <v>6</v>
      </c>
      <c r="L46" t="s">
        <v>102</v>
      </c>
      <c r="M46" s="78">
        <v>2.5000000000000001E-3</v>
      </c>
      <c r="N46" s="78">
        <v>3.0700000000000002E-2</v>
      </c>
      <c r="O46" s="77">
        <v>245941.49</v>
      </c>
      <c r="P46" s="77">
        <v>92.21</v>
      </c>
      <c r="Q46" s="77">
        <v>0</v>
      </c>
      <c r="R46" s="77">
        <v>226.78264792900001</v>
      </c>
      <c r="S46" s="78">
        <v>2.0000000000000001E-4</v>
      </c>
      <c r="T46" s="78">
        <f t="shared" si="2"/>
        <v>7.5648656575694646E-3</v>
      </c>
      <c r="U46" s="78">
        <f>R46/'סכום נכסי הקרן'!$C$42</f>
        <v>2.0453553716677205E-3</v>
      </c>
    </row>
    <row r="47" spans="2:21">
      <c r="B47" t="s">
        <v>403</v>
      </c>
      <c r="C47" t="s">
        <v>404</v>
      </c>
      <c r="D47" t="s">
        <v>100</v>
      </c>
      <c r="E47" t="s">
        <v>123</v>
      </c>
      <c r="F47" t="s">
        <v>390</v>
      </c>
      <c r="G47" t="s">
        <v>356</v>
      </c>
      <c r="H47" t="s">
        <v>371</v>
      </c>
      <c r="I47" t="s">
        <v>208</v>
      </c>
      <c r="J47"/>
      <c r="K47" s="77">
        <v>3.27</v>
      </c>
      <c r="L47" t="s">
        <v>102</v>
      </c>
      <c r="M47" s="78">
        <v>2.35E-2</v>
      </c>
      <c r="N47" s="78">
        <v>2.86E-2</v>
      </c>
      <c r="O47" s="77">
        <v>206773.84</v>
      </c>
      <c r="P47" s="77">
        <v>110.9</v>
      </c>
      <c r="Q47" s="77">
        <v>5.4769600000000001</v>
      </c>
      <c r="R47" s="77">
        <v>234.78914856</v>
      </c>
      <c r="S47" s="78">
        <v>2.9999999999999997E-4</v>
      </c>
      <c r="T47" s="78">
        <f t="shared" si="2"/>
        <v>7.8319412130137354E-3</v>
      </c>
      <c r="U47" s="78">
        <f>R47/'סכום נכסי הקרן'!$C$42</f>
        <v>2.1175660951222052E-3</v>
      </c>
    </row>
    <row r="48" spans="2:21">
      <c r="B48" t="s">
        <v>405</v>
      </c>
      <c r="C48" t="s">
        <v>406</v>
      </c>
      <c r="D48" t="s">
        <v>100</v>
      </c>
      <c r="E48" t="s">
        <v>123</v>
      </c>
      <c r="F48" t="s">
        <v>407</v>
      </c>
      <c r="G48" t="s">
        <v>356</v>
      </c>
      <c r="H48" t="s">
        <v>371</v>
      </c>
      <c r="I48" t="s">
        <v>208</v>
      </c>
      <c r="J48"/>
      <c r="K48" s="77">
        <v>2.98</v>
      </c>
      <c r="L48" t="s">
        <v>102</v>
      </c>
      <c r="M48" s="78">
        <v>1.4200000000000001E-2</v>
      </c>
      <c r="N48" s="78">
        <v>0.03</v>
      </c>
      <c r="O48" s="77">
        <v>90357.91</v>
      </c>
      <c r="P48" s="77">
        <v>107.02</v>
      </c>
      <c r="Q48" s="77">
        <v>0</v>
      </c>
      <c r="R48" s="77">
        <v>96.701035282000007</v>
      </c>
      <c r="S48" s="78">
        <v>1E-4</v>
      </c>
      <c r="T48" s="78">
        <f t="shared" si="2"/>
        <v>3.225689211836167E-3</v>
      </c>
      <c r="U48" s="78">
        <f>R48/'סכום נכסי הקרן'!$C$42</f>
        <v>8.7214777570544528E-4</v>
      </c>
    </row>
    <row r="49" spans="2:21">
      <c r="B49" t="s">
        <v>408</v>
      </c>
      <c r="C49" t="s">
        <v>409</v>
      </c>
      <c r="D49" t="s">
        <v>100</v>
      </c>
      <c r="E49" t="s">
        <v>123</v>
      </c>
      <c r="F49" t="s">
        <v>410</v>
      </c>
      <c r="G49" t="s">
        <v>356</v>
      </c>
      <c r="H49" t="s">
        <v>371</v>
      </c>
      <c r="I49" t="s">
        <v>208</v>
      </c>
      <c r="J49"/>
      <c r="K49" s="77">
        <v>0.97</v>
      </c>
      <c r="L49" t="s">
        <v>102</v>
      </c>
      <c r="M49" s="78">
        <v>0.04</v>
      </c>
      <c r="N49" s="78">
        <v>3.0099999999999998E-2</v>
      </c>
      <c r="O49" s="77">
        <v>1258.8399999999999</v>
      </c>
      <c r="P49" s="77">
        <v>112.25</v>
      </c>
      <c r="Q49" s="77">
        <v>0</v>
      </c>
      <c r="R49" s="77">
        <v>1.4130479</v>
      </c>
      <c r="S49" s="78">
        <v>0</v>
      </c>
      <c r="T49" s="78">
        <f t="shared" si="2"/>
        <v>4.7135517769231063E-5</v>
      </c>
      <c r="U49" s="78">
        <f>R49/'סכום נכסי הקרן'!$C$42</f>
        <v>1.2744295646436039E-5</v>
      </c>
    </row>
    <row r="50" spans="2:21">
      <c r="B50" t="s">
        <v>411</v>
      </c>
      <c r="C50" t="s">
        <v>412</v>
      </c>
      <c r="D50" t="s">
        <v>100</v>
      </c>
      <c r="E50" t="s">
        <v>123</v>
      </c>
      <c r="F50" t="s">
        <v>410</v>
      </c>
      <c r="G50" t="s">
        <v>356</v>
      </c>
      <c r="H50" t="s">
        <v>371</v>
      </c>
      <c r="I50" t="s">
        <v>208</v>
      </c>
      <c r="J50"/>
      <c r="K50" s="77">
        <v>4.28</v>
      </c>
      <c r="L50" t="s">
        <v>102</v>
      </c>
      <c r="M50" s="78">
        <v>3.5000000000000003E-2</v>
      </c>
      <c r="N50" s="78">
        <v>3.1199999999999999E-2</v>
      </c>
      <c r="O50" s="77">
        <v>68579.259999999995</v>
      </c>
      <c r="P50" s="77">
        <v>115.14</v>
      </c>
      <c r="Q50" s="77">
        <v>0</v>
      </c>
      <c r="R50" s="77">
        <v>78.962159963999994</v>
      </c>
      <c r="S50" s="78">
        <v>1E-4</v>
      </c>
      <c r="T50" s="78">
        <f t="shared" si="2"/>
        <v>2.6339675350566579E-3</v>
      </c>
      <c r="U50" s="78">
        <f>R50/'סכום נכסי הקרן'!$C$42</f>
        <v>7.1216065036605711E-4</v>
      </c>
    </row>
    <row r="51" spans="2:21">
      <c r="B51" t="s">
        <v>413</v>
      </c>
      <c r="C51" t="s">
        <v>414</v>
      </c>
      <c r="D51" t="s">
        <v>100</v>
      </c>
      <c r="E51" t="s">
        <v>123</v>
      </c>
      <c r="F51" t="s">
        <v>410</v>
      </c>
      <c r="G51" t="s">
        <v>356</v>
      </c>
      <c r="H51" t="s">
        <v>371</v>
      </c>
      <c r="I51" t="s">
        <v>208</v>
      </c>
      <c r="J51"/>
      <c r="K51" s="77">
        <v>6.83</v>
      </c>
      <c r="L51" t="s">
        <v>102</v>
      </c>
      <c r="M51" s="78">
        <v>2.5000000000000001E-2</v>
      </c>
      <c r="N51" s="78">
        <v>3.1800000000000002E-2</v>
      </c>
      <c r="O51" s="77">
        <v>119843.58</v>
      </c>
      <c r="P51" s="77">
        <v>106.56</v>
      </c>
      <c r="Q51" s="77">
        <v>0</v>
      </c>
      <c r="R51" s="77">
        <v>127.705318848</v>
      </c>
      <c r="S51" s="78">
        <v>2.0000000000000001E-4</v>
      </c>
      <c r="T51" s="78">
        <f t="shared" si="2"/>
        <v>4.259909608007784E-3</v>
      </c>
      <c r="U51" s="78">
        <f>R51/'סכום נכסי הקרן'!$C$42</f>
        <v>1.1517757742121075E-3</v>
      </c>
    </row>
    <row r="52" spans="2:21">
      <c r="B52" t="s">
        <v>415</v>
      </c>
      <c r="C52" t="s">
        <v>416</v>
      </c>
      <c r="D52" t="s">
        <v>100</v>
      </c>
      <c r="E52" t="s">
        <v>123</v>
      </c>
      <c r="F52" t="s">
        <v>410</v>
      </c>
      <c r="G52" t="s">
        <v>356</v>
      </c>
      <c r="H52" t="s">
        <v>371</v>
      </c>
      <c r="I52" t="s">
        <v>208</v>
      </c>
      <c r="J52"/>
      <c r="K52" s="77">
        <v>2.93</v>
      </c>
      <c r="L52" t="s">
        <v>102</v>
      </c>
      <c r="M52" s="78">
        <v>0.04</v>
      </c>
      <c r="N52" s="78">
        <v>2.93E-2</v>
      </c>
      <c r="O52" s="77">
        <v>220063.85</v>
      </c>
      <c r="P52" s="77">
        <v>115.78</v>
      </c>
      <c r="Q52" s="77">
        <v>0</v>
      </c>
      <c r="R52" s="77">
        <v>254.78992553</v>
      </c>
      <c r="S52" s="78">
        <v>2.0000000000000001E-4</v>
      </c>
      <c r="T52" s="78">
        <f t="shared" si="2"/>
        <v>8.4991139098967369E-3</v>
      </c>
      <c r="U52" s="78">
        <f>R52/'סכום נכסי הקרן'!$C$42</f>
        <v>2.2979533380911867E-3</v>
      </c>
    </row>
    <row r="53" spans="2:21">
      <c r="B53" t="s">
        <v>417</v>
      </c>
      <c r="C53" t="s">
        <v>418</v>
      </c>
      <c r="D53" t="s">
        <v>100</v>
      </c>
      <c r="E53" t="s">
        <v>123</v>
      </c>
      <c r="F53" t="s">
        <v>419</v>
      </c>
      <c r="G53" t="s">
        <v>356</v>
      </c>
      <c r="H53" t="s">
        <v>371</v>
      </c>
      <c r="I53" t="s">
        <v>208</v>
      </c>
      <c r="J53"/>
      <c r="K53" s="77">
        <v>2.62</v>
      </c>
      <c r="L53" t="s">
        <v>102</v>
      </c>
      <c r="M53" s="78">
        <v>2.3400000000000001E-2</v>
      </c>
      <c r="N53" s="78">
        <v>3.1600000000000003E-2</v>
      </c>
      <c r="O53" s="77">
        <v>149240.21</v>
      </c>
      <c r="P53" s="77">
        <v>110.3</v>
      </c>
      <c r="Q53" s="77">
        <v>0</v>
      </c>
      <c r="R53" s="77">
        <v>164.61195162999999</v>
      </c>
      <c r="S53" s="78">
        <v>1E-4</v>
      </c>
      <c r="T53" s="78">
        <f t="shared" si="2"/>
        <v>5.4910166676470544E-3</v>
      </c>
      <c r="U53" s="78">
        <f>R53/'סכום נכסי הקרן'!$C$42</f>
        <v>1.4846371297884159E-3</v>
      </c>
    </row>
    <row r="54" spans="2:21">
      <c r="B54" t="s">
        <v>420</v>
      </c>
      <c r="C54" t="s">
        <v>421</v>
      </c>
      <c r="D54" t="s">
        <v>100</v>
      </c>
      <c r="E54" t="s">
        <v>123</v>
      </c>
      <c r="F54" t="s">
        <v>422</v>
      </c>
      <c r="G54" t="s">
        <v>356</v>
      </c>
      <c r="H54" t="s">
        <v>379</v>
      </c>
      <c r="I54" t="s">
        <v>149</v>
      </c>
      <c r="J54"/>
      <c r="K54" s="77">
        <v>2.5299999999999998</v>
      </c>
      <c r="L54" t="s">
        <v>102</v>
      </c>
      <c r="M54" s="78">
        <v>3.2000000000000001E-2</v>
      </c>
      <c r="N54" s="78">
        <v>3.0200000000000001E-2</v>
      </c>
      <c r="O54" s="77">
        <v>196123.97</v>
      </c>
      <c r="P54" s="77">
        <v>112.5</v>
      </c>
      <c r="Q54" s="77">
        <v>0</v>
      </c>
      <c r="R54" s="77">
        <v>220.63946625</v>
      </c>
      <c r="S54" s="78">
        <v>1E-4</v>
      </c>
      <c r="T54" s="78">
        <f t="shared" si="2"/>
        <v>7.3599454640005703E-3</v>
      </c>
      <c r="U54" s="78">
        <f>R54/'סכום נכסי הקרן'!$C$42</f>
        <v>1.9899499437788671E-3</v>
      </c>
    </row>
    <row r="55" spans="2:21">
      <c r="B55" t="s">
        <v>423</v>
      </c>
      <c r="C55" t="s">
        <v>424</v>
      </c>
      <c r="D55" t="s">
        <v>100</v>
      </c>
      <c r="E55" t="s">
        <v>123</v>
      </c>
      <c r="F55" t="s">
        <v>422</v>
      </c>
      <c r="G55" t="s">
        <v>356</v>
      </c>
      <c r="H55" t="s">
        <v>379</v>
      </c>
      <c r="I55" t="s">
        <v>149</v>
      </c>
      <c r="J55"/>
      <c r="K55" s="77">
        <v>4.3</v>
      </c>
      <c r="L55" t="s">
        <v>102</v>
      </c>
      <c r="M55" s="78">
        <v>1.14E-2</v>
      </c>
      <c r="N55" s="78">
        <v>3.15E-2</v>
      </c>
      <c r="O55" s="77">
        <v>213672.7</v>
      </c>
      <c r="P55" s="77">
        <v>100.96</v>
      </c>
      <c r="Q55" s="77">
        <v>2.6712799999999999</v>
      </c>
      <c r="R55" s="77">
        <v>218.39523792</v>
      </c>
      <c r="S55" s="78">
        <v>1E-4</v>
      </c>
      <c r="T55" s="78">
        <f t="shared" si="2"/>
        <v>7.2850839788896078E-3</v>
      </c>
      <c r="U55" s="78">
        <f>R55/'סכום נכסי הקרן'!$C$42</f>
        <v>1.969709222048466E-3</v>
      </c>
    </row>
    <row r="56" spans="2:21">
      <c r="B56" t="s">
        <v>425</v>
      </c>
      <c r="C56" t="s">
        <v>426</v>
      </c>
      <c r="D56" t="s">
        <v>100</v>
      </c>
      <c r="E56" t="s">
        <v>123</v>
      </c>
      <c r="F56" t="s">
        <v>422</v>
      </c>
      <c r="G56" t="s">
        <v>356</v>
      </c>
      <c r="H56" t="s">
        <v>379</v>
      </c>
      <c r="I56" t="s">
        <v>149</v>
      </c>
      <c r="J56"/>
      <c r="K56" s="77">
        <v>6.5</v>
      </c>
      <c r="L56" t="s">
        <v>102</v>
      </c>
      <c r="M56" s="78">
        <v>9.1999999999999998E-3</v>
      </c>
      <c r="N56" s="78">
        <v>3.32E-2</v>
      </c>
      <c r="O56" s="77">
        <v>304501.96999999997</v>
      </c>
      <c r="P56" s="77">
        <v>96.51</v>
      </c>
      <c r="Q56" s="77">
        <v>0</v>
      </c>
      <c r="R56" s="77">
        <v>293.87485124699998</v>
      </c>
      <c r="S56" s="78">
        <v>2.0000000000000001E-4</v>
      </c>
      <c r="T56" s="78">
        <f t="shared" si="2"/>
        <v>9.8028830253263904E-3</v>
      </c>
      <c r="U56" s="78">
        <f>R56/'סכום נכסי הקרן'!$C$42</f>
        <v>2.6504607432941093E-3</v>
      </c>
    </row>
    <row r="57" spans="2:21">
      <c r="B57" t="s">
        <v>427</v>
      </c>
      <c r="C57" t="s">
        <v>428</v>
      </c>
      <c r="D57" t="s">
        <v>100</v>
      </c>
      <c r="E57" t="s">
        <v>123</v>
      </c>
      <c r="F57" t="s">
        <v>419</v>
      </c>
      <c r="G57" t="s">
        <v>356</v>
      </c>
      <c r="H57" t="s">
        <v>371</v>
      </c>
      <c r="I57" t="s">
        <v>208</v>
      </c>
      <c r="J57"/>
      <c r="K57" s="77">
        <v>5.9</v>
      </c>
      <c r="L57" t="s">
        <v>102</v>
      </c>
      <c r="M57" s="78">
        <v>6.4999999999999997E-3</v>
      </c>
      <c r="N57" s="78">
        <v>3.15E-2</v>
      </c>
      <c r="O57" s="77">
        <v>431653.84</v>
      </c>
      <c r="P57" s="77">
        <v>95.32</v>
      </c>
      <c r="Q57" s="77">
        <v>0</v>
      </c>
      <c r="R57" s="77">
        <v>411.45244028799999</v>
      </c>
      <c r="S57" s="78">
        <v>2.0000000000000001E-4</v>
      </c>
      <c r="T57" s="78">
        <f t="shared" si="2"/>
        <v>1.3724958517250906E-2</v>
      </c>
      <c r="U57" s="78">
        <f>R57/'סכום נכסי הקרן'!$C$42</f>
        <v>3.7108944031393714E-3</v>
      </c>
    </row>
    <row r="58" spans="2:21">
      <c r="B58" t="s">
        <v>429</v>
      </c>
      <c r="C58" t="s">
        <v>430</v>
      </c>
      <c r="D58" t="s">
        <v>100</v>
      </c>
      <c r="E58" t="s">
        <v>123</v>
      </c>
      <c r="F58" t="s">
        <v>419</v>
      </c>
      <c r="G58" t="s">
        <v>356</v>
      </c>
      <c r="H58" t="s">
        <v>371</v>
      </c>
      <c r="I58" t="s">
        <v>208</v>
      </c>
      <c r="J58"/>
      <c r="K58" s="77">
        <v>8.82</v>
      </c>
      <c r="L58" t="s">
        <v>102</v>
      </c>
      <c r="M58" s="78">
        <v>2.64E-2</v>
      </c>
      <c r="N58" s="78">
        <v>2.9499999999999998E-2</v>
      </c>
      <c r="O58" s="77">
        <v>18903</v>
      </c>
      <c r="P58" s="77">
        <v>99.52</v>
      </c>
      <c r="Q58" s="77">
        <v>0</v>
      </c>
      <c r="R58" s="77">
        <v>18.8122656</v>
      </c>
      <c r="S58" s="78">
        <v>1E-4</v>
      </c>
      <c r="T58" s="78">
        <f t="shared" si="2"/>
        <v>6.2752712025423497E-4</v>
      </c>
      <c r="U58" s="78">
        <f>R58/'סכום נכסי הקרן'!$C$42</f>
        <v>1.6966804493016724E-4</v>
      </c>
    </row>
    <row r="59" spans="2:21">
      <c r="B59" t="s">
        <v>431</v>
      </c>
      <c r="C59" t="s">
        <v>432</v>
      </c>
      <c r="D59" t="s">
        <v>100</v>
      </c>
      <c r="E59" t="s">
        <v>123</v>
      </c>
      <c r="F59" t="s">
        <v>433</v>
      </c>
      <c r="G59" t="s">
        <v>356</v>
      </c>
      <c r="H59" t="s">
        <v>379</v>
      </c>
      <c r="I59" t="s">
        <v>149</v>
      </c>
      <c r="J59"/>
      <c r="K59" s="77">
        <v>2.2599999999999998</v>
      </c>
      <c r="L59" t="s">
        <v>102</v>
      </c>
      <c r="M59" s="78">
        <v>1.34E-2</v>
      </c>
      <c r="N59" s="78">
        <v>2.9600000000000001E-2</v>
      </c>
      <c r="O59" s="77">
        <v>46357.77</v>
      </c>
      <c r="P59" s="77">
        <v>109.14</v>
      </c>
      <c r="Q59" s="77">
        <v>0</v>
      </c>
      <c r="R59" s="77">
        <v>50.594870178000001</v>
      </c>
      <c r="S59" s="78">
        <v>1E-4</v>
      </c>
      <c r="T59" s="78">
        <f t="shared" si="2"/>
        <v>1.6877102342440463E-3</v>
      </c>
      <c r="U59" s="78">
        <f>R59/'סכום נכסי הקרן'!$C$42</f>
        <v>4.5631572980751889E-4</v>
      </c>
    </row>
    <row r="60" spans="2:21">
      <c r="B60" t="s">
        <v>434</v>
      </c>
      <c r="C60" t="s">
        <v>435</v>
      </c>
      <c r="D60" t="s">
        <v>100</v>
      </c>
      <c r="E60" t="s">
        <v>123</v>
      </c>
      <c r="F60" t="s">
        <v>433</v>
      </c>
      <c r="G60" t="s">
        <v>356</v>
      </c>
      <c r="H60" t="s">
        <v>371</v>
      </c>
      <c r="I60" t="s">
        <v>208</v>
      </c>
      <c r="J60"/>
      <c r="K60" s="77">
        <v>3.59</v>
      </c>
      <c r="L60" t="s">
        <v>102</v>
      </c>
      <c r="M60" s="78">
        <v>1.8200000000000001E-2</v>
      </c>
      <c r="N60" s="78">
        <v>2.9600000000000001E-2</v>
      </c>
      <c r="O60" s="77">
        <v>124670.85</v>
      </c>
      <c r="P60" s="77">
        <v>107.72</v>
      </c>
      <c r="Q60" s="77">
        <v>0</v>
      </c>
      <c r="R60" s="77">
        <v>134.29543962</v>
      </c>
      <c r="S60" s="78">
        <v>2.9999999999999997E-4</v>
      </c>
      <c r="T60" s="78">
        <f t="shared" si="2"/>
        <v>4.4797385003970541E-3</v>
      </c>
      <c r="U60" s="78">
        <f>R60/'סכום נכסי הקרן'!$C$42</f>
        <v>1.2112121510427069E-3</v>
      </c>
    </row>
    <row r="61" spans="2:21">
      <c r="B61" t="s">
        <v>436</v>
      </c>
      <c r="C61" t="s">
        <v>437</v>
      </c>
      <c r="D61" t="s">
        <v>100</v>
      </c>
      <c r="E61" t="s">
        <v>123</v>
      </c>
      <c r="F61" t="s">
        <v>433</v>
      </c>
      <c r="G61" t="s">
        <v>356</v>
      </c>
      <c r="H61" t="s">
        <v>371</v>
      </c>
      <c r="I61" t="s">
        <v>208</v>
      </c>
      <c r="J61"/>
      <c r="K61" s="77">
        <v>2.0299999999999998</v>
      </c>
      <c r="L61" t="s">
        <v>102</v>
      </c>
      <c r="M61" s="78">
        <v>2E-3</v>
      </c>
      <c r="N61" s="78">
        <v>2.9399999999999999E-2</v>
      </c>
      <c r="O61" s="77">
        <v>99538.15</v>
      </c>
      <c r="P61" s="77">
        <v>104.5</v>
      </c>
      <c r="Q61" s="77">
        <v>0</v>
      </c>
      <c r="R61" s="77">
        <v>104.01736674999999</v>
      </c>
      <c r="S61" s="78">
        <v>2.9999999999999997E-4</v>
      </c>
      <c r="T61" s="78">
        <f t="shared" si="2"/>
        <v>3.4697425605694251E-3</v>
      </c>
      <c r="U61" s="78">
        <f>R61/'סכום נכסי הקרן'!$C$42</f>
        <v>9.3813385535321606E-4</v>
      </c>
    </row>
    <row r="62" spans="2:21">
      <c r="B62" t="s">
        <v>438</v>
      </c>
      <c r="C62" t="s">
        <v>439</v>
      </c>
      <c r="D62" t="s">
        <v>100</v>
      </c>
      <c r="E62" t="s">
        <v>123</v>
      </c>
      <c r="F62" t="s">
        <v>440</v>
      </c>
      <c r="G62" t="s">
        <v>441</v>
      </c>
      <c r="H62" t="s">
        <v>379</v>
      </c>
      <c r="I62" t="s">
        <v>149</v>
      </c>
      <c r="J62"/>
      <c r="K62" s="77">
        <v>5.29</v>
      </c>
      <c r="L62" t="s">
        <v>102</v>
      </c>
      <c r="M62" s="78">
        <v>4.4000000000000003E-3</v>
      </c>
      <c r="N62" s="78">
        <v>2.75E-2</v>
      </c>
      <c r="O62" s="77">
        <v>68727.12</v>
      </c>
      <c r="P62" s="77">
        <v>98.69</v>
      </c>
      <c r="Q62" s="77">
        <v>0</v>
      </c>
      <c r="R62" s="77">
        <v>67.826794727999996</v>
      </c>
      <c r="S62" s="78">
        <v>1E-4</v>
      </c>
      <c r="T62" s="78">
        <f t="shared" si="2"/>
        <v>2.2625213824185517E-3</v>
      </c>
      <c r="U62" s="78">
        <f>R62/'סכום נכסי הקרן'!$C$42</f>
        <v>6.117306602017959E-4</v>
      </c>
    </row>
    <row r="63" spans="2:21">
      <c r="B63" t="s">
        <v>442</v>
      </c>
      <c r="C63" t="s">
        <v>443</v>
      </c>
      <c r="D63" t="s">
        <v>100</v>
      </c>
      <c r="E63" t="s">
        <v>123</v>
      </c>
      <c r="F63" t="s">
        <v>444</v>
      </c>
      <c r="G63" t="s">
        <v>356</v>
      </c>
      <c r="H63" t="s">
        <v>379</v>
      </c>
      <c r="I63" t="s">
        <v>149</v>
      </c>
      <c r="J63"/>
      <c r="K63" s="77">
        <v>3.07</v>
      </c>
      <c r="L63" t="s">
        <v>102</v>
      </c>
      <c r="M63" s="78">
        <v>1.5800000000000002E-2</v>
      </c>
      <c r="N63" s="78">
        <v>2.92E-2</v>
      </c>
      <c r="O63" s="77">
        <v>124487.64</v>
      </c>
      <c r="P63" s="77">
        <v>108.57</v>
      </c>
      <c r="Q63" s="77">
        <v>0</v>
      </c>
      <c r="R63" s="77">
        <v>135.15623074800001</v>
      </c>
      <c r="S63" s="78">
        <v>2.9999999999999997E-4</v>
      </c>
      <c r="T63" s="78">
        <f t="shared" si="2"/>
        <v>4.5084522018288605E-3</v>
      </c>
      <c r="U63" s="78">
        <f>R63/'סכום נכסי הקרן'!$C$42</f>
        <v>1.2189756363605517E-3</v>
      </c>
    </row>
    <row r="64" spans="2:21">
      <c r="B64" t="s">
        <v>445</v>
      </c>
      <c r="C64" t="s">
        <v>446</v>
      </c>
      <c r="D64" t="s">
        <v>100</v>
      </c>
      <c r="E64" t="s">
        <v>123</v>
      </c>
      <c r="F64" t="s">
        <v>444</v>
      </c>
      <c r="G64" t="s">
        <v>356</v>
      </c>
      <c r="H64" t="s">
        <v>379</v>
      </c>
      <c r="I64" t="s">
        <v>149</v>
      </c>
      <c r="J64"/>
      <c r="K64" s="77">
        <v>5.5</v>
      </c>
      <c r="L64" t="s">
        <v>102</v>
      </c>
      <c r="M64" s="78">
        <v>8.3999999999999995E-3</v>
      </c>
      <c r="N64" s="78">
        <v>3.0300000000000001E-2</v>
      </c>
      <c r="O64" s="77">
        <v>100187.91</v>
      </c>
      <c r="P64" s="77">
        <v>98.55</v>
      </c>
      <c r="Q64" s="77">
        <v>0</v>
      </c>
      <c r="R64" s="77">
        <v>98.735185305000002</v>
      </c>
      <c r="S64" s="78">
        <v>2.0000000000000001E-4</v>
      </c>
      <c r="T64" s="78">
        <f t="shared" si="2"/>
        <v>3.293543043652058E-3</v>
      </c>
      <c r="U64" s="78">
        <f>R64/'סכום נכסי הקרן'!$C$42</f>
        <v>8.904937987116835E-4</v>
      </c>
    </row>
    <row r="65" spans="2:21">
      <c r="B65" t="s">
        <v>447</v>
      </c>
      <c r="C65" t="s">
        <v>448</v>
      </c>
      <c r="D65" t="s">
        <v>100</v>
      </c>
      <c r="E65" t="s">
        <v>123</v>
      </c>
      <c r="F65" t="s">
        <v>449</v>
      </c>
      <c r="G65" t="s">
        <v>323</v>
      </c>
      <c r="H65" t="s">
        <v>371</v>
      </c>
      <c r="I65" t="s">
        <v>208</v>
      </c>
      <c r="J65"/>
      <c r="K65" s="77">
        <v>1.4</v>
      </c>
      <c r="L65" t="s">
        <v>102</v>
      </c>
      <c r="M65" s="78">
        <v>2.4199999999999999E-2</v>
      </c>
      <c r="N65" s="78">
        <v>3.56E-2</v>
      </c>
      <c r="O65" s="77">
        <v>2.94</v>
      </c>
      <c r="P65" s="77">
        <v>5556939</v>
      </c>
      <c r="Q65" s="77">
        <v>0</v>
      </c>
      <c r="R65" s="77">
        <v>163.3740066</v>
      </c>
      <c r="S65" s="78">
        <v>1E-4</v>
      </c>
      <c r="T65" s="78">
        <f t="shared" si="2"/>
        <v>5.4497221156655567E-3</v>
      </c>
      <c r="U65" s="78">
        <f>R65/'סכום נכסי הקרן'!$C$42</f>
        <v>1.473472088988061E-3</v>
      </c>
    </row>
    <row r="66" spans="2:21">
      <c r="B66" t="s">
        <v>450</v>
      </c>
      <c r="C66" t="s">
        <v>451</v>
      </c>
      <c r="D66" t="s">
        <v>100</v>
      </c>
      <c r="E66" t="s">
        <v>123</v>
      </c>
      <c r="F66" t="s">
        <v>449</v>
      </c>
      <c r="G66" t="s">
        <v>323</v>
      </c>
      <c r="H66" t="s">
        <v>371</v>
      </c>
      <c r="I66" t="s">
        <v>208</v>
      </c>
      <c r="J66"/>
      <c r="K66" s="77">
        <v>1.01</v>
      </c>
      <c r="L66" t="s">
        <v>102</v>
      </c>
      <c r="M66" s="78">
        <v>1.95E-2</v>
      </c>
      <c r="N66" s="78">
        <v>3.56E-2</v>
      </c>
      <c r="O66" s="77">
        <v>0.72</v>
      </c>
      <c r="P66" s="77">
        <v>5397000</v>
      </c>
      <c r="Q66" s="77">
        <v>1.4354899999999999</v>
      </c>
      <c r="R66" s="77">
        <v>40.293889999999998</v>
      </c>
      <c r="S66" s="78">
        <v>0</v>
      </c>
      <c r="T66" s="78">
        <f t="shared" si="2"/>
        <v>1.3440969468101129E-3</v>
      </c>
      <c r="U66" s="78">
        <f>R66/'סכום נכסי הקרן'!$C$42</f>
        <v>3.6341106830488378E-4</v>
      </c>
    </row>
    <row r="67" spans="2:21">
      <c r="B67" t="s">
        <v>452</v>
      </c>
      <c r="C67" t="s">
        <v>453</v>
      </c>
      <c r="D67" t="s">
        <v>100</v>
      </c>
      <c r="E67" t="s">
        <v>123</v>
      </c>
      <c r="F67" t="s">
        <v>449</v>
      </c>
      <c r="G67" t="s">
        <v>323</v>
      </c>
      <c r="H67" t="s">
        <v>379</v>
      </c>
      <c r="I67" t="s">
        <v>149</v>
      </c>
      <c r="J67"/>
      <c r="K67" s="77">
        <v>4.34</v>
      </c>
      <c r="L67" t="s">
        <v>102</v>
      </c>
      <c r="M67" s="78">
        <v>1.4999999999999999E-2</v>
      </c>
      <c r="N67" s="78">
        <v>3.7600000000000001E-2</v>
      </c>
      <c r="O67" s="77">
        <v>2.4900000000000002</v>
      </c>
      <c r="P67" s="77">
        <v>4910638</v>
      </c>
      <c r="Q67" s="77">
        <v>0</v>
      </c>
      <c r="R67" s="77">
        <v>122.2748862</v>
      </c>
      <c r="S67" s="78">
        <v>1E-4</v>
      </c>
      <c r="T67" s="78">
        <f t="shared" si="2"/>
        <v>4.0787648254604859E-3</v>
      </c>
      <c r="U67" s="78">
        <f>R67/'סכום נכסי הקרן'!$C$42</f>
        <v>1.1027986382253015E-3</v>
      </c>
    </row>
    <row r="68" spans="2:21">
      <c r="B68" t="s">
        <v>454</v>
      </c>
      <c r="C68" t="s">
        <v>455</v>
      </c>
      <c r="D68" t="s">
        <v>100</v>
      </c>
      <c r="E68" t="s">
        <v>123</v>
      </c>
      <c r="F68" t="s">
        <v>449</v>
      </c>
      <c r="G68" t="s">
        <v>323</v>
      </c>
      <c r="H68" t="s">
        <v>371</v>
      </c>
      <c r="I68" t="s">
        <v>208</v>
      </c>
      <c r="J68"/>
      <c r="K68" s="77">
        <v>4.5199999999999996</v>
      </c>
      <c r="L68" t="s">
        <v>102</v>
      </c>
      <c r="M68" s="78">
        <v>2.7799999999999998E-2</v>
      </c>
      <c r="N68" s="78">
        <v>3.3399999999999999E-2</v>
      </c>
      <c r="O68" s="77">
        <v>0.77</v>
      </c>
      <c r="P68" s="77">
        <v>5460000</v>
      </c>
      <c r="Q68" s="77">
        <v>0</v>
      </c>
      <c r="R68" s="77">
        <v>42.042000000000002</v>
      </c>
      <c r="S68" s="78">
        <v>0</v>
      </c>
      <c r="T68" s="78">
        <f t="shared" si="2"/>
        <v>1.4024092446222186E-3</v>
      </c>
      <c r="U68" s="78">
        <f>R68/'סכום נכסי הקרן'!$C$42</f>
        <v>3.7917729297603001E-4</v>
      </c>
    </row>
    <row r="69" spans="2:21">
      <c r="B69" t="s">
        <v>456</v>
      </c>
      <c r="C69" t="s">
        <v>457</v>
      </c>
      <c r="D69" t="s">
        <v>100</v>
      </c>
      <c r="E69" t="s">
        <v>123</v>
      </c>
      <c r="F69" t="s">
        <v>332</v>
      </c>
      <c r="G69" t="s">
        <v>323</v>
      </c>
      <c r="H69" t="s">
        <v>379</v>
      </c>
      <c r="I69" t="s">
        <v>149</v>
      </c>
      <c r="J69"/>
      <c r="K69" s="77">
        <v>2.56</v>
      </c>
      <c r="L69" t="s">
        <v>102</v>
      </c>
      <c r="M69" s="78">
        <v>2.5899999999999999E-2</v>
      </c>
      <c r="N69" s="78">
        <v>3.6600000000000001E-2</v>
      </c>
      <c r="O69" s="77">
        <v>3.81</v>
      </c>
      <c r="P69" s="77">
        <v>5459551</v>
      </c>
      <c r="Q69" s="77">
        <v>0</v>
      </c>
      <c r="R69" s="77">
        <v>208.00889309999999</v>
      </c>
      <c r="S69" s="78">
        <v>2.0000000000000001E-4</v>
      </c>
      <c r="T69" s="78">
        <f t="shared" si="2"/>
        <v>6.9386231541571477E-3</v>
      </c>
      <c r="U69" s="78">
        <f>R69/'סכום נכסי הקרן'!$C$42</f>
        <v>1.8760346558346036E-3</v>
      </c>
    </row>
    <row r="70" spans="2:21">
      <c r="B70" t="s">
        <v>458</v>
      </c>
      <c r="C70" t="s">
        <v>459</v>
      </c>
      <c r="D70" t="s">
        <v>100</v>
      </c>
      <c r="E70" t="s">
        <v>123</v>
      </c>
      <c r="F70" t="s">
        <v>332</v>
      </c>
      <c r="G70" t="s">
        <v>323</v>
      </c>
      <c r="H70" t="s">
        <v>379</v>
      </c>
      <c r="I70" t="s">
        <v>149</v>
      </c>
      <c r="J70"/>
      <c r="K70" s="77">
        <v>2.8</v>
      </c>
      <c r="L70" t="s">
        <v>102</v>
      </c>
      <c r="M70" s="78">
        <v>2.9700000000000001E-2</v>
      </c>
      <c r="N70" s="78">
        <v>2.9100000000000001E-2</v>
      </c>
      <c r="O70" s="77">
        <v>1.51</v>
      </c>
      <c r="P70" s="77">
        <v>5593655</v>
      </c>
      <c r="Q70" s="77">
        <v>0</v>
      </c>
      <c r="R70" s="77">
        <v>84.464190500000001</v>
      </c>
      <c r="S70" s="78">
        <v>1E-4</v>
      </c>
      <c r="T70" s="78">
        <f t="shared" si="2"/>
        <v>2.8175006326229051E-3</v>
      </c>
      <c r="U70" s="78">
        <f>R70/'סכום נכסי הקרן'!$C$42</f>
        <v>7.6178352854768352E-4</v>
      </c>
    </row>
    <row r="71" spans="2:21">
      <c r="B71" t="s">
        <v>460</v>
      </c>
      <c r="C71" t="s">
        <v>461</v>
      </c>
      <c r="D71" t="s">
        <v>100</v>
      </c>
      <c r="E71" t="s">
        <v>123</v>
      </c>
      <c r="F71" t="s">
        <v>332</v>
      </c>
      <c r="G71" t="s">
        <v>323</v>
      </c>
      <c r="H71" t="s">
        <v>379</v>
      </c>
      <c r="I71" t="s">
        <v>149</v>
      </c>
      <c r="J71"/>
      <c r="K71" s="77">
        <v>4.37</v>
      </c>
      <c r="L71" t="s">
        <v>102</v>
      </c>
      <c r="M71" s="78">
        <v>8.3999999999999995E-3</v>
      </c>
      <c r="N71" s="78">
        <v>3.4500000000000003E-2</v>
      </c>
      <c r="O71" s="77">
        <v>0.98</v>
      </c>
      <c r="P71" s="77">
        <v>4859428</v>
      </c>
      <c r="Q71" s="77">
        <v>0</v>
      </c>
      <c r="R71" s="77">
        <v>47.622394399999997</v>
      </c>
      <c r="S71" s="78">
        <v>1E-4</v>
      </c>
      <c r="T71" s="78">
        <f t="shared" si="2"/>
        <v>1.5885563521622513E-3</v>
      </c>
      <c r="U71" s="78">
        <f>R71/'סכום נכסי הקרן'!$C$42</f>
        <v>4.295069357696791E-4</v>
      </c>
    </row>
    <row r="72" spans="2:21">
      <c r="B72" t="s">
        <v>462</v>
      </c>
      <c r="C72" t="s">
        <v>463</v>
      </c>
      <c r="D72" t="s">
        <v>100</v>
      </c>
      <c r="E72" t="s">
        <v>123</v>
      </c>
      <c r="F72" t="s">
        <v>332</v>
      </c>
      <c r="G72" t="s">
        <v>323</v>
      </c>
      <c r="H72" t="s">
        <v>379</v>
      </c>
      <c r="I72" t="s">
        <v>149</v>
      </c>
      <c r="J72"/>
      <c r="K72" s="77">
        <v>4.74</v>
      </c>
      <c r="L72" t="s">
        <v>102</v>
      </c>
      <c r="M72" s="78">
        <v>3.09E-2</v>
      </c>
      <c r="N72" s="78">
        <v>3.5200000000000002E-2</v>
      </c>
      <c r="O72" s="77">
        <v>2.3199999999999998</v>
      </c>
      <c r="P72" s="77">
        <v>5195474</v>
      </c>
      <c r="Q72" s="77">
        <v>0</v>
      </c>
      <c r="R72" s="77">
        <v>120.5349968</v>
      </c>
      <c r="S72" s="78">
        <v>1E-4</v>
      </c>
      <c r="T72" s="78">
        <f t="shared" si="2"/>
        <v>4.0207267449890475E-3</v>
      </c>
      <c r="U72" s="78">
        <f>R72/'סכום נכסי הקרן'!$C$42</f>
        <v>1.0871065552423395E-3</v>
      </c>
    </row>
    <row r="73" spans="2:21">
      <c r="B73" t="s">
        <v>464</v>
      </c>
      <c r="C73" t="s">
        <v>465</v>
      </c>
      <c r="D73" t="s">
        <v>100</v>
      </c>
      <c r="E73" t="s">
        <v>123</v>
      </c>
      <c r="F73" t="s">
        <v>332</v>
      </c>
      <c r="G73" t="s">
        <v>323</v>
      </c>
      <c r="H73" t="s">
        <v>379</v>
      </c>
      <c r="I73" t="s">
        <v>149</v>
      </c>
      <c r="J73"/>
      <c r="K73" s="77">
        <v>0.25</v>
      </c>
      <c r="L73" t="s">
        <v>102</v>
      </c>
      <c r="M73" s="78">
        <v>1.5900000000000001E-2</v>
      </c>
      <c r="N73" s="78">
        <v>6.3100000000000003E-2</v>
      </c>
      <c r="O73" s="77">
        <v>2.35</v>
      </c>
      <c r="P73" s="77">
        <v>5566402</v>
      </c>
      <c r="Q73" s="77">
        <v>0</v>
      </c>
      <c r="R73" s="77">
        <v>130.81044700000001</v>
      </c>
      <c r="S73" s="78">
        <v>0</v>
      </c>
      <c r="T73" s="78">
        <f t="shared" si="2"/>
        <v>4.363488420293154E-3</v>
      </c>
      <c r="U73" s="78">
        <f>R73/'סכום נכסי הקרן'!$C$42</f>
        <v>1.1797809615728188E-3</v>
      </c>
    </row>
    <row r="74" spans="2:21">
      <c r="B74" t="s">
        <v>466</v>
      </c>
      <c r="C74" t="s">
        <v>467</v>
      </c>
      <c r="D74" t="s">
        <v>100</v>
      </c>
      <c r="E74" t="s">
        <v>123</v>
      </c>
      <c r="F74" t="s">
        <v>332</v>
      </c>
      <c r="G74" t="s">
        <v>323</v>
      </c>
      <c r="H74" t="s">
        <v>379</v>
      </c>
      <c r="I74" t="s">
        <v>149</v>
      </c>
      <c r="J74"/>
      <c r="K74" s="77">
        <v>1.49</v>
      </c>
      <c r="L74" t="s">
        <v>102</v>
      </c>
      <c r="M74" s="78">
        <v>2.0199999999999999E-2</v>
      </c>
      <c r="N74" s="78">
        <v>3.3799999999999997E-2</v>
      </c>
      <c r="O74" s="77">
        <v>1.73</v>
      </c>
      <c r="P74" s="77">
        <v>5510000</v>
      </c>
      <c r="Q74" s="77">
        <v>0</v>
      </c>
      <c r="R74" s="77">
        <v>95.322999999999993</v>
      </c>
      <c r="S74" s="78">
        <v>1E-4</v>
      </c>
      <c r="T74" s="78">
        <f t="shared" si="2"/>
        <v>3.1797216218334935E-3</v>
      </c>
      <c r="U74" s="78">
        <f>R74/'סכום נכסי הקרן'!$C$42</f>
        <v>8.5971925927296768E-4</v>
      </c>
    </row>
    <row r="75" spans="2:21">
      <c r="B75" t="s">
        <v>468</v>
      </c>
      <c r="C75" t="s">
        <v>469</v>
      </c>
      <c r="D75" t="s">
        <v>100</v>
      </c>
      <c r="E75" t="s">
        <v>123</v>
      </c>
      <c r="F75" t="s">
        <v>470</v>
      </c>
      <c r="G75" t="s">
        <v>127</v>
      </c>
      <c r="H75" t="s">
        <v>371</v>
      </c>
      <c r="I75" t="s">
        <v>208</v>
      </c>
      <c r="J75"/>
      <c r="K75" s="77">
        <v>1.45</v>
      </c>
      <c r="L75" t="s">
        <v>102</v>
      </c>
      <c r="M75" s="78">
        <v>1.7999999999999999E-2</v>
      </c>
      <c r="N75" s="78">
        <v>3.2300000000000002E-2</v>
      </c>
      <c r="O75" s="77">
        <v>70527.850000000006</v>
      </c>
      <c r="P75" s="77">
        <v>109.59</v>
      </c>
      <c r="Q75" s="77">
        <v>0</v>
      </c>
      <c r="R75" s="77">
        <v>77.291470814999997</v>
      </c>
      <c r="S75" s="78">
        <v>1E-4</v>
      </c>
      <c r="T75" s="78">
        <f t="shared" si="2"/>
        <v>2.5782377908140524E-3</v>
      </c>
      <c r="U75" s="78">
        <f>R75/'סכום נכסי הקרן'!$C$42</f>
        <v>6.9709268526158431E-4</v>
      </c>
    </row>
    <row r="76" spans="2:21">
      <c r="B76" t="s">
        <v>471</v>
      </c>
      <c r="C76" t="s">
        <v>472</v>
      </c>
      <c r="D76" t="s">
        <v>100</v>
      </c>
      <c r="E76" t="s">
        <v>123</v>
      </c>
      <c r="F76" t="s">
        <v>470</v>
      </c>
      <c r="G76" t="s">
        <v>127</v>
      </c>
      <c r="H76" t="s">
        <v>371</v>
      </c>
      <c r="I76" t="s">
        <v>208</v>
      </c>
      <c r="J76"/>
      <c r="K76" s="77">
        <v>3.95</v>
      </c>
      <c r="L76" t="s">
        <v>102</v>
      </c>
      <c r="M76" s="78">
        <v>2.1999999999999999E-2</v>
      </c>
      <c r="N76" s="78">
        <v>3.0599999999999999E-2</v>
      </c>
      <c r="O76" s="77">
        <v>54791.31</v>
      </c>
      <c r="P76" s="77">
        <v>99.64</v>
      </c>
      <c r="Q76" s="77">
        <v>0</v>
      </c>
      <c r="R76" s="77">
        <v>54.594061283999999</v>
      </c>
      <c r="S76" s="78">
        <v>2.0000000000000001E-4</v>
      </c>
      <c r="T76" s="78">
        <f t="shared" ref="T76:T139" si="4">R76/$R$11</f>
        <v>1.8211126075389739E-3</v>
      </c>
      <c r="U76" s="78">
        <f>R76/'סכום נכסי הקרן'!$C$42</f>
        <v>4.923844814764903E-4</v>
      </c>
    </row>
    <row r="77" spans="2:21">
      <c r="B77" t="s">
        <v>473</v>
      </c>
      <c r="C77" t="s">
        <v>474</v>
      </c>
      <c r="D77" t="s">
        <v>100</v>
      </c>
      <c r="E77" t="s">
        <v>123</v>
      </c>
      <c r="F77" t="s">
        <v>475</v>
      </c>
      <c r="G77" t="s">
        <v>356</v>
      </c>
      <c r="H77" t="s">
        <v>476</v>
      </c>
      <c r="I77" t="s">
        <v>208</v>
      </c>
      <c r="J77"/>
      <c r="K77" s="77">
        <v>2.25</v>
      </c>
      <c r="L77" t="s">
        <v>102</v>
      </c>
      <c r="M77" s="78">
        <v>1.4E-2</v>
      </c>
      <c r="N77" s="78">
        <v>3.2300000000000002E-2</v>
      </c>
      <c r="O77" s="77">
        <v>81741.39</v>
      </c>
      <c r="P77" s="77">
        <v>107.61</v>
      </c>
      <c r="Q77" s="77">
        <v>0.64885000000000004</v>
      </c>
      <c r="R77" s="77">
        <v>88.610759779000006</v>
      </c>
      <c r="S77" s="78">
        <v>1E-4</v>
      </c>
      <c r="T77" s="78">
        <f t="shared" si="4"/>
        <v>2.9558191495901304E-3</v>
      </c>
      <c r="U77" s="78">
        <f>R77/'סכום נכסי הקרן'!$C$42</f>
        <v>7.9918148569407973E-4</v>
      </c>
    </row>
    <row r="78" spans="2:21">
      <c r="B78" t="s">
        <v>477</v>
      </c>
      <c r="C78" t="s">
        <v>478</v>
      </c>
      <c r="D78" t="s">
        <v>100</v>
      </c>
      <c r="E78" t="s">
        <v>123</v>
      </c>
      <c r="F78" t="s">
        <v>407</v>
      </c>
      <c r="G78" t="s">
        <v>356</v>
      </c>
      <c r="H78" t="s">
        <v>476</v>
      </c>
      <c r="I78" t="s">
        <v>208</v>
      </c>
      <c r="J78"/>
      <c r="K78" s="77">
        <v>2.1800000000000002</v>
      </c>
      <c r="L78" t="s">
        <v>102</v>
      </c>
      <c r="M78" s="78">
        <v>2.1499999999999998E-2</v>
      </c>
      <c r="N78" s="78">
        <v>3.5099999999999999E-2</v>
      </c>
      <c r="O78" s="77">
        <v>242268.81</v>
      </c>
      <c r="P78" s="77">
        <v>110.54</v>
      </c>
      <c r="Q78" s="77">
        <v>0</v>
      </c>
      <c r="R78" s="77">
        <v>267.80394257400002</v>
      </c>
      <c r="S78" s="78">
        <v>1E-4</v>
      </c>
      <c r="T78" s="78">
        <f t="shared" si="4"/>
        <v>8.9332268876850616E-3</v>
      </c>
      <c r="U78" s="78">
        <f>R78/'סכום נכסי הקרן'!$C$42</f>
        <v>2.4153269110298633E-3</v>
      </c>
    </row>
    <row r="79" spans="2:21">
      <c r="B79" t="s">
        <v>479</v>
      </c>
      <c r="C79" t="s">
        <v>480</v>
      </c>
      <c r="D79" t="s">
        <v>100</v>
      </c>
      <c r="E79" t="s">
        <v>123</v>
      </c>
      <c r="F79" t="s">
        <v>407</v>
      </c>
      <c r="G79" t="s">
        <v>356</v>
      </c>
      <c r="H79" t="s">
        <v>476</v>
      </c>
      <c r="I79" t="s">
        <v>208</v>
      </c>
      <c r="J79"/>
      <c r="K79" s="77">
        <v>7.2</v>
      </c>
      <c r="L79" t="s">
        <v>102</v>
      </c>
      <c r="M79" s="78">
        <v>1.15E-2</v>
      </c>
      <c r="N79" s="78">
        <v>3.7600000000000001E-2</v>
      </c>
      <c r="O79" s="77">
        <v>155329.31</v>
      </c>
      <c r="P79" s="77">
        <v>92.59</v>
      </c>
      <c r="Q79" s="77">
        <v>0</v>
      </c>
      <c r="R79" s="77">
        <v>143.81940812900001</v>
      </c>
      <c r="S79" s="78">
        <v>2.9999999999999997E-4</v>
      </c>
      <c r="T79" s="78">
        <f t="shared" si="4"/>
        <v>4.7974327462110616E-3</v>
      </c>
      <c r="U79" s="78">
        <f>R79/'סכום נכסי הקרן'!$C$42</f>
        <v>1.2971089351545852E-3</v>
      </c>
    </row>
    <row r="80" spans="2:21">
      <c r="B80" t="s">
        <v>481</v>
      </c>
      <c r="C80" t="s">
        <v>482</v>
      </c>
      <c r="D80" t="s">
        <v>100</v>
      </c>
      <c r="E80" t="s">
        <v>123</v>
      </c>
      <c r="F80" t="s">
        <v>483</v>
      </c>
      <c r="G80" t="s">
        <v>484</v>
      </c>
      <c r="H80" t="s">
        <v>476</v>
      </c>
      <c r="I80" t="s">
        <v>208</v>
      </c>
      <c r="J80"/>
      <c r="K80" s="77">
        <v>5.63</v>
      </c>
      <c r="L80" t="s">
        <v>102</v>
      </c>
      <c r="M80" s="78">
        <v>5.1499999999999997E-2</v>
      </c>
      <c r="N80" s="78">
        <v>3.3000000000000002E-2</v>
      </c>
      <c r="O80" s="77">
        <v>357807.42</v>
      </c>
      <c r="P80" s="77">
        <v>151.19999999999999</v>
      </c>
      <c r="Q80" s="77">
        <v>0</v>
      </c>
      <c r="R80" s="77">
        <v>541.00481904000003</v>
      </c>
      <c r="S80" s="78">
        <v>1E-4</v>
      </c>
      <c r="T80" s="78">
        <f t="shared" si="4"/>
        <v>1.804648112855874E-2</v>
      </c>
      <c r="U80" s="78">
        <f>R80/'סכום נכסי הקרן'!$C$42</f>
        <v>4.8793288323717753E-3</v>
      </c>
    </row>
    <row r="81" spans="2:21">
      <c r="B81" t="s">
        <v>485</v>
      </c>
      <c r="C81" t="s">
        <v>486</v>
      </c>
      <c r="D81" t="s">
        <v>100</v>
      </c>
      <c r="E81" t="s">
        <v>123</v>
      </c>
      <c r="F81" t="s">
        <v>487</v>
      </c>
      <c r="G81" t="s">
        <v>132</v>
      </c>
      <c r="H81" t="s">
        <v>488</v>
      </c>
      <c r="I81" t="s">
        <v>149</v>
      </c>
      <c r="J81"/>
      <c r="K81" s="77">
        <v>1.1499999999999999</v>
      </c>
      <c r="L81" t="s">
        <v>102</v>
      </c>
      <c r="M81" s="78">
        <v>2.1999999999999999E-2</v>
      </c>
      <c r="N81" s="78">
        <v>2.8000000000000001E-2</v>
      </c>
      <c r="O81" s="77">
        <v>6732.89</v>
      </c>
      <c r="P81" s="77">
        <v>111.64</v>
      </c>
      <c r="Q81" s="77">
        <v>0</v>
      </c>
      <c r="R81" s="77">
        <v>7.516598396</v>
      </c>
      <c r="S81" s="78">
        <v>0</v>
      </c>
      <c r="T81" s="78">
        <f t="shared" si="4"/>
        <v>2.5073372053334615E-4</v>
      </c>
      <c r="U81" s="78">
        <f>R81/'סכום נכסי הקרן'!$C$42</f>
        <v>6.7792289429219568E-5</v>
      </c>
    </row>
    <row r="82" spans="2:21">
      <c r="B82" t="s">
        <v>489</v>
      </c>
      <c r="C82" t="s">
        <v>490</v>
      </c>
      <c r="D82" t="s">
        <v>100</v>
      </c>
      <c r="E82" t="s">
        <v>123</v>
      </c>
      <c r="F82" t="s">
        <v>487</v>
      </c>
      <c r="G82" t="s">
        <v>132</v>
      </c>
      <c r="H82" t="s">
        <v>488</v>
      </c>
      <c r="I82" t="s">
        <v>149</v>
      </c>
      <c r="J82"/>
      <c r="K82" s="77">
        <v>4.46</v>
      </c>
      <c r="L82" t="s">
        <v>102</v>
      </c>
      <c r="M82" s="78">
        <v>1.7000000000000001E-2</v>
      </c>
      <c r="N82" s="78">
        <v>2.5999999999999999E-2</v>
      </c>
      <c r="O82" s="77">
        <v>53916.24</v>
      </c>
      <c r="P82" s="77">
        <v>106.1</v>
      </c>
      <c r="Q82" s="77">
        <v>0</v>
      </c>
      <c r="R82" s="77">
        <v>57.20513064</v>
      </c>
      <c r="S82" s="78">
        <v>0</v>
      </c>
      <c r="T82" s="78">
        <f t="shared" si="4"/>
        <v>1.9082109330992277E-3</v>
      </c>
      <c r="U82" s="78">
        <f>R82/'סכום נכסי הקרן'!$C$42</f>
        <v>5.1593374673934039E-4</v>
      </c>
    </row>
    <row r="83" spans="2:21">
      <c r="B83" t="s">
        <v>491</v>
      </c>
      <c r="C83" t="s">
        <v>492</v>
      </c>
      <c r="D83" t="s">
        <v>100</v>
      </c>
      <c r="E83" t="s">
        <v>123</v>
      </c>
      <c r="F83" t="s">
        <v>487</v>
      </c>
      <c r="G83" t="s">
        <v>132</v>
      </c>
      <c r="H83" t="s">
        <v>488</v>
      </c>
      <c r="I83" t="s">
        <v>149</v>
      </c>
      <c r="J83"/>
      <c r="K83" s="77">
        <v>9.32</v>
      </c>
      <c r="L83" t="s">
        <v>102</v>
      </c>
      <c r="M83" s="78">
        <v>5.7999999999999996E-3</v>
      </c>
      <c r="N83" s="78">
        <v>2.93E-2</v>
      </c>
      <c r="O83" s="77">
        <v>28134.83</v>
      </c>
      <c r="P83" s="77">
        <v>87.7</v>
      </c>
      <c r="Q83" s="77">
        <v>0</v>
      </c>
      <c r="R83" s="77">
        <v>24.67424591</v>
      </c>
      <c r="S83" s="78">
        <v>1E-4</v>
      </c>
      <c r="T83" s="78">
        <f t="shared" si="4"/>
        <v>8.2306718444093922E-4</v>
      </c>
      <c r="U83" s="78">
        <f>R83/'סכום נכסי הקרן'!$C$42</f>
        <v>2.2253731436132153E-4</v>
      </c>
    </row>
    <row r="84" spans="2:21">
      <c r="B84" t="s">
        <v>493</v>
      </c>
      <c r="C84" t="s">
        <v>494</v>
      </c>
      <c r="D84" t="s">
        <v>100</v>
      </c>
      <c r="E84" t="s">
        <v>123</v>
      </c>
      <c r="F84" t="s">
        <v>433</v>
      </c>
      <c r="G84" t="s">
        <v>356</v>
      </c>
      <c r="H84" t="s">
        <v>488</v>
      </c>
      <c r="I84" t="s">
        <v>149</v>
      </c>
      <c r="J84"/>
      <c r="K84" s="77">
        <v>1.95</v>
      </c>
      <c r="L84" t="s">
        <v>102</v>
      </c>
      <c r="M84" s="78">
        <v>1.95E-2</v>
      </c>
      <c r="N84" s="78">
        <v>3.15E-2</v>
      </c>
      <c r="O84" s="77">
        <v>74584.27</v>
      </c>
      <c r="P84" s="77">
        <v>110.25</v>
      </c>
      <c r="Q84" s="77">
        <v>0</v>
      </c>
      <c r="R84" s="77">
        <v>82.229157674999996</v>
      </c>
      <c r="S84" s="78">
        <v>1E-4</v>
      </c>
      <c r="T84" s="78">
        <f t="shared" si="4"/>
        <v>2.7429458850891501E-3</v>
      </c>
      <c r="U84" s="78">
        <f>R84/'סכום נכסי הקרן'!$C$42</f>
        <v>7.4162574118513962E-4</v>
      </c>
    </row>
    <row r="85" spans="2:21">
      <c r="B85" t="s">
        <v>495</v>
      </c>
      <c r="C85" t="s">
        <v>496</v>
      </c>
      <c r="D85" t="s">
        <v>100</v>
      </c>
      <c r="E85" t="s">
        <v>123</v>
      </c>
      <c r="F85" t="s">
        <v>433</v>
      </c>
      <c r="G85" t="s">
        <v>356</v>
      </c>
      <c r="H85" t="s">
        <v>488</v>
      </c>
      <c r="I85" t="s">
        <v>149</v>
      </c>
      <c r="J85"/>
      <c r="K85" s="77">
        <v>5.15</v>
      </c>
      <c r="L85" t="s">
        <v>102</v>
      </c>
      <c r="M85" s="78">
        <v>1.17E-2</v>
      </c>
      <c r="N85" s="78">
        <v>3.9399999999999998E-2</v>
      </c>
      <c r="O85" s="77">
        <v>19802.14</v>
      </c>
      <c r="P85" s="77">
        <v>96.51</v>
      </c>
      <c r="Q85" s="77">
        <v>0</v>
      </c>
      <c r="R85" s="77">
        <v>19.111045313999998</v>
      </c>
      <c r="S85" s="78">
        <v>0</v>
      </c>
      <c r="T85" s="78">
        <f t="shared" si="4"/>
        <v>6.3749361644897307E-4</v>
      </c>
      <c r="U85" s="78">
        <f>R85/'סכום נכסי הקרן'!$C$42</f>
        <v>1.7236274268837739E-4</v>
      </c>
    </row>
    <row r="86" spans="2:21">
      <c r="B86" t="s">
        <v>497</v>
      </c>
      <c r="C86" t="s">
        <v>498</v>
      </c>
      <c r="D86" t="s">
        <v>100</v>
      </c>
      <c r="E86" t="s">
        <v>123</v>
      </c>
      <c r="F86" t="s">
        <v>433</v>
      </c>
      <c r="G86" t="s">
        <v>356</v>
      </c>
      <c r="H86" t="s">
        <v>488</v>
      </c>
      <c r="I86" t="s">
        <v>149</v>
      </c>
      <c r="J86"/>
      <c r="K86" s="77">
        <v>5.16</v>
      </c>
      <c r="L86" t="s">
        <v>102</v>
      </c>
      <c r="M86" s="78">
        <v>1.3299999999999999E-2</v>
      </c>
      <c r="N86" s="78">
        <v>3.9600000000000003E-2</v>
      </c>
      <c r="O86" s="77">
        <v>309037.96999999997</v>
      </c>
      <c r="P86" s="77">
        <v>97.5</v>
      </c>
      <c r="Q86" s="77">
        <v>2.2851699999999999</v>
      </c>
      <c r="R86" s="77">
        <v>303.59719074999998</v>
      </c>
      <c r="S86" s="78">
        <v>2.9999999999999997E-4</v>
      </c>
      <c r="T86" s="78">
        <f t="shared" si="4"/>
        <v>1.0127194399627398E-2</v>
      </c>
      <c r="U86" s="78">
        <f>R86/'סכום נכסי הקרן'!$C$42</f>
        <v>2.7381466377363688E-3</v>
      </c>
    </row>
    <row r="87" spans="2:21">
      <c r="B87" t="s">
        <v>499</v>
      </c>
      <c r="C87" t="s">
        <v>500</v>
      </c>
      <c r="D87" t="s">
        <v>100</v>
      </c>
      <c r="E87" t="s">
        <v>123</v>
      </c>
      <c r="F87" t="s">
        <v>433</v>
      </c>
      <c r="G87" t="s">
        <v>356</v>
      </c>
      <c r="H87" t="s">
        <v>476</v>
      </c>
      <c r="I87" t="s">
        <v>208</v>
      </c>
      <c r="J87"/>
      <c r="K87" s="77">
        <v>5.76</v>
      </c>
      <c r="L87" t="s">
        <v>102</v>
      </c>
      <c r="M87" s="78">
        <v>1.8700000000000001E-2</v>
      </c>
      <c r="N87" s="78">
        <v>4.07E-2</v>
      </c>
      <c r="O87" s="77">
        <v>164658.71</v>
      </c>
      <c r="P87" s="77">
        <v>95.22</v>
      </c>
      <c r="Q87" s="77">
        <v>0</v>
      </c>
      <c r="R87" s="77">
        <v>156.788023662</v>
      </c>
      <c r="S87" s="78">
        <v>2.9999999999999997E-4</v>
      </c>
      <c r="T87" s="78">
        <f t="shared" si="4"/>
        <v>5.2300312504075909E-3</v>
      </c>
      <c r="U87" s="78">
        <f>R87/'סכום נכסי הקרן'!$C$42</f>
        <v>1.4140730313310238E-3</v>
      </c>
    </row>
    <row r="88" spans="2:21">
      <c r="B88" t="s">
        <v>501</v>
      </c>
      <c r="C88" t="s">
        <v>502</v>
      </c>
      <c r="D88" t="s">
        <v>100</v>
      </c>
      <c r="E88" t="s">
        <v>123</v>
      </c>
      <c r="F88" t="s">
        <v>433</v>
      </c>
      <c r="G88" t="s">
        <v>356</v>
      </c>
      <c r="H88" t="s">
        <v>488</v>
      </c>
      <c r="I88" t="s">
        <v>149</v>
      </c>
      <c r="J88"/>
      <c r="K88" s="77">
        <v>3.51</v>
      </c>
      <c r="L88" t="s">
        <v>102</v>
      </c>
      <c r="M88" s="78">
        <v>3.3500000000000002E-2</v>
      </c>
      <c r="N88" s="78">
        <v>3.3099999999999997E-2</v>
      </c>
      <c r="O88" s="77">
        <v>68161.22</v>
      </c>
      <c r="P88" s="77">
        <v>111.29</v>
      </c>
      <c r="Q88" s="77">
        <v>0</v>
      </c>
      <c r="R88" s="77">
        <v>75.856621738000001</v>
      </c>
      <c r="S88" s="78">
        <v>2.0000000000000001E-4</v>
      </c>
      <c r="T88" s="78">
        <f t="shared" si="4"/>
        <v>2.5303750437938714E-3</v>
      </c>
      <c r="U88" s="78">
        <f>R88/'סכום נכסי הקרן'!$C$42</f>
        <v>6.841517645431119E-4</v>
      </c>
    </row>
    <row r="89" spans="2:21">
      <c r="B89" t="s">
        <v>503</v>
      </c>
      <c r="C89" t="s">
        <v>504</v>
      </c>
      <c r="D89" t="s">
        <v>100</v>
      </c>
      <c r="E89" t="s">
        <v>123</v>
      </c>
      <c r="F89" t="s">
        <v>505</v>
      </c>
      <c r="G89" t="s">
        <v>323</v>
      </c>
      <c r="H89" t="s">
        <v>488</v>
      </c>
      <c r="I89" t="s">
        <v>149</v>
      </c>
      <c r="J89"/>
      <c r="K89" s="77">
        <v>4.4000000000000004</v>
      </c>
      <c r="L89" t="s">
        <v>102</v>
      </c>
      <c r="M89" s="78">
        <v>1.09E-2</v>
      </c>
      <c r="N89" s="78">
        <v>3.6999999999999998E-2</v>
      </c>
      <c r="O89" s="77">
        <v>3.05</v>
      </c>
      <c r="P89" s="77">
        <v>4827766</v>
      </c>
      <c r="Q89" s="77">
        <v>0</v>
      </c>
      <c r="R89" s="77">
        <v>147.24686299999999</v>
      </c>
      <c r="S89" s="78">
        <v>2.0000000000000001E-4</v>
      </c>
      <c r="T89" s="78">
        <f t="shared" si="4"/>
        <v>4.9117635201184834E-3</v>
      </c>
      <c r="U89" s="78">
        <f>R89/'סכום נכסי הקרן'!$C$42</f>
        <v>1.3280211909888289E-3</v>
      </c>
    </row>
    <row r="90" spans="2:21">
      <c r="B90" t="s">
        <v>506</v>
      </c>
      <c r="C90" t="s">
        <v>507</v>
      </c>
      <c r="D90" t="s">
        <v>100</v>
      </c>
      <c r="E90" t="s">
        <v>123</v>
      </c>
      <c r="F90" t="s">
        <v>505</v>
      </c>
      <c r="G90" t="s">
        <v>323</v>
      </c>
      <c r="H90" t="s">
        <v>488</v>
      </c>
      <c r="I90" t="s">
        <v>149</v>
      </c>
      <c r="J90"/>
      <c r="K90" s="77">
        <v>5.04</v>
      </c>
      <c r="L90" t="s">
        <v>102</v>
      </c>
      <c r="M90" s="78">
        <v>2.9899999999999999E-2</v>
      </c>
      <c r="N90" s="78">
        <v>3.4000000000000002E-2</v>
      </c>
      <c r="O90" s="77">
        <v>2.5099999999999998</v>
      </c>
      <c r="P90" s="77">
        <v>5169986</v>
      </c>
      <c r="Q90" s="77">
        <v>0</v>
      </c>
      <c r="R90" s="77">
        <v>129.7666486</v>
      </c>
      <c r="S90" s="78">
        <v>2.0000000000000001E-4</v>
      </c>
      <c r="T90" s="78">
        <f t="shared" si="4"/>
        <v>4.3286700832568118E-3</v>
      </c>
      <c r="U90" s="78">
        <f>R90/'סכום נכסי הקרן'!$C$42</f>
        <v>1.1703669315141936E-3</v>
      </c>
    </row>
    <row r="91" spans="2:21">
      <c r="B91" t="s">
        <v>508</v>
      </c>
      <c r="C91" t="s">
        <v>509</v>
      </c>
      <c r="D91" t="s">
        <v>100</v>
      </c>
      <c r="E91" t="s">
        <v>123</v>
      </c>
      <c r="F91" t="s">
        <v>505</v>
      </c>
      <c r="G91" t="s">
        <v>323</v>
      </c>
      <c r="H91" t="s">
        <v>488</v>
      </c>
      <c r="I91" t="s">
        <v>149</v>
      </c>
      <c r="J91"/>
      <c r="K91" s="77">
        <v>2.67</v>
      </c>
      <c r="L91" t="s">
        <v>102</v>
      </c>
      <c r="M91" s="78">
        <v>2.3199999999999998E-2</v>
      </c>
      <c r="N91" s="78">
        <v>3.5900000000000001E-2</v>
      </c>
      <c r="O91" s="77">
        <v>0.36</v>
      </c>
      <c r="P91" s="77">
        <v>5423550</v>
      </c>
      <c r="Q91" s="77">
        <v>0</v>
      </c>
      <c r="R91" s="77">
        <v>19.52478</v>
      </c>
      <c r="S91" s="78">
        <v>1E-4</v>
      </c>
      <c r="T91" s="78">
        <f t="shared" si="4"/>
        <v>6.5129470461003282E-4</v>
      </c>
      <c r="U91" s="78">
        <f>R91/'סכום נכסי הקרן'!$C$42</f>
        <v>1.7609422069246304E-4</v>
      </c>
    </row>
    <row r="92" spans="2:21">
      <c r="B92" t="s">
        <v>510</v>
      </c>
      <c r="C92" t="s">
        <v>511</v>
      </c>
      <c r="D92" t="s">
        <v>100</v>
      </c>
      <c r="E92" t="s">
        <v>123</v>
      </c>
      <c r="F92" t="s">
        <v>512</v>
      </c>
      <c r="G92" t="s">
        <v>323</v>
      </c>
      <c r="H92" t="s">
        <v>488</v>
      </c>
      <c r="I92" t="s">
        <v>149</v>
      </c>
      <c r="J92"/>
      <c r="K92" s="77">
        <v>2.69</v>
      </c>
      <c r="L92" t="s">
        <v>102</v>
      </c>
      <c r="M92" s="78">
        <v>2.4199999999999999E-2</v>
      </c>
      <c r="N92" s="78">
        <v>3.7999999999999999E-2</v>
      </c>
      <c r="O92" s="77">
        <v>3.55</v>
      </c>
      <c r="P92" s="77">
        <v>5405050</v>
      </c>
      <c r="Q92" s="77">
        <v>0</v>
      </c>
      <c r="R92" s="77">
        <v>191.87927500000001</v>
      </c>
      <c r="S92" s="78">
        <v>1E-4</v>
      </c>
      <c r="T92" s="78">
        <f t="shared" si="4"/>
        <v>6.4005820158748146E-3</v>
      </c>
      <c r="U92" s="78">
        <f>R92/'סכום נכסי הקרן'!$C$42</f>
        <v>1.7305614402907386E-3</v>
      </c>
    </row>
    <row r="93" spans="2:21">
      <c r="B93" t="s">
        <v>513</v>
      </c>
      <c r="C93" t="s">
        <v>514</v>
      </c>
      <c r="D93" t="s">
        <v>100</v>
      </c>
      <c r="E93" t="s">
        <v>123</v>
      </c>
      <c r="F93" t="s">
        <v>512</v>
      </c>
      <c r="G93" t="s">
        <v>323</v>
      </c>
      <c r="H93" t="s">
        <v>488</v>
      </c>
      <c r="I93" t="s">
        <v>149</v>
      </c>
      <c r="J93"/>
      <c r="K93" s="77">
        <v>2.04</v>
      </c>
      <c r="L93" t="s">
        <v>102</v>
      </c>
      <c r="M93" s="78">
        <v>1.46E-2</v>
      </c>
      <c r="N93" s="78">
        <v>3.4599999999999999E-2</v>
      </c>
      <c r="O93" s="77">
        <v>3.24</v>
      </c>
      <c r="P93" s="77">
        <v>5387000</v>
      </c>
      <c r="Q93" s="77">
        <v>0</v>
      </c>
      <c r="R93" s="77">
        <v>174.53880000000001</v>
      </c>
      <c r="S93" s="78">
        <v>1E-4</v>
      </c>
      <c r="T93" s="78">
        <f t="shared" si="4"/>
        <v>5.8221499135452286E-3</v>
      </c>
      <c r="U93" s="78">
        <f>R93/'סכום נכסי הקרן'!$C$42</f>
        <v>1.5741674921099069E-3</v>
      </c>
    </row>
    <row r="94" spans="2:21">
      <c r="B94" t="s">
        <v>515</v>
      </c>
      <c r="C94" t="s">
        <v>516</v>
      </c>
      <c r="D94" t="s">
        <v>100</v>
      </c>
      <c r="E94" t="s">
        <v>123</v>
      </c>
      <c r="F94" t="s">
        <v>512</v>
      </c>
      <c r="G94" t="s">
        <v>323</v>
      </c>
      <c r="H94" t="s">
        <v>488</v>
      </c>
      <c r="I94" t="s">
        <v>149</v>
      </c>
      <c r="J94"/>
      <c r="K94" s="77">
        <v>4.07</v>
      </c>
      <c r="L94" t="s">
        <v>102</v>
      </c>
      <c r="M94" s="78">
        <v>2E-3</v>
      </c>
      <c r="N94" s="78">
        <v>3.6999999999999998E-2</v>
      </c>
      <c r="O94" s="77">
        <v>2.12</v>
      </c>
      <c r="P94" s="77">
        <v>4728999</v>
      </c>
      <c r="Q94" s="77">
        <v>0</v>
      </c>
      <c r="R94" s="77">
        <v>100.2547788</v>
      </c>
      <c r="S94" s="78">
        <v>2.0000000000000001E-4</v>
      </c>
      <c r="T94" s="78">
        <f t="shared" si="4"/>
        <v>3.3442326389485659E-3</v>
      </c>
      <c r="U94" s="78">
        <f>R94/'סכום נכסי הקרן'!$C$42</f>
        <v>9.0419903033382525E-4</v>
      </c>
    </row>
    <row r="95" spans="2:21">
      <c r="B95" t="s">
        <v>517</v>
      </c>
      <c r="C95" t="s">
        <v>518</v>
      </c>
      <c r="D95" t="s">
        <v>100</v>
      </c>
      <c r="E95" t="s">
        <v>123</v>
      </c>
      <c r="F95" t="s">
        <v>512</v>
      </c>
      <c r="G95" t="s">
        <v>323</v>
      </c>
      <c r="H95" t="s">
        <v>488</v>
      </c>
      <c r="I95" t="s">
        <v>149</v>
      </c>
      <c r="J95"/>
      <c r="K95" s="77">
        <v>4.7300000000000004</v>
      </c>
      <c r="L95" t="s">
        <v>102</v>
      </c>
      <c r="M95" s="78">
        <v>3.1699999999999999E-2</v>
      </c>
      <c r="N95" s="78">
        <v>3.5099999999999999E-2</v>
      </c>
      <c r="O95" s="77">
        <v>2.88</v>
      </c>
      <c r="P95" s="77">
        <v>5221114</v>
      </c>
      <c r="Q95" s="77">
        <v>0</v>
      </c>
      <c r="R95" s="77">
        <v>150.3680832</v>
      </c>
      <c r="S95" s="78">
        <v>2.0000000000000001E-4</v>
      </c>
      <c r="T95" s="78">
        <f t="shared" si="4"/>
        <v>5.0158791203035753E-3</v>
      </c>
      <c r="U95" s="78">
        <f>R95/'סכום נכסי הקרן'!$C$42</f>
        <v>1.3561715127199099E-3</v>
      </c>
    </row>
    <row r="96" spans="2:21">
      <c r="B96" t="s">
        <v>519</v>
      </c>
      <c r="C96" t="s">
        <v>520</v>
      </c>
      <c r="D96" t="s">
        <v>100</v>
      </c>
      <c r="E96" t="s">
        <v>123</v>
      </c>
      <c r="F96" t="s">
        <v>521</v>
      </c>
      <c r="G96" t="s">
        <v>441</v>
      </c>
      <c r="H96" t="s">
        <v>476</v>
      </c>
      <c r="I96" t="s">
        <v>208</v>
      </c>
      <c r="J96"/>
      <c r="K96" s="77">
        <v>0.67</v>
      </c>
      <c r="L96" t="s">
        <v>102</v>
      </c>
      <c r="M96" s="78">
        <v>3.85E-2</v>
      </c>
      <c r="N96" s="78">
        <v>2.4899999999999999E-2</v>
      </c>
      <c r="O96" s="77">
        <v>45074.77</v>
      </c>
      <c r="P96" s="77">
        <v>117.44</v>
      </c>
      <c r="Q96" s="77">
        <v>0</v>
      </c>
      <c r="R96" s="77">
        <v>52.935809888000001</v>
      </c>
      <c r="S96" s="78">
        <v>2.0000000000000001E-4</v>
      </c>
      <c r="T96" s="78">
        <f t="shared" si="4"/>
        <v>1.7657977536391096E-3</v>
      </c>
      <c r="U96" s="78">
        <f>R96/'סכום נכסי הקרן'!$C$42</f>
        <v>4.7742869261275871E-4</v>
      </c>
    </row>
    <row r="97" spans="2:21">
      <c r="B97" t="s">
        <v>522</v>
      </c>
      <c r="C97" t="s">
        <v>523</v>
      </c>
      <c r="D97" t="s">
        <v>100</v>
      </c>
      <c r="E97" t="s">
        <v>123</v>
      </c>
      <c r="F97" t="s">
        <v>444</v>
      </c>
      <c r="G97" t="s">
        <v>356</v>
      </c>
      <c r="H97" t="s">
        <v>488</v>
      </c>
      <c r="I97" t="s">
        <v>149</v>
      </c>
      <c r="J97"/>
      <c r="K97" s="77">
        <v>4.1399999999999997</v>
      </c>
      <c r="L97" t="s">
        <v>102</v>
      </c>
      <c r="M97" s="78">
        <v>2.4E-2</v>
      </c>
      <c r="N97" s="78">
        <v>3.1199999999999999E-2</v>
      </c>
      <c r="O97" s="77">
        <v>140213.54999999999</v>
      </c>
      <c r="P97" s="77">
        <v>109.47</v>
      </c>
      <c r="Q97" s="77">
        <v>0</v>
      </c>
      <c r="R97" s="77">
        <v>153.491773185</v>
      </c>
      <c r="S97" s="78">
        <v>1E-4</v>
      </c>
      <c r="T97" s="78">
        <f t="shared" si="4"/>
        <v>5.1200771059440736E-3</v>
      </c>
      <c r="U97" s="78">
        <f>R97/'סכום נכסי הקרן'!$C$42</f>
        <v>1.3843441094709835E-3</v>
      </c>
    </row>
    <row r="98" spans="2:21">
      <c r="B98" t="s">
        <v>524</v>
      </c>
      <c r="C98" t="s">
        <v>525</v>
      </c>
      <c r="D98" t="s">
        <v>100</v>
      </c>
      <c r="E98" t="s">
        <v>123</v>
      </c>
      <c r="F98" t="s">
        <v>444</v>
      </c>
      <c r="G98" t="s">
        <v>356</v>
      </c>
      <c r="H98" t="s">
        <v>488</v>
      </c>
      <c r="I98" t="s">
        <v>149</v>
      </c>
      <c r="J98"/>
      <c r="K98" s="77">
        <v>0.26</v>
      </c>
      <c r="L98" t="s">
        <v>102</v>
      </c>
      <c r="M98" s="78">
        <v>3.4799999999999998E-2</v>
      </c>
      <c r="N98" s="78">
        <v>4.1500000000000002E-2</v>
      </c>
      <c r="O98" s="77">
        <v>821.87</v>
      </c>
      <c r="P98" s="77">
        <v>111.52</v>
      </c>
      <c r="Q98" s="77">
        <v>0</v>
      </c>
      <c r="R98" s="77">
        <v>0.91654942399999995</v>
      </c>
      <c r="S98" s="78">
        <v>0</v>
      </c>
      <c r="T98" s="78">
        <f t="shared" si="4"/>
        <v>3.0573649811397399E-5</v>
      </c>
      <c r="U98" s="78">
        <f>R98/'סכום נכסי הקרן'!$C$42</f>
        <v>8.2663700459316768E-6</v>
      </c>
    </row>
    <row r="99" spans="2:21">
      <c r="B99" t="s">
        <v>526</v>
      </c>
      <c r="C99" t="s">
        <v>527</v>
      </c>
      <c r="D99" t="s">
        <v>100</v>
      </c>
      <c r="E99" t="s">
        <v>123</v>
      </c>
      <c r="F99" t="s">
        <v>444</v>
      </c>
      <c r="G99" t="s">
        <v>356</v>
      </c>
      <c r="H99" t="s">
        <v>488</v>
      </c>
      <c r="I99" t="s">
        <v>149</v>
      </c>
      <c r="J99"/>
      <c r="K99" s="77">
        <v>6.3</v>
      </c>
      <c r="L99" t="s">
        <v>102</v>
      </c>
      <c r="M99" s="78">
        <v>1.4999999999999999E-2</v>
      </c>
      <c r="N99" s="78">
        <v>3.3399999999999999E-2</v>
      </c>
      <c r="O99" s="77">
        <v>84478.36</v>
      </c>
      <c r="P99" s="77">
        <v>95.95</v>
      </c>
      <c r="Q99" s="77">
        <v>0.68069000000000002</v>
      </c>
      <c r="R99" s="77">
        <v>81.73767642</v>
      </c>
      <c r="S99" s="78">
        <v>2.9999999999999997E-4</v>
      </c>
      <c r="T99" s="78">
        <f t="shared" si="4"/>
        <v>2.7265513782728586E-3</v>
      </c>
      <c r="U99" s="78">
        <f>R99/'סכום נכסי הקרן'!$C$42</f>
        <v>7.3719306595990391E-4</v>
      </c>
    </row>
    <row r="100" spans="2:21">
      <c r="B100" t="s">
        <v>528</v>
      </c>
      <c r="C100" t="s">
        <v>529</v>
      </c>
      <c r="D100" t="s">
        <v>100</v>
      </c>
      <c r="E100" t="s">
        <v>123</v>
      </c>
      <c r="F100" t="s">
        <v>530</v>
      </c>
      <c r="G100" t="s">
        <v>441</v>
      </c>
      <c r="H100" t="s">
        <v>488</v>
      </c>
      <c r="I100" t="s">
        <v>149</v>
      </c>
      <c r="J100"/>
      <c r="K100" s="77">
        <v>1.81</v>
      </c>
      <c r="L100" t="s">
        <v>102</v>
      </c>
      <c r="M100" s="78">
        <v>2.4799999999999999E-2</v>
      </c>
      <c r="N100" s="78">
        <v>2.8899999999999999E-2</v>
      </c>
      <c r="O100" s="77">
        <v>57775.9</v>
      </c>
      <c r="P100" s="77">
        <v>111.24</v>
      </c>
      <c r="Q100" s="77">
        <v>0</v>
      </c>
      <c r="R100" s="77">
        <v>64.269911160000007</v>
      </c>
      <c r="S100" s="78">
        <v>1E-4</v>
      </c>
      <c r="T100" s="78">
        <f t="shared" si="4"/>
        <v>2.1438732115939465E-3</v>
      </c>
      <c r="U100" s="78">
        <f>R100/'סכום נכסי הקרן'!$C$42</f>
        <v>5.796510854254969E-4</v>
      </c>
    </row>
    <row r="101" spans="2:21">
      <c r="B101" t="s">
        <v>531</v>
      </c>
      <c r="C101" t="s">
        <v>532</v>
      </c>
      <c r="D101" t="s">
        <v>100</v>
      </c>
      <c r="E101" t="s">
        <v>123</v>
      </c>
      <c r="F101" t="s">
        <v>322</v>
      </c>
      <c r="G101" t="s">
        <v>323</v>
      </c>
      <c r="H101" t="s">
        <v>488</v>
      </c>
      <c r="I101" t="s">
        <v>149</v>
      </c>
      <c r="J101"/>
      <c r="K101" s="77">
        <v>7.0000000000000007E-2</v>
      </c>
      <c r="L101" t="s">
        <v>102</v>
      </c>
      <c r="M101" s="78">
        <v>1.8200000000000001E-2</v>
      </c>
      <c r="N101" s="78">
        <v>8.7999999999999995E-2</v>
      </c>
      <c r="O101" s="77">
        <v>1.45</v>
      </c>
      <c r="P101" s="77">
        <v>5620000</v>
      </c>
      <c r="Q101" s="77">
        <v>0</v>
      </c>
      <c r="R101" s="77">
        <v>81.489999999999995</v>
      </c>
      <c r="S101" s="78">
        <v>1E-4</v>
      </c>
      <c r="T101" s="78">
        <f t="shared" si="4"/>
        <v>2.7182895519781308E-3</v>
      </c>
      <c r="U101" s="78">
        <f>R101/'סכום נכסי הקרן'!$C$42</f>
        <v>7.3495926941193762E-4</v>
      </c>
    </row>
    <row r="102" spans="2:21">
      <c r="B102" t="s">
        <v>533</v>
      </c>
      <c r="C102" t="s">
        <v>534</v>
      </c>
      <c r="D102" t="s">
        <v>100</v>
      </c>
      <c r="E102" t="s">
        <v>123</v>
      </c>
      <c r="F102" t="s">
        <v>322</v>
      </c>
      <c r="G102" t="s">
        <v>323</v>
      </c>
      <c r="H102" t="s">
        <v>488</v>
      </c>
      <c r="I102" t="s">
        <v>149</v>
      </c>
      <c r="J102"/>
      <c r="K102" s="77">
        <v>1.22</v>
      </c>
      <c r="L102" t="s">
        <v>102</v>
      </c>
      <c r="M102" s="78">
        <v>1.9E-2</v>
      </c>
      <c r="N102" s="78">
        <v>3.5700000000000003E-2</v>
      </c>
      <c r="O102" s="77">
        <v>2.33</v>
      </c>
      <c r="P102" s="77">
        <v>5452500</v>
      </c>
      <c r="Q102" s="77">
        <v>0</v>
      </c>
      <c r="R102" s="77">
        <v>127.04325</v>
      </c>
      <c r="S102" s="78">
        <v>1E-4</v>
      </c>
      <c r="T102" s="78">
        <f t="shared" si="4"/>
        <v>4.2378247530291532E-3</v>
      </c>
      <c r="U102" s="78">
        <f>R102/'סכום נכסי הקרן'!$C$42</f>
        <v>1.1458045674772139E-3</v>
      </c>
    </row>
    <row r="103" spans="2:21">
      <c r="B103" t="s">
        <v>535</v>
      </c>
      <c r="C103" t="s">
        <v>536</v>
      </c>
      <c r="D103" t="s">
        <v>100</v>
      </c>
      <c r="E103" t="s">
        <v>123</v>
      </c>
      <c r="F103" t="s">
        <v>322</v>
      </c>
      <c r="G103" t="s">
        <v>323</v>
      </c>
      <c r="H103" t="s">
        <v>488</v>
      </c>
      <c r="I103" t="s">
        <v>149</v>
      </c>
      <c r="J103"/>
      <c r="K103" s="77">
        <v>4.3899999999999997</v>
      </c>
      <c r="L103" t="s">
        <v>102</v>
      </c>
      <c r="M103" s="78">
        <v>3.3099999999999997E-2</v>
      </c>
      <c r="N103" s="78">
        <v>3.5299999999999998E-2</v>
      </c>
      <c r="O103" s="77">
        <v>2.19</v>
      </c>
      <c r="P103" s="77">
        <v>5170870</v>
      </c>
      <c r="Q103" s="77">
        <v>0</v>
      </c>
      <c r="R103" s="77">
        <v>113.242053</v>
      </c>
      <c r="S103" s="78">
        <v>2.0000000000000001E-4</v>
      </c>
      <c r="T103" s="78">
        <f t="shared" si="4"/>
        <v>3.7774535466247854E-3</v>
      </c>
      <c r="U103" s="78">
        <f>R103/'סכום נכסי הקרן'!$C$42</f>
        <v>1.0213314092476122E-3</v>
      </c>
    </row>
    <row r="104" spans="2:21">
      <c r="B104" t="s">
        <v>537</v>
      </c>
      <c r="C104" t="s">
        <v>538</v>
      </c>
      <c r="D104" t="s">
        <v>100</v>
      </c>
      <c r="E104" t="s">
        <v>123</v>
      </c>
      <c r="F104" t="s">
        <v>322</v>
      </c>
      <c r="G104" t="s">
        <v>323</v>
      </c>
      <c r="H104" t="s">
        <v>488</v>
      </c>
      <c r="I104" t="s">
        <v>149</v>
      </c>
      <c r="J104"/>
      <c r="K104" s="77">
        <v>2.68</v>
      </c>
      <c r="L104" t="s">
        <v>102</v>
      </c>
      <c r="M104" s="78">
        <v>1.89E-2</v>
      </c>
      <c r="N104" s="78">
        <v>3.3399999999999999E-2</v>
      </c>
      <c r="O104" s="77">
        <v>1.44</v>
      </c>
      <c r="P104" s="77">
        <v>5395000</v>
      </c>
      <c r="Q104" s="77">
        <v>0</v>
      </c>
      <c r="R104" s="77">
        <v>77.688000000000002</v>
      </c>
      <c r="S104" s="78">
        <v>2.0000000000000001E-4</v>
      </c>
      <c r="T104" s="78">
        <f t="shared" si="4"/>
        <v>2.5914649492462518E-3</v>
      </c>
      <c r="U104" s="78">
        <f>R104/'סכום נכסי הקרן'!$C$42</f>
        <v>7.0066898664958418E-4</v>
      </c>
    </row>
    <row r="105" spans="2:21">
      <c r="B105" t="s">
        <v>539</v>
      </c>
      <c r="C105" t="s">
        <v>540</v>
      </c>
      <c r="D105" t="s">
        <v>100</v>
      </c>
      <c r="E105" t="s">
        <v>123</v>
      </c>
      <c r="F105" t="s">
        <v>541</v>
      </c>
      <c r="G105" t="s">
        <v>356</v>
      </c>
      <c r="H105" t="s">
        <v>488</v>
      </c>
      <c r="I105" t="s">
        <v>149</v>
      </c>
      <c r="J105"/>
      <c r="K105" s="77">
        <v>0.78</v>
      </c>
      <c r="L105" t="s">
        <v>102</v>
      </c>
      <c r="M105" s="78">
        <v>2.75E-2</v>
      </c>
      <c r="N105" s="78">
        <v>3.1699999999999999E-2</v>
      </c>
      <c r="O105" s="77">
        <v>12876.94</v>
      </c>
      <c r="P105" s="77">
        <v>112.87</v>
      </c>
      <c r="Q105" s="77">
        <v>0</v>
      </c>
      <c r="R105" s="77">
        <v>14.534202177999999</v>
      </c>
      <c r="S105" s="78">
        <v>0</v>
      </c>
      <c r="T105" s="78">
        <f t="shared" si="4"/>
        <v>4.8482230858749783E-4</v>
      </c>
      <c r="U105" s="78">
        <f>R105/'סכום נכסי הקרן'!$C$42</f>
        <v>1.3108414055992482E-4</v>
      </c>
    </row>
    <row r="106" spans="2:21">
      <c r="B106" t="s">
        <v>542</v>
      </c>
      <c r="C106" t="s">
        <v>543</v>
      </c>
      <c r="D106" t="s">
        <v>100</v>
      </c>
      <c r="E106" t="s">
        <v>123</v>
      </c>
      <c r="F106" t="s">
        <v>541</v>
      </c>
      <c r="G106" t="s">
        <v>356</v>
      </c>
      <c r="H106" t="s">
        <v>488</v>
      </c>
      <c r="I106" t="s">
        <v>149</v>
      </c>
      <c r="J106"/>
      <c r="K106" s="77">
        <v>3.85</v>
      </c>
      <c r="L106" t="s">
        <v>102</v>
      </c>
      <c r="M106" s="78">
        <v>1.9599999999999999E-2</v>
      </c>
      <c r="N106" s="78">
        <v>3.09E-2</v>
      </c>
      <c r="O106" s="77">
        <v>96085.25</v>
      </c>
      <c r="P106" s="77">
        <v>108.21</v>
      </c>
      <c r="Q106" s="77">
        <v>0</v>
      </c>
      <c r="R106" s="77">
        <v>103.97384902500001</v>
      </c>
      <c r="S106" s="78">
        <v>1E-4</v>
      </c>
      <c r="T106" s="78">
        <f t="shared" si="4"/>
        <v>3.4682909250657642E-3</v>
      </c>
      <c r="U106" s="78">
        <f>R106/'סכום נכסי הקרן'!$C$42</f>
        <v>9.3774136847909085E-4</v>
      </c>
    </row>
    <row r="107" spans="2:21">
      <c r="B107" t="s">
        <v>544</v>
      </c>
      <c r="C107" t="s">
        <v>545</v>
      </c>
      <c r="D107" t="s">
        <v>100</v>
      </c>
      <c r="E107" t="s">
        <v>123</v>
      </c>
      <c r="F107" t="s">
        <v>541</v>
      </c>
      <c r="G107" t="s">
        <v>356</v>
      </c>
      <c r="H107" t="s">
        <v>488</v>
      </c>
      <c r="I107" t="s">
        <v>149</v>
      </c>
      <c r="J107"/>
      <c r="K107" s="77">
        <v>6.08</v>
      </c>
      <c r="L107" t="s">
        <v>102</v>
      </c>
      <c r="M107" s="78">
        <v>1.5800000000000002E-2</v>
      </c>
      <c r="N107" s="78">
        <v>3.3000000000000002E-2</v>
      </c>
      <c r="O107" s="77">
        <v>220564.51</v>
      </c>
      <c r="P107" s="77">
        <v>100.66</v>
      </c>
      <c r="Q107" s="77">
        <v>0</v>
      </c>
      <c r="R107" s="77">
        <v>222.02023576600001</v>
      </c>
      <c r="S107" s="78">
        <v>2.0000000000000001E-4</v>
      </c>
      <c r="T107" s="78">
        <f t="shared" si="4"/>
        <v>7.4060042607735823E-3</v>
      </c>
      <c r="U107" s="78">
        <f>R107/'סכום נכסי הקרן'!$C$42</f>
        <v>2.002403120299982E-3</v>
      </c>
    </row>
    <row r="108" spans="2:21">
      <c r="B108" t="s">
        <v>546</v>
      </c>
      <c r="C108" t="s">
        <v>547</v>
      </c>
      <c r="D108" t="s">
        <v>100</v>
      </c>
      <c r="E108" t="s">
        <v>123</v>
      </c>
      <c r="F108" t="s">
        <v>548</v>
      </c>
      <c r="G108" t="s">
        <v>441</v>
      </c>
      <c r="H108" t="s">
        <v>488</v>
      </c>
      <c r="I108" t="s">
        <v>149</v>
      </c>
      <c r="J108"/>
      <c r="K108" s="77">
        <v>2.98</v>
      </c>
      <c r="L108" t="s">
        <v>102</v>
      </c>
      <c r="M108" s="78">
        <v>2.2499999999999999E-2</v>
      </c>
      <c r="N108" s="78">
        <v>2.5100000000000001E-2</v>
      </c>
      <c r="O108" s="77">
        <v>30408.93</v>
      </c>
      <c r="P108" s="77">
        <v>113.07</v>
      </c>
      <c r="Q108" s="77">
        <v>0</v>
      </c>
      <c r="R108" s="77">
        <v>34.383377150999998</v>
      </c>
      <c r="S108" s="78">
        <v>1E-4</v>
      </c>
      <c r="T108" s="78">
        <f t="shared" si="4"/>
        <v>1.1469379662693202E-3</v>
      </c>
      <c r="U108" s="78">
        <f>R108/'סכום נכסי הקרן'!$C$42</f>
        <v>3.1010408333309694E-4</v>
      </c>
    </row>
    <row r="109" spans="2:21">
      <c r="B109" t="s">
        <v>549</v>
      </c>
      <c r="C109" t="s">
        <v>550</v>
      </c>
      <c r="D109" t="s">
        <v>100</v>
      </c>
      <c r="E109" t="s">
        <v>123</v>
      </c>
      <c r="F109" t="s">
        <v>551</v>
      </c>
      <c r="G109" t="s">
        <v>112</v>
      </c>
      <c r="H109" t="s">
        <v>552</v>
      </c>
      <c r="I109" t="s">
        <v>208</v>
      </c>
      <c r="J109"/>
      <c r="K109" s="77">
        <v>4.43</v>
      </c>
      <c r="L109" t="s">
        <v>102</v>
      </c>
      <c r="M109" s="78">
        <v>7.4999999999999997E-3</v>
      </c>
      <c r="N109" s="78">
        <v>4.1300000000000003E-2</v>
      </c>
      <c r="O109" s="77">
        <v>40583.67</v>
      </c>
      <c r="P109" s="77">
        <v>94.79</v>
      </c>
      <c r="Q109" s="77">
        <v>0</v>
      </c>
      <c r="R109" s="77">
        <v>38.469260792999997</v>
      </c>
      <c r="S109" s="78">
        <v>1E-4</v>
      </c>
      <c r="T109" s="78">
        <f t="shared" si="4"/>
        <v>1.2832321718730378E-3</v>
      </c>
      <c r="U109" s="78">
        <f>R109/'סכום נכסי הקרן'!$C$42</f>
        <v>3.4695471600491563E-4</v>
      </c>
    </row>
    <row r="110" spans="2:21">
      <c r="B110" t="s">
        <v>553</v>
      </c>
      <c r="C110" t="s">
        <v>554</v>
      </c>
      <c r="D110" t="s">
        <v>100</v>
      </c>
      <c r="E110" t="s">
        <v>123</v>
      </c>
      <c r="F110" t="s">
        <v>551</v>
      </c>
      <c r="G110" t="s">
        <v>112</v>
      </c>
      <c r="H110" t="s">
        <v>552</v>
      </c>
      <c r="I110" t="s">
        <v>208</v>
      </c>
      <c r="J110"/>
      <c r="K110" s="77">
        <v>5.1100000000000003</v>
      </c>
      <c r="L110" t="s">
        <v>102</v>
      </c>
      <c r="M110" s="78">
        <v>7.4999999999999997E-3</v>
      </c>
      <c r="N110" s="78">
        <v>4.2799999999999998E-2</v>
      </c>
      <c r="O110" s="77">
        <v>224337.4</v>
      </c>
      <c r="P110" s="77">
        <v>90.28</v>
      </c>
      <c r="Q110" s="77">
        <v>0.90996999999999995</v>
      </c>
      <c r="R110" s="77">
        <v>203.44177472000001</v>
      </c>
      <c r="S110" s="78">
        <v>2.9999999999999997E-4</v>
      </c>
      <c r="T110" s="78">
        <f t="shared" si="4"/>
        <v>6.7862762382778835E-3</v>
      </c>
      <c r="U110" s="78">
        <f>R110/'סכום נכסי הקרן'!$C$42</f>
        <v>1.8348437613950083E-3</v>
      </c>
    </row>
    <row r="111" spans="2:21">
      <c r="B111" t="s">
        <v>555</v>
      </c>
      <c r="C111" t="s">
        <v>556</v>
      </c>
      <c r="D111" t="s">
        <v>100</v>
      </c>
      <c r="E111" t="s">
        <v>123</v>
      </c>
      <c r="F111" t="s">
        <v>557</v>
      </c>
      <c r="G111" t="s">
        <v>558</v>
      </c>
      <c r="H111" t="s">
        <v>559</v>
      </c>
      <c r="I111" t="s">
        <v>149</v>
      </c>
      <c r="J111"/>
      <c r="K111" s="77">
        <v>4.1500000000000004</v>
      </c>
      <c r="L111" t="s">
        <v>102</v>
      </c>
      <c r="M111" s="78">
        <v>0.04</v>
      </c>
      <c r="N111" s="78">
        <v>5.9499999999999997E-2</v>
      </c>
      <c r="O111" s="77">
        <v>119544.64</v>
      </c>
      <c r="P111" s="77">
        <v>93.48</v>
      </c>
      <c r="Q111" s="77">
        <v>0</v>
      </c>
      <c r="R111" s="77">
        <v>111.750329472</v>
      </c>
      <c r="S111" s="78">
        <v>2.9999999999999997E-4</v>
      </c>
      <c r="T111" s="78">
        <f t="shared" si="4"/>
        <v>3.7276936192643445E-3</v>
      </c>
      <c r="U111" s="78">
        <f>R111/'סכום נכסי הקרן'!$C$42</f>
        <v>1.0078775371859671E-3</v>
      </c>
    </row>
    <row r="112" spans="2:21">
      <c r="B112" t="s">
        <v>560</v>
      </c>
      <c r="C112" t="s">
        <v>561</v>
      </c>
      <c r="D112" t="s">
        <v>100</v>
      </c>
      <c r="E112" t="s">
        <v>123</v>
      </c>
      <c r="F112" t="s">
        <v>475</v>
      </c>
      <c r="G112" t="s">
        <v>356</v>
      </c>
      <c r="H112" t="s">
        <v>552</v>
      </c>
      <c r="I112" t="s">
        <v>208</v>
      </c>
      <c r="J112"/>
      <c r="K112" s="77">
        <v>1.71</v>
      </c>
      <c r="L112" t="s">
        <v>102</v>
      </c>
      <c r="M112" s="78">
        <v>2.0500000000000001E-2</v>
      </c>
      <c r="N112" s="78">
        <v>3.78E-2</v>
      </c>
      <c r="O112" s="77">
        <v>11134.62</v>
      </c>
      <c r="P112" s="77">
        <v>110.12</v>
      </c>
      <c r="Q112" s="77">
        <v>0</v>
      </c>
      <c r="R112" s="77">
        <v>12.261443544</v>
      </c>
      <c r="S112" s="78">
        <v>0</v>
      </c>
      <c r="T112" s="78">
        <f t="shared" si="4"/>
        <v>4.0900912845533085E-4</v>
      </c>
      <c r="U112" s="78">
        <f>R112/'סכום נכסי הקרן'!$C$42</f>
        <v>1.1058610368185005E-4</v>
      </c>
    </row>
    <row r="113" spans="2:21">
      <c r="B113" t="s">
        <v>562</v>
      </c>
      <c r="C113" t="s">
        <v>563</v>
      </c>
      <c r="D113" t="s">
        <v>100</v>
      </c>
      <c r="E113" t="s">
        <v>123</v>
      </c>
      <c r="F113" t="s">
        <v>475</v>
      </c>
      <c r="G113" t="s">
        <v>356</v>
      </c>
      <c r="H113" t="s">
        <v>552</v>
      </c>
      <c r="I113" t="s">
        <v>208</v>
      </c>
      <c r="J113"/>
      <c r="K113" s="77">
        <v>2.5499999999999998</v>
      </c>
      <c r="L113" t="s">
        <v>102</v>
      </c>
      <c r="M113" s="78">
        <v>2.0500000000000001E-2</v>
      </c>
      <c r="N113" s="78">
        <v>3.61E-2</v>
      </c>
      <c r="O113" s="77">
        <v>62715.21</v>
      </c>
      <c r="P113" s="77">
        <v>108.46</v>
      </c>
      <c r="Q113" s="77">
        <v>0</v>
      </c>
      <c r="R113" s="77">
        <v>68.020916765999999</v>
      </c>
      <c r="S113" s="78">
        <v>1E-4</v>
      </c>
      <c r="T113" s="78">
        <f t="shared" si="4"/>
        <v>2.2689967770400279E-3</v>
      </c>
      <c r="U113" s="78">
        <f>R113/'סכום נכסי הקרן'!$C$42</f>
        <v>6.1348144914798847E-4</v>
      </c>
    </row>
    <row r="114" spans="2:21">
      <c r="B114" t="s">
        <v>564</v>
      </c>
      <c r="C114" t="s">
        <v>565</v>
      </c>
      <c r="D114" t="s">
        <v>100</v>
      </c>
      <c r="E114" t="s">
        <v>123</v>
      </c>
      <c r="F114" t="s">
        <v>475</v>
      </c>
      <c r="G114" t="s">
        <v>356</v>
      </c>
      <c r="H114" t="s">
        <v>552</v>
      </c>
      <c r="I114" t="s">
        <v>208</v>
      </c>
      <c r="J114"/>
      <c r="K114" s="77">
        <v>5.27</v>
      </c>
      <c r="L114" t="s">
        <v>102</v>
      </c>
      <c r="M114" s="78">
        <v>8.3999999999999995E-3</v>
      </c>
      <c r="N114" s="78">
        <v>4.2700000000000002E-2</v>
      </c>
      <c r="O114" s="77">
        <v>158213.88</v>
      </c>
      <c r="P114" s="77">
        <v>93.32</v>
      </c>
      <c r="Q114" s="77">
        <v>0</v>
      </c>
      <c r="R114" s="77">
        <v>147.64519281599999</v>
      </c>
      <c r="S114" s="78">
        <v>2.0000000000000001E-4</v>
      </c>
      <c r="T114" s="78">
        <f t="shared" si="4"/>
        <v>4.9250507428092944E-3</v>
      </c>
      <c r="U114" s="78">
        <f>R114/'סכום נכסי הקרן'!$C$42</f>
        <v>1.3316137322890173E-3</v>
      </c>
    </row>
    <row r="115" spans="2:21">
      <c r="B115" t="s">
        <v>566</v>
      </c>
      <c r="C115" t="s">
        <v>567</v>
      </c>
      <c r="D115" t="s">
        <v>100</v>
      </c>
      <c r="E115" t="s">
        <v>123</v>
      </c>
      <c r="F115" t="s">
        <v>475</v>
      </c>
      <c r="G115" t="s">
        <v>356</v>
      </c>
      <c r="H115" t="s">
        <v>552</v>
      </c>
      <c r="I115" t="s">
        <v>208</v>
      </c>
      <c r="J115"/>
      <c r="K115" s="77">
        <v>6.26</v>
      </c>
      <c r="L115" t="s">
        <v>102</v>
      </c>
      <c r="M115" s="78">
        <v>5.0000000000000001E-3</v>
      </c>
      <c r="N115" s="78">
        <v>3.9899999999999998E-2</v>
      </c>
      <c r="O115" s="77">
        <v>21250.13</v>
      </c>
      <c r="P115" s="77">
        <v>88.06</v>
      </c>
      <c r="Q115" s="77">
        <v>0.70787</v>
      </c>
      <c r="R115" s="77">
        <v>19.420734478</v>
      </c>
      <c r="S115" s="78">
        <v>1E-4</v>
      </c>
      <c r="T115" s="78">
        <f t="shared" si="4"/>
        <v>6.4782402286524558E-4</v>
      </c>
      <c r="U115" s="78">
        <f>R115/'סכום נכסי הקרן'!$C$42</f>
        <v>1.7515583290457859E-4</v>
      </c>
    </row>
    <row r="116" spans="2:21">
      <c r="B116" t="s">
        <v>568</v>
      </c>
      <c r="C116" t="s">
        <v>569</v>
      </c>
      <c r="D116" t="s">
        <v>100</v>
      </c>
      <c r="E116" t="s">
        <v>123</v>
      </c>
      <c r="F116" t="s">
        <v>475</v>
      </c>
      <c r="G116" t="s">
        <v>356</v>
      </c>
      <c r="H116" t="s">
        <v>552</v>
      </c>
      <c r="I116" t="s">
        <v>208</v>
      </c>
      <c r="J116"/>
      <c r="K116" s="77">
        <v>6.15</v>
      </c>
      <c r="L116" t="s">
        <v>102</v>
      </c>
      <c r="M116" s="78">
        <v>9.7000000000000003E-3</v>
      </c>
      <c r="N116" s="78">
        <v>4.4600000000000001E-2</v>
      </c>
      <c r="O116" s="77">
        <v>57698.93</v>
      </c>
      <c r="P116" s="77">
        <v>88.66</v>
      </c>
      <c r="Q116" s="77">
        <v>2.0750099999999998</v>
      </c>
      <c r="R116" s="77">
        <v>53.230881338000003</v>
      </c>
      <c r="S116" s="78">
        <v>1E-4</v>
      </c>
      <c r="T116" s="78">
        <f t="shared" si="4"/>
        <v>1.775640552014641E-3</v>
      </c>
      <c r="U116" s="78">
        <f>R116/'סכום נכסי הקרן'!$C$42</f>
        <v>4.8008994549429414E-4</v>
      </c>
    </row>
    <row r="117" spans="2:21">
      <c r="B117" t="s">
        <v>570</v>
      </c>
      <c r="C117" t="s">
        <v>571</v>
      </c>
      <c r="D117" t="s">
        <v>100</v>
      </c>
      <c r="E117" t="s">
        <v>123</v>
      </c>
      <c r="F117" t="s">
        <v>572</v>
      </c>
      <c r="G117" t="s">
        <v>132</v>
      </c>
      <c r="H117" t="s">
        <v>552</v>
      </c>
      <c r="I117" t="s">
        <v>208</v>
      </c>
      <c r="J117"/>
      <c r="K117" s="77">
        <v>0.77</v>
      </c>
      <c r="L117" t="s">
        <v>102</v>
      </c>
      <c r="M117" s="78">
        <v>1.9800000000000002E-2</v>
      </c>
      <c r="N117" s="78">
        <v>3.4599999999999999E-2</v>
      </c>
      <c r="O117" s="77">
        <v>24920.240000000002</v>
      </c>
      <c r="P117" s="77">
        <v>110.65</v>
      </c>
      <c r="Q117" s="77">
        <v>0</v>
      </c>
      <c r="R117" s="77">
        <v>27.574245560000001</v>
      </c>
      <c r="S117" s="78">
        <v>2.0000000000000001E-4</v>
      </c>
      <c r="T117" s="78">
        <f t="shared" si="4"/>
        <v>9.1980345575441616E-4</v>
      </c>
      <c r="U117" s="78">
        <f>R117/'סכום נכסי הקרן'!$C$42</f>
        <v>2.4869244534744101E-4</v>
      </c>
    </row>
    <row r="118" spans="2:21">
      <c r="B118" t="s">
        <v>573</v>
      </c>
      <c r="C118" t="s">
        <v>574</v>
      </c>
      <c r="D118" t="s">
        <v>100</v>
      </c>
      <c r="E118" t="s">
        <v>123</v>
      </c>
      <c r="F118" t="s">
        <v>575</v>
      </c>
      <c r="G118" t="s">
        <v>336</v>
      </c>
      <c r="H118" t="s">
        <v>552</v>
      </c>
      <c r="I118" t="s">
        <v>208</v>
      </c>
      <c r="J118"/>
      <c r="K118" s="77">
        <v>2.5499999999999998</v>
      </c>
      <c r="L118" t="s">
        <v>102</v>
      </c>
      <c r="M118" s="78">
        <v>1.9400000000000001E-2</v>
      </c>
      <c r="N118" s="78">
        <v>2.9499999999999998E-2</v>
      </c>
      <c r="O118" s="77">
        <v>2233</v>
      </c>
      <c r="P118" s="77">
        <v>109.99</v>
      </c>
      <c r="Q118" s="77">
        <v>0</v>
      </c>
      <c r="R118" s="77">
        <v>2.4560767000000001</v>
      </c>
      <c r="S118" s="78">
        <v>0</v>
      </c>
      <c r="T118" s="78">
        <f t="shared" si="4"/>
        <v>8.1928182997508008E-5</v>
      </c>
      <c r="U118" s="78">
        <f>R118/'סכום נכסי הקרן'!$C$42</f>
        <v>2.2151384673600233E-5</v>
      </c>
    </row>
    <row r="119" spans="2:21">
      <c r="B119" t="s">
        <v>576</v>
      </c>
      <c r="C119" t="s">
        <v>577</v>
      </c>
      <c r="D119" t="s">
        <v>100</v>
      </c>
      <c r="E119" t="s">
        <v>123</v>
      </c>
      <c r="F119" t="s">
        <v>575</v>
      </c>
      <c r="G119" t="s">
        <v>336</v>
      </c>
      <c r="H119" t="s">
        <v>552</v>
      </c>
      <c r="I119" t="s">
        <v>208</v>
      </c>
      <c r="J119"/>
      <c r="K119" s="77">
        <v>3.52</v>
      </c>
      <c r="L119" t="s">
        <v>102</v>
      </c>
      <c r="M119" s="78">
        <v>1.23E-2</v>
      </c>
      <c r="N119" s="78">
        <v>2.9100000000000001E-2</v>
      </c>
      <c r="O119" s="77">
        <v>153768.59</v>
      </c>
      <c r="P119" s="77">
        <v>105.97</v>
      </c>
      <c r="Q119" s="77">
        <v>0</v>
      </c>
      <c r="R119" s="77">
        <v>162.948574823</v>
      </c>
      <c r="S119" s="78">
        <v>1E-4</v>
      </c>
      <c r="T119" s="78">
        <f t="shared" si="4"/>
        <v>5.4355308436751463E-3</v>
      </c>
      <c r="U119" s="78">
        <f>R119/'סכום נכסי הקרן'!$C$42</f>
        <v>1.4696351147825322E-3</v>
      </c>
    </row>
    <row r="120" spans="2:21">
      <c r="B120" t="s">
        <v>578</v>
      </c>
      <c r="C120" t="s">
        <v>579</v>
      </c>
      <c r="D120" t="s">
        <v>100</v>
      </c>
      <c r="E120" t="s">
        <v>123</v>
      </c>
      <c r="F120" t="s">
        <v>580</v>
      </c>
      <c r="G120" t="s">
        <v>127</v>
      </c>
      <c r="H120" t="s">
        <v>552</v>
      </c>
      <c r="I120" t="s">
        <v>208</v>
      </c>
      <c r="J120"/>
      <c r="K120" s="77">
        <v>1.64</v>
      </c>
      <c r="L120" t="s">
        <v>102</v>
      </c>
      <c r="M120" s="78">
        <v>1.8499999999999999E-2</v>
      </c>
      <c r="N120" s="78">
        <v>3.9800000000000002E-2</v>
      </c>
      <c r="O120" s="77">
        <v>14583.44</v>
      </c>
      <c r="P120" s="77">
        <v>106.38</v>
      </c>
      <c r="Q120" s="77">
        <v>0</v>
      </c>
      <c r="R120" s="77">
        <v>15.513863472000001</v>
      </c>
      <c r="S120" s="78">
        <v>0</v>
      </c>
      <c r="T120" s="78">
        <f t="shared" si="4"/>
        <v>5.1750120243898362E-4</v>
      </c>
      <c r="U120" s="78">
        <f>R120/'סכום נכסי הקרן'!$C$42</f>
        <v>1.3991971730442591E-4</v>
      </c>
    </row>
    <row r="121" spans="2:21">
      <c r="B121" t="s">
        <v>581</v>
      </c>
      <c r="C121" t="s">
        <v>582</v>
      </c>
      <c r="D121" t="s">
        <v>100</v>
      </c>
      <c r="E121" t="s">
        <v>123</v>
      </c>
      <c r="F121" t="s">
        <v>580</v>
      </c>
      <c r="G121" t="s">
        <v>127</v>
      </c>
      <c r="H121" t="s">
        <v>552</v>
      </c>
      <c r="I121" t="s">
        <v>208</v>
      </c>
      <c r="J121"/>
      <c r="K121" s="77">
        <v>2.25</v>
      </c>
      <c r="L121" t="s">
        <v>102</v>
      </c>
      <c r="M121" s="78">
        <v>3.2000000000000001E-2</v>
      </c>
      <c r="N121" s="78">
        <v>4.24E-2</v>
      </c>
      <c r="O121" s="77">
        <v>189801.65</v>
      </c>
      <c r="P121" s="77">
        <v>101.36</v>
      </c>
      <c r="Q121" s="77">
        <v>0</v>
      </c>
      <c r="R121" s="77">
        <v>192.38295244</v>
      </c>
      <c r="S121" s="78">
        <v>5.0000000000000001E-4</v>
      </c>
      <c r="T121" s="78">
        <f t="shared" si="4"/>
        <v>6.417383354968189E-3</v>
      </c>
      <c r="U121" s="78">
        <f>R121/'סכום נכסי הקרן'!$C$42</f>
        <v>1.7351041130520795E-3</v>
      </c>
    </row>
    <row r="122" spans="2:21">
      <c r="B122" t="s">
        <v>583</v>
      </c>
      <c r="C122" t="s">
        <v>584</v>
      </c>
      <c r="D122" t="s">
        <v>100</v>
      </c>
      <c r="E122" t="s">
        <v>123</v>
      </c>
      <c r="F122" t="s">
        <v>585</v>
      </c>
      <c r="G122" t="s">
        <v>127</v>
      </c>
      <c r="H122" t="s">
        <v>552</v>
      </c>
      <c r="I122" t="s">
        <v>208</v>
      </c>
      <c r="J122"/>
      <c r="K122" s="77">
        <v>0.5</v>
      </c>
      <c r="L122" t="s">
        <v>102</v>
      </c>
      <c r="M122" s="78">
        <v>3.15E-2</v>
      </c>
      <c r="N122" s="78">
        <v>4.0399999999999998E-2</v>
      </c>
      <c r="O122" s="77">
        <v>48416.92</v>
      </c>
      <c r="P122" s="77">
        <v>110.56</v>
      </c>
      <c r="Q122" s="77">
        <v>0.84711999999999998</v>
      </c>
      <c r="R122" s="77">
        <v>54.376866751999998</v>
      </c>
      <c r="S122" s="78">
        <v>4.0000000000000002E-4</v>
      </c>
      <c r="T122" s="78">
        <f t="shared" si="4"/>
        <v>1.8138675759144509E-3</v>
      </c>
      <c r="U122" s="78">
        <f>R122/'סכום נכסי הקרן'!$C$42</f>
        <v>4.9042560143527068E-4</v>
      </c>
    </row>
    <row r="123" spans="2:21">
      <c r="B123" t="s">
        <v>586</v>
      </c>
      <c r="C123" t="s">
        <v>587</v>
      </c>
      <c r="D123" t="s">
        <v>100</v>
      </c>
      <c r="E123" t="s">
        <v>123</v>
      </c>
      <c r="F123" t="s">
        <v>585</v>
      </c>
      <c r="G123" t="s">
        <v>127</v>
      </c>
      <c r="H123" t="s">
        <v>552</v>
      </c>
      <c r="I123" t="s">
        <v>208</v>
      </c>
      <c r="J123"/>
      <c r="K123" s="77">
        <v>2.83</v>
      </c>
      <c r="L123" t="s">
        <v>102</v>
      </c>
      <c r="M123" s="78">
        <v>0.01</v>
      </c>
      <c r="N123" s="78">
        <v>3.6700000000000003E-2</v>
      </c>
      <c r="O123" s="77">
        <v>109776.05</v>
      </c>
      <c r="P123" s="77">
        <v>100.59</v>
      </c>
      <c r="Q123" s="77">
        <v>0</v>
      </c>
      <c r="R123" s="77">
        <v>110.42372869499999</v>
      </c>
      <c r="S123" s="78">
        <v>2.9999999999999997E-4</v>
      </c>
      <c r="T123" s="78">
        <f t="shared" si="4"/>
        <v>3.6834417474792764E-3</v>
      </c>
      <c r="U123" s="78">
        <f>R123/'סכום נכסי הקרן'!$C$42</f>
        <v>9.9591290915964194E-4</v>
      </c>
    </row>
    <row r="124" spans="2:21">
      <c r="B124" t="s">
        <v>588</v>
      </c>
      <c r="C124" t="s">
        <v>589</v>
      </c>
      <c r="D124" t="s">
        <v>100</v>
      </c>
      <c r="E124" t="s">
        <v>123</v>
      </c>
      <c r="F124" t="s">
        <v>585</v>
      </c>
      <c r="G124" t="s">
        <v>127</v>
      </c>
      <c r="H124" t="s">
        <v>552</v>
      </c>
      <c r="I124" t="s">
        <v>208</v>
      </c>
      <c r="J124"/>
      <c r="K124" s="77">
        <v>3.42</v>
      </c>
      <c r="L124" t="s">
        <v>102</v>
      </c>
      <c r="M124" s="78">
        <v>3.2300000000000002E-2</v>
      </c>
      <c r="N124" s="78">
        <v>4.1500000000000002E-2</v>
      </c>
      <c r="O124" s="77">
        <v>120799.38</v>
      </c>
      <c r="P124" s="77">
        <v>100.15</v>
      </c>
      <c r="Q124" s="77">
        <v>8.1972699999999996</v>
      </c>
      <c r="R124" s="77">
        <v>129.17784907000001</v>
      </c>
      <c r="S124" s="78">
        <v>2.9999999999999997E-4</v>
      </c>
      <c r="T124" s="78">
        <f t="shared" si="4"/>
        <v>4.30902929775419E-3</v>
      </c>
      <c r="U124" s="78">
        <f>R124/'סכום נכסי הקרן'!$C$42</f>
        <v>1.165056541620969E-3</v>
      </c>
    </row>
    <row r="125" spans="2:21">
      <c r="B125" t="s">
        <v>590</v>
      </c>
      <c r="C125" t="s">
        <v>591</v>
      </c>
      <c r="D125" t="s">
        <v>100</v>
      </c>
      <c r="E125" t="s">
        <v>123</v>
      </c>
      <c r="F125" t="s">
        <v>592</v>
      </c>
      <c r="G125" t="s">
        <v>112</v>
      </c>
      <c r="H125" t="s">
        <v>552</v>
      </c>
      <c r="I125" t="s">
        <v>208</v>
      </c>
      <c r="J125"/>
      <c r="K125" s="77">
        <v>4.8600000000000003</v>
      </c>
      <c r="L125" t="s">
        <v>102</v>
      </c>
      <c r="M125" s="78">
        <v>0.03</v>
      </c>
      <c r="N125" s="78">
        <v>4.3099999999999999E-2</v>
      </c>
      <c r="O125" s="77">
        <v>72713.03</v>
      </c>
      <c r="P125" s="77">
        <v>95.81</v>
      </c>
      <c r="Q125" s="77">
        <v>0</v>
      </c>
      <c r="R125" s="77">
        <v>69.666354042999998</v>
      </c>
      <c r="S125" s="78">
        <v>2.9999999999999997E-4</v>
      </c>
      <c r="T125" s="78">
        <f t="shared" si="4"/>
        <v>2.3238841860289154E-3</v>
      </c>
      <c r="U125" s="78">
        <f>R125/'סכום נכסי הקרן'!$C$42</f>
        <v>6.2832166732159375E-4</v>
      </c>
    </row>
    <row r="126" spans="2:21">
      <c r="B126" t="s">
        <v>593</v>
      </c>
      <c r="C126" t="s">
        <v>594</v>
      </c>
      <c r="D126" t="s">
        <v>100</v>
      </c>
      <c r="E126" t="s">
        <v>123</v>
      </c>
      <c r="F126" t="s">
        <v>595</v>
      </c>
      <c r="G126" t="s">
        <v>356</v>
      </c>
      <c r="H126" t="s">
        <v>559</v>
      </c>
      <c r="I126" t="s">
        <v>149</v>
      </c>
      <c r="J126"/>
      <c r="K126" s="77">
        <v>1.99</v>
      </c>
      <c r="L126" t="s">
        <v>102</v>
      </c>
      <c r="M126" s="78">
        <v>2.5000000000000001E-2</v>
      </c>
      <c r="N126" s="78">
        <v>3.5400000000000001E-2</v>
      </c>
      <c r="O126" s="77">
        <v>57118</v>
      </c>
      <c r="P126" s="77">
        <v>111.2</v>
      </c>
      <c r="Q126" s="77">
        <v>0</v>
      </c>
      <c r="R126" s="77">
        <v>63.515216000000002</v>
      </c>
      <c r="S126" s="78">
        <v>2.0000000000000001E-4</v>
      </c>
      <c r="T126" s="78">
        <f t="shared" si="4"/>
        <v>2.1186985893291723E-3</v>
      </c>
      <c r="U126" s="78">
        <f>R126/'סכום נכסי הקרן'!$C$42</f>
        <v>5.7284448089215138E-4</v>
      </c>
    </row>
    <row r="127" spans="2:21">
      <c r="B127" t="s">
        <v>596</v>
      </c>
      <c r="C127" t="s">
        <v>597</v>
      </c>
      <c r="D127" t="s">
        <v>100</v>
      </c>
      <c r="E127" t="s">
        <v>123</v>
      </c>
      <c r="F127" t="s">
        <v>595</v>
      </c>
      <c r="G127" t="s">
        <v>356</v>
      </c>
      <c r="H127" t="s">
        <v>559</v>
      </c>
      <c r="I127" t="s">
        <v>149</v>
      </c>
      <c r="J127"/>
      <c r="K127" s="77">
        <v>4.9800000000000004</v>
      </c>
      <c r="L127" t="s">
        <v>102</v>
      </c>
      <c r="M127" s="78">
        <v>1.9E-2</v>
      </c>
      <c r="N127" s="78">
        <v>3.85E-2</v>
      </c>
      <c r="O127" s="77">
        <v>67269.259999999995</v>
      </c>
      <c r="P127" s="77">
        <v>102.11</v>
      </c>
      <c r="Q127" s="77">
        <v>0</v>
      </c>
      <c r="R127" s="77">
        <v>68.688641386</v>
      </c>
      <c r="S127" s="78">
        <v>2.0000000000000001E-4</v>
      </c>
      <c r="T127" s="78">
        <f t="shared" si="4"/>
        <v>2.291270293522352E-3</v>
      </c>
      <c r="U127" s="78">
        <f>R127/'סכום נכסי הקרן'!$C$42</f>
        <v>6.1950366535713764E-4</v>
      </c>
    </row>
    <row r="128" spans="2:21">
      <c r="B128" t="s">
        <v>598</v>
      </c>
      <c r="C128" t="s">
        <v>599</v>
      </c>
      <c r="D128" t="s">
        <v>100</v>
      </c>
      <c r="E128" t="s">
        <v>123</v>
      </c>
      <c r="F128" t="s">
        <v>595</v>
      </c>
      <c r="G128" t="s">
        <v>356</v>
      </c>
      <c r="H128" t="s">
        <v>559</v>
      </c>
      <c r="I128" t="s">
        <v>149</v>
      </c>
      <c r="J128"/>
      <c r="K128" s="77">
        <v>6.74</v>
      </c>
      <c r="L128" t="s">
        <v>102</v>
      </c>
      <c r="M128" s="78">
        <v>3.8999999999999998E-3</v>
      </c>
      <c r="N128" s="78">
        <v>4.1700000000000001E-2</v>
      </c>
      <c r="O128" s="77">
        <v>70483.08</v>
      </c>
      <c r="P128" s="77">
        <v>83.82</v>
      </c>
      <c r="Q128" s="77">
        <v>0</v>
      </c>
      <c r="R128" s="77">
        <v>59.078917656000002</v>
      </c>
      <c r="S128" s="78">
        <v>2.9999999999999997E-4</v>
      </c>
      <c r="T128" s="78">
        <f t="shared" si="4"/>
        <v>1.9707154817337237E-3</v>
      </c>
      <c r="U128" s="78">
        <f>R128/'סכום נכסי הקרן'!$C$42</f>
        <v>5.3283345389743269E-4</v>
      </c>
    </row>
    <row r="129" spans="2:21">
      <c r="B129" t="s">
        <v>600</v>
      </c>
      <c r="C129" t="s">
        <v>601</v>
      </c>
      <c r="D129" t="s">
        <v>100</v>
      </c>
      <c r="E129" t="s">
        <v>123</v>
      </c>
      <c r="F129" t="s">
        <v>602</v>
      </c>
      <c r="G129" t="s">
        <v>603</v>
      </c>
      <c r="H129" t="s">
        <v>559</v>
      </c>
      <c r="I129" t="s">
        <v>149</v>
      </c>
      <c r="J129"/>
      <c r="K129" s="77">
        <v>1.29</v>
      </c>
      <c r="L129" t="s">
        <v>102</v>
      </c>
      <c r="M129" s="78">
        <v>1.8499999999999999E-2</v>
      </c>
      <c r="N129" s="78">
        <v>3.5799999999999998E-2</v>
      </c>
      <c r="O129" s="77">
        <v>89664.83</v>
      </c>
      <c r="P129" s="77">
        <v>109.43</v>
      </c>
      <c r="Q129" s="77">
        <v>0</v>
      </c>
      <c r="R129" s="77">
        <v>98.120223468999995</v>
      </c>
      <c r="S129" s="78">
        <v>2.0000000000000001E-4</v>
      </c>
      <c r="T129" s="78">
        <f t="shared" si="4"/>
        <v>3.2730295532401778E-3</v>
      </c>
      <c r="U129" s="78">
        <f>R129/'סכום נכסי הקרן'!$C$42</f>
        <v>8.8494745067262614E-4</v>
      </c>
    </row>
    <row r="130" spans="2:21">
      <c r="B130" t="s">
        <v>604</v>
      </c>
      <c r="C130" t="s">
        <v>605</v>
      </c>
      <c r="D130" t="s">
        <v>100</v>
      </c>
      <c r="E130" t="s">
        <v>123</v>
      </c>
      <c r="F130" t="s">
        <v>602</v>
      </c>
      <c r="G130" t="s">
        <v>603</v>
      </c>
      <c r="H130" t="s">
        <v>559</v>
      </c>
      <c r="I130" t="s">
        <v>149</v>
      </c>
      <c r="J130"/>
      <c r="K130" s="77">
        <v>3.91</v>
      </c>
      <c r="L130" t="s">
        <v>102</v>
      </c>
      <c r="M130" s="78">
        <v>0.01</v>
      </c>
      <c r="N130" s="78">
        <v>4.7399999999999998E-2</v>
      </c>
      <c r="O130" s="77">
        <v>238673.2</v>
      </c>
      <c r="P130" s="77">
        <v>94.21</v>
      </c>
      <c r="Q130" s="77">
        <v>0</v>
      </c>
      <c r="R130" s="77">
        <v>224.85402171999999</v>
      </c>
      <c r="S130" s="78">
        <v>2.0000000000000001E-4</v>
      </c>
      <c r="T130" s="78">
        <f t="shared" si="4"/>
        <v>7.5005318193856882E-3</v>
      </c>
      <c r="U130" s="78">
        <f>R130/'סכום נכסי הקרן'!$C$42</f>
        <v>2.0279610691823187E-3</v>
      </c>
    </row>
    <row r="131" spans="2:21">
      <c r="B131" t="s">
        <v>606</v>
      </c>
      <c r="C131" t="s">
        <v>607</v>
      </c>
      <c r="D131" t="s">
        <v>100</v>
      </c>
      <c r="E131" t="s">
        <v>123</v>
      </c>
      <c r="F131" t="s">
        <v>602</v>
      </c>
      <c r="G131" t="s">
        <v>603</v>
      </c>
      <c r="H131" t="s">
        <v>559</v>
      </c>
      <c r="I131" t="s">
        <v>149</v>
      </c>
      <c r="J131"/>
      <c r="K131" s="77">
        <v>2.6</v>
      </c>
      <c r="L131" t="s">
        <v>102</v>
      </c>
      <c r="M131" s="78">
        <v>3.5400000000000001E-2</v>
      </c>
      <c r="N131" s="78">
        <v>4.5600000000000002E-2</v>
      </c>
      <c r="O131" s="77">
        <v>231617.74</v>
      </c>
      <c r="P131" s="77">
        <v>100.73</v>
      </c>
      <c r="Q131" s="77">
        <v>4.2366099999999998</v>
      </c>
      <c r="R131" s="77">
        <v>237.54515950199999</v>
      </c>
      <c r="S131" s="78">
        <v>2.9999999999999997E-4</v>
      </c>
      <c r="T131" s="78">
        <f t="shared" si="4"/>
        <v>7.9238744041878178E-3</v>
      </c>
      <c r="U131" s="78">
        <f>R131/'סכום נכסי הקרן'!$C$42</f>
        <v>2.1424225902556401E-3</v>
      </c>
    </row>
    <row r="132" spans="2:21">
      <c r="B132" t="s">
        <v>608</v>
      </c>
      <c r="C132" t="s">
        <v>609</v>
      </c>
      <c r="D132" t="s">
        <v>100</v>
      </c>
      <c r="E132" t="s">
        <v>123</v>
      </c>
      <c r="F132" t="s">
        <v>602</v>
      </c>
      <c r="G132" t="s">
        <v>603</v>
      </c>
      <c r="H132" t="s">
        <v>559</v>
      </c>
      <c r="I132" t="s">
        <v>149</v>
      </c>
      <c r="J132"/>
      <c r="K132" s="77">
        <v>1.1499999999999999</v>
      </c>
      <c r="L132" t="s">
        <v>102</v>
      </c>
      <c r="M132" s="78">
        <v>0.01</v>
      </c>
      <c r="N132" s="78">
        <v>4.1099999999999998E-2</v>
      </c>
      <c r="O132" s="77">
        <v>144024.63</v>
      </c>
      <c r="P132" s="77">
        <v>106.62</v>
      </c>
      <c r="Q132" s="77">
        <v>0</v>
      </c>
      <c r="R132" s="77">
        <v>153.55906050600001</v>
      </c>
      <c r="S132" s="78">
        <v>2.0000000000000001E-4</v>
      </c>
      <c r="T132" s="78">
        <f t="shared" si="4"/>
        <v>5.1223216319184871E-3</v>
      </c>
      <c r="U132" s="78">
        <f>R132/'סכום נכסי הקרן'!$C$42</f>
        <v>1.3849509746112812E-3</v>
      </c>
    </row>
    <row r="133" spans="2:21">
      <c r="B133" t="s">
        <v>610</v>
      </c>
      <c r="C133" t="s">
        <v>611</v>
      </c>
      <c r="D133" t="s">
        <v>100</v>
      </c>
      <c r="E133" t="s">
        <v>123</v>
      </c>
      <c r="F133" t="s">
        <v>612</v>
      </c>
      <c r="G133" t="s">
        <v>356</v>
      </c>
      <c r="H133" t="s">
        <v>559</v>
      </c>
      <c r="I133" t="s">
        <v>149</v>
      </c>
      <c r="J133"/>
      <c r="K133" s="77">
        <v>3.51</v>
      </c>
      <c r="L133" t="s">
        <v>102</v>
      </c>
      <c r="M133" s="78">
        <v>2.75E-2</v>
      </c>
      <c r="N133" s="78">
        <v>3.04E-2</v>
      </c>
      <c r="O133" s="77">
        <v>125207.03999999999</v>
      </c>
      <c r="P133" s="77">
        <v>110.48</v>
      </c>
      <c r="Q133" s="77">
        <v>0</v>
      </c>
      <c r="R133" s="77">
        <v>138.328737792</v>
      </c>
      <c r="S133" s="78">
        <v>2.0000000000000001E-4</v>
      </c>
      <c r="T133" s="78">
        <f t="shared" si="4"/>
        <v>4.614278594653529E-3</v>
      </c>
      <c r="U133" s="78">
        <f>R133/'סכום נכסי הקרן'!$C$42</f>
        <v>1.2475885147414875E-3</v>
      </c>
    </row>
    <row r="134" spans="2:21">
      <c r="B134" t="s">
        <v>613</v>
      </c>
      <c r="C134" t="s">
        <v>614</v>
      </c>
      <c r="D134" t="s">
        <v>100</v>
      </c>
      <c r="E134" t="s">
        <v>123</v>
      </c>
      <c r="F134" t="s">
        <v>612</v>
      </c>
      <c r="G134" t="s">
        <v>356</v>
      </c>
      <c r="H134" t="s">
        <v>559</v>
      </c>
      <c r="I134" t="s">
        <v>149</v>
      </c>
      <c r="J134"/>
      <c r="K134" s="77">
        <v>5.16</v>
      </c>
      <c r="L134" t="s">
        <v>102</v>
      </c>
      <c r="M134" s="78">
        <v>8.5000000000000006E-3</v>
      </c>
      <c r="N134" s="78">
        <v>3.4700000000000002E-2</v>
      </c>
      <c r="O134" s="77">
        <v>96326.23</v>
      </c>
      <c r="P134" s="77">
        <v>96.94</v>
      </c>
      <c r="Q134" s="77">
        <v>0</v>
      </c>
      <c r="R134" s="77">
        <v>93.378647361999995</v>
      </c>
      <c r="S134" s="78">
        <v>2.0000000000000001E-4</v>
      </c>
      <c r="T134" s="78">
        <f t="shared" si="4"/>
        <v>3.1148631918269097E-3</v>
      </c>
      <c r="U134" s="78">
        <f>R134/'סכום נכסי הקרן'!$C$42</f>
        <v>8.4218311993926223E-4</v>
      </c>
    </row>
    <row r="135" spans="2:21">
      <c r="B135" t="s">
        <v>615</v>
      </c>
      <c r="C135" t="s">
        <v>616</v>
      </c>
      <c r="D135" t="s">
        <v>100</v>
      </c>
      <c r="E135" t="s">
        <v>123</v>
      </c>
      <c r="F135" t="s">
        <v>612</v>
      </c>
      <c r="G135" t="s">
        <v>356</v>
      </c>
      <c r="H135" t="s">
        <v>559</v>
      </c>
      <c r="I135" t="s">
        <v>149</v>
      </c>
      <c r="J135"/>
      <c r="K135" s="77">
        <v>6.49</v>
      </c>
      <c r="L135" t="s">
        <v>102</v>
      </c>
      <c r="M135" s="78">
        <v>3.1800000000000002E-2</v>
      </c>
      <c r="N135" s="78">
        <v>3.6799999999999999E-2</v>
      </c>
      <c r="O135" s="77">
        <v>96237.92</v>
      </c>
      <c r="P135" s="77">
        <v>101.6</v>
      </c>
      <c r="Q135" s="77">
        <v>0</v>
      </c>
      <c r="R135" s="77">
        <v>97.777726720000004</v>
      </c>
      <c r="S135" s="78">
        <v>5.0000000000000001E-4</v>
      </c>
      <c r="T135" s="78">
        <f t="shared" si="4"/>
        <v>3.2616047730905503E-3</v>
      </c>
      <c r="U135" s="78">
        <f>R135/'סכום נכסי הקרן'!$C$42</f>
        <v>8.8185846846105414E-4</v>
      </c>
    </row>
    <row r="136" spans="2:21">
      <c r="B136" t="s">
        <v>617</v>
      </c>
      <c r="C136" t="s">
        <v>618</v>
      </c>
      <c r="D136" t="s">
        <v>100</v>
      </c>
      <c r="E136" t="s">
        <v>123</v>
      </c>
      <c r="F136" t="s">
        <v>619</v>
      </c>
      <c r="G136" t="s">
        <v>620</v>
      </c>
      <c r="H136" t="s">
        <v>621</v>
      </c>
      <c r="I136" t="s">
        <v>149</v>
      </c>
      <c r="J136"/>
      <c r="K136" s="77">
        <v>2.41</v>
      </c>
      <c r="L136" t="s">
        <v>102</v>
      </c>
      <c r="M136" s="78">
        <v>2.5700000000000001E-2</v>
      </c>
      <c r="N136" s="78">
        <v>4.1099999999999998E-2</v>
      </c>
      <c r="O136" s="77">
        <v>152725.09</v>
      </c>
      <c r="P136" s="77">
        <v>109.71</v>
      </c>
      <c r="Q136" s="77">
        <v>0</v>
      </c>
      <c r="R136" s="77">
        <v>167.55469623900001</v>
      </c>
      <c r="S136" s="78">
        <v>1E-4</v>
      </c>
      <c r="T136" s="78">
        <f t="shared" si="4"/>
        <v>5.5891787970467934E-3</v>
      </c>
      <c r="U136" s="78">
        <f>R136/'סכום נכסי הקרן'!$C$42</f>
        <v>1.5111777780630088E-3</v>
      </c>
    </row>
    <row r="137" spans="2:21">
      <c r="B137" t="s">
        <v>622</v>
      </c>
      <c r="C137" t="s">
        <v>623</v>
      </c>
      <c r="D137" t="s">
        <v>100</v>
      </c>
      <c r="E137" t="s">
        <v>123</v>
      </c>
      <c r="F137" t="s">
        <v>619</v>
      </c>
      <c r="G137" t="s">
        <v>620</v>
      </c>
      <c r="H137" t="s">
        <v>621</v>
      </c>
      <c r="I137" t="s">
        <v>149</v>
      </c>
      <c r="J137"/>
      <c r="K137" s="77">
        <v>4.3099999999999996</v>
      </c>
      <c r="L137" t="s">
        <v>102</v>
      </c>
      <c r="M137" s="78">
        <v>0.04</v>
      </c>
      <c r="N137" s="78">
        <v>4.2700000000000002E-2</v>
      </c>
      <c r="O137" s="77">
        <v>82071.17</v>
      </c>
      <c r="P137" s="77">
        <v>99.7</v>
      </c>
      <c r="Q137" s="77">
        <v>0</v>
      </c>
      <c r="R137" s="77">
        <v>81.824956490000005</v>
      </c>
      <c r="S137" s="78">
        <v>2.9999999999999997E-4</v>
      </c>
      <c r="T137" s="78">
        <f t="shared" si="4"/>
        <v>2.7294628091524384E-3</v>
      </c>
      <c r="U137" s="78">
        <f>R137/'סכום נכסי הקרן'!$C$42</f>
        <v>7.3798024593881451E-4</v>
      </c>
    </row>
    <row r="138" spans="2:21">
      <c r="B138" t="s">
        <v>624</v>
      </c>
      <c r="C138" t="s">
        <v>625</v>
      </c>
      <c r="D138" t="s">
        <v>100</v>
      </c>
      <c r="E138" t="s">
        <v>123</v>
      </c>
      <c r="F138" t="s">
        <v>619</v>
      </c>
      <c r="G138" t="s">
        <v>620</v>
      </c>
      <c r="H138" t="s">
        <v>621</v>
      </c>
      <c r="I138" t="s">
        <v>149</v>
      </c>
      <c r="J138"/>
      <c r="K138" s="77">
        <v>1.24</v>
      </c>
      <c r="L138" t="s">
        <v>102</v>
      </c>
      <c r="M138" s="78">
        <v>1.2200000000000001E-2</v>
      </c>
      <c r="N138" s="78">
        <v>3.8199999999999998E-2</v>
      </c>
      <c r="O138" s="77">
        <v>22174.58</v>
      </c>
      <c r="P138" s="77">
        <v>108.19</v>
      </c>
      <c r="Q138" s="77">
        <v>0</v>
      </c>
      <c r="R138" s="77">
        <v>23.990678102</v>
      </c>
      <c r="S138" s="78">
        <v>0</v>
      </c>
      <c r="T138" s="78">
        <f t="shared" si="4"/>
        <v>8.0026518136626758E-4</v>
      </c>
      <c r="U138" s="78">
        <f>R138/'סכום נכסי הקרן'!$C$42</f>
        <v>2.1637220825307269E-4</v>
      </c>
    </row>
    <row r="139" spans="2:21">
      <c r="B139" t="s">
        <v>626</v>
      </c>
      <c r="C139" t="s">
        <v>627</v>
      </c>
      <c r="D139" t="s">
        <v>100</v>
      </c>
      <c r="E139" t="s">
        <v>123</v>
      </c>
      <c r="F139" t="s">
        <v>619</v>
      </c>
      <c r="G139" t="s">
        <v>620</v>
      </c>
      <c r="H139" t="s">
        <v>621</v>
      </c>
      <c r="I139" t="s">
        <v>149</v>
      </c>
      <c r="J139"/>
      <c r="K139" s="77">
        <v>5.09</v>
      </c>
      <c r="L139" t="s">
        <v>102</v>
      </c>
      <c r="M139" s="78">
        <v>1.09E-2</v>
      </c>
      <c r="N139" s="78">
        <v>4.3200000000000002E-2</v>
      </c>
      <c r="O139" s="77">
        <v>59099.88</v>
      </c>
      <c r="P139" s="77">
        <v>93.49</v>
      </c>
      <c r="Q139" s="77">
        <v>0</v>
      </c>
      <c r="R139" s="77">
        <v>55.252477812000002</v>
      </c>
      <c r="S139" s="78">
        <v>1E-4</v>
      </c>
      <c r="T139" s="78">
        <f t="shared" si="4"/>
        <v>1.8430756308413685E-3</v>
      </c>
      <c r="U139" s="78">
        <f>R139/'סכום נכסי הקרן'!$C$42</f>
        <v>4.9832274789430382E-4</v>
      </c>
    </row>
    <row r="140" spans="2:21">
      <c r="B140" t="s">
        <v>628</v>
      </c>
      <c r="C140" t="s">
        <v>629</v>
      </c>
      <c r="D140" t="s">
        <v>100</v>
      </c>
      <c r="E140" t="s">
        <v>123</v>
      </c>
      <c r="F140" t="s">
        <v>619</v>
      </c>
      <c r="G140" t="s">
        <v>620</v>
      </c>
      <c r="H140" t="s">
        <v>621</v>
      </c>
      <c r="I140" t="s">
        <v>149</v>
      </c>
      <c r="J140"/>
      <c r="K140" s="77">
        <v>6.06</v>
      </c>
      <c r="L140" t="s">
        <v>102</v>
      </c>
      <c r="M140" s="78">
        <v>1.54E-2</v>
      </c>
      <c r="N140" s="78">
        <v>4.53E-2</v>
      </c>
      <c r="O140" s="77">
        <v>66190</v>
      </c>
      <c r="P140" s="77">
        <v>90.46</v>
      </c>
      <c r="Q140" s="77">
        <v>0.55127999999999999</v>
      </c>
      <c r="R140" s="77">
        <v>60.426754000000003</v>
      </c>
      <c r="S140" s="78">
        <v>2.0000000000000001E-4</v>
      </c>
      <c r="T140" s="78">
        <f t="shared" ref="T140:T203" si="5">R140/$R$11</f>
        <v>2.0156757155252517E-3</v>
      </c>
      <c r="U140" s="78">
        <f>R140/'סכום נכסי הקרן'!$C$42</f>
        <v>5.4498960575254498E-4</v>
      </c>
    </row>
    <row r="141" spans="2:21">
      <c r="B141" t="s">
        <v>630</v>
      </c>
      <c r="C141" t="s">
        <v>631</v>
      </c>
      <c r="D141" t="s">
        <v>100</v>
      </c>
      <c r="E141" t="s">
        <v>123</v>
      </c>
      <c r="F141" t="s">
        <v>632</v>
      </c>
      <c r="G141" t="s">
        <v>558</v>
      </c>
      <c r="H141" t="s">
        <v>633</v>
      </c>
      <c r="I141" t="s">
        <v>208</v>
      </c>
      <c r="J141"/>
      <c r="K141" s="77">
        <v>4.2300000000000004</v>
      </c>
      <c r="L141" t="s">
        <v>102</v>
      </c>
      <c r="M141" s="78">
        <v>7.4999999999999997E-3</v>
      </c>
      <c r="N141" s="78">
        <v>4.1700000000000001E-2</v>
      </c>
      <c r="O141" s="77">
        <v>311344</v>
      </c>
      <c r="P141" s="77">
        <v>94.68</v>
      </c>
      <c r="Q141" s="77">
        <v>0</v>
      </c>
      <c r="R141" s="77">
        <v>294.78049920000001</v>
      </c>
      <c r="S141" s="78">
        <v>2.0000000000000001E-4</v>
      </c>
      <c r="T141" s="78">
        <f t="shared" si="5"/>
        <v>9.8330930310744618E-3</v>
      </c>
      <c r="U141" s="78">
        <f>R141/'סכום נכסי הקרן'!$C$42</f>
        <v>2.6586287928447453E-3</v>
      </c>
    </row>
    <row r="142" spans="2:21">
      <c r="B142" t="s">
        <v>634</v>
      </c>
      <c r="C142" t="s">
        <v>635</v>
      </c>
      <c r="D142" t="s">
        <v>100</v>
      </c>
      <c r="E142" t="s">
        <v>123</v>
      </c>
      <c r="F142" t="s">
        <v>632</v>
      </c>
      <c r="G142" t="s">
        <v>558</v>
      </c>
      <c r="H142" t="s">
        <v>633</v>
      </c>
      <c r="I142" t="s">
        <v>208</v>
      </c>
      <c r="J142"/>
      <c r="K142" s="77">
        <v>6.26</v>
      </c>
      <c r="L142" t="s">
        <v>102</v>
      </c>
      <c r="M142" s="78">
        <v>4.0800000000000003E-2</v>
      </c>
      <c r="N142" s="78">
        <v>4.36E-2</v>
      </c>
      <c r="O142" s="77">
        <v>82103.259999999995</v>
      </c>
      <c r="P142" s="77">
        <v>99.17</v>
      </c>
      <c r="Q142" s="77">
        <v>0</v>
      </c>
      <c r="R142" s="77">
        <v>81.421802941999999</v>
      </c>
      <c r="S142" s="78">
        <v>0</v>
      </c>
      <c r="T142" s="78">
        <f t="shared" si="5"/>
        <v>2.7160146795982437E-3</v>
      </c>
      <c r="U142" s="78">
        <f>R142/'סכום נכסי הקרן'!$C$42</f>
        <v>7.3434419934292644E-4</v>
      </c>
    </row>
    <row r="143" spans="2:21">
      <c r="B143" t="s">
        <v>636</v>
      </c>
      <c r="C143" t="s">
        <v>637</v>
      </c>
      <c r="D143" t="s">
        <v>100</v>
      </c>
      <c r="E143" t="s">
        <v>123</v>
      </c>
      <c r="F143" t="s">
        <v>638</v>
      </c>
      <c r="G143" t="s">
        <v>620</v>
      </c>
      <c r="H143" t="s">
        <v>621</v>
      </c>
      <c r="I143" t="s">
        <v>149</v>
      </c>
      <c r="J143"/>
      <c r="K143" s="77">
        <v>3.32</v>
      </c>
      <c r="L143" t="s">
        <v>102</v>
      </c>
      <c r="M143" s="78">
        <v>1.3299999999999999E-2</v>
      </c>
      <c r="N143" s="78">
        <v>3.6400000000000002E-2</v>
      </c>
      <c r="O143" s="77">
        <v>77847.47</v>
      </c>
      <c r="P143" s="77">
        <v>103.34</v>
      </c>
      <c r="Q143" s="77">
        <v>0.57679000000000002</v>
      </c>
      <c r="R143" s="77">
        <v>81.024365497999995</v>
      </c>
      <c r="S143" s="78">
        <v>2.0000000000000001E-4</v>
      </c>
      <c r="T143" s="78">
        <f t="shared" si="5"/>
        <v>2.7027572240627164E-3</v>
      </c>
      <c r="U143" s="78">
        <f>R143/'סכום נכסי הקרן'!$C$42</f>
        <v>7.307597063563123E-4</v>
      </c>
    </row>
    <row r="144" spans="2:21">
      <c r="B144" t="s">
        <v>639</v>
      </c>
      <c r="C144" t="s">
        <v>640</v>
      </c>
      <c r="D144" t="s">
        <v>100</v>
      </c>
      <c r="E144" t="s">
        <v>123</v>
      </c>
      <c r="F144" t="s">
        <v>641</v>
      </c>
      <c r="G144" t="s">
        <v>356</v>
      </c>
      <c r="H144" t="s">
        <v>633</v>
      </c>
      <c r="I144" t="s">
        <v>208</v>
      </c>
      <c r="J144"/>
      <c r="K144" s="77">
        <v>3.53</v>
      </c>
      <c r="L144" t="s">
        <v>102</v>
      </c>
      <c r="M144" s="78">
        <v>1.7999999999999999E-2</v>
      </c>
      <c r="N144" s="78">
        <v>3.2399999999999998E-2</v>
      </c>
      <c r="O144" s="77">
        <v>8826.51</v>
      </c>
      <c r="P144" s="77">
        <v>106.61</v>
      </c>
      <c r="Q144" s="77">
        <v>4.4609999999999997E-2</v>
      </c>
      <c r="R144" s="77">
        <v>9.4545523110000005</v>
      </c>
      <c r="S144" s="78">
        <v>0</v>
      </c>
      <c r="T144" s="78">
        <f t="shared" si="5"/>
        <v>3.1537870616789787E-4</v>
      </c>
      <c r="U144" s="78">
        <f>R144/'סכום נכסי הקרן'!$C$42</f>
        <v>8.5270718604853454E-5</v>
      </c>
    </row>
    <row r="145" spans="2:21">
      <c r="B145" t="s">
        <v>642</v>
      </c>
      <c r="C145" t="s">
        <v>643</v>
      </c>
      <c r="D145" t="s">
        <v>100</v>
      </c>
      <c r="E145" t="s">
        <v>123</v>
      </c>
      <c r="F145" t="s">
        <v>644</v>
      </c>
      <c r="G145" t="s">
        <v>356</v>
      </c>
      <c r="H145" t="s">
        <v>633</v>
      </c>
      <c r="I145" t="s">
        <v>208</v>
      </c>
      <c r="J145"/>
      <c r="K145" s="77">
        <v>4.75</v>
      </c>
      <c r="L145" t="s">
        <v>102</v>
      </c>
      <c r="M145" s="78">
        <v>3.6200000000000003E-2</v>
      </c>
      <c r="N145" s="78">
        <v>4.4699999999999997E-2</v>
      </c>
      <c r="O145" s="77">
        <v>242220.63</v>
      </c>
      <c r="P145" s="77">
        <v>99.56</v>
      </c>
      <c r="Q145" s="77">
        <v>0</v>
      </c>
      <c r="R145" s="77">
        <v>241.15485922799999</v>
      </c>
      <c r="S145" s="78">
        <v>1E-4</v>
      </c>
      <c r="T145" s="78">
        <f t="shared" si="5"/>
        <v>8.0442843814974765E-3</v>
      </c>
      <c r="U145" s="78">
        <f>R145/'סכום נכסי הקרן'!$C$42</f>
        <v>2.1749785145827654E-3</v>
      </c>
    </row>
    <row r="146" spans="2:21">
      <c r="B146" t="s">
        <v>645</v>
      </c>
      <c r="C146" t="s">
        <v>646</v>
      </c>
      <c r="D146" t="s">
        <v>100</v>
      </c>
      <c r="E146" t="s">
        <v>123</v>
      </c>
      <c r="F146" t="s">
        <v>647</v>
      </c>
      <c r="G146" t="s">
        <v>336</v>
      </c>
      <c r="H146" t="s">
        <v>648</v>
      </c>
      <c r="I146" t="s">
        <v>208</v>
      </c>
      <c r="J146"/>
      <c r="K146" s="77">
        <v>3.58</v>
      </c>
      <c r="L146" t="s">
        <v>102</v>
      </c>
      <c r="M146" s="78">
        <v>2.75E-2</v>
      </c>
      <c r="N146" s="78">
        <v>3.9E-2</v>
      </c>
      <c r="O146" s="77">
        <v>160220.25</v>
      </c>
      <c r="P146" s="77">
        <v>106.24</v>
      </c>
      <c r="Q146" s="77">
        <v>5.3413599999999999</v>
      </c>
      <c r="R146" s="77">
        <v>175.55935360000001</v>
      </c>
      <c r="S146" s="78">
        <v>2.0000000000000001E-4</v>
      </c>
      <c r="T146" s="78">
        <f t="shared" si="5"/>
        <v>5.8561928659088764E-3</v>
      </c>
      <c r="U146" s="78">
        <f>R146/'סכום נכסי הקרן'!$C$42</f>
        <v>1.5833718770436624E-3</v>
      </c>
    </row>
    <row r="147" spans="2:21">
      <c r="B147" t="s">
        <v>649</v>
      </c>
      <c r="C147" t="s">
        <v>650</v>
      </c>
      <c r="D147" t="s">
        <v>100</v>
      </c>
      <c r="E147" t="s">
        <v>123</v>
      </c>
      <c r="F147" t="s">
        <v>651</v>
      </c>
      <c r="G147" t="s">
        <v>652</v>
      </c>
      <c r="H147" t="s">
        <v>653</v>
      </c>
      <c r="I147" t="s">
        <v>149</v>
      </c>
      <c r="J147"/>
      <c r="K147" s="77">
        <v>4.04</v>
      </c>
      <c r="L147" t="s">
        <v>102</v>
      </c>
      <c r="M147" s="78">
        <v>3.2500000000000001E-2</v>
      </c>
      <c r="N147" s="78">
        <v>4.82E-2</v>
      </c>
      <c r="O147" s="77">
        <v>58791.83</v>
      </c>
      <c r="P147" s="77">
        <v>99.9</v>
      </c>
      <c r="Q147" s="77">
        <v>0</v>
      </c>
      <c r="R147" s="77">
        <v>58.73303817</v>
      </c>
      <c r="S147" s="78">
        <v>2.0000000000000001E-4</v>
      </c>
      <c r="T147" s="78">
        <f t="shared" si="5"/>
        <v>1.9591778624793691E-3</v>
      </c>
      <c r="U147" s="78">
        <f>R147/'סכום נכסי הקרן'!$C$42</f>
        <v>5.2971396274103144E-4</v>
      </c>
    </row>
    <row r="148" spans="2:21">
      <c r="B148" t="s">
        <v>654</v>
      </c>
      <c r="C148" t="s">
        <v>655</v>
      </c>
      <c r="D148" t="s">
        <v>100</v>
      </c>
      <c r="E148" t="s">
        <v>123</v>
      </c>
      <c r="F148" t="s">
        <v>638</v>
      </c>
      <c r="G148" t="s">
        <v>620</v>
      </c>
      <c r="H148" t="s">
        <v>653</v>
      </c>
      <c r="I148" t="s">
        <v>149</v>
      </c>
      <c r="J148"/>
      <c r="K148" s="77">
        <v>3.08</v>
      </c>
      <c r="L148" t="s">
        <v>102</v>
      </c>
      <c r="M148" s="78">
        <v>3.2800000000000003E-2</v>
      </c>
      <c r="N148" s="78">
        <v>7.6600000000000001E-2</v>
      </c>
      <c r="O148" s="77">
        <v>114208.36</v>
      </c>
      <c r="P148" s="77">
        <v>99.89</v>
      </c>
      <c r="Q148" s="77">
        <v>0</v>
      </c>
      <c r="R148" s="77">
        <v>114.08273080399999</v>
      </c>
      <c r="S148" s="78">
        <v>1E-4</v>
      </c>
      <c r="T148" s="78">
        <f t="shared" si="5"/>
        <v>3.8054963210902796E-3</v>
      </c>
      <c r="U148" s="78">
        <f>R148/'סכום נכסי הקרן'!$C$42</f>
        <v>1.0289134922594992E-3</v>
      </c>
    </row>
    <row r="149" spans="2:21">
      <c r="B149" t="s">
        <v>656</v>
      </c>
      <c r="C149" t="s">
        <v>657</v>
      </c>
      <c r="D149" t="s">
        <v>100</v>
      </c>
      <c r="E149" t="s">
        <v>123</v>
      </c>
      <c r="F149" t="s">
        <v>638</v>
      </c>
      <c r="G149" t="s">
        <v>620</v>
      </c>
      <c r="H149" t="s">
        <v>653</v>
      </c>
      <c r="I149" t="s">
        <v>149</v>
      </c>
      <c r="J149"/>
      <c r="K149" s="77">
        <v>2.4</v>
      </c>
      <c r="L149" t="s">
        <v>102</v>
      </c>
      <c r="M149" s="78">
        <v>0.04</v>
      </c>
      <c r="N149" s="78">
        <v>7.3700000000000002E-2</v>
      </c>
      <c r="O149" s="77">
        <v>116872.97</v>
      </c>
      <c r="P149" s="77">
        <v>103.93</v>
      </c>
      <c r="Q149" s="77">
        <v>0</v>
      </c>
      <c r="R149" s="77">
        <v>121.466077721</v>
      </c>
      <c r="S149" s="78">
        <v>0</v>
      </c>
      <c r="T149" s="78">
        <f t="shared" si="5"/>
        <v>4.0517851268714929E-3</v>
      </c>
      <c r="U149" s="78">
        <f>R149/'סכום נכסי הקרן'!$C$42</f>
        <v>1.095503985030799E-3</v>
      </c>
    </row>
    <row r="150" spans="2:21">
      <c r="B150" t="s">
        <v>658</v>
      </c>
      <c r="C150" t="s">
        <v>659</v>
      </c>
      <c r="D150" t="s">
        <v>100</v>
      </c>
      <c r="E150" t="s">
        <v>123</v>
      </c>
      <c r="F150" t="s">
        <v>638</v>
      </c>
      <c r="G150" t="s">
        <v>620</v>
      </c>
      <c r="H150" t="s">
        <v>653</v>
      </c>
      <c r="I150" t="s">
        <v>149</v>
      </c>
      <c r="J150"/>
      <c r="K150" s="77">
        <v>4.9400000000000004</v>
      </c>
      <c r="L150" t="s">
        <v>102</v>
      </c>
      <c r="M150" s="78">
        <v>1.7899999999999999E-2</v>
      </c>
      <c r="N150" s="78">
        <v>7.1900000000000006E-2</v>
      </c>
      <c r="O150" s="77">
        <v>43494.44</v>
      </c>
      <c r="P150" s="77">
        <v>85.02</v>
      </c>
      <c r="Q150" s="77">
        <v>11.22058</v>
      </c>
      <c r="R150" s="77">
        <v>48.199552887999999</v>
      </c>
      <c r="S150" s="78">
        <v>0</v>
      </c>
      <c r="T150" s="78">
        <f t="shared" si="5"/>
        <v>1.607808823481013E-3</v>
      </c>
      <c r="U150" s="78">
        <f>R150/'סכום נכסי הקרן'!$C$42</f>
        <v>4.3471233496805169E-4</v>
      </c>
    </row>
    <row r="151" spans="2:21">
      <c r="B151" t="s">
        <v>660</v>
      </c>
      <c r="C151" t="s">
        <v>661</v>
      </c>
      <c r="D151" t="s">
        <v>100</v>
      </c>
      <c r="E151" t="s">
        <v>123</v>
      </c>
      <c r="F151" t="s">
        <v>641</v>
      </c>
      <c r="G151" t="s">
        <v>356</v>
      </c>
      <c r="H151" t="s">
        <v>648</v>
      </c>
      <c r="I151" t="s">
        <v>208</v>
      </c>
      <c r="J151"/>
      <c r="K151" s="77">
        <v>2.78</v>
      </c>
      <c r="L151" t="s">
        <v>102</v>
      </c>
      <c r="M151" s="78">
        <v>3.3000000000000002E-2</v>
      </c>
      <c r="N151" s="78">
        <v>4.6800000000000001E-2</v>
      </c>
      <c r="O151" s="77">
        <v>147648.41</v>
      </c>
      <c r="P151" s="77">
        <v>107.69</v>
      </c>
      <c r="Q151" s="77">
        <v>0</v>
      </c>
      <c r="R151" s="77">
        <v>159.00257272900001</v>
      </c>
      <c r="S151" s="78">
        <v>2.0000000000000001E-4</v>
      </c>
      <c r="T151" s="78">
        <f t="shared" si="5"/>
        <v>5.3039027142825334E-3</v>
      </c>
      <c r="U151" s="78">
        <f>R151/'סכום נכסי הקרן'!$C$42</f>
        <v>1.4340460754390027E-3</v>
      </c>
    </row>
    <row r="152" spans="2:21">
      <c r="B152" t="s">
        <v>662</v>
      </c>
      <c r="C152" t="s">
        <v>663</v>
      </c>
      <c r="D152" t="s">
        <v>100</v>
      </c>
      <c r="E152" t="s">
        <v>123</v>
      </c>
      <c r="F152" t="s">
        <v>641</v>
      </c>
      <c r="G152" t="s">
        <v>356</v>
      </c>
      <c r="H152" t="s">
        <v>648</v>
      </c>
      <c r="I152" t="s">
        <v>208</v>
      </c>
      <c r="J152"/>
      <c r="K152" s="77">
        <v>3.02</v>
      </c>
      <c r="L152" t="s">
        <v>102</v>
      </c>
      <c r="M152" s="78">
        <v>3.6499999999999998E-2</v>
      </c>
      <c r="N152" s="78">
        <v>4.7600000000000003E-2</v>
      </c>
      <c r="O152" s="77">
        <v>48373.32</v>
      </c>
      <c r="P152" s="77">
        <v>101</v>
      </c>
      <c r="Q152" s="77">
        <v>0</v>
      </c>
      <c r="R152" s="77">
        <v>48.857053200000003</v>
      </c>
      <c r="S152" s="78">
        <v>2.9999999999999997E-4</v>
      </c>
      <c r="T152" s="78">
        <f t="shared" si="5"/>
        <v>1.6297412842557336E-3</v>
      </c>
      <c r="U152" s="78">
        <f>R152/'סכום נכסי הקרן'!$C$42</f>
        <v>4.4064233802297429E-4</v>
      </c>
    </row>
    <row r="153" spans="2:21">
      <c r="B153" t="s">
        <v>664</v>
      </c>
      <c r="C153" t="s">
        <v>665</v>
      </c>
      <c r="D153" t="s">
        <v>100</v>
      </c>
      <c r="E153" t="s">
        <v>123</v>
      </c>
      <c r="F153" t="s">
        <v>666</v>
      </c>
      <c r="G153" t="s">
        <v>356</v>
      </c>
      <c r="H153" t="s">
        <v>648</v>
      </c>
      <c r="I153" t="s">
        <v>208</v>
      </c>
      <c r="J153"/>
      <c r="K153" s="77">
        <v>2.2599999999999998</v>
      </c>
      <c r="L153" t="s">
        <v>102</v>
      </c>
      <c r="M153" s="78">
        <v>1E-3</v>
      </c>
      <c r="N153" s="78">
        <v>3.3300000000000003E-2</v>
      </c>
      <c r="O153" s="77">
        <v>145491.79999999999</v>
      </c>
      <c r="P153" s="77">
        <v>103.63</v>
      </c>
      <c r="Q153" s="77">
        <v>0</v>
      </c>
      <c r="R153" s="77">
        <v>150.77315234</v>
      </c>
      <c r="S153" s="78">
        <v>2.9999999999999997E-4</v>
      </c>
      <c r="T153" s="78">
        <f t="shared" si="5"/>
        <v>5.0293911489094258E-3</v>
      </c>
      <c r="U153" s="78">
        <f>R153/'סכום נכסי הקרן'!$C$42</f>
        <v>1.3598248360625989E-3</v>
      </c>
    </row>
    <row r="154" spans="2:21">
      <c r="B154" t="s">
        <v>667</v>
      </c>
      <c r="C154" t="s">
        <v>668</v>
      </c>
      <c r="D154" t="s">
        <v>100</v>
      </c>
      <c r="E154" t="s">
        <v>123</v>
      </c>
      <c r="F154" t="s">
        <v>666</v>
      </c>
      <c r="G154" t="s">
        <v>356</v>
      </c>
      <c r="H154" t="s">
        <v>648</v>
      </c>
      <c r="I154" t="s">
        <v>208</v>
      </c>
      <c r="J154"/>
      <c r="K154" s="77">
        <v>4.97</v>
      </c>
      <c r="L154" t="s">
        <v>102</v>
      </c>
      <c r="M154" s="78">
        <v>3.0000000000000001E-3</v>
      </c>
      <c r="N154" s="78">
        <v>3.9699999999999999E-2</v>
      </c>
      <c r="O154" s="77">
        <v>82047.98</v>
      </c>
      <c r="P154" s="77">
        <v>91.94</v>
      </c>
      <c r="Q154" s="77">
        <v>0.13563</v>
      </c>
      <c r="R154" s="77">
        <v>75.570542811999999</v>
      </c>
      <c r="S154" s="78">
        <v>2.0000000000000001E-4</v>
      </c>
      <c r="T154" s="78">
        <f t="shared" si="5"/>
        <v>2.5208322120895284E-3</v>
      </c>
      <c r="U154" s="78">
        <f>R154/'סכום נכסי הקרן'!$C$42</f>
        <v>6.8157161534140485E-4</v>
      </c>
    </row>
    <row r="155" spans="2:21">
      <c r="B155" t="s">
        <v>669</v>
      </c>
      <c r="C155" t="s">
        <v>670</v>
      </c>
      <c r="D155" t="s">
        <v>100</v>
      </c>
      <c r="E155" t="s">
        <v>123</v>
      </c>
      <c r="F155" t="s">
        <v>666</v>
      </c>
      <c r="G155" t="s">
        <v>356</v>
      </c>
      <c r="H155" t="s">
        <v>648</v>
      </c>
      <c r="I155" t="s">
        <v>208</v>
      </c>
      <c r="J155"/>
      <c r="K155" s="77">
        <v>3.49</v>
      </c>
      <c r="L155" t="s">
        <v>102</v>
      </c>
      <c r="M155" s="78">
        <v>3.0000000000000001E-3</v>
      </c>
      <c r="N155" s="78">
        <v>3.9600000000000003E-2</v>
      </c>
      <c r="O155" s="77">
        <v>119168.07</v>
      </c>
      <c r="P155" s="77">
        <v>94.81</v>
      </c>
      <c r="Q155" s="77">
        <v>0.19203999999999999</v>
      </c>
      <c r="R155" s="77">
        <v>113.17528716699999</v>
      </c>
      <c r="S155" s="78">
        <v>2.0000000000000001E-4</v>
      </c>
      <c r="T155" s="78">
        <f t="shared" si="5"/>
        <v>3.7752264161023531E-3</v>
      </c>
      <c r="U155" s="78">
        <f>R155/'סכום נכסי הקרן'!$C$42</f>
        <v>1.0207292474137264E-3</v>
      </c>
    </row>
    <row r="156" spans="2:21">
      <c r="B156" t="s">
        <v>671</v>
      </c>
      <c r="C156" t="s">
        <v>672</v>
      </c>
      <c r="D156" t="s">
        <v>100</v>
      </c>
      <c r="E156" t="s">
        <v>123</v>
      </c>
      <c r="F156" t="s">
        <v>666</v>
      </c>
      <c r="G156" t="s">
        <v>356</v>
      </c>
      <c r="H156" t="s">
        <v>648</v>
      </c>
      <c r="I156" t="s">
        <v>208</v>
      </c>
      <c r="J156"/>
      <c r="K156" s="77">
        <v>3</v>
      </c>
      <c r="L156" t="s">
        <v>102</v>
      </c>
      <c r="M156" s="78">
        <v>3.0000000000000001E-3</v>
      </c>
      <c r="N156" s="78">
        <v>3.8899999999999997E-2</v>
      </c>
      <c r="O156" s="77">
        <v>45869.279999999999</v>
      </c>
      <c r="P156" s="77">
        <v>92.74</v>
      </c>
      <c r="Q156" s="77">
        <v>7.1040000000000006E-2</v>
      </c>
      <c r="R156" s="77">
        <v>42.610210272000003</v>
      </c>
      <c r="S156" s="78">
        <v>2.0000000000000001E-4</v>
      </c>
      <c r="T156" s="78">
        <f t="shared" si="5"/>
        <v>1.4213632272667672E-3</v>
      </c>
      <c r="U156" s="78">
        <f>R156/'סכום נכסי הקרן'!$C$42</f>
        <v>3.8430198810894794E-4</v>
      </c>
    </row>
    <row r="157" spans="2:21">
      <c r="B157" t="s">
        <v>673</v>
      </c>
      <c r="C157" t="s">
        <v>674</v>
      </c>
      <c r="D157" t="s">
        <v>100</v>
      </c>
      <c r="E157" t="s">
        <v>123</v>
      </c>
      <c r="F157" t="s">
        <v>675</v>
      </c>
      <c r="G157" t="s">
        <v>676</v>
      </c>
      <c r="H157" t="s">
        <v>2885</v>
      </c>
      <c r="I157" t="s">
        <v>213</v>
      </c>
      <c r="J157"/>
      <c r="K157" s="77">
        <v>3.02</v>
      </c>
      <c r="L157" t="s">
        <v>102</v>
      </c>
      <c r="M157" s="78">
        <v>1.4800000000000001E-2</v>
      </c>
      <c r="N157" s="78">
        <v>4.7E-2</v>
      </c>
      <c r="O157" s="77">
        <v>242415.46</v>
      </c>
      <c r="P157" s="77">
        <v>99.6</v>
      </c>
      <c r="Q157" s="77">
        <v>0</v>
      </c>
      <c r="R157" s="77">
        <v>241.44579816000001</v>
      </c>
      <c r="S157" s="78">
        <v>2.9999999999999997E-4</v>
      </c>
      <c r="T157" s="78">
        <f t="shared" si="5"/>
        <v>8.0539893300693183E-3</v>
      </c>
      <c r="U157" s="78">
        <f>R157/'סכום נכסי הקרן'!$C$42</f>
        <v>2.1776024962358053E-3</v>
      </c>
    </row>
    <row r="158" spans="2:21">
      <c r="B158" t="s">
        <v>677</v>
      </c>
      <c r="C158" t="s">
        <v>678</v>
      </c>
      <c r="D158" t="s">
        <v>100</v>
      </c>
      <c r="E158" t="s">
        <v>123</v>
      </c>
      <c r="F158" t="s">
        <v>2886</v>
      </c>
      <c r="G158" t="s">
        <v>112</v>
      </c>
      <c r="H158" t="s">
        <v>2885</v>
      </c>
      <c r="I158" t="s">
        <v>213</v>
      </c>
      <c r="J158"/>
      <c r="K158" s="77">
        <v>1.26</v>
      </c>
      <c r="L158" t="s">
        <v>102</v>
      </c>
      <c r="M158" s="78">
        <v>4.9000000000000002E-2</v>
      </c>
      <c r="N158" s="78">
        <v>0</v>
      </c>
      <c r="O158" s="77">
        <v>40143.54</v>
      </c>
      <c r="P158" s="77">
        <v>22.6</v>
      </c>
      <c r="Q158" s="77">
        <v>0</v>
      </c>
      <c r="R158" s="77">
        <v>9.07244004</v>
      </c>
      <c r="S158" s="78">
        <v>1E-4</v>
      </c>
      <c r="T158" s="78">
        <f t="shared" si="5"/>
        <v>3.0263245762277653E-4</v>
      </c>
      <c r="U158" s="78">
        <f>R158/'סכום נכסי הקרן'!$C$42</f>
        <v>8.1824443533955218E-5</v>
      </c>
    </row>
    <row r="159" spans="2:21">
      <c r="B159" t="s">
        <v>681</v>
      </c>
      <c r="C159" t="s">
        <v>682</v>
      </c>
      <c r="D159" t="s">
        <v>100</v>
      </c>
      <c r="E159" t="s">
        <v>123</v>
      </c>
      <c r="F159" t="s">
        <v>683</v>
      </c>
      <c r="G159" t="s">
        <v>356</v>
      </c>
      <c r="H159" t="s">
        <v>2885</v>
      </c>
      <c r="I159" t="s">
        <v>213</v>
      </c>
      <c r="J159"/>
      <c r="K159" s="77">
        <v>3.25</v>
      </c>
      <c r="L159" t="s">
        <v>102</v>
      </c>
      <c r="M159" s="78">
        <v>1.9E-2</v>
      </c>
      <c r="N159" s="78">
        <v>3.5200000000000002E-2</v>
      </c>
      <c r="O159" s="77">
        <v>117751.47</v>
      </c>
      <c r="P159" s="77">
        <v>101.4</v>
      </c>
      <c r="Q159" s="77">
        <v>3.12846</v>
      </c>
      <c r="R159" s="77">
        <v>122.52845058</v>
      </c>
      <c r="S159" s="78">
        <v>2.0000000000000001E-4</v>
      </c>
      <c r="T159" s="78">
        <f t="shared" si="5"/>
        <v>4.0872230584327249E-3</v>
      </c>
      <c r="U159" s="78">
        <f>R159/'סכום נכסי הקרן'!$C$42</f>
        <v>1.1050855383538288E-3</v>
      </c>
    </row>
    <row r="160" spans="2:21">
      <c r="B160" t="s">
        <v>684</v>
      </c>
      <c r="C160" t="s">
        <v>685</v>
      </c>
      <c r="D160" t="s">
        <v>100</v>
      </c>
      <c r="E160" t="s">
        <v>123</v>
      </c>
      <c r="F160" t="s">
        <v>686</v>
      </c>
      <c r="G160" t="s">
        <v>336</v>
      </c>
      <c r="H160" t="s">
        <v>2885</v>
      </c>
      <c r="I160" t="s">
        <v>213</v>
      </c>
      <c r="J160"/>
      <c r="K160" s="77">
        <v>2.36</v>
      </c>
      <c r="L160" t="s">
        <v>102</v>
      </c>
      <c r="M160" s="78">
        <v>1.6400000000000001E-2</v>
      </c>
      <c r="N160" s="78">
        <v>3.6499999999999998E-2</v>
      </c>
      <c r="O160" s="77">
        <v>51742.19</v>
      </c>
      <c r="P160" s="77">
        <v>106.4</v>
      </c>
      <c r="Q160" s="77">
        <v>2.33961</v>
      </c>
      <c r="R160" s="77">
        <v>57.393300160000003</v>
      </c>
      <c r="S160" s="78">
        <v>2.0000000000000001E-4</v>
      </c>
      <c r="T160" s="78">
        <f t="shared" si="5"/>
        <v>1.9144877675601032E-3</v>
      </c>
      <c r="U160" s="78">
        <f>R160/'סכום נכסי הקרן'!$C$42</f>
        <v>5.1763084985560987E-4</v>
      </c>
    </row>
    <row r="161" spans="2:21">
      <c r="B161" s="79" t="s">
        <v>254</v>
      </c>
      <c r="C161" s="16"/>
      <c r="D161" s="16"/>
      <c r="E161" s="16"/>
      <c r="F161" s="16"/>
      <c r="K161" s="81">
        <v>4</v>
      </c>
      <c r="N161" s="80">
        <v>5.9700000000000003E-2</v>
      </c>
      <c r="O161" s="81">
        <f>SUM(O162:O225)</f>
        <v>4372369.6199999982</v>
      </c>
      <c r="Q161" s="81">
        <f t="shared" ref="Q161:R161" si="6">SUM(Q162:Q225)</f>
        <v>18.0947</v>
      </c>
      <c r="R161" s="81">
        <f t="shared" si="6"/>
        <v>4010.7466277180001</v>
      </c>
      <c r="T161" s="80">
        <f t="shared" si="5"/>
        <v>0.13378783474975289</v>
      </c>
      <c r="U161" s="80">
        <f>R161/'סכום נכסי הקרן'!$C$42</f>
        <v>3.6172971055393473E-2</v>
      </c>
    </row>
    <row r="162" spans="2:21">
      <c r="B162" t="s">
        <v>687</v>
      </c>
      <c r="C162" t="s">
        <v>688</v>
      </c>
      <c r="D162" t="s">
        <v>100</v>
      </c>
      <c r="E162" t="s">
        <v>123</v>
      </c>
      <c r="F162" t="s">
        <v>689</v>
      </c>
      <c r="G162" t="s">
        <v>690</v>
      </c>
      <c r="H162" t="s">
        <v>207</v>
      </c>
      <c r="I162" t="s">
        <v>208</v>
      </c>
      <c r="J162"/>
      <c r="K162" s="77">
        <v>0.17</v>
      </c>
      <c r="L162" t="s">
        <v>102</v>
      </c>
      <c r="M162" s="78">
        <v>5.7000000000000002E-2</v>
      </c>
      <c r="N162" s="78">
        <v>1.0800000000000001E-2</v>
      </c>
      <c r="O162" s="77">
        <v>0.01</v>
      </c>
      <c r="P162" s="77">
        <v>102.66</v>
      </c>
      <c r="Q162" s="77">
        <v>0</v>
      </c>
      <c r="R162" s="77">
        <v>1.0266E-5</v>
      </c>
      <c r="S162" s="78">
        <v>0</v>
      </c>
      <c r="T162" s="78">
        <f t="shared" si="5"/>
        <v>3.4244644177945141E-10</v>
      </c>
      <c r="U162" s="78">
        <f>R162/'סכום נכסי הקרן'!$C$42</f>
        <v>9.2589174865418486E-11</v>
      </c>
    </row>
    <row r="163" spans="2:21">
      <c r="B163" t="s">
        <v>691</v>
      </c>
      <c r="C163" t="s">
        <v>692</v>
      </c>
      <c r="D163" t="s">
        <v>100</v>
      </c>
      <c r="E163" t="s">
        <v>123</v>
      </c>
      <c r="F163" t="s">
        <v>693</v>
      </c>
      <c r="G163" t="s">
        <v>484</v>
      </c>
      <c r="H163" t="s">
        <v>371</v>
      </c>
      <c r="I163" t="s">
        <v>208</v>
      </c>
      <c r="J163"/>
      <c r="K163" s="77">
        <v>8.19</v>
      </c>
      <c r="L163" t="s">
        <v>102</v>
      </c>
      <c r="M163" s="78">
        <v>2.4E-2</v>
      </c>
      <c r="N163" s="78">
        <v>5.3800000000000001E-2</v>
      </c>
      <c r="O163" s="77">
        <v>0.01</v>
      </c>
      <c r="P163" s="77">
        <v>79.239999999999995</v>
      </c>
      <c r="Q163" s="77">
        <v>0</v>
      </c>
      <c r="R163" s="77">
        <v>7.9240000000000007E-6</v>
      </c>
      <c r="S163" s="78">
        <v>0</v>
      </c>
      <c r="T163" s="78">
        <f t="shared" si="5"/>
        <v>2.6432355393146048E-10</v>
      </c>
      <c r="U163" s="78">
        <f>R163/'סכום נכסי הקרן'!$C$42</f>
        <v>7.1466649292185484E-11</v>
      </c>
    </row>
    <row r="164" spans="2:21">
      <c r="B164" t="s">
        <v>694</v>
      </c>
      <c r="C164" t="s">
        <v>695</v>
      </c>
      <c r="D164" t="s">
        <v>100</v>
      </c>
      <c r="E164" t="s">
        <v>123</v>
      </c>
      <c r="F164" t="s">
        <v>370</v>
      </c>
      <c r="G164" t="s">
        <v>356</v>
      </c>
      <c r="H164" t="s">
        <v>371</v>
      </c>
      <c r="I164" t="s">
        <v>208</v>
      </c>
      <c r="J164"/>
      <c r="K164" s="77">
        <v>5.8</v>
      </c>
      <c r="L164" t="s">
        <v>102</v>
      </c>
      <c r="M164" s="78">
        <v>2.5499999999999998E-2</v>
      </c>
      <c r="N164" s="78">
        <v>5.57E-2</v>
      </c>
      <c r="O164" s="77">
        <v>218698.22</v>
      </c>
      <c r="P164" s="77">
        <v>84.91</v>
      </c>
      <c r="Q164" s="77">
        <v>0</v>
      </c>
      <c r="R164" s="77">
        <v>185.69665860200001</v>
      </c>
      <c r="S164" s="78">
        <v>2.0000000000000001E-4</v>
      </c>
      <c r="T164" s="78">
        <f t="shared" si="5"/>
        <v>6.1943463850173833E-3</v>
      </c>
      <c r="U164" s="78">
        <f>R164/'סכום נכסי הקרן'!$C$42</f>
        <v>1.674800350206945E-3</v>
      </c>
    </row>
    <row r="165" spans="2:21">
      <c r="B165" t="s">
        <v>696</v>
      </c>
      <c r="C165" t="s">
        <v>697</v>
      </c>
      <c r="D165" t="s">
        <v>100</v>
      </c>
      <c r="E165" t="s">
        <v>123</v>
      </c>
      <c r="F165" t="s">
        <v>698</v>
      </c>
      <c r="G165" t="s">
        <v>699</v>
      </c>
      <c r="H165" t="s">
        <v>371</v>
      </c>
      <c r="I165" t="s">
        <v>208</v>
      </c>
      <c r="J165"/>
      <c r="K165" s="77">
        <v>4.09</v>
      </c>
      <c r="L165" t="s">
        <v>102</v>
      </c>
      <c r="M165" s="78">
        <v>3.5200000000000002E-2</v>
      </c>
      <c r="N165" s="78">
        <v>5.1799999999999999E-2</v>
      </c>
      <c r="O165" s="77">
        <v>0.01</v>
      </c>
      <c r="P165" s="77">
        <v>94.11</v>
      </c>
      <c r="Q165" s="77">
        <v>0</v>
      </c>
      <c r="R165" s="77">
        <v>9.4110000000000002E-6</v>
      </c>
      <c r="S165" s="78">
        <v>0</v>
      </c>
      <c r="T165" s="78">
        <f t="shared" si="5"/>
        <v>3.1392591696731123E-10</v>
      </c>
      <c r="U165" s="78">
        <f>R165/'סכום נכסי הקרן'!$C$42</f>
        <v>8.4877919799186962E-11</v>
      </c>
    </row>
    <row r="166" spans="2:21">
      <c r="B166" t="s">
        <v>700</v>
      </c>
      <c r="C166" t="s">
        <v>701</v>
      </c>
      <c r="D166" t="s">
        <v>100</v>
      </c>
      <c r="E166" t="s">
        <v>123</v>
      </c>
      <c r="F166" t="s">
        <v>422</v>
      </c>
      <c r="G166" t="s">
        <v>356</v>
      </c>
      <c r="H166" t="s">
        <v>379</v>
      </c>
      <c r="I166" t="s">
        <v>149</v>
      </c>
      <c r="J166"/>
      <c r="K166" s="77">
        <v>6.11</v>
      </c>
      <c r="L166" t="s">
        <v>102</v>
      </c>
      <c r="M166" s="78">
        <v>2.4400000000000002E-2</v>
      </c>
      <c r="N166" s="78">
        <v>5.6000000000000001E-2</v>
      </c>
      <c r="O166" s="77">
        <v>0.01</v>
      </c>
      <c r="P166" s="77">
        <v>84.62</v>
      </c>
      <c r="Q166" s="77">
        <v>0</v>
      </c>
      <c r="R166" s="77">
        <v>8.4619999999999996E-6</v>
      </c>
      <c r="S166" s="78">
        <v>0</v>
      </c>
      <c r="T166" s="78">
        <f t="shared" si="5"/>
        <v>2.8226980229278371E-10</v>
      </c>
      <c r="U166" s="78">
        <f>R166/'סכום נכסי הקרן'!$C$42</f>
        <v>7.6318877626258641E-11</v>
      </c>
    </row>
    <row r="167" spans="2:21">
      <c r="B167" t="s">
        <v>702</v>
      </c>
      <c r="C167" t="s">
        <v>703</v>
      </c>
      <c r="D167" t="s">
        <v>100</v>
      </c>
      <c r="E167" t="s">
        <v>123</v>
      </c>
      <c r="F167" t="s">
        <v>704</v>
      </c>
      <c r="G167" t="s">
        <v>441</v>
      </c>
      <c r="H167" t="s">
        <v>379</v>
      </c>
      <c r="I167" t="s">
        <v>149</v>
      </c>
      <c r="J167"/>
      <c r="K167" s="77">
        <v>5.39</v>
      </c>
      <c r="L167" t="s">
        <v>102</v>
      </c>
      <c r="M167" s="78">
        <v>1.95E-2</v>
      </c>
      <c r="N167" s="78">
        <v>5.3600000000000002E-2</v>
      </c>
      <c r="O167" s="77">
        <v>1867.92</v>
      </c>
      <c r="P167" s="77">
        <v>83.94</v>
      </c>
      <c r="Q167" s="77">
        <v>0</v>
      </c>
      <c r="R167" s="77">
        <v>1.5679320480000001</v>
      </c>
      <c r="S167" s="78">
        <v>0</v>
      </c>
      <c r="T167" s="78">
        <f t="shared" si="5"/>
        <v>5.2302040793840638E-5</v>
      </c>
      <c r="U167" s="78">
        <f>R167/'סכום נכסי הקרן'!$C$42</f>
        <v>1.4141197600756452E-5</v>
      </c>
    </row>
    <row r="168" spans="2:21">
      <c r="B168" t="s">
        <v>705</v>
      </c>
      <c r="C168" t="s">
        <v>706</v>
      </c>
      <c r="D168" t="s">
        <v>100</v>
      </c>
      <c r="E168" t="s">
        <v>123</v>
      </c>
      <c r="F168" t="s">
        <v>707</v>
      </c>
      <c r="G168" t="s">
        <v>356</v>
      </c>
      <c r="H168" t="s">
        <v>371</v>
      </c>
      <c r="I168" t="s">
        <v>208</v>
      </c>
      <c r="J168"/>
      <c r="K168" s="77">
        <v>1.06</v>
      </c>
      <c r="L168" t="s">
        <v>102</v>
      </c>
      <c r="M168" s="78">
        <v>2.5499999999999998E-2</v>
      </c>
      <c r="N168" s="78">
        <v>5.2600000000000001E-2</v>
      </c>
      <c r="O168" s="77">
        <v>35052.050000000003</v>
      </c>
      <c r="P168" s="77">
        <v>97.92</v>
      </c>
      <c r="Q168" s="77">
        <v>0</v>
      </c>
      <c r="R168" s="77">
        <v>34.32296736</v>
      </c>
      <c r="S168" s="78">
        <v>2.0000000000000001E-4</v>
      </c>
      <c r="T168" s="78">
        <f t="shared" si="5"/>
        <v>1.1449228563943357E-3</v>
      </c>
      <c r="U168" s="78">
        <f>R168/'סכום נכסי הקרן'!$C$42</f>
        <v>3.0955924671684113E-4</v>
      </c>
    </row>
    <row r="169" spans="2:21">
      <c r="B169" t="s">
        <v>708</v>
      </c>
      <c r="C169" t="s">
        <v>709</v>
      </c>
      <c r="D169" t="s">
        <v>100</v>
      </c>
      <c r="E169" t="s">
        <v>123</v>
      </c>
      <c r="F169" t="s">
        <v>470</v>
      </c>
      <c r="G169" t="s">
        <v>127</v>
      </c>
      <c r="H169" t="s">
        <v>371</v>
      </c>
      <c r="I169" t="s">
        <v>208</v>
      </c>
      <c r="J169"/>
      <c r="K169" s="77">
        <v>1.43</v>
      </c>
      <c r="L169" t="s">
        <v>102</v>
      </c>
      <c r="M169" s="78">
        <v>2.7E-2</v>
      </c>
      <c r="N169" s="78">
        <v>5.7200000000000001E-2</v>
      </c>
      <c r="O169" s="77">
        <v>1253.06</v>
      </c>
      <c r="P169" s="77">
        <v>96.02</v>
      </c>
      <c r="Q169" s="77">
        <v>0</v>
      </c>
      <c r="R169" s="77">
        <v>1.2031882119999999</v>
      </c>
      <c r="S169" s="78">
        <v>0</v>
      </c>
      <c r="T169" s="78">
        <f t="shared" si="5"/>
        <v>4.0135157022246267E-5</v>
      </c>
      <c r="U169" s="78">
        <f>R169/'סכום נכסי הקרן'!$C$42</f>
        <v>1.0851568649608241E-5</v>
      </c>
    </row>
    <row r="170" spans="2:21">
      <c r="B170" t="s">
        <v>710</v>
      </c>
      <c r="C170" t="s">
        <v>711</v>
      </c>
      <c r="D170" t="s">
        <v>100</v>
      </c>
      <c r="E170" t="s">
        <v>123</v>
      </c>
      <c r="F170" t="s">
        <v>470</v>
      </c>
      <c r="G170" t="s">
        <v>127</v>
      </c>
      <c r="H170" t="s">
        <v>371</v>
      </c>
      <c r="I170" t="s">
        <v>208</v>
      </c>
      <c r="J170"/>
      <c r="K170" s="77">
        <v>3.71</v>
      </c>
      <c r="L170" t="s">
        <v>102</v>
      </c>
      <c r="M170" s="78">
        <v>4.5600000000000002E-2</v>
      </c>
      <c r="N170" s="78">
        <v>5.6399999999999999E-2</v>
      </c>
      <c r="O170" s="77">
        <v>53607.82</v>
      </c>
      <c r="P170" s="77">
        <v>96.5</v>
      </c>
      <c r="Q170" s="77">
        <v>0</v>
      </c>
      <c r="R170" s="77">
        <v>51.731546299999998</v>
      </c>
      <c r="S170" s="78">
        <v>2.0000000000000001E-4</v>
      </c>
      <c r="T170" s="78">
        <f t="shared" si="5"/>
        <v>1.7256267249351202E-3</v>
      </c>
      <c r="U170" s="78">
        <f>R170/'סכום נכסי הקרן'!$C$42</f>
        <v>4.6656742513434568E-4</v>
      </c>
    </row>
    <row r="171" spans="2:21">
      <c r="B171" t="s">
        <v>712</v>
      </c>
      <c r="C171" t="s">
        <v>713</v>
      </c>
      <c r="D171" t="s">
        <v>100</v>
      </c>
      <c r="E171" t="s">
        <v>123</v>
      </c>
      <c r="F171" t="s">
        <v>487</v>
      </c>
      <c r="G171" t="s">
        <v>132</v>
      </c>
      <c r="H171" t="s">
        <v>488</v>
      </c>
      <c r="I171" t="s">
        <v>149</v>
      </c>
      <c r="J171"/>
      <c r="K171" s="77">
        <v>8.61</v>
      </c>
      <c r="L171" t="s">
        <v>102</v>
      </c>
      <c r="M171" s="78">
        <v>2.7900000000000001E-2</v>
      </c>
      <c r="N171" s="78">
        <v>5.4899999999999997E-2</v>
      </c>
      <c r="O171" s="77">
        <v>52300.78</v>
      </c>
      <c r="P171" s="77">
        <v>80.599999999999994</v>
      </c>
      <c r="Q171" s="77">
        <v>0</v>
      </c>
      <c r="R171" s="77">
        <v>42.154428680000002</v>
      </c>
      <c r="S171" s="78">
        <v>1E-4</v>
      </c>
      <c r="T171" s="78">
        <f t="shared" si="5"/>
        <v>1.4061595662099803E-3</v>
      </c>
      <c r="U171" s="78">
        <f>R171/'סכום נכסי הקרן'!$C$42</f>
        <v>3.8019128856461447E-4</v>
      </c>
    </row>
    <row r="172" spans="2:21">
      <c r="B172" t="s">
        <v>714</v>
      </c>
      <c r="C172" t="s">
        <v>715</v>
      </c>
      <c r="D172" t="s">
        <v>100</v>
      </c>
      <c r="E172" t="s">
        <v>123</v>
      </c>
      <c r="F172" t="s">
        <v>716</v>
      </c>
      <c r="G172" t="s">
        <v>128</v>
      </c>
      <c r="H172" t="s">
        <v>488</v>
      </c>
      <c r="I172" t="s">
        <v>149</v>
      </c>
      <c r="J172"/>
      <c r="K172" s="77">
        <v>1.51</v>
      </c>
      <c r="L172" t="s">
        <v>102</v>
      </c>
      <c r="M172" s="78">
        <v>6.0999999999999999E-2</v>
      </c>
      <c r="N172" s="78">
        <v>6.0100000000000001E-2</v>
      </c>
      <c r="O172" s="77">
        <v>112073.1</v>
      </c>
      <c r="P172" s="77">
        <v>102.98</v>
      </c>
      <c r="Q172" s="77">
        <v>0</v>
      </c>
      <c r="R172" s="77">
        <v>115.41287838</v>
      </c>
      <c r="S172" s="78">
        <v>2.9999999999999997E-4</v>
      </c>
      <c r="T172" s="78">
        <f t="shared" si="5"/>
        <v>3.849866504651819E-3</v>
      </c>
      <c r="U172" s="78">
        <f>R172/'סכום נכסי הקרן'!$C$42</f>
        <v>1.0409101089077632E-3</v>
      </c>
    </row>
    <row r="173" spans="2:21">
      <c r="B173" t="s">
        <v>717</v>
      </c>
      <c r="C173" t="s">
        <v>718</v>
      </c>
      <c r="D173" t="s">
        <v>100</v>
      </c>
      <c r="E173" t="s">
        <v>123</v>
      </c>
      <c r="F173" t="s">
        <v>521</v>
      </c>
      <c r="G173" t="s">
        <v>441</v>
      </c>
      <c r="H173" t="s">
        <v>488</v>
      </c>
      <c r="I173" t="s">
        <v>149</v>
      </c>
      <c r="J173"/>
      <c r="K173" s="77">
        <v>7.21</v>
      </c>
      <c r="L173" t="s">
        <v>102</v>
      </c>
      <c r="M173" s="78">
        <v>3.0499999999999999E-2</v>
      </c>
      <c r="N173" s="78">
        <v>5.62E-2</v>
      </c>
      <c r="O173" s="77">
        <v>93099.37</v>
      </c>
      <c r="P173" s="77">
        <v>84.73</v>
      </c>
      <c r="Q173" s="77">
        <v>0</v>
      </c>
      <c r="R173" s="77">
        <v>78.883096201000001</v>
      </c>
      <c r="S173" s="78">
        <v>1E-4</v>
      </c>
      <c r="T173" s="78">
        <f t="shared" si="5"/>
        <v>2.6313301783146901E-3</v>
      </c>
      <c r="U173" s="78">
        <f>R173/'סכום נכסי הקרן'!$C$42</f>
        <v>7.1144757335671316E-4</v>
      </c>
    </row>
    <row r="174" spans="2:21">
      <c r="B174" t="s">
        <v>719</v>
      </c>
      <c r="C174" t="s">
        <v>720</v>
      </c>
      <c r="D174" t="s">
        <v>100</v>
      </c>
      <c r="E174" t="s">
        <v>123</v>
      </c>
      <c r="F174" t="s">
        <v>521</v>
      </c>
      <c r="G174" t="s">
        <v>441</v>
      </c>
      <c r="H174" t="s">
        <v>488</v>
      </c>
      <c r="I174" t="s">
        <v>149</v>
      </c>
      <c r="J174"/>
      <c r="K174" s="77">
        <v>2.65</v>
      </c>
      <c r="L174" t="s">
        <v>102</v>
      </c>
      <c r="M174" s="78">
        <v>2.9100000000000001E-2</v>
      </c>
      <c r="N174" s="78">
        <v>5.1900000000000002E-2</v>
      </c>
      <c r="O174" s="77">
        <v>44380.21</v>
      </c>
      <c r="P174" s="77">
        <v>94.88</v>
      </c>
      <c r="Q174" s="77">
        <v>0</v>
      </c>
      <c r="R174" s="77">
        <v>42.107943247999998</v>
      </c>
      <c r="S174" s="78">
        <v>1E-4</v>
      </c>
      <c r="T174" s="78">
        <f t="shared" si="5"/>
        <v>1.4046089358979812E-3</v>
      </c>
      <c r="U174" s="78">
        <f>R174/'סכום נכסי הקרן'!$C$42</f>
        <v>3.7977203590611625E-4</v>
      </c>
    </row>
    <row r="175" spans="2:21">
      <c r="B175" t="s">
        <v>721</v>
      </c>
      <c r="C175" t="s">
        <v>722</v>
      </c>
      <c r="D175" t="s">
        <v>100</v>
      </c>
      <c r="E175" t="s">
        <v>123</v>
      </c>
      <c r="F175" t="s">
        <v>521</v>
      </c>
      <c r="G175" t="s">
        <v>441</v>
      </c>
      <c r="H175" t="s">
        <v>488</v>
      </c>
      <c r="I175" t="s">
        <v>149</v>
      </c>
      <c r="J175"/>
      <c r="K175" s="77">
        <v>6.45</v>
      </c>
      <c r="L175" t="s">
        <v>102</v>
      </c>
      <c r="M175" s="78">
        <v>3.0499999999999999E-2</v>
      </c>
      <c r="N175" s="78">
        <v>5.5899999999999998E-2</v>
      </c>
      <c r="O175" s="77">
        <v>125167.26</v>
      </c>
      <c r="P175" s="77">
        <v>86.53</v>
      </c>
      <c r="Q175" s="77">
        <v>0</v>
      </c>
      <c r="R175" s="77">
        <v>108.307230078</v>
      </c>
      <c r="S175" s="78">
        <v>2.0000000000000001E-4</v>
      </c>
      <c r="T175" s="78">
        <f t="shared" si="5"/>
        <v>3.6128409857003191E-3</v>
      </c>
      <c r="U175" s="78">
        <f>R175/'סכום נכסי הקרן'!$C$42</f>
        <v>9.7682418321459719E-4</v>
      </c>
    </row>
    <row r="176" spans="2:21">
      <c r="B176" t="s">
        <v>723</v>
      </c>
      <c r="C176" t="s">
        <v>724</v>
      </c>
      <c r="D176" t="s">
        <v>100</v>
      </c>
      <c r="E176" t="s">
        <v>123</v>
      </c>
      <c r="F176" t="s">
        <v>521</v>
      </c>
      <c r="G176" t="s">
        <v>441</v>
      </c>
      <c r="H176" t="s">
        <v>488</v>
      </c>
      <c r="I176" t="s">
        <v>149</v>
      </c>
      <c r="J176"/>
      <c r="K176" s="77">
        <v>8.07</v>
      </c>
      <c r="L176" t="s">
        <v>102</v>
      </c>
      <c r="M176" s="78">
        <v>2.63E-2</v>
      </c>
      <c r="N176" s="78">
        <v>5.62E-2</v>
      </c>
      <c r="O176" s="77">
        <v>134487.72</v>
      </c>
      <c r="P176" s="77">
        <v>79.77</v>
      </c>
      <c r="Q176" s="77">
        <v>0</v>
      </c>
      <c r="R176" s="77">
        <v>107.280854244</v>
      </c>
      <c r="S176" s="78">
        <v>2.0000000000000001E-4</v>
      </c>
      <c r="T176" s="78">
        <f t="shared" si="5"/>
        <v>3.5786038191036192E-3</v>
      </c>
      <c r="U176" s="78">
        <f>R176/'סכום נכסי הקרן'!$C$42</f>
        <v>9.6756728748384848E-4</v>
      </c>
    </row>
    <row r="177" spans="2:21">
      <c r="B177" t="s">
        <v>725</v>
      </c>
      <c r="C177" t="s">
        <v>726</v>
      </c>
      <c r="D177" t="s">
        <v>100</v>
      </c>
      <c r="E177" t="s">
        <v>123</v>
      </c>
      <c r="F177" t="s">
        <v>530</v>
      </c>
      <c r="G177" t="s">
        <v>441</v>
      </c>
      <c r="H177" t="s">
        <v>488</v>
      </c>
      <c r="I177" t="s">
        <v>149</v>
      </c>
      <c r="J177"/>
      <c r="K177" s="77">
        <v>5.98</v>
      </c>
      <c r="L177" t="s">
        <v>102</v>
      </c>
      <c r="M177" s="78">
        <v>2.64E-2</v>
      </c>
      <c r="N177" s="78">
        <v>5.4699999999999999E-2</v>
      </c>
      <c r="O177" s="77">
        <v>229410.09</v>
      </c>
      <c r="P177" s="77">
        <v>85.2</v>
      </c>
      <c r="Q177" s="77">
        <v>3.0282100000000001</v>
      </c>
      <c r="R177" s="77">
        <v>198.48560667999999</v>
      </c>
      <c r="S177" s="78">
        <v>1E-4</v>
      </c>
      <c r="T177" s="78">
        <f t="shared" si="5"/>
        <v>6.6209516610171151E-3</v>
      </c>
      <c r="U177" s="78">
        <f>R177/'סכום נכסי הקרן'!$C$42</f>
        <v>1.7901440234914469E-3</v>
      </c>
    </row>
    <row r="178" spans="2:21">
      <c r="B178" t="s">
        <v>727</v>
      </c>
      <c r="C178" t="s">
        <v>728</v>
      </c>
      <c r="D178" t="s">
        <v>100</v>
      </c>
      <c r="E178" t="s">
        <v>123</v>
      </c>
      <c r="F178" t="s">
        <v>729</v>
      </c>
      <c r="G178" t="s">
        <v>441</v>
      </c>
      <c r="H178" t="s">
        <v>476</v>
      </c>
      <c r="I178" t="s">
        <v>208</v>
      </c>
      <c r="J178"/>
      <c r="K178" s="77">
        <v>3.98</v>
      </c>
      <c r="L178" t="s">
        <v>102</v>
      </c>
      <c r="M178" s="78">
        <v>4.7E-2</v>
      </c>
      <c r="N178" s="78">
        <v>5.3400000000000003E-2</v>
      </c>
      <c r="O178" s="77">
        <v>68738.17</v>
      </c>
      <c r="P178" s="77">
        <v>100.52</v>
      </c>
      <c r="Q178" s="77">
        <v>0</v>
      </c>
      <c r="R178" s="77">
        <v>69.095608483999996</v>
      </c>
      <c r="S178" s="78">
        <v>1E-4</v>
      </c>
      <c r="T178" s="78">
        <f t="shared" si="5"/>
        <v>2.3048456329565433E-3</v>
      </c>
      <c r="U178" s="78">
        <f>R178/'סכום נכסי הקרן'!$C$42</f>
        <v>6.2317410640537398E-4</v>
      </c>
    </row>
    <row r="179" spans="2:21">
      <c r="B179" t="s">
        <v>730</v>
      </c>
      <c r="C179" t="s">
        <v>731</v>
      </c>
      <c r="D179" t="s">
        <v>100</v>
      </c>
      <c r="E179" t="s">
        <v>123</v>
      </c>
      <c r="F179" t="s">
        <v>530</v>
      </c>
      <c r="G179" t="s">
        <v>441</v>
      </c>
      <c r="H179" t="s">
        <v>488</v>
      </c>
      <c r="I179" t="s">
        <v>149</v>
      </c>
      <c r="J179"/>
      <c r="K179" s="77">
        <v>7.6</v>
      </c>
      <c r="L179" t="s">
        <v>102</v>
      </c>
      <c r="M179" s="78">
        <v>2.5000000000000001E-2</v>
      </c>
      <c r="N179" s="78">
        <v>5.74E-2</v>
      </c>
      <c r="O179" s="77">
        <v>127648.72</v>
      </c>
      <c r="P179" s="77">
        <v>79.12</v>
      </c>
      <c r="Q179" s="77">
        <v>1.59561</v>
      </c>
      <c r="R179" s="77">
        <v>102.591277264</v>
      </c>
      <c r="S179" s="78">
        <v>1E-4</v>
      </c>
      <c r="T179" s="78">
        <f t="shared" si="5"/>
        <v>3.4221720101953955E-3</v>
      </c>
      <c r="U179" s="78">
        <f>R179/'סכום נכסי הקרן'!$C$42</f>
        <v>9.252719374891026E-4</v>
      </c>
    </row>
    <row r="180" spans="2:21">
      <c r="B180" t="s">
        <v>732</v>
      </c>
      <c r="C180" t="s">
        <v>733</v>
      </c>
      <c r="D180" t="s">
        <v>100</v>
      </c>
      <c r="E180" t="s">
        <v>123</v>
      </c>
      <c r="F180" t="s">
        <v>530</v>
      </c>
      <c r="G180" t="s">
        <v>441</v>
      </c>
      <c r="H180" t="s">
        <v>488</v>
      </c>
      <c r="I180" t="s">
        <v>149</v>
      </c>
      <c r="J180"/>
      <c r="K180" s="77">
        <v>0.83</v>
      </c>
      <c r="L180" t="s">
        <v>102</v>
      </c>
      <c r="M180" s="78">
        <v>3.9199999999999999E-2</v>
      </c>
      <c r="N180" s="78">
        <v>5.7299999999999997E-2</v>
      </c>
      <c r="O180" s="77">
        <v>0.01</v>
      </c>
      <c r="P180" s="77">
        <v>99.2</v>
      </c>
      <c r="Q180" s="77">
        <v>0</v>
      </c>
      <c r="R180" s="77">
        <v>9.9199999999999999E-6</v>
      </c>
      <c r="S180" s="78">
        <v>0</v>
      </c>
      <c r="T180" s="78">
        <f t="shared" si="5"/>
        <v>3.3090480249874905E-10</v>
      </c>
      <c r="U180" s="78">
        <f>R180/'סכום נכסי הקרן'!$C$42</f>
        <v>8.9468596791832399E-11</v>
      </c>
    </row>
    <row r="181" spans="2:21">
      <c r="B181" t="s">
        <v>734</v>
      </c>
      <c r="C181" t="s">
        <v>735</v>
      </c>
      <c r="D181" t="s">
        <v>100</v>
      </c>
      <c r="E181" t="s">
        <v>123</v>
      </c>
      <c r="F181" t="s">
        <v>736</v>
      </c>
      <c r="G181" t="s">
        <v>441</v>
      </c>
      <c r="H181" t="s">
        <v>488</v>
      </c>
      <c r="I181" t="s">
        <v>149</v>
      </c>
      <c r="J181"/>
      <c r="K181" s="77">
        <v>6.47</v>
      </c>
      <c r="L181" t="s">
        <v>102</v>
      </c>
      <c r="M181" s="78">
        <v>2.98E-2</v>
      </c>
      <c r="N181" s="78">
        <v>5.5399999999999998E-2</v>
      </c>
      <c r="O181" s="77">
        <v>72980.509999999995</v>
      </c>
      <c r="P181" s="77">
        <v>86.29</v>
      </c>
      <c r="Q181" s="77">
        <v>0</v>
      </c>
      <c r="R181" s="77">
        <v>62.974882078999997</v>
      </c>
      <c r="S181" s="78">
        <v>2.0000000000000001E-4</v>
      </c>
      <c r="T181" s="78">
        <f t="shared" si="5"/>
        <v>2.100674487573942E-3</v>
      </c>
      <c r="U181" s="78">
        <f>R181/'סכום נכסי הקרן'!$C$42</f>
        <v>5.6797120289710104E-4</v>
      </c>
    </row>
    <row r="182" spans="2:21">
      <c r="B182" t="s">
        <v>737</v>
      </c>
      <c r="C182" t="s">
        <v>738</v>
      </c>
      <c r="D182" t="s">
        <v>100</v>
      </c>
      <c r="E182" t="s">
        <v>123</v>
      </c>
      <c r="F182" t="s">
        <v>736</v>
      </c>
      <c r="G182" t="s">
        <v>441</v>
      </c>
      <c r="H182" t="s">
        <v>488</v>
      </c>
      <c r="I182" t="s">
        <v>149</v>
      </c>
      <c r="J182"/>
      <c r="K182" s="77">
        <v>5.2</v>
      </c>
      <c r="L182" t="s">
        <v>102</v>
      </c>
      <c r="M182" s="78">
        <v>3.4299999999999997E-2</v>
      </c>
      <c r="N182" s="78">
        <v>5.3100000000000001E-2</v>
      </c>
      <c r="O182" s="77">
        <v>92013.23</v>
      </c>
      <c r="P182" s="77">
        <v>91.92</v>
      </c>
      <c r="Q182" s="77">
        <v>0</v>
      </c>
      <c r="R182" s="77">
        <v>84.578561015999995</v>
      </c>
      <c r="S182" s="78">
        <v>2.9999999999999997E-4</v>
      </c>
      <c r="T182" s="78">
        <f t="shared" si="5"/>
        <v>2.8213157286923261E-3</v>
      </c>
      <c r="U182" s="78">
        <f>R182/'סכום נכסי הקרן'!$C$42</f>
        <v>7.6281503757801386E-4</v>
      </c>
    </row>
    <row r="183" spans="2:21">
      <c r="B183" t="s">
        <v>739</v>
      </c>
      <c r="C183" t="s">
        <v>740</v>
      </c>
      <c r="D183" t="s">
        <v>100</v>
      </c>
      <c r="E183" t="s">
        <v>123</v>
      </c>
      <c r="F183" t="s">
        <v>548</v>
      </c>
      <c r="G183" t="s">
        <v>441</v>
      </c>
      <c r="H183" t="s">
        <v>488</v>
      </c>
      <c r="I183" t="s">
        <v>149</v>
      </c>
      <c r="J183"/>
      <c r="K183" s="77">
        <v>1.79</v>
      </c>
      <c r="L183" t="s">
        <v>102</v>
      </c>
      <c r="M183" s="78">
        <v>3.61E-2</v>
      </c>
      <c r="N183" s="78">
        <v>5.21E-2</v>
      </c>
      <c r="O183" s="77">
        <v>188859.27</v>
      </c>
      <c r="P183" s="77">
        <v>97.92</v>
      </c>
      <c r="Q183" s="77">
        <v>0</v>
      </c>
      <c r="R183" s="77">
        <v>184.93099718400001</v>
      </c>
      <c r="S183" s="78">
        <v>2.0000000000000001E-4</v>
      </c>
      <c r="T183" s="78">
        <f t="shared" si="5"/>
        <v>6.1688059575673634E-3</v>
      </c>
      <c r="U183" s="78">
        <f>R183/'סכום נכסי הקרן'!$C$42</f>
        <v>1.6678948408635876E-3</v>
      </c>
    </row>
    <row r="184" spans="2:21">
      <c r="B184" t="s">
        <v>741</v>
      </c>
      <c r="C184" t="s">
        <v>742</v>
      </c>
      <c r="D184" t="s">
        <v>100</v>
      </c>
      <c r="E184" t="s">
        <v>123</v>
      </c>
      <c r="F184" t="s">
        <v>548</v>
      </c>
      <c r="G184" t="s">
        <v>441</v>
      </c>
      <c r="H184" t="s">
        <v>488</v>
      </c>
      <c r="I184" t="s">
        <v>149</v>
      </c>
      <c r="J184"/>
      <c r="K184" s="77">
        <v>2.8</v>
      </c>
      <c r="L184" t="s">
        <v>102</v>
      </c>
      <c r="M184" s="78">
        <v>3.3000000000000002E-2</v>
      </c>
      <c r="N184" s="78">
        <v>4.8399999999999999E-2</v>
      </c>
      <c r="O184" s="77">
        <v>62157.04</v>
      </c>
      <c r="P184" s="77">
        <v>96.15</v>
      </c>
      <c r="Q184" s="77">
        <v>0</v>
      </c>
      <c r="R184" s="77">
        <v>59.763993960000001</v>
      </c>
      <c r="S184" s="78">
        <v>2.0000000000000001E-4</v>
      </c>
      <c r="T184" s="78">
        <f t="shared" si="5"/>
        <v>1.9935678042207897E-3</v>
      </c>
      <c r="U184" s="78">
        <f>R184/'סכום נכסי הקרן'!$C$42</f>
        <v>5.3901216514886557E-4</v>
      </c>
    </row>
    <row r="185" spans="2:21">
      <c r="B185" t="s">
        <v>743</v>
      </c>
      <c r="C185" t="s">
        <v>744</v>
      </c>
      <c r="D185" t="s">
        <v>100</v>
      </c>
      <c r="E185" t="s">
        <v>123</v>
      </c>
      <c r="F185" t="s">
        <v>548</v>
      </c>
      <c r="G185" t="s">
        <v>441</v>
      </c>
      <c r="H185" t="s">
        <v>488</v>
      </c>
      <c r="I185" t="s">
        <v>149</v>
      </c>
      <c r="J185"/>
      <c r="K185" s="77">
        <v>5.15</v>
      </c>
      <c r="L185" t="s">
        <v>102</v>
      </c>
      <c r="M185" s="78">
        <v>2.6200000000000001E-2</v>
      </c>
      <c r="N185" s="78">
        <v>5.2699999999999997E-2</v>
      </c>
      <c r="O185" s="77">
        <v>134668.29999999999</v>
      </c>
      <c r="P185" s="77">
        <v>88.74</v>
      </c>
      <c r="Q185" s="77">
        <v>0</v>
      </c>
      <c r="R185" s="77">
        <v>119.50464942000001</v>
      </c>
      <c r="S185" s="78">
        <v>1E-4</v>
      </c>
      <c r="T185" s="78">
        <f t="shared" si="5"/>
        <v>3.986357098186225E-3</v>
      </c>
      <c r="U185" s="78">
        <f>R185/'סכום נכסי הקרן'!$C$42</f>
        <v>1.0778138400914584E-3</v>
      </c>
    </row>
    <row r="186" spans="2:21">
      <c r="B186" t="s">
        <v>745</v>
      </c>
      <c r="C186" t="s">
        <v>746</v>
      </c>
      <c r="D186" t="s">
        <v>100</v>
      </c>
      <c r="E186" t="s">
        <v>123</v>
      </c>
      <c r="F186" t="s">
        <v>747</v>
      </c>
      <c r="G186" t="s">
        <v>748</v>
      </c>
      <c r="H186" t="s">
        <v>476</v>
      </c>
      <c r="I186" t="s">
        <v>208</v>
      </c>
      <c r="J186"/>
      <c r="K186" s="77">
        <v>0.43</v>
      </c>
      <c r="L186" t="s">
        <v>102</v>
      </c>
      <c r="M186" s="78">
        <v>2.4E-2</v>
      </c>
      <c r="N186" s="78">
        <v>6.0900000000000003E-2</v>
      </c>
      <c r="O186" s="77">
        <v>5318.72</v>
      </c>
      <c r="P186" s="77">
        <v>98.7</v>
      </c>
      <c r="Q186" s="77">
        <v>0</v>
      </c>
      <c r="R186" s="77">
        <v>5.2495766399999999</v>
      </c>
      <c r="S186" s="78">
        <v>1E-4</v>
      </c>
      <c r="T186" s="78">
        <f t="shared" si="5"/>
        <v>1.7511190738520632E-4</v>
      </c>
      <c r="U186" s="78">
        <f>R186/'סכום נכסי הקרן'!$C$42</f>
        <v>4.734599352136918E-5</v>
      </c>
    </row>
    <row r="187" spans="2:21">
      <c r="B187" t="s">
        <v>749</v>
      </c>
      <c r="C187" t="s">
        <v>750</v>
      </c>
      <c r="D187" t="s">
        <v>100</v>
      </c>
      <c r="E187" t="s">
        <v>123</v>
      </c>
      <c r="F187" t="s">
        <v>747</v>
      </c>
      <c r="G187" t="s">
        <v>748</v>
      </c>
      <c r="H187" t="s">
        <v>476</v>
      </c>
      <c r="I187" t="s">
        <v>208</v>
      </c>
      <c r="J187"/>
      <c r="K187" s="77">
        <v>2.54</v>
      </c>
      <c r="L187" t="s">
        <v>102</v>
      </c>
      <c r="M187" s="78">
        <v>2.3E-2</v>
      </c>
      <c r="N187" s="78">
        <v>5.7299999999999997E-2</v>
      </c>
      <c r="O187" s="77">
        <v>47094.25</v>
      </c>
      <c r="P187" s="77">
        <v>91.98</v>
      </c>
      <c r="Q187" s="77">
        <v>0</v>
      </c>
      <c r="R187" s="77">
        <v>43.317291150000003</v>
      </c>
      <c r="S187" s="78">
        <v>1E-4</v>
      </c>
      <c r="T187" s="78">
        <f t="shared" si="5"/>
        <v>1.4449495637874558E-3</v>
      </c>
      <c r="U187" s="78">
        <f>R187/'סכום נכסי הקרן'!$C$42</f>
        <v>3.9067915887235484E-4</v>
      </c>
    </row>
    <row r="188" spans="2:21">
      <c r="B188" t="s">
        <v>751</v>
      </c>
      <c r="C188" t="s">
        <v>752</v>
      </c>
      <c r="D188" t="s">
        <v>100</v>
      </c>
      <c r="E188" t="s">
        <v>123</v>
      </c>
      <c r="F188" t="s">
        <v>747</v>
      </c>
      <c r="G188" t="s">
        <v>748</v>
      </c>
      <c r="H188" t="s">
        <v>476</v>
      </c>
      <c r="I188" t="s">
        <v>208</v>
      </c>
      <c r="J188"/>
      <c r="K188" s="77">
        <v>1.62</v>
      </c>
      <c r="L188" t="s">
        <v>102</v>
      </c>
      <c r="M188" s="78">
        <v>2.75E-2</v>
      </c>
      <c r="N188" s="78">
        <v>5.8299999999999998E-2</v>
      </c>
      <c r="O188" s="77">
        <v>34692.81</v>
      </c>
      <c r="P188" s="77">
        <v>95.52</v>
      </c>
      <c r="Q188" s="77">
        <v>0</v>
      </c>
      <c r="R188" s="77">
        <v>33.138572111999999</v>
      </c>
      <c r="S188" s="78">
        <v>1E-4</v>
      </c>
      <c r="T188" s="78">
        <f t="shared" si="5"/>
        <v>1.1054145826423299E-3</v>
      </c>
      <c r="U188" s="78">
        <f>R188/'סכום נכסי הקרן'!$C$42</f>
        <v>2.9887717203080542E-4</v>
      </c>
    </row>
    <row r="189" spans="2:21">
      <c r="B189" t="s">
        <v>753</v>
      </c>
      <c r="C189" t="s">
        <v>754</v>
      </c>
      <c r="D189" t="s">
        <v>100</v>
      </c>
      <c r="E189" t="s">
        <v>123</v>
      </c>
      <c r="F189" t="s">
        <v>747</v>
      </c>
      <c r="G189" t="s">
        <v>748</v>
      </c>
      <c r="H189" t="s">
        <v>476</v>
      </c>
      <c r="I189" t="s">
        <v>208</v>
      </c>
      <c r="J189"/>
      <c r="K189" s="77">
        <v>2.48</v>
      </c>
      <c r="L189" t="s">
        <v>102</v>
      </c>
      <c r="M189" s="78">
        <v>2.1499999999999998E-2</v>
      </c>
      <c r="N189" s="78">
        <v>5.8099999999999999E-2</v>
      </c>
      <c r="O189" s="77">
        <v>36867.449999999997</v>
      </c>
      <c r="P189" s="77">
        <v>91.65</v>
      </c>
      <c r="Q189" s="77">
        <v>2.04867</v>
      </c>
      <c r="R189" s="77">
        <v>35.837687924999997</v>
      </c>
      <c r="S189" s="78">
        <v>1E-4</v>
      </c>
      <c r="T189" s="78">
        <f t="shared" si="5"/>
        <v>1.1954499037130975E-3</v>
      </c>
      <c r="U189" s="78">
        <f>R189/'סכום נכסי הקרן'!$C$42</f>
        <v>3.2322052932594206E-4</v>
      </c>
    </row>
    <row r="190" spans="2:21">
      <c r="B190" t="s">
        <v>755</v>
      </c>
      <c r="C190" t="s">
        <v>756</v>
      </c>
      <c r="D190" t="s">
        <v>100</v>
      </c>
      <c r="E190" t="s">
        <v>123</v>
      </c>
      <c r="F190" t="s">
        <v>557</v>
      </c>
      <c r="G190" t="s">
        <v>558</v>
      </c>
      <c r="H190" t="s">
        <v>559</v>
      </c>
      <c r="I190" t="s">
        <v>149</v>
      </c>
      <c r="J190"/>
      <c r="K190" s="77">
        <v>1.06</v>
      </c>
      <c r="L190" t="s">
        <v>102</v>
      </c>
      <c r="M190" s="78">
        <v>3.0499999999999999E-2</v>
      </c>
      <c r="N190" s="78">
        <v>5.8700000000000002E-2</v>
      </c>
      <c r="O190" s="77">
        <v>2736.8</v>
      </c>
      <c r="P190" s="77">
        <v>97.91</v>
      </c>
      <c r="Q190" s="77">
        <v>0</v>
      </c>
      <c r="R190" s="77">
        <v>2.6796008800000002</v>
      </c>
      <c r="S190" s="78">
        <v>0</v>
      </c>
      <c r="T190" s="78">
        <f t="shared" si="5"/>
        <v>8.9384354835874425E-5</v>
      </c>
      <c r="U190" s="78">
        <f>R190/'סכום נכסי הקרן'!$C$42</f>
        <v>2.4167351884653154E-5</v>
      </c>
    </row>
    <row r="191" spans="2:21">
      <c r="B191" t="s">
        <v>757</v>
      </c>
      <c r="C191" t="s">
        <v>758</v>
      </c>
      <c r="D191" t="s">
        <v>100</v>
      </c>
      <c r="E191" t="s">
        <v>123</v>
      </c>
      <c r="F191" t="s">
        <v>557</v>
      </c>
      <c r="G191" t="s">
        <v>558</v>
      </c>
      <c r="H191" t="s">
        <v>559</v>
      </c>
      <c r="I191" t="s">
        <v>149</v>
      </c>
      <c r="J191"/>
      <c r="K191" s="77">
        <v>2.68</v>
      </c>
      <c r="L191" t="s">
        <v>102</v>
      </c>
      <c r="M191" s="78">
        <v>2.58E-2</v>
      </c>
      <c r="N191" s="78">
        <v>5.8599999999999999E-2</v>
      </c>
      <c r="O191" s="77">
        <v>39777.69</v>
      </c>
      <c r="P191" s="77">
        <v>92.5</v>
      </c>
      <c r="Q191" s="77">
        <v>0</v>
      </c>
      <c r="R191" s="77">
        <v>36.794363250000004</v>
      </c>
      <c r="S191" s="78">
        <v>1E-4</v>
      </c>
      <c r="T191" s="78">
        <f t="shared" si="5"/>
        <v>1.2273620468052904E-3</v>
      </c>
      <c r="U191" s="78">
        <f>R191/'סכום נכסי הקרן'!$C$42</f>
        <v>3.318487953454099E-4</v>
      </c>
    </row>
    <row r="192" spans="2:21">
      <c r="B192" t="s">
        <v>759</v>
      </c>
      <c r="C192" t="s">
        <v>760</v>
      </c>
      <c r="D192" t="s">
        <v>100</v>
      </c>
      <c r="E192" t="s">
        <v>123</v>
      </c>
      <c r="F192" t="s">
        <v>572</v>
      </c>
      <c r="G192" t="s">
        <v>132</v>
      </c>
      <c r="H192" t="s">
        <v>552</v>
      </c>
      <c r="I192" t="s">
        <v>208</v>
      </c>
      <c r="J192"/>
      <c r="K192" s="77">
        <v>1.78</v>
      </c>
      <c r="L192" t="s">
        <v>102</v>
      </c>
      <c r="M192" s="78">
        <v>3.5499999999999997E-2</v>
      </c>
      <c r="N192" s="78">
        <v>0.06</v>
      </c>
      <c r="O192" s="77">
        <v>37279.050000000003</v>
      </c>
      <c r="P192" s="77">
        <v>96.81</v>
      </c>
      <c r="Q192" s="77">
        <v>0</v>
      </c>
      <c r="R192" s="77">
        <v>36.089848304999997</v>
      </c>
      <c r="S192" s="78">
        <v>1E-4</v>
      </c>
      <c r="T192" s="78">
        <f t="shared" si="5"/>
        <v>1.2038613029814352E-3</v>
      </c>
      <c r="U192" s="78">
        <f>R192/'סכום נכסי הקרן'!$C$42</f>
        <v>3.254947667619396E-4</v>
      </c>
    </row>
    <row r="193" spans="2:21">
      <c r="B193" t="s">
        <v>761</v>
      </c>
      <c r="C193" t="s">
        <v>762</v>
      </c>
      <c r="D193" t="s">
        <v>100</v>
      </c>
      <c r="E193" t="s">
        <v>123</v>
      </c>
      <c r="F193" t="s">
        <v>572</v>
      </c>
      <c r="G193" t="s">
        <v>132</v>
      </c>
      <c r="H193" t="s">
        <v>552</v>
      </c>
      <c r="I193" t="s">
        <v>208</v>
      </c>
      <c r="J193"/>
      <c r="K193" s="77">
        <v>2.2799999999999998</v>
      </c>
      <c r="L193" t="s">
        <v>102</v>
      </c>
      <c r="M193" s="78">
        <v>2.5000000000000001E-2</v>
      </c>
      <c r="N193" s="78">
        <v>5.96E-2</v>
      </c>
      <c r="O193" s="77">
        <v>160651.74</v>
      </c>
      <c r="P193" s="77">
        <v>94.31</v>
      </c>
      <c r="Q193" s="77">
        <v>0</v>
      </c>
      <c r="R193" s="77">
        <v>151.51065599399999</v>
      </c>
      <c r="S193" s="78">
        <v>1E-4</v>
      </c>
      <c r="T193" s="78">
        <f t="shared" si="5"/>
        <v>5.0539923082812983E-3</v>
      </c>
      <c r="U193" s="78">
        <f>R193/'סכום נכסי הקרן'!$C$42</f>
        <v>1.3664763902009284E-3</v>
      </c>
    </row>
    <row r="194" spans="2:21">
      <c r="B194" t="s">
        <v>763</v>
      </c>
      <c r="C194" t="s">
        <v>764</v>
      </c>
      <c r="D194" t="s">
        <v>100</v>
      </c>
      <c r="E194" t="s">
        <v>123</v>
      </c>
      <c r="F194" t="s">
        <v>572</v>
      </c>
      <c r="G194" t="s">
        <v>132</v>
      </c>
      <c r="H194" t="s">
        <v>552</v>
      </c>
      <c r="I194" t="s">
        <v>208</v>
      </c>
      <c r="J194"/>
      <c r="K194" s="77">
        <v>4.07</v>
      </c>
      <c r="L194" t="s">
        <v>102</v>
      </c>
      <c r="M194" s="78">
        <v>4.7300000000000002E-2</v>
      </c>
      <c r="N194" s="78">
        <v>0.06</v>
      </c>
      <c r="O194" s="77">
        <v>75094.95</v>
      </c>
      <c r="P194" s="77">
        <v>96.34</v>
      </c>
      <c r="Q194" s="77">
        <v>0</v>
      </c>
      <c r="R194" s="77">
        <v>72.346474830000005</v>
      </c>
      <c r="S194" s="78">
        <v>2.0000000000000001E-4</v>
      </c>
      <c r="T194" s="78">
        <f t="shared" si="5"/>
        <v>2.4132858835788176E-3</v>
      </c>
      <c r="U194" s="78">
        <f>R194/'סכום נכסי הקרן'!$C$42</f>
        <v>6.5249370825360103E-4</v>
      </c>
    </row>
    <row r="195" spans="2:21">
      <c r="B195" t="s">
        <v>765</v>
      </c>
      <c r="C195" t="s">
        <v>766</v>
      </c>
      <c r="D195" t="s">
        <v>100</v>
      </c>
      <c r="E195" t="s">
        <v>123</v>
      </c>
      <c r="F195" t="s">
        <v>575</v>
      </c>
      <c r="G195" t="s">
        <v>336</v>
      </c>
      <c r="H195" t="s">
        <v>552</v>
      </c>
      <c r="I195" t="s">
        <v>208</v>
      </c>
      <c r="J195"/>
      <c r="K195" s="77">
        <v>4.6900000000000004</v>
      </c>
      <c r="L195" t="s">
        <v>102</v>
      </c>
      <c r="M195" s="78">
        <v>2.4299999999999999E-2</v>
      </c>
      <c r="N195" s="78">
        <v>5.5100000000000003E-2</v>
      </c>
      <c r="O195" s="77">
        <v>123168.27</v>
      </c>
      <c r="P195" s="77">
        <v>87.67</v>
      </c>
      <c r="Q195" s="77">
        <v>0</v>
      </c>
      <c r="R195" s="77">
        <v>107.981622309</v>
      </c>
      <c r="S195" s="78">
        <v>1E-4</v>
      </c>
      <c r="T195" s="78">
        <f t="shared" si="5"/>
        <v>3.6019795769812661E-3</v>
      </c>
      <c r="U195" s="78">
        <f>R195/'סכום נכסי הקרן'!$C$42</f>
        <v>9.7388752291248544E-4</v>
      </c>
    </row>
    <row r="196" spans="2:21">
      <c r="B196" t="s">
        <v>767</v>
      </c>
      <c r="C196" t="s">
        <v>768</v>
      </c>
      <c r="D196" t="s">
        <v>100</v>
      </c>
      <c r="E196" t="s">
        <v>123</v>
      </c>
      <c r="F196" t="s">
        <v>580</v>
      </c>
      <c r="G196" t="s">
        <v>127</v>
      </c>
      <c r="H196" t="s">
        <v>552</v>
      </c>
      <c r="I196" t="s">
        <v>208</v>
      </c>
      <c r="J196"/>
      <c r="K196" s="77">
        <v>1.58</v>
      </c>
      <c r="L196" t="s">
        <v>102</v>
      </c>
      <c r="M196" s="78">
        <v>3.2500000000000001E-2</v>
      </c>
      <c r="N196" s="78">
        <v>6.6799999999999998E-2</v>
      </c>
      <c r="O196" s="77">
        <v>751.59</v>
      </c>
      <c r="P196" s="77">
        <v>95.65</v>
      </c>
      <c r="Q196" s="77">
        <v>0</v>
      </c>
      <c r="R196" s="77">
        <v>0.71889583499999998</v>
      </c>
      <c r="S196" s="78">
        <v>0</v>
      </c>
      <c r="T196" s="78">
        <f t="shared" si="5"/>
        <v>2.398045204615406E-5</v>
      </c>
      <c r="U196" s="78">
        <f>R196/'סכום נכסי הקרן'!$C$42</f>
        <v>6.4837299996918018E-6</v>
      </c>
    </row>
    <row r="197" spans="2:21">
      <c r="B197" t="s">
        <v>769</v>
      </c>
      <c r="C197" t="s">
        <v>770</v>
      </c>
      <c r="D197" t="s">
        <v>100</v>
      </c>
      <c r="E197" t="s">
        <v>123</v>
      </c>
      <c r="F197" t="s">
        <v>580</v>
      </c>
      <c r="G197" t="s">
        <v>127</v>
      </c>
      <c r="H197" t="s">
        <v>552</v>
      </c>
      <c r="I197" t="s">
        <v>208</v>
      </c>
      <c r="J197"/>
      <c r="K197" s="77">
        <v>2.27</v>
      </c>
      <c r="L197" t="s">
        <v>102</v>
      </c>
      <c r="M197" s="78">
        <v>5.7000000000000002E-2</v>
      </c>
      <c r="N197" s="78">
        <v>6.8500000000000005E-2</v>
      </c>
      <c r="O197" s="77">
        <v>207256.21</v>
      </c>
      <c r="P197" s="77">
        <v>97.89</v>
      </c>
      <c r="Q197" s="77">
        <v>0</v>
      </c>
      <c r="R197" s="77">
        <v>202.88310396899999</v>
      </c>
      <c r="S197" s="78">
        <v>5.0000000000000001E-4</v>
      </c>
      <c r="T197" s="78">
        <f t="shared" si="5"/>
        <v>6.7676404686688625E-3</v>
      </c>
      <c r="U197" s="78">
        <f>R197/'סכום נכסי הקרן'!$C$42</f>
        <v>1.8298051033143014E-3</v>
      </c>
    </row>
    <row r="198" spans="2:21">
      <c r="B198" t="s">
        <v>771</v>
      </c>
      <c r="C198" t="s">
        <v>772</v>
      </c>
      <c r="D198" t="s">
        <v>100</v>
      </c>
      <c r="E198" t="s">
        <v>123</v>
      </c>
      <c r="F198" t="s">
        <v>585</v>
      </c>
      <c r="G198" t="s">
        <v>127</v>
      </c>
      <c r="H198" t="s">
        <v>552</v>
      </c>
      <c r="I198" t="s">
        <v>208</v>
      </c>
      <c r="J198"/>
      <c r="K198" s="77">
        <v>1.66</v>
      </c>
      <c r="L198" t="s">
        <v>102</v>
      </c>
      <c r="M198" s="78">
        <v>2.8000000000000001E-2</v>
      </c>
      <c r="N198" s="78">
        <v>6.25E-2</v>
      </c>
      <c r="O198" s="77">
        <v>43794.04</v>
      </c>
      <c r="P198" s="77">
        <v>95.33</v>
      </c>
      <c r="Q198" s="77">
        <v>0</v>
      </c>
      <c r="R198" s="77">
        <v>41.748858331999998</v>
      </c>
      <c r="S198" s="78">
        <v>1E-4</v>
      </c>
      <c r="T198" s="78">
        <f t="shared" si="5"/>
        <v>1.3926308186389832E-3</v>
      </c>
      <c r="U198" s="78">
        <f>R198/'סכום נכסי הקרן'!$C$42</f>
        <v>3.7653344482107258E-4</v>
      </c>
    </row>
    <row r="199" spans="2:21">
      <c r="B199" t="s">
        <v>773</v>
      </c>
      <c r="C199" t="s">
        <v>774</v>
      </c>
      <c r="D199" t="s">
        <v>100</v>
      </c>
      <c r="E199" t="s">
        <v>123</v>
      </c>
      <c r="F199" t="s">
        <v>585</v>
      </c>
      <c r="G199" t="s">
        <v>127</v>
      </c>
      <c r="H199" t="s">
        <v>552</v>
      </c>
      <c r="I199" t="s">
        <v>208</v>
      </c>
      <c r="J199"/>
      <c r="K199" s="77">
        <v>3.44</v>
      </c>
      <c r="L199" t="s">
        <v>102</v>
      </c>
      <c r="M199" s="78">
        <v>5.6500000000000002E-2</v>
      </c>
      <c r="N199" s="78">
        <v>6.5600000000000006E-2</v>
      </c>
      <c r="O199" s="77">
        <v>105277.09</v>
      </c>
      <c r="P199" s="77">
        <v>97.13</v>
      </c>
      <c r="Q199" s="77">
        <v>6.4886499999999998</v>
      </c>
      <c r="R199" s="77">
        <v>108.744287517</v>
      </c>
      <c r="S199" s="78">
        <v>2.0000000000000001E-4</v>
      </c>
      <c r="T199" s="78">
        <f t="shared" si="5"/>
        <v>3.6274200588387166E-3</v>
      </c>
      <c r="U199" s="78">
        <f>R199/'סכום נכסי הקרן'!$C$42</f>
        <v>9.8076600940257734E-4</v>
      </c>
    </row>
    <row r="200" spans="2:21">
      <c r="B200" t="s">
        <v>775</v>
      </c>
      <c r="C200" t="s">
        <v>776</v>
      </c>
      <c r="D200" t="s">
        <v>100</v>
      </c>
      <c r="E200" t="s">
        <v>123</v>
      </c>
      <c r="F200" t="s">
        <v>592</v>
      </c>
      <c r="G200" t="s">
        <v>112</v>
      </c>
      <c r="H200" t="s">
        <v>552</v>
      </c>
      <c r="I200" t="s">
        <v>208</v>
      </c>
      <c r="J200"/>
      <c r="K200" s="77">
        <v>4.55</v>
      </c>
      <c r="L200" t="s">
        <v>102</v>
      </c>
      <c r="M200" s="78">
        <v>5.5E-2</v>
      </c>
      <c r="N200" s="78">
        <v>6.8400000000000002E-2</v>
      </c>
      <c r="O200" s="77">
        <v>74715.399999999994</v>
      </c>
      <c r="P200" s="77">
        <v>96.34</v>
      </c>
      <c r="Q200" s="77">
        <v>0</v>
      </c>
      <c r="R200" s="77">
        <v>71.980816360000006</v>
      </c>
      <c r="S200" s="78">
        <v>2.9999999999999997E-4</v>
      </c>
      <c r="T200" s="78">
        <f t="shared" si="5"/>
        <v>2.4010884900508597E-3</v>
      </c>
      <c r="U200" s="78">
        <f>R200/'סכום נכסי הקרן'!$C$42</f>
        <v>6.491958302076384E-4</v>
      </c>
    </row>
    <row r="201" spans="2:21">
      <c r="B201" t="s">
        <v>777</v>
      </c>
      <c r="C201" t="s">
        <v>778</v>
      </c>
      <c r="D201" t="s">
        <v>100</v>
      </c>
      <c r="E201" t="s">
        <v>123</v>
      </c>
      <c r="F201" t="s">
        <v>779</v>
      </c>
      <c r="G201" t="s">
        <v>336</v>
      </c>
      <c r="H201" t="s">
        <v>552</v>
      </c>
      <c r="I201" t="s">
        <v>208</v>
      </c>
      <c r="J201"/>
      <c r="K201" s="77">
        <v>3.09</v>
      </c>
      <c r="L201" t="s">
        <v>102</v>
      </c>
      <c r="M201" s="78">
        <v>2.7E-2</v>
      </c>
      <c r="N201" s="78">
        <v>5.7299999999999997E-2</v>
      </c>
      <c r="O201" s="77">
        <v>0.03</v>
      </c>
      <c r="P201" s="77">
        <v>91.23</v>
      </c>
      <c r="Q201" s="77">
        <v>0</v>
      </c>
      <c r="R201" s="77">
        <v>2.7368999999999998E-5</v>
      </c>
      <c r="S201" s="78">
        <v>0</v>
      </c>
      <c r="T201" s="78">
        <f t="shared" si="5"/>
        <v>9.1295701003913933E-10</v>
      </c>
      <c r="U201" s="78">
        <f>R201/'סכום נכסי הקרן'!$C$42</f>
        <v>2.4684133322536904E-10</v>
      </c>
    </row>
    <row r="202" spans="2:21">
      <c r="B202" t="s">
        <v>780</v>
      </c>
      <c r="C202" t="s">
        <v>781</v>
      </c>
      <c r="D202" t="s">
        <v>100</v>
      </c>
      <c r="E202" t="s">
        <v>123</v>
      </c>
      <c r="F202" t="s">
        <v>782</v>
      </c>
      <c r="G202" t="s">
        <v>127</v>
      </c>
      <c r="H202" t="s">
        <v>552</v>
      </c>
      <c r="I202" t="s">
        <v>208</v>
      </c>
      <c r="J202"/>
      <c r="K202" s="77">
        <v>0.74</v>
      </c>
      <c r="L202" t="s">
        <v>102</v>
      </c>
      <c r="M202" s="78">
        <v>2.9499999999999998E-2</v>
      </c>
      <c r="N202" s="78">
        <v>5.7599999999999998E-2</v>
      </c>
      <c r="O202" s="77">
        <v>15444.76</v>
      </c>
      <c r="P202" s="77">
        <v>98.74</v>
      </c>
      <c r="Q202" s="77">
        <v>0</v>
      </c>
      <c r="R202" s="77">
        <v>15.250156024000001</v>
      </c>
      <c r="S202" s="78">
        <v>2.9999999999999997E-4</v>
      </c>
      <c r="T202" s="78">
        <f t="shared" si="5"/>
        <v>5.0870462370935772E-4</v>
      </c>
      <c r="U202" s="78">
        <f>R202/'סכום נכסי הקרן'!$C$42</f>
        <v>1.3754133672618849E-4</v>
      </c>
    </row>
    <row r="203" spans="2:21">
      <c r="B203" t="s">
        <v>783</v>
      </c>
      <c r="C203" t="s">
        <v>784</v>
      </c>
      <c r="D203" t="s">
        <v>100</v>
      </c>
      <c r="E203" t="s">
        <v>123</v>
      </c>
      <c r="F203" t="s">
        <v>785</v>
      </c>
      <c r="G203" t="s">
        <v>786</v>
      </c>
      <c r="H203" t="s">
        <v>552</v>
      </c>
      <c r="I203" t="s">
        <v>208</v>
      </c>
      <c r="J203"/>
      <c r="K203" s="77">
        <v>5.86</v>
      </c>
      <c r="L203" t="s">
        <v>102</v>
      </c>
      <c r="M203" s="78">
        <v>2.3400000000000001E-2</v>
      </c>
      <c r="N203" s="78">
        <v>5.7200000000000001E-2</v>
      </c>
      <c r="O203" s="77">
        <v>97818.22</v>
      </c>
      <c r="P203" s="77">
        <v>82.62</v>
      </c>
      <c r="Q203" s="77">
        <v>0</v>
      </c>
      <c r="R203" s="77">
        <v>80.817413364000004</v>
      </c>
      <c r="S203" s="78">
        <v>1E-4</v>
      </c>
      <c r="T203" s="78">
        <f t="shared" si="5"/>
        <v>2.6958538515800589E-3</v>
      </c>
      <c r="U203" s="78">
        <f>R203/'סכום נכסי הקרן'!$C$42</f>
        <v>7.2889320262324228E-4</v>
      </c>
    </row>
    <row r="204" spans="2:21">
      <c r="B204" t="s">
        <v>787</v>
      </c>
      <c r="C204" t="s">
        <v>788</v>
      </c>
      <c r="D204" t="s">
        <v>100</v>
      </c>
      <c r="E204" t="s">
        <v>123</v>
      </c>
      <c r="F204" t="s">
        <v>789</v>
      </c>
      <c r="G204" t="s">
        <v>558</v>
      </c>
      <c r="H204" t="s">
        <v>621</v>
      </c>
      <c r="I204" t="s">
        <v>149</v>
      </c>
      <c r="J204"/>
      <c r="K204" s="77">
        <v>1.85</v>
      </c>
      <c r="L204" t="s">
        <v>102</v>
      </c>
      <c r="M204" s="78">
        <v>2.9499999999999998E-2</v>
      </c>
      <c r="N204" s="78">
        <v>6.3100000000000003E-2</v>
      </c>
      <c r="O204" s="77">
        <v>96462.24</v>
      </c>
      <c r="P204" s="77">
        <v>94.95</v>
      </c>
      <c r="Q204" s="77">
        <v>0</v>
      </c>
      <c r="R204" s="77">
        <v>91.590896880000003</v>
      </c>
      <c r="S204" s="78">
        <v>2.0000000000000001E-4</v>
      </c>
      <c r="T204" s="78">
        <f t="shared" ref="T204:T267" si="7">R204/$R$11</f>
        <v>3.0552285930201305E-3</v>
      </c>
      <c r="U204" s="78">
        <f>R204/'סכום נכסי הקרן'!$C$42</f>
        <v>8.2605937729425603E-4</v>
      </c>
    </row>
    <row r="205" spans="2:21">
      <c r="B205" t="s">
        <v>790</v>
      </c>
      <c r="C205" t="s">
        <v>791</v>
      </c>
      <c r="D205" t="s">
        <v>100</v>
      </c>
      <c r="E205" t="s">
        <v>123</v>
      </c>
      <c r="F205" t="s">
        <v>789</v>
      </c>
      <c r="G205" t="s">
        <v>558</v>
      </c>
      <c r="H205" t="s">
        <v>621</v>
      </c>
      <c r="I205" t="s">
        <v>149</v>
      </c>
      <c r="J205"/>
      <c r="K205" s="77">
        <v>3.18</v>
      </c>
      <c r="L205" t="s">
        <v>102</v>
      </c>
      <c r="M205" s="78">
        <v>2.5499999999999998E-2</v>
      </c>
      <c r="N205" s="78">
        <v>6.1899999999999997E-2</v>
      </c>
      <c r="O205" s="77">
        <v>8736.6299999999992</v>
      </c>
      <c r="P205" s="77">
        <v>89.91</v>
      </c>
      <c r="Q205" s="77">
        <v>0</v>
      </c>
      <c r="R205" s="77">
        <v>7.8551040329999999</v>
      </c>
      <c r="S205" s="78">
        <v>0</v>
      </c>
      <c r="T205" s="78">
        <f t="shared" si="7"/>
        <v>2.6202536780715646E-4</v>
      </c>
      <c r="U205" s="78">
        <f>R205/'סכום נכסי הקרן'!$C$42</f>
        <v>7.0845275754674754E-5</v>
      </c>
    </row>
    <row r="206" spans="2:21">
      <c r="B206" t="s">
        <v>792</v>
      </c>
      <c r="C206" t="s">
        <v>793</v>
      </c>
      <c r="D206" t="s">
        <v>100</v>
      </c>
      <c r="E206" t="s">
        <v>123</v>
      </c>
      <c r="F206" t="s">
        <v>794</v>
      </c>
      <c r="G206" t="s">
        <v>676</v>
      </c>
      <c r="H206" t="s">
        <v>621</v>
      </c>
      <c r="I206" t="s">
        <v>149</v>
      </c>
      <c r="J206"/>
      <c r="K206" s="77">
        <v>4.84</v>
      </c>
      <c r="L206" t="s">
        <v>102</v>
      </c>
      <c r="M206" s="78">
        <v>7.4999999999999997E-3</v>
      </c>
      <c r="N206" s="78">
        <v>5.16E-2</v>
      </c>
      <c r="O206" s="77">
        <v>110773.05</v>
      </c>
      <c r="P206" s="77">
        <v>81.3</v>
      </c>
      <c r="Q206" s="77">
        <v>0</v>
      </c>
      <c r="R206" s="77">
        <v>90.058489649999999</v>
      </c>
      <c r="S206" s="78">
        <v>2.0000000000000001E-4</v>
      </c>
      <c r="T206" s="78">
        <f t="shared" si="7"/>
        <v>3.0041115656218634E-3</v>
      </c>
      <c r="U206" s="78">
        <f>R206/'סכום נכסי הקרן'!$C$42</f>
        <v>8.1223857844528837E-4</v>
      </c>
    </row>
    <row r="207" spans="2:21">
      <c r="B207" t="s">
        <v>795</v>
      </c>
      <c r="C207" t="s">
        <v>796</v>
      </c>
      <c r="D207" t="s">
        <v>100</v>
      </c>
      <c r="E207" t="s">
        <v>123</v>
      </c>
      <c r="F207" t="s">
        <v>797</v>
      </c>
      <c r="G207" t="s">
        <v>676</v>
      </c>
      <c r="H207" t="s">
        <v>621</v>
      </c>
      <c r="I207" t="s">
        <v>149</v>
      </c>
      <c r="J207"/>
      <c r="K207" s="77">
        <v>3.3</v>
      </c>
      <c r="L207" t="s">
        <v>102</v>
      </c>
      <c r="M207" s="78">
        <v>2.0500000000000001E-2</v>
      </c>
      <c r="N207" s="78">
        <v>5.6800000000000003E-2</v>
      </c>
      <c r="O207" s="77">
        <v>1468.5</v>
      </c>
      <c r="P207" s="77">
        <v>89.02</v>
      </c>
      <c r="Q207" s="77">
        <v>0</v>
      </c>
      <c r="R207" s="77">
        <v>1.3072587</v>
      </c>
      <c r="S207" s="78">
        <v>0</v>
      </c>
      <c r="T207" s="78">
        <f t="shared" si="7"/>
        <v>4.3606671566358007E-5</v>
      </c>
      <c r="U207" s="78">
        <f>R207/'סכום נכסי הקרן'!$C$42</f>
        <v>1.1790181606140623E-5</v>
      </c>
    </row>
    <row r="208" spans="2:21">
      <c r="B208" t="s">
        <v>798</v>
      </c>
      <c r="C208" t="s">
        <v>799</v>
      </c>
      <c r="D208" t="s">
        <v>100</v>
      </c>
      <c r="E208" t="s">
        <v>123</v>
      </c>
      <c r="F208" t="s">
        <v>797</v>
      </c>
      <c r="G208" t="s">
        <v>676</v>
      </c>
      <c r="H208" t="s">
        <v>621</v>
      </c>
      <c r="I208" t="s">
        <v>149</v>
      </c>
      <c r="J208"/>
      <c r="K208" s="77">
        <v>3.82</v>
      </c>
      <c r="L208" t="s">
        <v>102</v>
      </c>
      <c r="M208" s="78">
        <v>2.5000000000000001E-3</v>
      </c>
      <c r="N208" s="78">
        <v>5.8400000000000001E-2</v>
      </c>
      <c r="O208" s="77">
        <v>65324.76</v>
      </c>
      <c r="P208" s="77">
        <v>81.3</v>
      </c>
      <c r="Q208" s="77">
        <v>0</v>
      </c>
      <c r="R208" s="77">
        <v>53.109029880000001</v>
      </c>
      <c r="S208" s="78">
        <v>1E-4</v>
      </c>
      <c r="T208" s="78">
        <f t="shared" si="7"/>
        <v>1.7715759116271738E-3</v>
      </c>
      <c r="U208" s="78">
        <f>R208/'סכום נכסי הקרן'!$C$42</f>
        <v>4.7899096575998982E-4</v>
      </c>
    </row>
    <row r="209" spans="2:21">
      <c r="B209" t="s">
        <v>800</v>
      </c>
      <c r="C209" t="s">
        <v>801</v>
      </c>
      <c r="D209" t="s">
        <v>100</v>
      </c>
      <c r="E209" t="s">
        <v>123</v>
      </c>
      <c r="F209" t="s">
        <v>802</v>
      </c>
      <c r="G209" t="s">
        <v>558</v>
      </c>
      <c r="H209" t="s">
        <v>621</v>
      </c>
      <c r="I209" t="s">
        <v>149</v>
      </c>
      <c r="J209"/>
      <c r="K209" s="77">
        <v>2.62</v>
      </c>
      <c r="L209" t="s">
        <v>102</v>
      </c>
      <c r="M209" s="78">
        <v>2.4E-2</v>
      </c>
      <c r="N209" s="78">
        <v>6.0400000000000002E-2</v>
      </c>
      <c r="O209" s="77">
        <v>0.04</v>
      </c>
      <c r="P209" s="77">
        <v>91.2</v>
      </c>
      <c r="Q209" s="77">
        <v>0</v>
      </c>
      <c r="R209" s="77">
        <v>3.6480000000000003E-5</v>
      </c>
      <c r="S209" s="78">
        <v>0</v>
      </c>
      <c r="T209" s="78">
        <f t="shared" si="7"/>
        <v>1.2168757253179806E-9</v>
      </c>
      <c r="U209" s="78">
        <f>R209/'סכום נכסי הקרן'!$C$42</f>
        <v>3.2901354949254499E-10</v>
      </c>
    </row>
    <row r="210" spans="2:21">
      <c r="B210" t="s">
        <v>803</v>
      </c>
      <c r="C210" t="s">
        <v>804</v>
      </c>
      <c r="D210" t="s">
        <v>100</v>
      </c>
      <c r="E210" t="s">
        <v>123</v>
      </c>
      <c r="F210" t="s">
        <v>805</v>
      </c>
      <c r="G210" t="s">
        <v>441</v>
      </c>
      <c r="H210" t="s">
        <v>621</v>
      </c>
      <c r="I210" t="s">
        <v>149</v>
      </c>
      <c r="J210"/>
      <c r="K210" s="77">
        <v>2.08</v>
      </c>
      <c r="L210" t="s">
        <v>102</v>
      </c>
      <c r="M210" s="78">
        <v>3.27E-2</v>
      </c>
      <c r="N210" s="78">
        <v>5.7099999999999998E-2</v>
      </c>
      <c r="O210" s="77">
        <v>39250</v>
      </c>
      <c r="P210" s="77">
        <v>96.6</v>
      </c>
      <c r="Q210" s="77">
        <v>0</v>
      </c>
      <c r="R210" s="77">
        <v>37.915500000000002</v>
      </c>
      <c r="S210" s="78">
        <v>1E-4</v>
      </c>
      <c r="T210" s="78">
        <f t="shared" si="7"/>
        <v>1.2647601853973105E-3</v>
      </c>
      <c r="U210" s="78">
        <f>R210/'סכום נכסי הקרן'!$C$42</f>
        <v>3.4196034089321788E-4</v>
      </c>
    </row>
    <row r="211" spans="2:21">
      <c r="B211" t="s">
        <v>806</v>
      </c>
      <c r="C211" t="s">
        <v>807</v>
      </c>
      <c r="D211" t="s">
        <v>100</v>
      </c>
      <c r="E211" t="s">
        <v>123</v>
      </c>
      <c r="F211" t="s">
        <v>632</v>
      </c>
      <c r="G211" t="s">
        <v>558</v>
      </c>
      <c r="H211" t="s">
        <v>633</v>
      </c>
      <c r="I211" t="s">
        <v>208</v>
      </c>
      <c r="J211"/>
      <c r="K211" s="77">
        <v>2.56</v>
      </c>
      <c r="L211" t="s">
        <v>102</v>
      </c>
      <c r="M211" s="78">
        <v>4.2999999999999997E-2</v>
      </c>
      <c r="N211" s="78">
        <v>6.0999999999999999E-2</v>
      </c>
      <c r="O211" s="77">
        <v>68786.36</v>
      </c>
      <c r="P211" s="77">
        <v>96.61</v>
      </c>
      <c r="Q211" s="77">
        <v>0</v>
      </c>
      <c r="R211" s="77">
        <v>66.454502395999995</v>
      </c>
      <c r="S211" s="78">
        <v>1E-4</v>
      </c>
      <c r="T211" s="78">
        <f t="shared" si="7"/>
        <v>2.2167453619456679E-3</v>
      </c>
      <c r="U211" s="78">
        <f>R211/'סכום נכסי הקרן'!$C$42</f>
        <v>5.993539395029822E-4</v>
      </c>
    </row>
    <row r="212" spans="2:21">
      <c r="B212" t="s">
        <v>808</v>
      </c>
      <c r="C212" t="s">
        <v>809</v>
      </c>
      <c r="D212" t="s">
        <v>100</v>
      </c>
      <c r="E212" t="s">
        <v>123</v>
      </c>
      <c r="F212" t="s">
        <v>810</v>
      </c>
      <c r="G212" t="s">
        <v>620</v>
      </c>
      <c r="H212" t="s">
        <v>621</v>
      </c>
      <c r="I212" t="s">
        <v>149</v>
      </c>
      <c r="J212"/>
      <c r="K212" s="77">
        <v>1.1100000000000001</v>
      </c>
      <c r="L212" t="s">
        <v>102</v>
      </c>
      <c r="M212" s="78">
        <v>3.5000000000000003E-2</v>
      </c>
      <c r="N212" s="78">
        <v>6.0699999999999997E-2</v>
      </c>
      <c r="O212" s="77">
        <v>34867.19</v>
      </c>
      <c r="P212" s="77">
        <v>97.76</v>
      </c>
      <c r="Q212" s="77">
        <v>0</v>
      </c>
      <c r="R212" s="77">
        <v>34.086164943999997</v>
      </c>
      <c r="S212" s="78">
        <v>1E-4</v>
      </c>
      <c r="T212" s="78">
        <f t="shared" si="7"/>
        <v>1.1370237579369055E-3</v>
      </c>
      <c r="U212" s="78">
        <f>R212/'סכום נכסי הקרן'!$C$42</f>
        <v>3.0742352293897459E-4</v>
      </c>
    </row>
    <row r="213" spans="2:21">
      <c r="B213" t="s">
        <v>811</v>
      </c>
      <c r="C213" t="s">
        <v>812</v>
      </c>
      <c r="D213" t="s">
        <v>100</v>
      </c>
      <c r="E213" t="s">
        <v>123</v>
      </c>
      <c r="F213" t="s">
        <v>810</v>
      </c>
      <c r="G213" t="s">
        <v>620</v>
      </c>
      <c r="H213" t="s">
        <v>621</v>
      </c>
      <c r="I213" t="s">
        <v>149</v>
      </c>
      <c r="J213"/>
      <c r="K213" s="77">
        <v>2.16</v>
      </c>
      <c r="L213" t="s">
        <v>102</v>
      </c>
      <c r="M213" s="78">
        <v>4.99E-2</v>
      </c>
      <c r="N213" s="78">
        <v>5.8299999999999998E-2</v>
      </c>
      <c r="O213" s="77">
        <v>23146.28</v>
      </c>
      <c r="P213" s="77">
        <v>98.22</v>
      </c>
      <c r="Q213" s="77">
        <v>2.8733499999999998</v>
      </c>
      <c r="R213" s="77">
        <v>25.607626216</v>
      </c>
      <c r="S213" s="78">
        <v>1E-4</v>
      </c>
      <c r="T213" s="78">
        <f t="shared" si="7"/>
        <v>8.5420226768823278E-4</v>
      </c>
      <c r="U213" s="78">
        <f>R213/'סכום נכסי הקרן'!$C$42</f>
        <v>2.3095548233016742E-4</v>
      </c>
    </row>
    <row r="214" spans="2:21">
      <c r="B214" t="s">
        <v>813</v>
      </c>
      <c r="C214" t="s">
        <v>814</v>
      </c>
      <c r="D214" t="s">
        <v>100</v>
      </c>
      <c r="E214" t="s">
        <v>123</v>
      </c>
      <c r="F214" t="s">
        <v>810</v>
      </c>
      <c r="G214" t="s">
        <v>620</v>
      </c>
      <c r="H214" t="s">
        <v>621</v>
      </c>
      <c r="I214" t="s">
        <v>149</v>
      </c>
      <c r="J214"/>
      <c r="K214" s="77">
        <v>2.62</v>
      </c>
      <c r="L214" t="s">
        <v>102</v>
      </c>
      <c r="M214" s="78">
        <v>2.6499999999999999E-2</v>
      </c>
      <c r="N214" s="78">
        <v>6.3700000000000007E-2</v>
      </c>
      <c r="O214" s="77">
        <v>28592.720000000001</v>
      </c>
      <c r="P214" s="77">
        <v>91.15</v>
      </c>
      <c r="Q214" s="77">
        <v>0</v>
      </c>
      <c r="R214" s="77">
        <v>26.062264280000001</v>
      </c>
      <c r="S214" s="78">
        <v>0</v>
      </c>
      <c r="T214" s="78">
        <f t="shared" si="7"/>
        <v>8.6936778369391154E-4</v>
      </c>
      <c r="U214" s="78">
        <f>R214/'סכום נכסי הקרן'!$C$42</f>
        <v>2.3505586838200567E-4</v>
      </c>
    </row>
    <row r="215" spans="2:21">
      <c r="B215" t="s">
        <v>815</v>
      </c>
      <c r="C215" t="s">
        <v>816</v>
      </c>
      <c r="D215" t="s">
        <v>100</v>
      </c>
      <c r="E215" t="s">
        <v>123</v>
      </c>
      <c r="F215" t="s">
        <v>817</v>
      </c>
      <c r="G215" t="s">
        <v>558</v>
      </c>
      <c r="H215" t="s">
        <v>633</v>
      </c>
      <c r="I215" t="s">
        <v>208</v>
      </c>
      <c r="J215"/>
      <c r="K215" s="77">
        <v>3.68</v>
      </c>
      <c r="L215" t="s">
        <v>102</v>
      </c>
      <c r="M215" s="78">
        <v>5.3400000000000003E-2</v>
      </c>
      <c r="N215" s="78">
        <v>6.2799999999999995E-2</v>
      </c>
      <c r="O215" s="77">
        <v>108013.51</v>
      </c>
      <c r="P215" s="77">
        <v>98.56</v>
      </c>
      <c r="Q215" s="77">
        <v>0</v>
      </c>
      <c r="R215" s="77">
        <v>106.458115456</v>
      </c>
      <c r="S215" s="78">
        <v>2.9999999999999997E-4</v>
      </c>
      <c r="T215" s="78">
        <f t="shared" si="7"/>
        <v>3.5511594424754741E-3</v>
      </c>
      <c r="U215" s="78">
        <f>R215/'סכום נכסי הקרן'!$C$42</f>
        <v>9.6014699666846818E-4</v>
      </c>
    </row>
    <row r="216" spans="2:21">
      <c r="B216" t="s">
        <v>818</v>
      </c>
      <c r="C216" t="s">
        <v>819</v>
      </c>
      <c r="D216" t="s">
        <v>100</v>
      </c>
      <c r="E216" t="s">
        <v>123</v>
      </c>
      <c r="F216" t="s">
        <v>647</v>
      </c>
      <c r="G216" t="s">
        <v>336</v>
      </c>
      <c r="H216" t="s">
        <v>648</v>
      </c>
      <c r="I216" t="s">
        <v>208</v>
      </c>
      <c r="J216"/>
      <c r="K216" s="77">
        <v>3.76</v>
      </c>
      <c r="L216" t="s">
        <v>102</v>
      </c>
      <c r="M216" s="78">
        <v>2.5000000000000001E-2</v>
      </c>
      <c r="N216" s="78">
        <v>6.3500000000000001E-2</v>
      </c>
      <c r="O216" s="77">
        <v>15692.54</v>
      </c>
      <c r="P216" s="77">
        <v>86.77</v>
      </c>
      <c r="Q216" s="77">
        <v>0</v>
      </c>
      <c r="R216" s="77">
        <v>13.616416958</v>
      </c>
      <c r="S216" s="78">
        <v>0</v>
      </c>
      <c r="T216" s="78">
        <f t="shared" si="7"/>
        <v>4.5420743591004107E-4</v>
      </c>
      <c r="U216" s="78">
        <f>R216/'סכום נכסי הקרן'!$C$42</f>
        <v>1.2280662485531966E-4</v>
      </c>
    </row>
    <row r="217" spans="2:21">
      <c r="B217" t="s">
        <v>820</v>
      </c>
      <c r="C217" t="s">
        <v>821</v>
      </c>
      <c r="D217" t="s">
        <v>100</v>
      </c>
      <c r="E217" t="s">
        <v>123</v>
      </c>
      <c r="F217" t="s">
        <v>651</v>
      </c>
      <c r="G217" t="s">
        <v>652</v>
      </c>
      <c r="H217" t="s">
        <v>653</v>
      </c>
      <c r="I217" t="s">
        <v>149</v>
      </c>
      <c r="J217"/>
      <c r="K217" s="77">
        <v>1.66</v>
      </c>
      <c r="L217" t="s">
        <v>102</v>
      </c>
      <c r="M217" s="78">
        <v>3.7499999999999999E-2</v>
      </c>
      <c r="N217" s="78">
        <v>6.3200000000000006E-2</v>
      </c>
      <c r="O217" s="77">
        <v>19466.240000000002</v>
      </c>
      <c r="P217" s="77">
        <v>97.06</v>
      </c>
      <c r="Q217" s="77">
        <v>0</v>
      </c>
      <c r="R217" s="77">
        <v>18.893932543999998</v>
      </c>
      <c r="S217" s="78">
        <v>1E-4</v>
      </c>
      <c r="T217" s="78">
        <f t="shared" si="7"/>
        <v>6.3025131218719826E-4</v>
      </c>
      <c r="U217" s="78">
        <f>R217/'סכום נכסי הקרן'!$C$42</f>
        <v>1.704046000595984E-4</v>
      </c>
    </row>
    <row r="218" spans="2:21">
      <c r="B218" t="s">
        <v>822</v>
      </c>
      <c r="C218" t="s">
        <v>823</v>
      </c>
      <c r="D218" t="s">
        <v>100</v>
      </c>
      <c r="E218" t="s">
        <v>123</v>
      </c>
      <c r="F218" t="s">
        <v>651</v>
      </c>
      <c r="G218" t="s">
        <v>652</v>
      </c>
      <c r="H218" t="s">
        <v>653</v>
      </c>
      <c r="I218" t="s">
        <v>149</v>
      </c>
      <c r="J218"/>
      <c r="K218" s="77">
        <v>3.74</v>
      </c>
      <c r="L218" t="s">
        <v>102</v>
      </c>
      <c r="M218" s="78">
        <v>2.6599999999999999E-2</v>
      </c>
      <c r="N218" s="78">
        <v>6.8099999999999994E-2</v>
      </c>
      <c r="O218" s="77">
        <v>234867.21</v>
      </c>
      <c r="P218" s="77">
        <v>86.05</v>
      </c>
      <c r="Q218" s="77">
        <v>0</v>
      </c>
      <c r="R218" s="77">
        <v>202.10323420500001</v>
      </c>
      <c r="S218" s="78">
        <v>2.9999999999999997E-4</v>
      </c>
      <c r="T218" s="78">
        <f t="shared" si="7"/>
        <v>6.7416260886052374E-3</v>
      </c>
      <c r="U218" s="78">
        <f>R218/'סכום נכסי הקרן'!$C$42</f>
        <v>1.8227714487310902E-3</v>
      </c>
    </row>
    <row r="219" spans="2:21">
      <c r="B219" t="s">
        <v>824</v>
      </c>
      <c r="C219" t="s">
        <v>825</v>
      </c>
      <c r="D219" t="s">
        <v>100</v>
      </c>
      <c r="E219" t="s">
        <v>123</v>
      </c>
      <c r="F219" t="s">
        <v>826</v>
      </c>
      <c r="G219" t="s">
        <v>558</v>
      </c>
      <c r="H219" t="s">
        <v>653</v>
      </c>
      <c r="I219" t="s">
        <v>149</v>
      </c>
      <c r="J219"/>
      <c r="K219" s="77">
        <v>3.12</v>
      </c>
      <c r="L219" t="s">
        <v>102</v>
      </c>
      <c r="M219" s="78">
        <v>4.53E-2</v>
      </c>
      <c r="N219" s="78">
        <v>6.7400000000000002E-2</v>
      </c>
      <c r="O219" s="77">
        <v>208844.04</v>
      </c>
      <c r="P219" s="77">
        <v>95.03</v>
      </c>
      <c r="Q219" s="77">
        <v>0</v>
      </c>
      <c r="R219" s="77">
        <v>198.46449121200001</v>
      </c>
      <c r="S219" s="78">
        <v>2.9999999999999997E-4</v>
      </c>
      <c r="T219" s="78">
        <f t="shared" si="7"/>
        <v>6.6202473051937081E-3</v>
      </c>
      <c r="U219" s="78">
        <f>R219/'סכום נכסי הקרן'!$C$42</f>
        <v>1.7899535828369551E-3</v>
      </c>
    </row>
    <row r="220" spans="2:21">
      <c r="B220" t="s">
        <v>827</v>
      </c>
      <c r="C220" t="s">
        <v>828</v>
      </c>
      <c r="D220" t="s">
        <v>100</v>
      </c>
      <c r="E220" t="s">
        <v>123</v>
      </c>
      <c r="F220" t="s">
        <v>638</v>
      </c>
      <c r="G220" t="s">
        <v>620</v>
      </c>
      <c r="H220" t="s">
        <v>653</v>
      </c>
      <c r="I220" t="s">
        <v>149</v>
      </c>
      <c r="J220"/>
      <c r="K220" s="77">
        <v>4.66</v>
      </c>
      <c r="L220" t="s">
        <v>102</v>
      </c>
      <c r="M220" s="78">
        <v>5.5E-2</v>
      </c>
      <c r="N220" s="78">
        <v>7.1900000000000006E-2</v>
      </c>
      <c r="O220" s="77">
        <v>74715.399999999994</v>
      </c>
      <c r="P220" s="77">
        <v>93.5</v>
      </c>
      <c r="Q220" s="77">
        <v>0</v>
      </c>
      <c r="R220" s="77">
        <v>69.858898999999994</v>
      </c>
      <c r="S220" s="78">
        <v>2.0000000000000001E-4</v>
      </c>
      <c r="T220" s="78">
        <f t="shared" si="7"/>
        <v>2.3303069734249048E-3</v>
      </c>
      <c r="U220" s="78">
        <f>R220/'סכום נכסי הקרן'!$C$42</f>
        <v>6.3005823255567975E-4</v>
      </c>
    </row>
    <row r="221" spans="2:21">
      <c r="B221" t="s">
        <v>829</v>
      </c>
      <c r="C221" t="s">
        <v>830</v>
      </c>
      <c r="D221" t="s">
        <v>100</v>
      </c>
      <c r="E221" t="s">
        <v>123</v>
      </c>
      <c r="F221" t="s">
        <v>831</v>
      </c>
      <c r="G221" t="s">
        <v>558</v>
      </c>
      <c r="H221" t="s">
        <v>653</v>
      </c>
      <c r="I221" t="s">
        <v>149</v>
      </c>
      <c r="J221"/>
      <c r="K221" s="77">
        <v>3.17</v>
      </c>
      <c r="L221" t="s">
        <v>102</v>
      </c>
      <c r="M221" s="78">
        <v>2.5000000000000001E-2</v>
      </c>
      <c r="N221" s="78">
        <v>6.6299999999999998E-2</v>
      </c>
      <c r="O221" s="77">
        <v>74715.399999999994</v>
      </c>
      <c r="P221" s="77">
        <v>88.69</v>
      </c>
      <c r="Q221" s="77">
        <v>0</v>
      </c>
      <c r="R221" s="77">
        <v>66.265088259999999</v>
      </c>
      <c r="S221" s="78">
        <v>4.0000000000000002E-4</v>
      </c>
      <c r="T221" s="78">
        <f t="shared" si="7"/>
        <v>2.2104270104070034E-3</v>
      </c>
      <c r="U221" s="78">
        <f>R221/'סכום נכסי הקרן'!$C$42</f>
        <v>5.9764561118035551E-4</v>
      </c>
    </row>
    <row r="222" spans="2:21">
      <c r="B222" t="s">
        <v>832</v>
      </c>
      <c r="C222" t="s">
        <v>833</v>
      </c>
      <c r="D222" t="s">
        <v>100</v>
      </c>
      <c r="E222" t="s">
        <v>123</v>
      </c>
      <c r="F222" t="s">
        <v>834</v>
      </c>
      <c r="G222" t="s">
        <v>336</v>
      </c>
      <c r="H222" t="s">
        <v>653</v>
      </c>
      <c r="I222" t="s">
        <v>149</v>
      </c>
      <c r="J222"/>
      <c r="K222" s="77">
        <v>5.01</v>
      </c>
      <c r="L222" t="s">
        <v>102</v>
      </c>
      <c r="M222" s="78">
        <v>6.7699999999999996E-2</v>
      </c>
      <c r="N222" s="78">
        <v>6.7299999999999999E-2</v>
      </c>
      <c r="O222" s="77">
        <v>99815.29</v>
      </c>
      <c r="P222" s="77">
        <v>101.88</v>
      </c>
      <c r="Q222" s="77">
        <v>0</v>
      </c>
      <c r="R222" s="77">
        <v>101.691817452</v>
      </c>
      <c r="S222" s="78">
        <v>0</v>
      </c>
      <c r="T222" s="78">
        <f t="shared" si="7"/>
        <v>3.3921684243642036E-3</v>
      </c>
      <c r="U222" s="78">
        <f>R222/'סכום נכסי הקרן'!$C$42</f>
        <v>9.1715969885500129E-4</v>
      </c>
    </row>
    <row r="223" spans="2:21">
      <c r="B223" t="s">
        <v>835</v>
      </c>
      <c r="C223" t="s">
        <v>836</v>
      </c>
      <c r="D223" t="s">
        <v>100</v>
      </c>
      <c r="E223" t="s">
        <v>123</v>
      </c>
      <c r="F223" t="s">
        <v>837</v>
      </c>
      <c r="G223" t="s">
        <v>676</v>
      </c>
      <c r="H223" t="s">
        <v>2885</v>
      </c>
      <c r="I223" t="s">
        <v>213</v>
      </c>
      <c r="J223"/>
      <c r="K223" s="77">
        <v>3.59</v>
      </c>
      <c r="L223" t="s">
        <v>102</v>
      </c>
      <c r="M223" s="78">
        <v>6.0499999999999998E-2</v>
      </c>
      <c r="N223" s="78">
        <v>6.1400000000000003E-2</v>
      </c>
      <c r="O223" s="77">
        <v>68106.080000000002</v>
      </c>
      <c r="P223" s="77">
        <v>99.98</v>
      </c>
      <c r="Q223" s="77">
        <v>2.0602100000000001</v>
      </c>
      <c r="R223" s="77">
        <v>70.152668783999999</v>
      </c>
      <c r="S223" s="78">
        <v>2.9999999999999997E-4</v>
      </c>
      <c r="T223" s="78">
        <f t="shared" si="7"/>
        <v>2.3401063516864597E-3</v>
      </c>
      <c r="U223" s="78">
        <f>R223/'סכום נכסי הקרן'!$C$42</f>
        <v>6.3270774569623624E-4</v>
      </c>
    </row>
    <row r="224" spans="2:21">
      <c r="B224" t="s">
        <v>838</v>
      </c>
      <c r="C224" t="s">
        <v>839</v>
      </c>
      <c r="D224" t="s">
        <v>100</v>
      </c>
      <c r="E224" t="s">
        <v>123</v>
      </c>
      <c r="F224" t="s">
        <v>837</v>
      </c>
      <c r="G224" t="s">
        <v>676</v>
      </c>
      <c r="H224" t="s">
        <v>2885</v>
      </c>
      <c r="I224" t="s">
        <v>213</v>
      </c>
      <c r="J224"/>
      <c r="K224" s="77">
        <v>1.22</v>
      </c>
      <c r="L224" t="s">
        <v>102</v>
      </c>
      <c r="M224" s="78">
        <v>3.5499999999999997E-2</v>
      </c>
      <c r="N224" s="78">
        <v>7.5700000000000003E-2</v>
      </c>
      <c r="O224" s="77">
        <v>13568</v>
      </c>
      <c r="P224" s="77">
        <v>96.33</v>
      </c>
      <c r="Q224" s="77">
        <v>0</v>
      </c>
      <c r="R224" s="77">
        <v>13.0700544</v>
      </c>
      <c r="S224" s="78">
        <v>0</v>
      </c>
      <c r="T224" s="78">
        <f t="shared" si="7"/>
        <v>4.3598223486692605E-4</v>
      </c>
      <c r="U224" s="78">
        <f>R224/'סכום נכסי הקרן'!$C$42</f>
        <v>1.17878974512189E-4</v>
      </c>
    </row>
    <row r="225" spans="2:21">
      <c r="B225" t="s">
        <v>840</v>
      </c>
      <c r="C225" t="s">
        <v>841</v>
      </c>
      <c r="D225" t="s">
        <v>100</v>
      </c>
      <c r="E225" t="s">
        <v>123</v>
      </c>
      <c r="F225" t="s">
        <v>842</v>
      </c>
      <c r="G225" t="s">
        <v>356</v>
      </c>
      <c r="H225" t="s">
        <v>2885</v>
      </c>
      <c r="I225" t="s">
        <v>213</v>
      </c>
      <c r="J225"/>
      <c r="K225" s="77">
        <v>2.23</v>
      </c>
      <c r="L225" t="s">
        <v>102</v>
      </c>
      <c r="M225" s="78">
        <v>0.01</v>
      </c>
      <c r="N225" s="78">
        <v>7.0699999999999999E-2</v>
      </c>
      <c r="O225" s="77">
        <v>20956.18</v>
      </c>
      <c r="P225" s="77">
        <v>88</v>
      </c>
      <c r="Q225" s="77">
        <v>0</v>
      </c>
      <c r="R225" s="77">
        <v>18.441438399999999</v>
      </c>
      <c r="S225" s="78">
        <v>1E-4</v>
      </c>
      <c r="T225" s="78">
        <f t="shared" si="7"/>
        <v>6.1515731164766597E-4</v>
      </c>
      <c r="U225" s="78">
        <f>R225/'סכום נכסי הקרן'!$C$42</f>
        <v>1.6632355004748132E-4</v>
      </c>
    </row>
    <row r="226" spans="2:21">
      <c r="B226" s="79" t="s">
        <v>317</v>
      </c>
      <c r="C226" s="16"/>
      <c r="D226" s="16"/>
      <c r="E226" s="16"/>
      <c r="F226" s="16"/>
      <c r="K226" s="81">
        <v>3.41</v>
      </c>
      <c r="N226" s="80">
        <v>5.6800000000000003E-2</v>
      </c>
      <c r="O226" s="81">
        <v>64276.32</v>
      </c>
      <c r="Q226" s="81">
        <v>0</v>
      </c>
      <c r="R226" s="81">
        <v>67.643906752000007</v>
      </c>
      <c r="T226" s="80">
        <f t="shared" si="7"/>
        <v>2.256420726211125E-3</v>
      </c>
      <c r="U226" s="80">
        <f>R226/'סכום נכסי הקרן'!$C$42</f>
        <v>6.1008119139304416E-4</v>
      </c>
    </row>
    <row r="227" spans="2:21">
      <c r="B227" t="s">
        <v>843</v>
      </c>
      <c r="C227" t="s">
        <v>844</v>
      </c>
      <c r="D227" t="s">
        <v>100</v>
      </c>
      <c r="E227" t="s">
        <v>123</v>
      </c>
      <c r="F227" t="s">
        <v>845</v>
      </c>
      <c r="G227" t="s">
        <v>690</v>
      </c>
      <c r="H227" t="s">
        <v>371</v>
      </c>
      <c r="I227" t="s">
        <v>208</v>
      </c>
      <c r="J227"/>
      <c r="K227" s="77">
        <v>3.03</v>
      </c>
      <c r="L227" t="s">
        <v>102</v>
      </c>
      <c r="M227" s="78">
        <v>2.12E-2</v>
      </c>
      <c r="N227" s="78">
        <v>5.6899999999999999E-2</v>
      </c>
      <c r="O227" s="77">
        <v>53133.95</v>
      </c>
      <c r="P227" s="77">
        <v>106.21</v>
      </c>
      <c r="Q227" s="77">
        <v>0</v>
      </c>
      <c r="R227" s="77">
        <v>56.433568295000001</v>
      </c>
      <c r="S227" s="78">
        <v>4.0000000000000002E-4</v>
      </c>
      <c r="T227" s="78">
        <f t="shared" si="7"/>
        <v>1.8824736664270808E-3</v>
      </c>
      <c r="U227" s="78">
        <f>R227/'סכום נכסי הקרן'!$C$42</f>
        <v>5.0897501686589632E-4</v>
      </c>
    </row>
    <row r="228" spans="2:21">
      <c r="B228" t="s">
        <v>846</v>
      </c>
      <c r="C228" t="s">
        <v>847</v>
      </c>
      <c r="D228" t="s">
        <v>100</v>
      </c>
      <c r="E228" t="s">
        <v>123</v>
      </c>
      <c r="F228" t="s">
        <v>845</v>
      </c>
      <c r="G228" t="s">
        <v>690</v>
      </c>
      <c r="H228" t="s">
        <v>371</v>
      </c>
      <c r="I228" t="s">
        <v>208</v>
      </c>
      <c r="J228"/>
      <c r="K228" s="77">
        <v>5.31</v>
      </c>
      <c r="L228" t="s">
        <v>102</v>
      </c>
      <c r="M228" s="78">
        <v>2.6700000000000002E-2</v>
      </c>
      <c r="N228" s="78">
        <v>5.6500000000000002E-2</v>
      </c>
      <c r="O228" s="77">
        <v>11142.37</v>
      </c>
      <c r="P228" s="77">
        <v>100.61</v>
      </c>
      <c r="Q228" s="77">
        <v>0</v>
      </c>
      <c r="R228" s="77">
        <v>11.210338457000001</v>
      </c>
      <c r="S228" s="78">
        <v>1E-4</v>
      </c>
      <c r="T228" s="78">
        <f t="shared" si="7"/>
        <v>3.73947059784044E-4</v>
      </c>
      <c r="U228" s="78">
        <f>R228/'סכום נכסי הקרן'!$C$42</f>
        <v>1.0110617452714774E-4</v>
      </c>
    </row>
    <row r="229" spans="2:21">
      <c r="B229" s="79" t="s">
        <v>848</v>
      </c>
      <c r="C229" s="16"/>
      <c r="D229" s="16"/>
      <c r="E229" s="16"/>
      <c r="F229" s="16"/>
      <c r="K229" s="81">
        <v>0</v>
      </c>
      <c r="N229" s="80">
        <v>0</v>
      </c>
      <c r="O229" s="81">
        <v>0</v>
      </c>
      <c r="Q229" s="81">
        <v>0</v>
      </c>
      <c r="R229" s="81">
        <v>0</v>
      </c>
      <c r="T229" s="80">
        <f t="shared" si="7"/>
        <v>0</v>
      </c>
      <c r="U229" s="80">
        <f>R229/'סכום נכסי הקרן'!$C$42</f>
        <v>0</v>
      </c>
    </row>
    <row r="230" spans="2:21">
      <c r="B230" t="s">
        <v>212</v>
      </c>
      <c r="C230" t="s">
        <v>212</v>
      </c>
      <c r="D230" s="16"/>
      <c r="E230" s="16"/>
      <c r="F230" s="16"/>
      <c r="G230" t="s">
        <v>212</v>
      </c>
      <c r="H230" t="s">
        <v>212</v>
      </c>
      <c r="K230" s="77">
        <v>0</v>
      </c>
      <c r="L230" t="s">
        <v>212</v>
      </c>
      <c r="M230" s="78">
        <v>0</v>
      </c>
      <c r="N230" s="78">
        <v>0</v>
      </c>
      <c r="O230" s="77">
        <v>0</v>
      </c>
      <c r="P230" s="77">
        <v>0</v>
      </c>
      <c r="R230" s="77">
        <v>0</v>
      </c>
      <c r="S230" s="78">
        <v>0</v>
      </c>
      <c r="T230" s="78">
        <f t="shared" si="7"/>
        <v>0</v>
      </c>
      <c r="U230" s="78">
        <f>R230/'סכום נכסי הקרן'!$C$42</f>
        <v>0</v>
      </c>
    </row>
    <row r="231" spans="2:21">
      <c r="B231" s="79" t="s">
        <v>224</v>
      </c>
      <c r="C231" s="16"/>
      <c r="D231" s="16"/>
      <c r="E231" s="16"/>
      <c r="F231" s="16"/>
      <c r="K231" s="81">
        <v>4.96</v>
      </c>
      <c r="N231" s="80">
        <v>7.7100000000000002E-2</v>
      </c>
      <c r="O231" s="81">
        <v>1726146.81</v>
      </c>
      <c r="Q231" s="81">
        <v>0</v>
      </c>
      <c r="R231" s="81">
        <v>6298.8037615700869</v>
      </c>
      <c r="T231" s="80">
        <f t="shared" si="7"/>
        <v>0.21011133212708943</v>
      </c>
      <c r="U231" s="80">
        <f>R231/'סכום נכסי הקרן'!$C$42</f>
        <v>5.6808985283749121E-2</v>
      </c>
    </row>
    <row r="232" spans="2:21">
      <c r="B232" s="79" t="s">
        <v>318</v>
      </c>
      <c r="C232" s="16"/>
      <c r="D232" s="16"/>
      <c r="E232" s="16"/>
      <c r="F232" s="16"/>
      <c r="K232" s="81">
        <v>5.19</v>
      </c>
      <c r="N232" s="80">
        <v>7.7399999999999997E-2</v>
      </c>
      <c r="O232" s="81">
        <v>302151.84000000003</v>
      </c>
      <c r="Q232" s="81">
        <v>0</v>
      </c>
      <c r="R232" s="81">
        <v>1097.9150398092745</v>
      </c>
      <c r="T232" s="80">
        <f t="shared" si="7"/>
        <v>3.6623524133920789E-2</v>
      </c>
      <c r="U232" s="80">
        <f>R232/'סכום נכסי הקרן'!$C$42</f>
        <v>9.9021086702000601E-3</v>
      </c>
    </row>
    <row r="233" spans="2:21">
      <c r="B233" t="s">
        <v>849</v>
      </c>
      <c r="C233" t="s">
        <v>850</v>
      </c>
      <c r="D233" t="s">
        <v>123</v>
      </c>
      <c r="E233" t="s">
        <v>851</v>
      </c>
      <c r="F233" t="s">
        <v>335</v>
      </c>
      <c r="G233" t="s">
        <v>336</v>
      </c>
      <c r="H233" t="s">
        <v>852</v>
      </c>
      <c r="I233" t="s">
        <v>214</v>
      </c>
      <c r="J233"/>
      <c r="K233" s="77">
        <v>7.1</v>
      </c>
      <c r="L233" t="s">
        <v>106</v>
      </c>
      <c r="M233" s="78">
        <v>3.7499999999999999E-2</v>
      </c>
      <c r="N233" s="78">
        <v>6.4699999999999994E-2</v>
      </c>
      <c r="O233" s="77">
        <v>11671.19</v>
      </c>
      <c r="P233" s="77">
        <v>82.303000321303998</v>
      </c>
      <c r="Q233" s="77">
        <v>0</v>
      </c>
      <c r="R233" s="77">
        <v>36.972491501776801</v>
      </c>
      <c r="S233" s="78">
        <v>0</v>
      </c>
      <c r="T233" s="78">
        <f t="shared" si="7"/>
        <v>1.2333039312784405E-3</v>
      </c>
      <c r="U233" s="78">
        <f>R233/'סכום נכסי הקרן'!$C$42</f>
        <v>3.3345533614535469E-4</v>
      </c>
    </row>
    <row r="234" spans="2:21">
      <c r="B234" t="s">
        <v>853</v>
      </c>
      <c r="C234" t="s">
        <v>854</v>
      </c>
      <c r="D234" t="s">
        <v>123</v>
      </c>
      <c r="E234" t="s">
        <v>851</v>
      </c>
      <c r="F234" t="s">
        <v>332</v>
      </c>
      <c r="G234" t="s">
        <v>323</v>
      </c>
      <c r="H234" t="s">
        <v>855</v>
      </c>
      <c r="I234" t="s">
        <v>2060</v>
      </c>
      <c r="J234"/>
      <c r="K234" s="77">
        <v>2.89</v>
      </c>
      <c r="L234" t="s">
        <v>106</v>
      </c>
      <c r="M234" s="78">
        <v>3.2599999999999997E-2</v>
      </c>
      <c r="N234" s="78">
        <v>8.7300000000000003E-2</v>
      </c>
      <c r="O234" s="77">
        <v>35050.86</v>
      </c>
      <c r="P234" s="77">
        <v>85.833791698120805</v>
      </c>
      <c r="Q234" s="77">
        <v>0</v>
      </c>
      <c r="R234" s="77">
        <v>115.799020836919</v>
      </c>
      <c r="S234" s="78">
        <v>0</v>
      </c>
      <c r="T234" s="78">
        <f t="shared" si="7"/>
        <v>3.8627471894747186E-3</v>
      </c>
      <c r="U234" s="78">
        <f>R234/'סכום נכסי הקרן'!$C$42</f>
        <v>1.0443927322729136E-3</v>
      </c>
    </row>
    <row r="235" spans="2:21">
      <c r="B235" t="s">
        <v>856</v>
      </c>
      <c r="C235" t="s">
        <v>857</v>
      </c>
      <c r="D235" t="s">
        <v>123</v>
      </c>
      <c r="E235" t="s">
        <v>851</v>
      </c>
      <c r="F235" t="s">
        <v>449</v>
      </c>
      <c r="G235" t="s">
        <v>323</v>
      </c>
      <c r="H235" t="s">
        <v>855</v>
      </c>
      <c r="I235" t="s">
        <v>2060</v>
      </c>
      <c r="J235"/>
      <c r="K235" s="77">
        <v>2.2400000000000002</v>
      </c>
      <c r="L235" t="s">
        <v>106</v>
      </c>
      <c r="M235" s="78">
        <v>3.2800000000000003E-2</v>
      </c>
      <c r="N235" s="78">
        <v>8.3900000000000002E-2</v>
      </c>
      <c r="O235" s="77">
        <v>49614.12</v>
      </c>
      <c r="P235" s="77">
        <v>89.480736114638233</v>
      </c>
      <c r="Q235" s="77">
        <v>0</v>
      </c>
      <c r="R235" s="77">
        <v>170.87666212248701</v>
      </c>
      <c r="S235" s="78">
        <v>1E-4</v>
      </c>
      <c r="T235" s="78">
        <f t="shared" si="7"/>
        <v>5.6999907390410318E-3</v>
      </c>
      <c r="U235" s="78">
        <f>R235/'סכום נכסי הקרן'!$C$42</f>
        <v>1.5411386274769123E-3</v>
      </c>
    </row>
    <row r="236" spans="2:21">
      <c r="B236" t="s">
        <v>858</v>
      </c>
      <c r="C236" t="s">
        <v>859</v>
      </c>
      <c r="D236" t="s">
        <v>123</v>
      </c>
      <c r="E236" t="s">
        <v>851</v>
      </c>
      <c r="F236" t="s">
        <v>449</v>
      </c>
      <c r="G236" t="s">
        <v>323</v>
      </c>
      <c r="H236" t="s">
        <v>855</v>
      </c>
      <c r="I236" t="s">
        <v>2060</v>
      </c>
      <c r="J236"/>
      <c r="K236" s="77">
        <v>4.17</v>
      </c>
      <c r="L236" t="s">
        <v>106</v>
      </c>
      <c r="M236" s="78">
        <v>7.1300000000000002E-2</v>
      </c>
      <c r="N236" s="78">
        <v>7.5800000000000006E-2</v>
      </c>
      <c r="O236" s="77">
        <v>28338.99</v>
      </c>
      <c r="P236" s="77">
        <v>99.197194426830222</v>
      </c>
      <c r="Q236" s="77">
        <v>0</v>
      </c>
      <c r="R236" s="77">
        <v>108.20109810125599</v>
      </c>
      <c r="S236" s="78">
        <v>1E-4</v>
      </c>
      <c r="T236" s="78">
        <f t="shared" si="7"/>
        <v>3.6093007053774081E-3</v>
      </c>
      <c r="U236" s="78">
        <f>R236/'סכום נכסי הקרן'!$C$42</f>
        <v>9.7586697766681191E-4</v>
      </c>
    </row>
    <row r="237" spans="2:21">
      <c r="B237" t="s">
        <v>860</v>
      </c>
      <c r="C237" t="s">
        <v>861</v>
      </c>
      <c r="D237" t="s">
        <v>123</v>
      </c>
      <c r="E237" t="s">
        <v>851</v>
      </c>
      <c r="F237" t="s">
        <v>693</v>
      </c>
      <c r="G237" t="s">
        <v>484</v>
      </c>
      <c r="H237" t="s">
        <v>862</v>
      </c>
      <c r="I237" t="s">
        <v>2060</v>
      </c>
      <c r="J237"/>
      <c r="K237" s="77">
        <v>9.4600000000000009</v>
      </c>
      <c r="L237" t="s">
        <v>106</v>
      </c>
      <c r="M237" s="78">
        <v>6.3799999999999996E-2</v>
      </c>
      <c r="N237" s="78">
        <v>6.6500000000000004E-2</v>
      </c>
      <c r="O237" s="77">
        <v>70922.06</v>
      </c>
      <c r="P237" s="77">
        <v>98.190583269295757</v>
      </c>
      <c r="Q237" s="77">
        <v>0</v>
      </c>
      <c r="R237" s="77">
        <v>268.03968108092897</v>
      </c>
      <c r="S237" s="78">
        <v>1E-4</v>
      </c>
      <c r="T237" s="78">
        <f t="shared" si="7"/>
        <v>8.9410904969669854E-3</v>
      </c>
      <c r="U237" s="78">
        <f>R237/'סכום נכסי הקרן'!$C$42</f>
        <v>2.4174530393992924E-3</v>
      </c>
    </row>
    <row r="238" spans="2:21">
      <c r="B238" t="s">
        <v>863</v>
      </c>
      <c r="C238" t="s">
        <v>864</v>
      </c>
      <c r="D238" t="s">
        <v>123</v>
      </c>
      <c r="E238" t="s">
        <v>851</v>
      </c>
      <c r="F238" t="s">
        <v>865</v>
      </c>
      <c r="G238" t="s">
        <v>323</v>
      </c>
      <c r="H238" t="s">
        <v>862</v>
      </c>
      <c r="I238" t="s">
        <v>214</v>
      </c>
      <c r="J238"/>
      <c r="K238" s="77">
        <v>2.4300000000000002</v>
      </c>
      <c r="L238" t="s">
        <v>106</v>
      </c>
      <c r="M238" s="78">
        <v>3.0800000000000001E-2</v>
      </c>
      <c r="N238" s="78">
        <v>8.6900000000000005E-2</v>
      </c>
      <c r="O238" s="77">
        <v>39808.83</v>
      </c>
      <c r="P238" s="77">
        <v>88.699574982234097</v>
      </c>
      <c r="Q238" s="77">
        <v>0</v>
      </c>
      <c r="R238" s="77">
        <v>135.90920234627501</v>
      </c>
      <c r="S238" s="78">
        <v>1E-4</v>
      </c>
      <c r="T238" s="78">
        <f t="shared" si="7"/>
        <v>4.5335693306609529E-3</v>
      </c>
      <c r="U238" s="78">
        <f>R238/'סכום נכסי הקרן'!$C$42</f>
        <v>1.2257666960704074E-3</v>
      </c>
    </row>
    <row r="239" spans="2:21">
      <c r="B239" t="s">
        <v>866</v>
      </c>
      <c r="C239" t="s">
        <v>867</v>
      </c>
      <c r="D239" t="s">
        <v>123</v>
      </c>
      <c r="E239" t="s">
        <v>851</v>
      </c>
      <c r="F239" t="s">
        <v>868</v>
      </c>
      <c r="G239" t="s">
        <v>869</v>
      </c>
      <c r="H239" t="s">
        <v>870</v>
      </c>
      <c r="I239" t="s">
        <v>214</v>
      </c>
      <c r="J239"/>
      <c r="K239" s="77">
        <v>5.33</v>
      </c>
      <c r="L239" t="s">
        <v>106</v>
      </c>
      <c r="M239" s="78">
        <v>8.5000000000000006E-2</v>
      </c>
      <c r="N239" s="78">
        <v>8.4699999999999998E-2</v>
      </c>
      <c r="O239" s="77">
        <v>29830.52</v>
      </c>
      <c r="P239" s="77">
        <v>101.6640554680242</v>
      </c>
      <c r="Q239" s="77">
        <v>0</v>
      </c>
      <c r="R239" s="77">
        <v>116.728301220521</v>
      </c>
      <c r="S239" s="78">
        <v>0</v>
      </c>
      <c r="T239" s="78">
        <f t="shared" si="7"/>
        <v>3.8937455102208661E-3</v>
      </c>
      <c r="U239" s="78">
        <f>R239/'סכום נכסי הקרן'!$C$42</f>
        <v>1.0527739229933821E-3</v>
      </c>
    </row>
    <row r="240" spans="2:21">
      <c r="B240" t="s">
        <v>871</v>
      </c>
      <c r="C240" t="s">
        <v>872</v>
      </c>
      <c r="D240" t="s">
        <v>123</v>
      </c>
      <c r="E240" t="s">
        <v>851</v>
      </c>
      <c r="F240" t="s">
        <v>873</v>
      </c>
      <c r="G240" t="s">
        <v>874</v>
      </c>
      <c r="H240" t="s">
        <v>870</v>
      </c>
      <c r="I240" t="s">
        <v>2060</v>
      </c>
      <c r="J240"/>
      <c r="K240" s="77">
        <v>5.61</v>
      </c>
      <c r="L240" t="s">
        <v>110</v>
      </c>
      <c r="M240" s="78">
        <v>4.3799999999999999E-2</v>
      </c>
      <c r="N240" s="78">
        <v>7.0699999999999999E-2</v>
      </c>
      <c r="O240" s="77">
        <v>7457.63</v>
      </c>
      <c r="P240" s="77">
        <v>86.422236392795199</v>
      </c>
      <c r="Q240" s="77">
        <v>0</v>
      </c>
      <c r="R240" s="77">
        <v>26.150792922704301</v>
      </c>
      <c r="S240" s="78">
        <v>0</v>
      </c>
      <c r="T240" s="78">
        <f t="shared" si="7"/>
        <v>8.7232086363640642E-4</v>
      </c>
      <c r="U240" s="78">
        <f>R240/'סכום נכסי הקרן'!$C$42</f>
        <v>2.3585430925283623E-4</v>
      </c>
    </row>
    <row r="241" spans="2:21">
      <c r="B241" t="s">
        <v>875</v>
      </c>
      <c r="C241" t="s">
        <v>876</v>
      </c>
      <c r="D241" t="s">
        <v>123</v>
      </c>
      <c r="E241" t="s">
        <v>851</v>
      </c>
      <c r="F241" t="s">
        <v>873</v>
      </c>
      <c r="G241" t="s">
        <v>874</v>
      </c>
      <c r="H241" t="s">
        <v>870</v>
      </c>
      <c r="I241" t="s">
        <v>2060</v>
      </c>
      <c r="J241"/>
      <c r="K241" s="77">
        <v>4.82</v>
      </c>
      <c r="L241" t="s">
        <v>110</v>
      </c>
      <c r="M241" s="78">
        <v>7.3800000000000004E-2</v>
      </c>
      <c r="N241" s="78">
        <v>6.93E-2</v>
      </c>
      <c r="O241" s="77">
        <v>15288.14</v>
      </c>
      <c r="P241" s="77">
        <v>101.42931951303429</v>
      </c>
      <c r="Q241" s="77">
        <v>0</v>
      </c>
      <c r="R241" s="77">
        <v>62.918258213971498</v>
      </c>
      <c r="S241" s="78">
        <v>0</v>
      </c>
      <c r="T241" s="78">
        <f t="shared" si="7"/>
        <v>2.0987856661148726E-3</v>
      </c>
      <c r="U241" s="78">
        <f>R241/'סכום נכסי הקרן'!$C$42</f>
        <v>5.6746051159175528E-4</v>
      </c>
    </row>
    <row r="242" spans="2:21">
      <c r="B242" t="s">
        <v>877</v>
      </c>
      <c r="C242" t="s">
        <v>878</v>
      </c>
      <c r="D242" t="s">
        <v>123</v>
      </c>
      <c r="E242" t="s">
        <v>851</v>
      </c>
      <c r="F242" t="s">
        <v>873</v>
      </c>
      <c r="G242" t="s">
        <v>874</v>
      </c>
      <c r="H242" t="s">
        <v>870</v>
      </c>
      <c r="I242" t="s">
        <v>2060</v>
      </c>
      <c r="J242"/>
      <c r="K242" s="77">
        <v>5.91</v>
      </c>
      <c r="L242" t="s">
        <v>106</v>
      </c>
      <c r="M242" s="78">
        <v>8.1299999999999997E-2</v>
      </c>
      <c r="N242" s="78">
        <v>7.5300000000000006E-2</v>
      </c>
      <c r="O242" s="77">
        <v>14169.5</v>
      </c>
      <c r="P242" s="77">
        <v>103.26581964783514</v>
      </c>
      <c r="Q242" s="77">
        <v>0</v>
      </c>
      <c r="R242" s="77">
        <v>56.319531462435002</v>
      </c>
      <c r="S242" s="78">
        <v>0</v>
      </c>
      <c r="T242" s="78">
        <f t="shared" si="7"/>
        <v>1.8786697011491066E-3</v>
      </c>
      <c r="U242" s="78">
        <f>R242/'סכום נכסי הקרן'!$C$42</f>
        <v>5.0794651733039478E-4</v>
      </c>
    </row>
    <row r="243" spans="2:21">
      <c r="B243" s="79" t="s">
        <v>319</v>
      </c>
      <c r="C243" s="16"/>
      <c r="D243" s="16"/>
      <c r="E243" s="16"/>
      <c r="F243" s="16"/>
      <c r="K243" s="81">
        <v>4.91</v>
      </c>
      <c r="N243" s="80">
        <v>7.7100000000000002E-2</v>
      </c>
      <c r="O243" s="81">
        <v>1423994.97</v>
      </c>
      <c r="Q243" s="81">
        <v>0</v>
      </c>
      <c r="R243" s="81">
        <v>5200.8887217608117</v>
      </c>
      <c r="T243" s="80">
        <f t="shared" si="7"/>
        <v>0.17348780799316862</v>
      </c>
      <c r="U243" s="80">
        <f>R243/'סכום נכסי הקרן'!$C$42</f>
        <v>4.6906876613549059E-2</v>
      </c>
    </row>
    <row r="244" spans="2:21">
      <c r="B244" t="s">
        <v>879</v>
      </c>
      <c r="C244" t="s">
        <v>880</v>
      </c>
      <c r="D244" t="s">
        <v>123</v>
      </c>
      <c r="E244" t="s">
        <v>851</v>
      </c>
      <c r="F244"/>
      <c r="G244" t="s">
        <v>881</v>
      </c>
      <c r="H244" t="s">
        <v>882</v>
      </c>
      <c r="I244" t="s">
        <v>214</v>
      </c>
      <c r="J244"/>
      <c r="K244" s="77">
        <v>7.28</v>
      </c>
      <c r="L244" t="s">
        <v>110</v>
      </c>
      <c r="M244" s="78">
        <v>4.2500000000000003E-2</v>
      </c>
      <c r="N244" s="78">
        <v>5.57E-2</v>
      </c>
      <c r="O244" s="77">
        <v>14915.26</v>
      </c>
      <c r="P244" s="77">
        <v>90.961191924244034</v>
      </c>
      <c r="Q244" s="77">
        <v>0</v>
      </c>
      <c r="R244" s="77">
        <v>55.048501249189499</v>
      </c>
      <c r="S244" s="78">
        <v>0</v>
      </c>
      <c r="T244" s="78">
        <f t="shared" si="7"/>
        <v>1.8362715154954831E-3</v>
      </c>
      <c r="U244" s="78">
        <f>R244/'סכום נכסי הקרן'!$C$42</f>
        <v>4.9648308087282432E-4</v>
      </c>
    </row>
    <row r="245" spans="2:21">
      <c r="B245" t="s">
        <v>883</v>
      </c>
      <c r="C245" t="s">
        <v>884</v>
      </c>
      <c r="D245" t="s">
        <v>123</v>
      </c>
      <c r="E245" t="s">
        <v>851</v>
      </c>
      <c r="F245"/>
      <c r="G245" t="s">
        <v>881</v>
      </c>
      <c r="H245" t="s">
        <v>885</v>
      </c>
      <c r="I245" t="s">
        <v>214</v>
      </c>
      <c r="J245"/>
      <c r="K245" s="77">
        <v>0.94</v>
      </c>
      <c r="L245" t="s">
        <v>106</v>
      </c>
      <c r="M245" s="78">
        <v>4.4999999999999998E-2</v>
      </c>
      <c r="N245" s="78">
        <v>8.7599999999999997E-2</v>
      </c>
      <c r="O245" s="77">
        <v>9.69</v>
      </c>
      <c r="P245" s="77">
        <v>91.944590299277607</v>
      </c>
      <c r="Q245" s="77">
        <v>0</v>
      </c>
      <c r="R245" s="77">
        <v>3.4292399149200001E-2</v>
      </c>
      <c r="S245" s="78">
        <v>0</v>
      </c>
      <c r="T245" s="78">
        <f t="shared" si="7"/>
        <v>1.1439031822252314E-6</v>
      </c>
      <c r="U245" s="78">
        <f>R245/'סכום נכסי הקרן'!$C$42</f>
        <v>3.0928355166374507E-7</v>
      </c>
    </row>
    <row r="246" spans="2:21">
      <c r="B246" t="s">
        <v>886</v>
      </c>
      <c r="C246" t="s">
        <v>887</v>
      </c>
      <c r="D246" t="s">
        <v>123</v>
      </c>
      <c r="E246" t="s">
        <v>851</v>
      </c>
      <c r="F246"/>
      <c r="G246" t="s">
        <v>881</v>
      </c>
      <c r="H246" t="s">
        <v>888</v>
      </c>
      <c r="I246" t="s">
        <v>310</v>
      </c>
      <c r="J246"/>
      <c r="K246" s="77">
        <v>6.63</v>
      </c>
      <c r="L246" t="s">
        <v>106</v>
      </c>
      <c r="M246" s="78">
        <v>0.03</v>
      </c>
      <c r="N246" s="78">
        <v>7.0999999999999994E-2</v>
      </c>
      <c r="O246" s="77">
        <v>27593.23</v>
      </c>
      <c r="P246" s="77">
        <v>77.45000000906019</v>
      </c>
      <c r="Q246" s="77">
        <v>0</v>
      </c>
      <c r="R246" s="77">
        <v>82.256812097737495</v>
      </c>
      <c r="S246" s="78">
        <v>0</v>
      </c>
      <c r="T246" s="78">
        <f t="shared" si="7"/>
        <v>2.7438683630421914E-3</v>
      </c>
      <c r="U246" s="78">
        <f>R246/'סכום נכסי הקרן'!$C$42</f>
        <v>7.4187515674939484E-4</v>
      </c>
    </row>
    <row r="247" spans="2:21">
      <c r="B247" t="s">
        <v>889</v>
      </c>
      <c r="C247" t="s">
        <v>890</v>
      </c>
      <c r="D247" t="s">
        <v>123</v>
      </c>
      <c r="E247" t="s">
        <v>851</v>
      </c>
      <c r="F247"/>
      <c r="G247" t="s">
        <v>881</v>
      </c>
      <c r="H247" t="s">
        <v>888</v>
      </c>
      <c r="I247" t="s">
        <v>310</v>
      </c>
      <c r="J247"/>
      <c r="K247" s="77">
        <v>7.26</v>
      </c>
      <c r="L247" t="s">
        <v>106</v>
      </c>
      <c r="M247" s="78">
        <v>3.5000000000000003E-2</v>
      </c>
      <c r="N247" s="78">
        <v>7.0499999999999993E-2</v>
      </c>
      <c r="O247" s="77">
        <v>11186.45</v>
      </c>
      <c r="P247" s="77">
        <v>78.41544405955419</v>
      </c>
      <c r="Q247" s="77">
        <v>0</v>
      </c>
      <c r="R247" s="77">
        <v>33.763060197258</v>
      </c>
      <c r="S247" s="78">
        <v>0</v>
      </c>
      <c r="T247" s="78">
        <f t="shared" si="7"/>
        <v>1.1262458433797414E-3</v>
      </c>
      <c r="U247" s="78">
        <f>R247/'סכום נכסי הקרן'!$C$42</f>
        <v>3.0450943742407673E-4</v>
      </c>
    </row>
    <row r="248" spans="2:21">
      <c r="B248" t="s">
        <v>891</v>
      </c>
      <c r="C248" t="s">
        <v>892</v>
      </c>
      <c r="D248" t="s">
        <v>123</v>
      </c>
      <c r="E248" t="s">
        <v>851</v>
      </c>
      <c r="F248"/>
      <c r="G248" t="s">
        <v>881</v>
      </c>
      <c r="H248" t="s">
        <v>893</v>
      </c>
      <c r="I248" t="s">
        <v>310</v>
      </c>
      <c r="J248"/>
      <c r="K248" s="77">
        <v>3.78</v>
      </c>
      <c r="L248" t="s">
        <v>106</v>
      </c>
      <c r="M248" s="78">
        <v>3.2000000000000001E-2</v>
      </c>
      <c r="N248" s="78">
        <v>0.12590000000000001</v>
      </c>
      <c r="O248" s="77">
        <v>23864.42</v>
      </c>
      <c r="P248" s="77">
        <v>72.494555542518953</v>
      </c>
      <c r="Q248" s="77">
        <v>0</v>
      </c>
      <c r="R248" s="77">
        <v>66.589259660218204</v>
      </c>
      <c r="S248" s="78">
        <v>0</v>
      </c>
      <c r="T248" s="78">
        <f t="shared" si="7"/>
        <v>2.2212405056857283E-3</v>
      </c>
      <c r="U248" s="78">
        <f>R248/'סכום נכסי הקרן'!$C$42</f>
        <v>6.0056931685551341E-4</v>
      </c>
    </row>
    <row r="249" spans="2:21">
      <c r="B249" t="s">
        <v>894</v>
      </c>
      <c r="C249" t="s">
        <v>895</v>
      </c>
      <c r="D249" t="s">
        <v>123</v>
      </c>
      <c r="E249" t="s">
        <v>851</v>
      </c>
      <c r="F249"/>
      <c r="G249" t="s">
        <v>881</v>
      </c>
      <c r="H249" t="s">
        <v>896</v>
      </c>
      <c r="I249" t="s">
        <v>2060</v>
      </c>
      <c r="J249"/>
      <c r="K249" s="77">
        <v>7.35</v>
      </c>
      <c r="L249" t="s">
        <v>110</v>
      </c>
      <c r="M249" s="78">
        <v>4.2500000000000003E-2</v>
      </c>
      <c r="N249" s="78">
        <v>5.6800000000000003E-2</v>
      </c>
      <c r="O249" s="77">
        <v>29830.52</v>
      </c>
      <c r="P249" s="77">
        <v>91.418054875342435</v>
      </c>
      <c r="Q249" s="77">
        <v>0</v>
      </c>
      <c r="R249" s="77">
        <v>110.64997723853401</v>
      </c>
      <c r="S249" s="78">
        <v>0</v>
      </c>
      <c r="T249" s="78">
        <f t="shared" si="7"/>
        <v>3.6909887968355013E-3</v>
      </c>
      <c r="U249" s="78">
        <f>R249/'סכום נכסי הקרן'!$C$42</f>
        <v>9.9795344743748311E-4</v>
      </c>
    </row>
    <row r="250" spans="2:21">
      <c r="B250" t="s">
        <v>897</v>
      </c>
      <c r="C250" t="s">
        <v>898</v>
      </c>
      <c r="D250" t="s">
        <v>123</v>
      </c>
      <c r="E250" t="s">
        <v>851</v>
      </c>
      <c r="F250"/>
      <c r="G250" t="s">
        <v>899</v>
      </c>
      <c r="H250" t="s">
        <v>896</v>
      </c>
      <c r="I250" t="s">
        <v>214</v>
      </c>
      <c r="J250"/>
      <c r="K250" s="77">
        <v>7.64</v>
      </c>
      <c r="L250" t="s">
        <v>106</v>
      </c>
      <c r="M250" s="78">
        <v>5.8799999999999998E-2</v>
      </c>
      <c r="N250" s="78">
        <v>6.4899999999999999E-2</v>
      </c>
      <c r="O250" s="77">
        <v>14915.26</v>
      </c>
      <c r="P250" s="77">
        <v>97.176208357078593</v>
      </c>
      <c r="Q250" s="77">
        <v>0</v>
      </c>
      <c r="R250" s="77">
        <v>55.7877298340754</v>
      </c>
      <c r="S250" s="78">
        <v>0</v>
      </c>
      <c r="T250" s="78">
        <f t="shared" si="7"/>
        <v>1.8609302139716019E-3</v>
      </c>
      <c r="U250" s="78">
        <f>R250/'סכום נכסי הקרן'!$C$42</f>
        <v>5.0315019218312202E-4</v>
      </c>
    </row>
    <row r="251" spans="2:21">
      <c r="B251" t="s">
        <v>900</v>
      </c>
      <c r="C251" t="s">
        <v>901</v>
      </c>
      <c r="D251" t="s">
        <v>123</v>
      </c>
      <c r="E251" t="s">
        <v>851</v>
      </c>
      <c r="F251"/>
      <c r="G251" t="s">
        <v>902</v>
      </c>
      <c r="H251" t="s">
        <v>896</v>
      </c>
      <c r="I251" t="s">
        <v>214</v>
      </c>
      <c r="J251"/>
      <c r="K251" s="77">
        <v>3.57</v>
      </c>
      <c r="L251" t="s">
        <v>113</v>
      </c>
      <c r="M251" s="78">
        <v>4.6300000000000001E-2</v>
      </c>
      <c r="N251" s="78">
        <v>7.0099999999999996E-2</v>
      </c>
      <c r="O251" s="77">
        <v>22372.89</v>
      </c>
      <c r="P251" s="77">
        <v>92.05065268233119</v>
      </c>
      <c r="Q251" s="77">
        <v>0</v>
      </c>
      <c r="R251" s="77">
        <v>96.799817281210693</v>
      </c>
      <c r="S251" s="78">
        <v>0</v>
      </c>
      <c r="T251" s="78">
        <f t="shared" si="7"/>
        <v>3.2289843164671392E-3</v>
      </c>
      <c r="U251" s="78">
        <f>R251/'סכום נכסי הקרן'!$C$42</f>
        <v>8.7303869171932356E-4</v>
      </c>
    </row>
    <row r="252" spans="2:21">
      <c r="B252" t="s">
        <v>903</v>
      </c>
      <c r="C252" t="s">
        <v>904</v>
      </c>
      <c r="D252" t="s">
        <v>123</v>
      </c>
      <c r="E252" t="s">
        <v>851</v>
      </c>
      <c r="F252"/>
      <c r="G252" t="s">
        <v>902</v>
      </c>
      <c r="H252" t="s">
        <v>852</v>
      </c>
      <c r="I252" t="s">
        <v>214</v>
      </c>
      <c r="J252"/>
      <c r="K252" s="77">
        <v>6.85</v>
      </c>
      <c r="L252" t="s">
        <v>106</v>
      </c>
      <c r="M252" s="78">
        <v>6.7400000000000002E-2</v>
      </c>
      <c r="N252" s="78">
        <v>6.6799999999999998E-2</v>
      </c>
      <c r="O252" s="77">
        <v>11186.45</v>
      </c>
      <c r="P252" s="77">
        <v>101.79805569237783</v>
      </c>
      <c r="Q252" s="77">
        <v>0</v>
      </c>
      <c r="R252" s="77">
        <v>43.830828525248997</v>
      </c>
      <c r="S252" s="78">
        <v>0</v>
      </c>
      <c r="T252" s="78">
        <f t="shared" si="7"/>
        <v>1.4620798040830701E-3</v>
      </c>
      <c r="U252" s="78">
        <f>R252/'סכום נכסי הקרן'!$C$42</f>
        <v>3.9531075850579117E-4</v>
      </c>
    </row>
    <row r="253" spans="2:21">
      <c r="B253" t="s">
        <v>905</v>
      </c>
      <c r="C253" t="s">
        <v>906</v>
      </c>
      <c r="D253" t="s">
        <v>123</v>
      </c>
      <c r="E253" t="s">
        <v>851</v>
      </c>
      <c r="F253"/>
      <c r="G253" t="s">
        <v>902</v>
      </c>
      <c r="H253" t="s">
        <v>852</v>
      </c>
      <c r="I253" t="s">
        <v>214</v>
      </c>
      <c r="J253"/>
      <c r="K253" s="77">
        <v>5.17</v>
      </c>
      <c r="L253" t="s">
        <v>106</v>
      </c>
      <c r="M253" s="78">
        <v>3.9300000000000002E-2</v>
      </c>
      <c r="N253" s="78">
        <v>6.8599999999999994E-2</v>
      </c>
      <c r="O253" s="77">
        <v>23230.52</v>
      </c>
      <c r="P253" s="77">
        <v>85.446799908052</v>
      </c>
      <c r="Q253" s="77">
        <v>0</v>
      </c>
      <c r="R253" s="77">
        <v>76.401633640758007</v>
      </c>
      <c r="S253" s="78">
        <v>0</v>
      </c>
      <c r="T253" s="78">
        <f t="shared" si="7"/>
        <v>2.548555190572259E-3</v>
      </c>
      <c r="U253" s="78">
        <f>R253/'סכום נכסי הקרן'!$C$42</f>
        <v>6.8906723331071333E-4</v>
      </c>
    </row>
    <row r="254" spans="2:21">
      <c r="B254" t="s">
        <v>907</v>
      </c>
      <c r="C254" t="s">
        <v>908</v>
      </c>
      <c r="D254" t="s">
        <v>123</v>
      </c>
      <c r="E254" t="s">
        <v>851</v>
      </c>
      <c r="F254"/>
      <c r="G254" t="s">
        <v>909</v>
      </c>
      <c r="H254" t="s">
        <v>852</v>
      </c>
      <c r="I254" t="s">
        <v>2060</v>
      </c>
      <c r="J254"/>
      <c r="K254" s="77">
        <v>2.8</v>
      </c>
      <c r="L254" t="s">
        <v>106</v>
      </c>
      <c r="M254" s="78">
        <v>4.7500000000000001E-2</v>
      </c>
      <c r="N254" s="78">
        <v>8.6099999999999996E-2</v>
      </c>
      <c r="O254" s="77">
        <v>17152.55</v>
      </c>
      <c r="P254" s="77">
        <v>89.601777575345935</v>
      </c>
      <c r="Q254" s="77">
        <v>0</v>
      </c>
      <c r="R254" s="77">
        <v>59.155241353375501</v>
      </c>
      <c r="S254" s="78">
        <v>0</v>
      </c>
      <c r="T254" s="78">
        <f t="shared" si="7"/>
        <v>1.9732614371778786E-3</v>
      </c>
      <c r="U254" s="78">
        <f>R254/'סכום נכסי הקרן'!$C$42</f>
        <v>5.3352181822264948E-4</v>
      </c>
    </row>
    <row r="255" spans="2:21">
      <c r="B255" t="s">
        <v>910</v>
      </c>
      <c r="C255" t="s">
        <v>911</v>
      </c>
      <c r="D255" t="s">
        <v>123</v>
      </c>
      <c r="E255" t="s">
        <v>851</v>
      </c>
      <c r="F255"/>
      <c r="G255" t="s">
        <v>909</v>
      </c>
      <c r="H255" t="s">
        <v>852</v>
      </c>
      <c r="I255" t="s">
        <v>2060</v>
      </c>
      <c r="J255"/>
      <c r="K255" s="77">
        <v>5.91</v>
      </c>
      <c r="L255" t="s">
        <v>106</v>
      </c>
      <c r="M255" s="78">
        <v>5.1299999999999998E-2</v>
      </c>
      <c r="N255" s="78">
        <v>8.2199999999999995E-2</v>
      </c>
      <c r="O255" s="77">
        <v>12267.8</v>
      </c>
      <c r="P255" s="77">
        <v>83.415944195373257</v>
      </c>
      <c r="Q255" s="77">
        <v>0</v>
      </c>
      <c r="R255" s="77">
        <v>39.387976326497999</v>
      </c>
      <c r="S255" s="78">
        <v>0</v>
      </c>
      <c r="T255" s="78">
        <f t="shared" si="7"/>
        <v>1.3138780773331879E-3</v>
      </c>
      <c r="U255" s="78">
        <f>R255/'סכום נכסי הקרן'!$C$42</f>
        <v>3.5524062221791222E-4</v>
      </c>
    </row>
    <row r="256" spans="2:21">
      <c r="B256" t="s">
        <v>912</v>
      </c>
      <c r="C256" t="s">
        <v>913</v>
      </c>
      <c r="D256" t="s">
        <v>123</v>
      </c>
      <c r="E256" t="s">
        <v>851</v>
      </c>
      <c r="F256"/>
      <c r="G256" t="s">
        <v>914</v>
      </c>
      <c r="H256" t="s">
        <v>855</v>
      </c>
      <c r="I256" t="s">
        <v>2060</v>
      </c>
      <c r="J256"/>
      <c r="K256" s="77">
        <v>7.15</v>
      </c>
      <c r="L256" t="s">
        <v>106</v>
      </c>
      <c r="M256" s="78">
        <v>3.3000000000000002E-2</v>
      </c>
      <c r="N256" s="78">
        <v>6.5000000000000002E-2</v>
      </c>
      <c r="O256" s="77">
        <v>22372.89</v>
      </c>
      <c r="P256" s="77">
        <v>79.729666673371213</v>
      </c>
      <c r="Q256" s="77">
        <v>0</v>
      </c>
      <c r="R256" s="77">
        <v>68.657810064847794</v>
      </c>
      <c r="S256" s="78">
        <v>0</v>
      </c>
      <c r="T256" s="78">
        <f t="shared" si="7"/>
        <v>2.2902418426920448E-3</v>
      </c>
      <c r="U256" s="78">
        <f>R256/'סכום נכסי הקרן'!$C$42</f>
        <v>6.1922559730867739E-4</v>
      </c>
    </row>
    <row r="257" spans="2:21">
      <c r="B257" t="s">
        <v>915</v>
      </c>
      <c r="C257" t="s">
        <v>916</v>
      </c>
      <c r="D257" t="s">
        <v>123</v>
      </c>
      <c r="E257" t="s">
        <v>851</v>
      </c>
      <c r="F257"/>
      <c r="G257" t="s">
        <v>881</v>
      </c>
      <c r="H257" t="s">
        <v>917</v>
      </c>
      <c r="I257" t="s">
        <v>310</v>
      </c>
      <c r="J257"/>
      <c r="K257" s="77">
        <v>6.62</v>
      </c>
      <c r="L257" t="s">
        <v>110</v>
      </c>
      <c r="M257" s="78">
        <v>5.8000000000000003E-2</v>
      </c>
      <c r="N257" s="78">
        <v>5.3900000000000003E-2</v>
      </c>
      <c r="O257" s="77">
        <v>11186.45</v>
      </c>
      <c r="P257" s="77">
        <v>103.26079432706533</v>
      </c>
      <c r="Q257" s="77">
        <v>0</v>
      </c>
      <c r="R257" s="77">
        <v>46.869063492802503</v>
      </c>
      <c r="S257" s="78">
        <v>0</v>
      </c>
      <c r="T257" s="78">
        <f t="shared" si="7"/>
        <v>1.5634272377406393E-3</v>
      </c>
      <c r="U257" s="78">
        <f>R257/'סכום נכסי הקרן'!$C$42</f>
        <v>4.2271263544842126E-4</v>
      </c>
    </row>
    <row r="258" spans="2:21">
      <c r="B258" t="s">
        <v>918</v>
      </c>
      <c r="C258" t="s">
        <v>919</v>
      </c>
      <c r="D258" t="s">
        <v>123</v>
      </c>
      <c r="E258" t="s">
        <v>851</v>
      </c>
      <c r="F258"/>
      <c r="G258" t="s">
        <v>902</v>
      </c>
      <c r="H258" t="s">
        <v>855</v>
      </c>
      <c r="I258" t="s">
        <v>214</v>
      </c>
      <c r="J258"/>
      <c r="K258" s="77">
        <v>7.19</v>
      </c>
      <c r="L258" t="s">
        <v>106</v>
      </c>
      <c r="M258" s="78">
        <v>6.1699999999999998E-2</v>
      </c>
      <c r="N258" s="78">
        <v>6.7900000000000002E-2</v>
      </c>
      <c r="O258" s="77">
        <v>11186.45</v>
      </c>
      <c r="P258" s="77">
        <v>97.597450272427807</v>
      </c>
      <c r="Q258" s="77">
        <v>0</v>
      </c>
      <c r="R258" s="77">
        <v>42.022188717623997</v>
      </c>
      <c r="S258" s="78">
        <v>0</v>
      </c>
      <c r="T258" s="78">
        <f t="shared" si="7"/>
        <v>1.401748392960739E-3</v>
      </c>
      <c r="U258" s="78">
        <f>R258/'סכום נכסי הקרן'!$C$42</f>
        <v>3.7899861478703526E-4</v>
      </c>
    </row>
    <row r="259" spans="2:21">
      <c r="B259" t="s">
        <v>920</v>
      </c>
      <c r="C259" t="s">
        <v>921</v>
      </c>
      <c r="D259" t="s">
        <v>123</v>
      </c>
      <c r="E259" t="s">
        <v>851</v>
      </c>
      <c r="F259"/>
      <c r="G259" t="s">
        <v>922</v>
      </c>
      <c r="H259" t="s">
        <v>855</v>
      </c>
      <c r="I259" t="s">
        <v>2060</v>
      </c>
      <c r="J259"/>
      <c r="K259" s="77">
        <v>6.93</v>
      </c>
      <c r="L259" t="s">
        <v>106</v>
      </c>
      <c r="M259" s="78">
        <v>6.4000000000000001E-2</v>
      </c>
      <c r="N259" s="78">
        <v>6.7500000000000004E-2</v>
      </c>
      <c r="O259" s="77">
        <v>9694.92</v>
      </c>
      <c r="P259" s="77">
        <v>98.832999504895341</v>
      </c>
      <c r="Q259" s="77">
        <v>0</v>
      </c>
      <c r="R259" s="77">
        <v>36.880272126824401</v>
      </c>
      <c r="S259" s="78">
        <v>0</v>
      </c>
      <c r="T259" s="78">
        <f t="shared" si="7"/>
        <v>1.2302277383293295E-3</v>
      </c>
      <c r="U259" s="78">
        <f>R259/'סכום נכסי הקרן'!$C$42</f>
        <v>3.3262360851692613E-4</v>
      </c>
    </row>
    <row r="260" spans="2:21">
      <c r="B260" t="s">
        <v>923</v>
      </c>
      <c r="C260" t="s">
        <v>924</v>
      </c>
      <c r="D260" t="s">
        <v>123</v>
      </c>
      <c r="E260" t="s">
        <v>851</v>
      </c>
      <c r="F260"/>
      <c r="G260" t="s">
        <v>902</v>
      </c>
      <c r="H260" t="s">
        <v>855</v>
      </c>
      <c r="I260" t="s">
        <v>214</v>
      </c>
      <c r="J260"/>
      <c r="K260" s="77">
        <v>4.3499999999999996</v>
      </c>
      <c r="L260" t="s">
        <v>110</v>
      </c>
      <c r="M260" s="78">
        <v>4.1300000000000003E-2</v>
      </c>
      <c r="N260" s="78">
        <v>5.45E-2</v>
      </c>
      <c r="O260" s="77">
        <v>22149.16</v>
      </c>
      <c r="P260" s="77">
        <v>94.022547731832717</v>
      </c>
      <c r="Q260" s="77">
        <v>0</v>
      </c>
      <c r="R260" s="77">
        <v>84.498267393459003</v>
      </c>
      <c r="S260" s="78">
        <v>0</v>
      </c>
      <c r="T260" s="78">
        <f t="shared" si="7"/>
        <v>2.8186373471087742E-3</v>
      </c>
      <c r="U260" s="78">
        <f>R260/'סכום נכסי הקרן'!$C$42</f>
        <v>7.6209086845099015E-4</v>
      </c>
    </row>
    <row r="261" spans="2:21">
      <c r="B261" t="s">
        <v>925</v>
      </c>
      <c r="C261" t="s">
        <v>926</v>
      </c>
      <c r="D261" t="s">
        <v>123</v>
      </c>
      <c r="E261" t="s">
        <v>851</v>
      </c>
      <c r="F261"/>
      <c r="G261" t="s">
        <v>927</v>
      </c>
      <c r="H261" t="s">
        <v>855</v>
      </c>
      <c r="I261" t="s">
        <v>214</v>
      </c>
      <c r="J261"/>
      <c r="K261" s="77">
        <v>6.95</v>
      </c>
      <c r="L261" t="s">
        <v>106</v>
      </c>
      <c r="M261" s="78">
        <v>6.8000000000000005E-2</v>
      </c>
      <c r="N261" s="78">
        <v>7.0699999999999999E-2</v>
      </c>
      <c r="O261" s="77">
        <v>35796.620000000003</v>
      </c>
      <c r="P261" s="77">
        <v>98.87683345801922</v>
      </c>
      <c r="Q261" s="77">
        <v>0</v>
      </c>
      <c r="R261" s="77">
        <v>136.233678148509</v>
      </c>
      <c r="S261" s="78">
        <v>0</v>
      </c>
      <c r="T261" s="78">
        <f t="shared" si="7"/>
        <v>4.5443929799808989E-3</v>
      </c>
      <c r="U261" s="78">
        <f>R261/'סכום נכסי הקרן'!$C$42</f>
        <v>1.2286931471509293E-3</v>
      </c>
    </row>
    <row r="262" spans="2:21">
      <c r="B262" t="s">
        <v>928</v>
      </c>
      <c r="C262" t="s">
        <v>929</v>
      </c>
      <c r="D262" t="s">
        <v>123</v>
      </c>
      <c r="E262" t="s">
        <v>851</v>
      </c>
      <c r="F262"/>
      <c r="G262" t="s">
        <v>881</v>
      </c>
      <c r="H262" t="s">
        <v>855</v>
      </c>
      <c r="I262" t="s">
        <v>2060</v>
      </c>
      <c r="J262"/>
      <c r="K262" s="77">
        <v>6.83</v>
      </c>
      <c r="L262" t="s">
        <v>106</v>
      </c>
      <c r="M262" s="78">
        <v>0.06</v>
      </c>
      <c r="N262" s="78">
        <v>7.3200000000000001E-2</v>
      </c>
      <c r="O262" s="77">
        <v>18644.080000000002</v>
      </c>
      <c r="P262" s="77">
        <v>91.490835791307475</v>
      </c>
      <c r="Q262" s="77">
        <v>0</v>
      </c>
      <c r="R262" s="77">
        <v>65.654797153142397</v>
      </c>
      <c r="S262" s="78">
        <v>0</v>
      </c>
      <c r="T262" s="78">
        <f t="shared" si="7"/>
        <v>2.1900693230903242E-3</v>
      </c>
      <c r="U262" s="78">
        <f>R262/'סכום נכסי הקרן'!$C$42</f>
        <v>5.9214138850242361E-4</v>
      </c>
    </row>
    <row r="263" spans="2:21">
      <c r="B263" t="s">
        <v>930</v>
      </c>
      <c r="C263" t="s">
        <v>931</v>
      </c>
      <c r="D263" t="s">
        <v>123</v>
      </c>
      <c r="E263" t="s">
        <v>851</v>
      </c>
      <c r="F263"/>
      <c r="G263" t="s">
        <v>922</v>
      </c>
      <c r="H263" t="s">
        <v>855</v>
      </c>
      <c r="I263" t="s">
        <v>214</v>
      </c>
      <c r="J263"/>
      <c r="K263" s="77">
        <v>6.84</v>
      </c>
      <c r="L263" t="s">
        <v>106</v>
      </c>
      <c r="M263" s="78">
        <v>6.3799999999999996E-2</v>
      </c>
      <c r="N263" s="78">
        <v>6.6199999999999995E-2</v>
      </c>
      <c r="O263" s="77">
        <v>6264.41</v>
      </c>
      <c r="P263" s="77">
        <v>98.030451696169308</v>
      </c>
      <c r="Q263" s="77">
        <v>0</v>
      </c>
      <c r="R263" s="77">
        <v>23.6368222341159</v>
      </c>
      <c r="S263" s="78">
        <v>0</v>
      </c>
      <c r="T263" s="78">
        <f t="shared" si="7"/>
        <v>7.88461491237718E-4</v>
      </c>
      <c r="U263" s="78">
        <f>R263/'סכום נכסי הקרן'!$C$42</f>
        <v>2.1318077801454985E-4</v>
      </c>
    </row>
    <row r="264" spans="2:21">
      <c r="B264" t="s">
        <v>932</v>
      </c>
      <c r="C264" t="s">
        <v>933</v>
      </c>
      <c r="D264" t="s">
        <v>123</v>
      </c>
      <c r="E264" t="s">
        <v>851</v>
      </c>
      <c r="F264"/>
      <c r="G264" t="s">
        <v>902</v>
      </c>
      <c r="H264" t="s">
        <v>855</v>
      </c>
      <c r="I264" t="s">
        <v>214</v>
      </c>
      <c r="J264"/>
      <c r="K264" s="77">
        <v>3.46</v>
      </c>
      <c r="L264" t="s">
        <v>106</v>
      </c>
      <c r="M264" s="78">
        <v>8.1299999999999997E-2</v>
      </c>
      <c r="N264" s="78">
        <v>8.1600000000000006E-2</v>
      </c>
      <c r="O264" s="77">
        <v>14915.26</v>
      </c>
      <c r="P264" s="77">
        <v>100.72102780105745</v>
      </c>
      <c r="Q264" s="77">
        <v>0</v>
      </c>
      <c r="R264" s="77">
        <v>57.822769405948797</v>
      </c>
      <c r="S264" s="78">
        <v>0</v>
      </c>
      <c r="T264" s="78">
        <f t="shared" si="7"/>
        <v>1.9288137187707859E-3</v>
      </c>
      <c r="U264" s="78">
        <f>R264/'סכום נכסי הקרן'!$C$42</f>
        <v>5.2150423804112251E-4</v>
      </c>
    </row>
    <row r="265" spans="2:21">
      <c r="B265" t="s">
        <v>934</v>
      </c>
      <c r="C265" t="s">
        <v>935</v>
      </c>
      <c r="D265" t="s">
        <v>123</v>
      </c>
      <c r="E265" t="s">
        <v>851</v>
      </c>
      <c r="F265"/>
      <c r="G265" t="s">
        <v>902</v>
      </c>
      <c r="H265" t="s">
        <v>862</v>
      </c>
      <c r="I265" t="s">
        <v>214</v>
      </c>
      <c r="J265"/>
      <c r="K265" s="77">
        <v>4.2</v>
      </c>
      <c r="L265" t="s">
        <v>110</v>
      </c>
      <c r="M265" s="78">
        <v>7.2499999999999995E-2</v>
      </c>
      <c r="N265" s="78">
        <v>7.5999999999999998E-2</v>
      </c>
      <c r="O265" s="77">
        <v>26623.74</v>
      </c>
      <c r="P265" s="77">
        <v>97.695694342718653</v>
      </c>
      <c r="Q265" s="77">
        <v>0</v>
      </c>
      <c r="R265" s="77">
        <v>105.53657985204801</v>
      </c>
      <c r="S265" s="78">
        <v>0</v>
      </c>
      <c r="T265" s="78">
        <f t="shared" si="7"/>
        <v>3.5204194669692947E-3</v>
      </c>
      <c r="U265" s="78">
        <f>R265/'סכום נכסי הקרן'!$C$42</f>
        <v>9.5183565620684531E-4</v>
      </c>
    </row>
    <row r="266" spans="2:21">
      <c r="B266" t="s">
        <v>936</v>
      </c>
      <c r="C266" t="s">
        <v>937</v>
      </c>
      <c r="D266" t="s">
        <v>123</v>
      </c>
      <c r="E266" t="s">
        <v>851</v>
      </c>
      <c r="F266"/>
      <c r="G266" t="s">
        <v>902</v>
      </c>
      <c r="H266" t="s">
        <v>862</v>
      </c>
      <c r="I266" t="s">
        <v>214</v>
      </c>
      <c r="J266"/>
      <c r="K266" s="77">
        <v>7</v>
      </c>
      <c r="L266" t="s">
        <v>106</v>
      </c>
      <c r="M266" s="78">
        <v>7.1199999999999999E-2</v>
      </c>
      <c r="N266" s="78">
        <v>7.6600000000000001E-2</v>
      </c>
      <c r="O266" s="77">
        <v>14915.26</v>
      </c>
      <c r="P266" s="77">
        <v>97.467524782001789</v>
      </c>
      <c r="Q266" s="77">
        <v>0</v>
      </c>
      <c r="R266" s="77">
        <v>55.954971201943202</v>
      </c>
      <c r="S266" s="78">
        <v>0</v>
      </c>
      <c r="T266" s="78">
        <f t="shared" si="7"/>
        <v>1.8665089409679644E-3</v>
      </c>
      <c r="U266" s="78">
        <f>R266/'סכום נכסי הקרן'!$C$42</f>
        <v>5.0465854404891633E-4</v>
      </c>
    </row>
    <row r="267" spans="2:21">
      <c r="B267" t="s">
        <v>938</v>
      </c>
      <c r="C267" t="s">
        <v>939</v>
      </c>
      <c r="D267" t="s">
        <v>123</v>
      </c>
      <c r="E267" t="s">
        <v>851</v>
      </c>
      <c r="F267"/>
      <c r="G267" t="s">
        <v>927</v>
      </c>
      <c r="H267" t="s">
        <v>862</v>
      </c>
      <c r="I267" t="s">
        <v>214</v>
      </c>
      <c r="J267"/>
      <c r="K267" s="77">
        <v>3.05</v>
      </c>
      <c r="L267" t="s">
        <v>106</v>
      </c>
      <c r="M267" s="78">
        <v>2.63E-2</v>
      </c>
      <c r="N267" s="78">
        <v>7.4999999999999997E-2</v>
      </c>
      <c r="O267" s="77">
        <v>18908.82</v>
      </c>
      <c r="P267" s="77">
        <v>86.6860415774226</v>
      </c>
      <c r="Q267" s="77">
        <v>0</v>
      </c>
      <c r="R267" s="77">
        <v>63.090142825382998</v>
      </c>
      <c r="S267" s="78">
        <v>0</v>
      </c>
      <c r="T267" s="78">
        <f t="shared" si="7"/>
        <v>2.104519279360003E-3</v>
      </c>
      <c r="U267" s="78">
        <f>R267/'סכום נכסי הקרן'!$C$42</f>
        <v>5.6901074092573678E-4</v>
      </c>
    </row>
    <row r="268" spans="2:21">
      <c r="B268" t="s">
        <v>940</v>
      </c>
      <c r="C268" t="s">
        <v>941</v>
      </c>
      <c r="D268" t="s">
        <v>123</v>
      </c>
      <c r="E268" t="s">
        <v>851</v>
      </c>
      <c r="F268"/>
      <c r="G268" t="s">
        <v>927</v>
      </c>
      <c r="H268" t="s">
        <v>862</v>
      </c>
      <c r="I268" t="s">
        <v>214</v>
      </c>
      <c r="J268"/>
      <c r="K268" s="77">
        <v>1.89</v>
      </c>
      <c r="L268" t="s">
        <v>106</v>
      </c>
      <c r="M268" s="78">
        <v>7.0499999999999993E-2</v>
      </c>
      <c r="N268" s="78">
        <v>7.0699999999999999E-2</v>
      </c>
      <c r="O268" s="77">
        <v>7457.63</v>
      </c>
      <c r="P268" s="77">
        <v>103.55541660017995</v>
      </c>
      <c r="Q268" s="77">
        <v>0</v>
      </c>
      <c r="R268" s="77">
        <v>29.724979507935</v>
      </c>
      <c r="S268" s="78">
        <v>0</v>
      </c>
      <c r="T268" s="78">
        <f t="shared" ref="T268:T331" si="8">R268/$R$11</f>
        <v>9.9154621707183408E-4</v>
      </c>
      <c r="U268" s="78">
        <f>R268/'סכום נכסי הקרן'!$C$42</f>
        <v>2.6808994014525375E-4</v>
      </c>
    </row>
    <row r="269" spans="2:21">
      <c r="B269" t="s">
        <v>942</v>
      </c>
      <c r="C269" t="s">
        <v>943</v>
      </c>
      <c r="D269" t="s">
        <v>123</v>
      </c>
      <c r="E269" t="s">
        <v>851</v>
      </c>
      <c r="F269"/>
      <c r="G269" t="s">
        <v>869</v>
      </c>
      <c r="H269" t="s">
        <v>862</v>
      </c>
      <c r="I269" t="s">
        <v>2060</v>
      </c>
      <c r="J269"/>
      <c r="K269" s="77">
        <v>3.4</v>
      </c>
      <c r="L269" t="s">
        <v>106</v>
      </c>
      <c r="M269" s="78">
        <v>5.5E-2</v>
      </c>
      <c r="N269" s="78">
        <v>9.5399999999999999E-2</v>
      </c>
      <c r="O269" s="77">
        <v>5220.34</v>
      </c>
      <c r="P269" s="77">
        <v>88.255277932088717</v>
      </c>
      <c r="Q269" s="77">
        <v>0</v>
      </c>
      <c r="R269" s="77">
        <v>17.733211242024002</v>
      </c>
      <c r="S269" s="78">
        <v>0</v>
      </c>
      <c r="T269" s="78">
        <f t="shared" si="8"/>
        <v>5.9153273827727306E-4</v>
      </c>
      <c r="U269" s="78">
        <f>R269/'סכום נכסי הקרן'!$C$42</f>
        <v>1.5993604097147527E-4</v>
      </c>
    </row>
    <row r="270" spans="2:21">
      <c r="B270" t="s">
        <v>944</v>
      </c>
      <c r="C270" t="s">
        <v>945</v>
      </c>
      <c r="D270" t="s">
        <v>123</v>
      </c>
      <c r="E270" t="s">
        <v>851</v>
      </c>
      <c r="F270"/>
      <c r="G270" t="s">
        <v>869</v>
      </c>
      <c r="H270" t="s">
        <v>862</v>
      </c>
      <c r="I270" t="s">
        <v>2060</v>
      </c>
      <c r="J270"/>
      <c r="K270" s="77">
        <v>2.98</v>
      </c>
      <c r="L270" t="s">
        <v>106</v>
      </c>
      <c r="M270" s="78">
        <v>0.06</v>
      </c>
      <c r="N270" s="78">
        <v>9.0700000000000003E-2</v>
      </c>
      <c r="O270" s="77">
        <v>23498.99</v>
      </c>
      <c r="P270" s="77">
        <v>92.206876817258959</v>
      </c>
      <c r="Q270" s="77">
        <v>0</v>
      </c>
      <c r="R270" s="77">
        <v>83.398918651247399</v>
      </c>
      <c r="S270" s="78">
        <v>0</v>
      </c>
      <c r="T270" s="78">
        <f t="shared" si="8"/>
        <v>2.781965998477849E-3</v>
      </c>
      <c r="U270" s="78">
        <f>R270/'סכום נכסי הקרן'!$C$42</f>
        <v>7.5217582920194398E-4</v>
      </c>
    </row>
    <row r="271" spans="2:21">
      <c r="B271" t="s">
        <v>946</v>
      </c>
      <c r="C271" t="s">
        <v>947</v>
      </c>
      <c r="D271" t="s">
        <v>123</v>
      </c>
      <c r="E271" t="s">
        <v>851</v>
      </c>
      <c r="F271"/>
      <c r="G271" t="s">
        <v>948</v>
      </c>
      <c r="H271" t="s">
        <v>862</v>
      </c>
      <c r="I271" t="s">
        <v>2060</v>
      </c>
      <c r="J271"/>
      <c r="K271" s="77">
        <v>6.14</v>
      </c>
      <c r="L271" t="s">
        <v>110</v>
      </c>
      <c r="M271" s="78">
        <v>6.6299999999999998E-2</v>
      </c>
      <c r="N271" s="78">
        <v>6.4799999999999996E-2</v>
      </c>
      <c r="O271" s="77">
        <v>29830.52</v>
      </c>
      <c r="P271" s="77">
        <v>101.65115057196455</v>
      </c>
      <c r="Q271" s="77">
        <v>0</v>
      </c>
      <c r="R271" s="77">
        <v>123.03584354749199</v>
      </c>
      <c r="S271" s="78">
        <v>0</v>
      </c>
      <c r="T271" s="78">
        <f t="shared" si="8"/>
        <v>4.1041483376360712E-3</v>
      </c>
      <c r="U271" s="78">
        <f>R271/'סכום נכסי הקרן'!$C$42</f>
        <v>1.1096617215013644E-3</v>
      </c>
    </row>
    <row r="272" spans="2:21">
      <c r="B272" t="s">
        <v>949</v>
      </c>
      <c r="C272" t="s">
        <v>950</v>
      </c>
      <c r="D272" t="s">
        <v>123</v>
      </c>
      <c r="E272" t="s">
        <v>851</v>
      </c>
      <c r="F272"/>
      <c r="G272" t="s">
        <v>927</v>
      </c>
      <c r="H272" t="s">
        <v>862</v>
      </c>
      <c r="I272" t="s">
        <v>2060</v>
      </c>
      <c r="J272"/>
      <c r="K272" s="77">
        <v>1.33</v>
      </c>
      <c r="L272" t="s">
        <v>106</v>
      </c>
      <c r="M272" s="78">
        <v>4.2500000000000003E-2</v>
      </c>
      <c r="N272" s="78">
        <v>7.6200000000000004E-2</v>
      </c>
      <c r="O272" s="77">
        <v>16406.79</v>
      </c>
      <c r="P272" s="77">
        <v>96.071444693325148</v>
      </c>
      <c r="Q272" s="77">
        <v>0</v>
      </c>
      <c r="R272" s="77">
        <v>60.668862455899202</v>
      </c>
      <c r="S272" s="78">
        <v>0</v>
      </c>
      <c r="T272" s="78">
        <f t="shared" si="8"/>
        <v>2.023751809354143E-3</v>
      </c>
      <c r="U272" s="78">
        <f>R272/'סכום נכסי הקרן'!$C$42</f>
        <v>5.4717318476673227E-4</v>
      </c>
    </row>
    <row r="273" spans="2:21">
      <c r="B273" t="s">
        <v>951</v>
      </c>
      <c r="C273" t="s">
        <v>952</v>
      </c>
      <c r="D273" t="s">
        <v>123</v>
      </c>
      <c r="E273" t="s">
        <v>851</v>
      </c>
      <c r="F273"/>
      <c r="G273" t="s">
        <v>927</v>
      </c>
      <c r="H273" t="s">
        <v>862</v>
      </c>
      <c r="I273" t="s">
        <v>2060</v>
      </c>
      <c r="J273"/>
      <c r="K273" s="77">
        <v>4.5599999999999996</v>
      </c>
      <c r="L273" t="s">
        <v>106</v>
      </c>
      <c r="M273" s="78">
        <v>3.1300000000000001E-2</v>
      </c>
      <c r="N273" s="78">
        <v>7.6600000000000001E-2</v>
      </c>
      <c r="O273" s="77">
        <v>7457.63</v>
      </c>
      <c r="P273" s="77">
        <v>82.596972534169709</v>
      </c>
      <c r="Q273" s="77">
        <v>0</v>
      </c>
      <c r="R273" s="77">
        <v>23.7089801441772</v>
      </c>
      <c r="S273" s="78">
        <v>0</v>
      </c>
      <c r="T273" s="78">
        <f t="shared" si="8"/>
        <v>7.908684871023911E-4</v>
      </c>
      <c r="U273" s="78">
        <f>R273/'סכום נכסי הקרן'!$C$42</f>
        <v>2.1383157105493451E-4</v>
      </c>
    </row>
    <row r="274" spans="2:21">
      <c r="B274" t="s">
        <v>953</v>
      </c>
      <c r="C274" t="s">
        <v>954</v>
      </c>
      <c r="D274" t="s">
        <v>123</v>
      </c>
      <c r="E274" t="s">
        <v>851</v>
      </c>
      <c r="F274"/>
      <c r="G274" t="s">
        <v>948</v>
      </c>
      <c r="H274" t="s">
        <v>862</v>
      </c>
      <c r="I274" t="s">
        <v>214</v>
      </c>
      <c r="J274"/>
      <c r="K274" s="77">
        <v>4.3600000000000003</v>
      </c>
      <c r="L274" t="s">
        <v>110</v>
      </c>
      <c r="M274" s="78">
        <v>4.8800000000000003E-2</v>
      </c>
      <c r="N274" s="78">
        <v>5.5500000000000001E-2</v>
      </c>
      <c r="O274" s="77">
        <v>20433.91</v>
      </c>
      <c r="P274" s="77">
        <v>96.776150539960298</v>
      </c>
      <c r="Q274" s="77">
        <v>0</v>
      </c>
      <c r="R274" s="77">
        <v>80.237677222610998</v>
      </c>
      <c r="S274" s="78">
        <v>0</v>
      </c>
      <c r="T274" s="78">
        <f t="shared" si="8"/>
        <v>2.6765153966034744E-3</v>
      </c>
      <c r="U274" s="78">
        <f>R274/'סכום נכסי הקרן'!$C$42</f>
        <v>7.236645555386066E-4</v>
      </c>
    </row>
    <row r="275" spans="2:21">
      <c r="B275" t="s">
        <v>955</v>
      </c>
      <c r="C275" t="s">
        <v>956</v>
      </c>
      <c r="D275" t="s">
        <v>123</v>
      </c>
      <c r="E275" t="s">
        <v>851</v>
      </c>
      <c r="F275"/>
      <c r="G275" t="s">
        <v>957</v>
      </c>
      <c r="H275" t="s">
        <v>862</v>
      </c>
      <c r="I275" t="s">
        <v>214</v>
      </c>
      <c r="J275"/>
      <c r="K275" s="77">
        <v>7.31</v>
      </c>
      <c r="L275" t="s">
        <v>106</v>
      </c>
      <c r="M275" s="78">
        <v>5.8999999999999997E-2</v>
      </c>
      <c r="N275" s="78">
        <v>6.6400000000000001E-2</v>
      </c>
      <c r="O275" s="77">
        <v>20881.36</v>
      </c>
      <c r="P275" s="77">
        <v>94.923499913798722</v>
      </c>
      <c r="Q275" s="77">
        <v>0</v>
      </c>
      <c r="R275" s="77">
        <v>76.292251987418396</v>
      </c>
      <c r="S275" s="78">
        <v>0</v>
      </c>
      <c r="T275" s="78">
        <f t="shared" si="8"/>
        <v>2.5449065096856331E-3</v>
      </c>
      <c r="U275" s="78">
        <f>R275/'סכום נכסי הקרן'!$C$42</f>
        <v>6.8808071889145265E-4</v>
      </c>
    </row>
    <row r="276" spans="2:21">
      <c r="B276" t="s">
        <v>958</v>
      </c>
      <c r="C276" t="s">
        <v>959</v>
      </c>
      <c r="D276" t="s">
        <v>123</v>
      </c>
      <c r="E276" t="s">
        <v>851</v>
      </c>
      <c r="F276"/>
      <c r="G276" t="s">
        <v>960</v>
      </c>
      <c r="H276" t="s">
        <v>862</v>
      </c>
      <c r="I276" t="s">
        <v>214</v>
      </c>
      <c r="J276"/>
      <c r="K276" s="77">
        <v>6.86</v>
      </c>
      <c r="L276" t="s">
        <v>106</v>
      </c>
      <c r="M276" s="78">
        <v>3.15E-2</v>
      </c>
      <c r="N276" s="78">
        <v>7.1900000000000006E-2</v>
      </c>
      <c r="O276" s="77">
        <v>14915.26</v>
      </c>
      <c r="P276" s="77">
        <v>76.969250028494301</v>
      </c>
      <c r="Q276" s="77">
        <v>0</v>
      </c>
      <c r="R276" s="77">
        <v>44.187150319168197</v>
      </c>
      <c r="S276" s="78">
        <v>0</v>
      </c>
      <c r="T276" s="78">
        <f t="shared" si="8"/>
        <v>1.4739657509422266E-3</v>
      </c>
      <c r="U276" s="78">
        <f>R276/'סכום נכסי הקרן'!$C$42</f>
        <v>3.9852442896025684E-4</v>
      </c>
    </row>
    <row r="277" spans="2:21">
      <c r="B277" t="s">
        <v>961</v>
      </c>
      <c r="C277" t="s">
        <v>962</v>
      </c>
      <c r="D277" t="s">
        <v>123</v>
      </c>
      <c r="E277" t="s">
        <v>851</v>
      </c>
      <c r="F277"/>
      <c r="G277" t="s">
        <v>963</v>
      </c>
      <c r="H277" t="s">
        <v>862</v>
      </c>
      <c r="I277" t="s">
        <v>2060</v>
      </c>
      <c r="J277"/>
      <c r="K277" s="77">
        <v>7.21</v>
      </c>
      <c r="L277" t="s">
        <v>106</v>
      </c>
      <c r="M277" s="78">
        <v>6.25E-2</v>
      </c>
      <c r="N277" s="78">
        <v>6.7400000000000002E-2</v>
      </c>
      <c r="O277" s="77">
        <v>18644.080000000002</v>
      </c>
      <c r="P277" s="77">
        <v>98.218777718181855</v>
      </c>
      <c r="Q277" s="77">
        <v>0</v>
      </c>
      <c r="R277" s="77">
        <v>70.482839859787205</v>
      </c>
      <c r="S277" s="78">
        <v>0</v>
      </c>
      <c r="T277" s="78">
        <f t="shared" si="8"/>
        <v>2.3511199801767987E-3</v>
      </c>
      <c r="U277" s="78">
        <f>R277/'סכום נכסי הקרן'!$C$42</f>
        <v>6.3568556251598733E-4</v>
      </c>
    </row>
    <row r="278" spans="2:21">
      <c r="B278" t="s">
        <v>964</v>
      </c>
      <c r="C278" t="s">
        <v>965</v>
      </c>
      <c r="D278" t="s">
        <v>123</v>
      </c>
      <c r="E278" t="s">
        <v>851</v>
      </c>
      <c r="F278"/>
      <c r="G278" t="s">
        <v>914</v>
      </c>
      <c r="H278" t="s">
        <v>862</v>
      </c>
      <c r="I278" t="s">
        <v>2060</v>
      </c>
      <c r="J278"/>
      <c r="K278" s="77">
        <v>4.37</v>
      </c>
      <c r="L278" t="s">
        <v>106</v>
      </c>
      <c r="M278" s="78">
        <v>4.4999999999999998E-2</v>
      </c>
      <c r="N278" s="78">
        <v>6.9800000000000001E-2</v>
      </c>
      <c r="O278" s="77">
        <v>22489.97</v>
      </c>
      <c r="P278" s="77">
        <v>90.378500050022296</v>
      </c>
      <c r="Q278" s="77">
        <v>0</v>
      </c>
      <c r="R278" s="77">
        <v>78.235149461097294</v>
      </c>
      <c r="S278" s="78">
        <v>0</v>
      </c>
      <c r="T278" s="78">
        <f t="shared" si="8"/>
        <v>2.609716399282713E-3</v>
      </c>
      <c r="U278" s="78">
        <f>R278/'סכום נכסי הקרן'!$C$42</f>
        <v>7.0560373408101382E-4</v>
      </c>
    </row>
    <row r="279" spans="2:21">
      <c r="B279" t="s">
        <v>966</v>
      </c>
      <c r="C279" t="s">
        <v>967</v>
      </c>
      <c r="D279" t="s">
        <v>123</v>
      </c>
      <c r="E279" t="s">
        <v>851</v>
      </c>
      <c r="F279"/>
      <c r="G279" t="s">
        <v>869</v>
      </c>
      <c r="H279" t="s">
        <v>862</v>
      </c>
      <c r="I279" t="s">
        <v>2060</v>
      </c>
      <c r="J279"/>
      <c r="K279" s="77">
        <v>6.93</v>
      </c>
      <c r="L279" t="s">
        <v>106</v>
      </c>
      <c r="M279" s="78">
        <v>0.04</v>
      </c>
      <c r="N279" s="78">
        <v>6.5500000000000003E-2</v>
      </c>
      <c r="O279" s="77">
        <v>11186.45</v>
      </c>
      <c r="P279" s="77">
        <v>84.485110763468299</v>
      </c>
      <c r="Q279" s="77">
        <v>0</v>
      </c>
      <c r="R279" s="77">
        <v>36.376455106377001</v>
      </c>
      <c r="S279" s="78">
        <v>0</v>
      </c>
      <c r="T279" s="78">
        <f t="shared" si="8"/>
        <v>1.2134217432036587E-3</v>
      </c>
      <c r="U279" s="78">
        <f>R279/'סכום נכסי הקרן'!$C$42</f>
        <v>3.2807967687788675E-4</v>
      </c>
    </row>
    <row r="280" spans="2:21">
      <c r="B280" t="s">
        <v>968</v>
      </c>
      <c r="C280" t="s">
        <v>969</v>
      </c>
      <c r="D280" t="s">
        <v>123</v>
      </c>
      <c r="E280" t="s">
        <v>851</v>
      </c>
      <c r="F280"/>
      <c r="G280" t="s">
        <v>869</v>
      </c>
      <c r="H280" t="s">
        <v>862</v>
      </c>
      <c r="I280" t="s">
        <v>2060</v>
      </c>
      <c r="J280"/>
      <c r="K280" s="77">
        <v>2.95</v>
      </c>
      <c r="L280" t="s">
        <v>106</v>
      </c>
      <c r="M280" s="78">
        <v>6.88E-2</v>
      </c>
      <c r="N280" s="78">
        <v>6.8400000000000002E-2</v>
      </c>
      <c r="O280" s="77">
        <v>18644.080000000002</v>
      </c>
      <c r="P280" s="77">
        <v>101.33809721477273</v>
      </c>
      <c r="Q280" s="77">
        <v>0</v>
      </c>
      <c r="R280" s="77">
        <v>72.721296717604801</v>
      </c>
      <c r="S280" s="78">
        <v>0</v>
      </c>
      <c r="T280" s="78">
        <f t="shared" si="8"/>
        <v>2.4257889443338653E-3</v>
      </c>
      <c r="U280" s="78">
        <f>R280/'סכום נכסי הקרן'!$C$42</f>
        <v>6.5587423127082549E-4</v>
      </c>
    </row>
    <row r="281" spans="2:21">
      <c r="B281" t="s">
        <v>970</v>
      </c>
      <c r="C281" t="s">
        <v>971</v>
      </c>
      <c r="D281" t="s">
        <v>123</v>
      </c>
      <c r="E281" t="s">
        <v>851</v>
      </c>
      <c r="F281"/>
      <c r="G281" t="s">
        <v>922</v>
      </c>
      <c r="H281" t="s">
        <v>862</v>
      </c>
      <c r="I281" t="s">
        <v>2060</v>
      </c>
      <c r="J281"/>
      <c r="K281" s="77">
        <v>4.25</v>
      </c>
      <c r="L281" t="s">
        <v>106</v>
      </c>
      <c r="M281" s="78">
        <v>7.0499999999999993E-2</v>
      </c>
      <c r="N281" s="78">
        <v>7.0599999999999996E-2</v>
      </c>
      <c r="O281" s="77">
        <v>2237.29</v>
      </c>
      <c r="P281" s="77">
        <v>100.07035707485396</v>
      </c>
      <c r="Q281" s="77">
        <v>0</v>
      </c>
      <c r="R281" s="77">
        <v>8.6173878893382003</v>
      </c>
      <c r="S281" s="78">
        <v>0</v>
      </c>
      <c r="T281" s="78">
        <f t="shared" si="8"/>
        <v>2.8745312878796062E-4</v>
      </c>
      <c r="U281" s="78">
        <f>R281/'סכום נכסי הקרן'!$C$42</f>
        <v>7.7720322829639019E-5</v>
      </c>
    </row>
    <row r="282" spans="2:21">
      <c r="B282" t="s">
        <v>972</v>
      </c>
      <c r="C282" t="s">
        <v>973</v>
      </c>
      <c r="D282" t="s">
        <v>123</v>
      </c>
      <c r="E282" t="s">
        <v>851</v>
      </c>
      <c r="F282"/>
      <c r="G282" t="s">
        <v>902</v>
      </c>
      <c r="H282" t="s">
        <v>862</v>
      </c>
      <c r="I282" t="s">
        <v>214</v>
      </c>
      <c r="J282"/>
      <c r="K282" s="77">
        <v>3.76</v>
      </c>
      <c r="L282" t="s">
        <v>113</v>
      </c>
      <c r="M282" s="78">
        <v>7.4200000000000002E-2</v>
      </c>
      <c r="N282" s="78">
        <v>7.5800000000000006E-2</v>
      </c>
      <c r="O282" s="77">
        <v>25355.94</v>
      </c>
      <c r="P282" s="77">
        <v>101.21023004313776</v>
      </c>
      <c r="Q282" s="77">
        <v>0</v>
      </c>
      <c r="R282" s="77">
        <v>120.622883298481</v>
      </c>
      <c r="S282" s="78">
        <v>0</v>
      </c>
      <c r="T282" s="78">
        <f t="shared" si="8"/>
        <v>4.0236584047090235E-3</v>
      </c>
      <c r="U282" s="78">
        <f>R282/'סכום נכסי הקרן'!$C$42</f>
        <v>1.0878992046068599E-3</v>
      </c>
    </row>
    <row r="283" spans="2:21">
      <c r="B283" t="s">
        <v>974</v>
      </c>
      <c r="C283" t="s">
        <v>975</v>
      </c>
      <c r="D283" t="s">
        <v>123</v>
      </c>
      <c r="E283" t="s">
        <v>851</v>
      </c>
      <c r="F283"/>
      <c r="G283" t="s">
        <v>899</v>
      </c>
      <c r="H283" t="s">
        <v>862</v>
      </c>
      <c r="I283" t="s">
        <v>214</v>
      </c>
      <c r="J283"/>
      <c r="K283" s="77">
        <v>3.1</v>
      </c>
      <c r="L283" t="s">
        <v>106</v>
      </c>
      <c r="M283" s="78">
        <v>4.7E-2</v>
      </c>
      <c r="N283" s="78">
        <v>7.7399999999999997E-2</v>
      </c>
      <c r="O283" s="77">
        <v>14169.5</v>
      </c>
      <c r="P283" s="77">
        <v>91.355777444511091</v>
      </c>
      <c r="Q283" s="77">
        <v>0</v>
      </c>
      <c r="R283" s="77">
        <v>49.823984350365002</v>
      </c>
      <c r="S283" s="78">
        <v>0</v>
      </c>
      <c r="T283" s="78">
        <f t="shared" si="8"/>
        <v>1.6619955343909571E-3</v>
      </c>
      <c r="U283" s="78">
        <f>R283/'סכום נכסי הקרן'!$C$42</f>
        <v>4.4936310145215461E-4</v>
      </c>
    </row>
    <row r="284" spans="2:21">
      <c r="B284" t="s">
        <v>976</v>
      </c>
      <c r="C284" t="s">
        <v>977</v>
      </c>
      <c r="D284" t="s">
        <v>123</v>
      </c>
      <c r="E284" t="s">
        <v>851</v>
      </c>
      <c r="F284"/>
      <c r="G284" t="s">
        <v>927</v>
      </c>
      <c r="H284" t="s">
        <v>862</v>
      </c>
      <c r="I284" t="s">
        <v>214</v>
      </c>
      <c r="J284"/>
      <c r="K284" s="77">
        <v>3.91</v>
      </c>
      <c r="L284" t="s">
        <v>106</v>
      </c>
      <c r="M284" s="78">
        <v>7.9500000000000001E-2</v>
      </c>
      <c r="N284" s="78">
        <v>8.1799999999999998E-2</v>
      </c>
      <c r="O284" s="77">
        <v>11186.45</v>
      </c>
      <c r="P284" s="77">
        <v>101.18391674302393</v>
      </c>
      <c r="Q284" s="77">
        <v>0</v>
      </c>
      <c r="R284" s="77">
        <v>43.566400891570503</v>
      </c>
      <c r="S284" s="78">
        <v>0</v>
      </c>
      <c r="T284" s="78">
        <f t="shared" si="8"/>
        <v>1.4532592018756513E-3</v>
      </c>
      <c r="U284" s="78">
        <f>R284/'סכום נכסי הקרן'!$C$42</f>
        <v>3.9292588256444039E-4</v>
      </c>
    </row>
    <row r="285" spans="2:21">
      <c r="B285" t="s">
        <v>978</v>
      </c>
      <c r="C285" t="s">
        <v>979</v>
      </c>
      <c r="D285" t="s">
        <v>123</v>
      </c>
      <c r="E285" t="s">
        <v>851</v>
      </c>
      <c r="F285"/>
      <c r="G285" t="s">
        <v>902</v>
      </c>
      <c r="H285" t="s">
        <v>980</v>
      </c>
      <c r="I285" t="s">
        <v>310</v>
      </c>
      <c r="J285"/>
      <c r="K285" s="77">
        <v>3.29</v>
      </c>
      <c r="L285" t="s">
        <v>106</v>
      </c>
      <c r="M285" s="78">
        <v>6.88E-2</v>
      </c>
      <c r="N285" s="78">
        <v>8.5599999999999996E-2</v>
      </c>
      <c r="O285" s="77">
        <v>8054.24</v>
      </c>
      <c r="P285" s="77">
        <v>96.035205258348398</v>
      </c>
      <c r="Q285" s="77">
        <v>0</v>
      </c>
      <c r="R285" s="77">
        <v>29.771652870684001</v>
      </c>
      <c r="S285" s="78">
        <v>0</v>
      </c>
      <c r="T285" s="78">
        <f t="shared" si="8"/>
        <v>9.9310311625352868E-4</v>
      </c>
      <c r="U285" s="78">
        <f>R285/'סכום נכסי הקרן'!$C$42</f>
        <v>2.6851088775338975E-4</v>
      </c>
    </row>
    <row r="286" spans="2:21">
      <c r="B286" t="s">
        <v>981</v>
      </c>
      <c r="C286" t="s">
        <v>982</v>
      </c>
      <c r="D286" t="s">
        <v>123</v>
      </c>
      <c r="E286" t="s">
        <v>851</v>
      </c>
      <c r="F286"/>
      <c r="G286" t="s">
        <v>881</v>
      </c>
      <c r="H286" t="s">
        <v>862</v>
      </c>
      <c r="I286" t="s">
        <v>2060</v>
      </c>
      <c r="J286"/>
      <c r="K286" s="77">
        <v>1.81</v>
      </c>
      <c r="L286" t="s">
        <v>106</v>
      </c>
      <c r="M286" s="78">
        <v>5.7500000000000002E-2</v>
      </c>
      <c r="N286" s="78">
        <v>7.9100000000000004E-2</v>
      </c>
      <c r="O286" s="77">
        <v>6320.34</v>
      </c>
      <c r="P286" s="77">
        <v>96.631804823791128</v>
      </c>
      <c r="Q286" s="77">
        <v>0</v>
      </c>
      <c r="R286" s="77">
        <v>23.507608201437002</v>
      </c>
      <c r="S286" s="78">
        <v>0</v>
      </c>
      <c r="T286" s="78">
        <f t="shared" si="8"/>
        <v>7.8415125495105687E-4</v>
      </c>
      <c r="U286" s="78">
        <f>R286/'סכום נכסי הקרן'!$C$42</f>
        <v>2.1201539513253422E-4</v>
      </c>
    </row>
    <row r="287" spans="2:21">
      <c r="B287" t="s">
        <v>984</v>
      </c>
      <c r="C287" t="s">
        <v>985</v>
      </c>
      <c r="D287" t="s">
        <v>123</v>
      </c>
      <c r="E287" t="s">
        <v>851</v>
      </c>
      <c r="F287"/>
      <c r="G287" t="s">
        <v>948</v>
      </c>
      <c r="H287" t="s">
        <v>862</v>
      </c>
      <c r="I287" t="s">
        <v>214</v>
      </c>
      <c r="J287"/>
      <c r="K287" s="77">
        <v>3.95</v>
      </c>
      <c r="L287" t="s">
        <v>110</v>
      </c>
      <c r="M287" s="78">
        <v>0.04</v>
      </c>
      <c r="N287" s="78">
        <v>6.0100000000000001E-2</v>
      </c>
      <c r="O287" s="77">
        <v>17898.310000000001</v>
      </c>
      <c r="P287" s="77">
        <v>93.55244458722639</v>
      </c>
      <c r="Q287" s="77">
        <v>0</v>
      </c>
      <c r="R287" s="77">
        <v>67.940023805525996</v>
      </c>
      <c r="S287" s="78">
        <v>0</v>
      </c>
      <c r="T287" s="78">
        <f t="shared" si="8"/>
        <v>2.2662984031378919E-3</v>
      </c>
      <c r="U287" s="78">
        <f>R287/'סכום נכסי הקרן'!$C$42</f>
        <v>6.1275187458509068E-4</v>
      </c>
    </row>
    <row r="288" spans="2:21">
      <c r="B288" t="s">
        <v>986</v>
      </c>
      <c r="C288" t="s">
        <v>987</v>
      </c>
      <c r="D288" t="s">
        <v>123</v>
      </c>
      <c r="E288" t="s">
        <v>851</v>
      </c>
      <c r="F288"/>
      <c r="G288" t="s">
        <v>988</v>
      </c>
      <c r="H288" t="s">
        <v>862</v>
      </c>
      <c r="I288" t="s">
        <v>214</v>
      </c>
      <c r="J288"/>
      <c r="K288" s="77">
        <v>3.74</v>
      </c>
      <c r="L288" t="s">
        <v>110</v>
      </c>
      <c r="M288" s="78">
        <v>4.6300000000000001E-2</v>
      </c>
      <c r="N288" s="78">
        <v>5.7099999999999998E-2</v>
      </c>
      <c r="O288" s="77">
        <v>15288.14</v>
      </c>
      <c r="P288" s="77">
        <v>100.28509009205828</v>
      </c>
      <c r="Q288" s="77">
        <v>0</v>
      </c>
      <c r="R288" s="77">
        <v>62.208474075513003</v>
      </c>
      <c r="S288" s="78">
        <v>0</v>
      </c>
      <c r="T288" s="78">
        <f t="shared" si="8"/>
        <v>2.0751091560187681E-3</v>
      </c>
      <c r="U288" s="78">
        <f>R288/'סכום נכסי הקרן'!$C$42</f>
        <v>5.6105896009044673E-4</v>
      </c>
    </row>
    <row r="289" spans="2:21">
      <c r="B289" t="s">
        <v>989</v>
      </c>
      <c r="C289" t="s">
        <v>990</v>
      </c>
      <c r="D289" t="s">
        <v>123</v>
      </c>
      <c r="E289" t="s">
        <v>851</v>
      </c>
      <c r="F289"/>
      <c r="G289" t="s">
        <v>922</v>
      </c>
      <c r="H289" t="s">
        <v>862</v>
      </c>
      <c r="I289" t="s">
        <v>214</v>
      </c>
      <c r="J289"/>
      <c r="K289" s="77">
        <v>4.28</v>
      </c>
      <c r="L289" t="s">
        <v>110</v>
      </c>
      <c r="M289" s="78">
        <v>4.6300000000000001E-2</v>
      </c>
      <c r="N289" s="78">
        <v>7.3700000000000002E-2</v>
      </c>
      <c r="O289" s="77">
        <v>10515.26</v>
      </c>
      <c r="P289" s="77">
        <v>89.980944145936476</v>
      </c>
      <c r="Q289" s="77">
        <v>0</v>
      </c>
      <c r="R289" s="77">
        <v>38.390970397675503</v>
      </c>
      <c r="S289" s="78">
        <v>0</v>
      </c>
      <c r="T289" s="78">
        <f t="shared" si="8"/>
        <v>1.2806206126187636E-3</v>
      </c>
      <c r="U289" s="78">
        <f>R289/'סכום נכסי הקרן'!$C$42</f>
        <v>3.4624861400774223E-4</v>
      </c>
    </row>
    <row r="290" spans="2:21">
      <c r="B290" t="s">
        <v>991</v>
      </c>
      <c r="C290" t="s">
        <v>992</v>
      </c>
      <c r="D290" t="s">
        <v>123</v>
      </c>
      <c r="E290" t="s">
        <v>851</v>
      </c>
      <c r="F290"/>
      <c r="G290" t="s">
        <v>948</v>
      </c>
      <c r="H290" t="s">
        <v>862</v>
      </c>
      <c r="I290" t="s">
        <v>214</v>
      </c>
      <c r="J290"/>
      <c r="K290" s="77">
        <v>6.72</v>
      </c>
      <c r="L290" t="s">
        <v>110</v>
      </c>
      <c r="M290" s="78">
        <v>7.8799999999999995E-2</v>
      </c>
      <c r="N290" s="78">
        <v>7.6200000000000004E-2</v>
      </c>
      <c r="O290" s="77">
        <v>20135.599999999999</v>
      </c>
      <c r="P290" s="77">
        <v>101.24165732334771</v>
      </c>
      <c r="Q290" s="77">
        <v>0</v>
      </c>
      <c r="R290" s="77">
        <v>82.714633479240007</v>
      </c>
      <c r="S290" s="78">
        <v>0</v>
      </c>
      <c r="T290" s="78">
        <f t="shared" si="8"/>
        <v>2.7591400660488237E-3</v>
      </c>
      <c r="U290" s="78">
        <f>R290/'סכום נכסי הקרן'!$C$42</f>
        <v>7.460042531792666E-4</v>
      </c>
    </row>
    <row r="291" spans="2:21">
      <c r="B291" s="87" t="s">
        <v>2138</v>
      </c>
      <c r="C291" t="s">
        <v>993</v>
      </c>
      <c r="D291" t="s">
        <v>123</v>
      </c>
      <c r="E291" t="s">
        <v>851</v>
      </c>
      <c r="F291"/>
      <c r="G291" t="s">
        <v>994</v>
      </c>
      <c r="H291" t="s">
        <v>862</v>
      </c>
      <c r="I291" t="s">
        <v>2060</v>
      </c>
      <c r="J291"/>
      <c r="K291" s="77">
        <v>7.03</v>
      </c>
      <c r="L291" t="s">
        <v>106</v>
      </c>
      <c r="M291" s="78">
        <v>4.2799999999999998E-2</v>
      </c>
      <c r="N291" s="78">
        <v>6.6600000000000006E-2</v>
      </c>
      <c r="O291" s="77">
        <v>29830.52</v>
      </c>
      <c r="P291" s="77">
        <v>84.87651959939015</v>
      </c>
      <c r="Q291" s="77">
        <v>0</v>
      </c>
      <c r="R291" s="77">
        <v>97.453243437285593</v>
      </c>
      <c r="S291" s="78">
        <v>0</v>
      </c>
      <c r="T291" s="78">
        <f t="shared" si="8"/>
        <v>3.2507808742416838E-3</v>
      </c>
      <c r="U291" s="78">
        <f>R291/'סכום נכסי הקרן'!$C$42</f>
        <v>8.7893194991399111E-4</v>
      </c>
    </row>
    <row r="292" spans="2:21">
      <c r="B292" t="s">
        <v>995</v>
      </c>
      <c r="C292" t="s">
        <v>996</v>
      </c>
      <c r="D292" t="s">
        <v>123</v>
      </c>
      <c r="E292" t="s">
        <v>851</v>
      </c>
      <c r="F292"/>
      <c r="G292" t="s">
        <v>914</v>
      </c>
      <c r="H292" t="s">
        <v>997</v>
      </c>
      <c r="I292" t="s">
        <v>2060</v>
      </c>
      <c r="J292"/>
      <c r="K292" s="77">
        <v>1.61</v>
      </c>
      <c r="L292" t="s">
        <v>106</v>
      </c>
      <c r="M292" s="78">
        <v>6.5000000000000002E-2</v>
      </c>
      <c r="N292" s="78">
        <v>7.85E-2</v>
      </c>
      <c r="O292" s="77">
        <v>7457.63</v>
      </c>
      <c r="P292" s="77">
        <v>99.320722190561881</v>
      </c>
      <c r="Q292" s="77">
        <v>0</v>
      </c>
      <c r="R292" s="77">
        <v>28.5094351290807</v>
      </c>
      <c r="S292" s="78">
        <v>0</v>
      </c>
      <c r="T292" s="78">
        <f t="shared" si="8"/>
        <v>9.509988912035633E-4</v>
      </c>
      <c r="U292" s="78">
        <f>R292/'סכום נכסי הקרן'!$C$42</f>
        <v>2.5712693108131284E-4</v>
      </c>
    </row>
    <row r="293" spans="2:21">
      <c r="B293" t="s">
        <v>998</v>
      </c>
      <c r="C293" t="s">
        <v>999</v>
      </c>
      <c r="D293" t="s">
        <v>123</v>
      </c>
      <c r="E293" t="s">
        <v>851</v>
      </c>
      <c r="F293"/>
      <c r="G293" t="s">
        <v>948</v>
      </c>
      <c r="H293" t="s">
        <v>997</v>
      </c>
      <c r="I293" t="s">
        <v>2060</v>
      </c>
      <c r="J293"/>
      <c r="K293" s="77">
        <v>4.2300000000000004</v>
      </c>
      <c r="L293" t="s">
        <v>106</v>
      </c>
      <c r="M293" s="78">
        <v>4.1300000000000003E-2</v>
      </c>
      <c r="N293" s="78">
        <v>7.5300000000000006E-2</v>
      </c>
      <c r="O293" s="77">
        <v>26698.32</v>
      </c>
      <c r="P293" s="77">
        <v>86.911208342697222</v>
      </c>
      <c r="Q293" s="77">
        <v>0</v>
      </c>
      <c r="R293" s="77">
        <v>89.311551366400806</v>
      </c>
      <c r="S293" s="78">
        <v>1E-4</v>
      </c>
      <c r="T293" s="78">
        <f t="shared" si="8"/>
        <v>2.9791956921124737E-3</v>
      </c>
      <c r="U293" s="78">
        <f>R293/'סכום נכסי הקרן'!$C$42</f>
        <v>8.0550193327152638E-4</v>
      </c>
    </row>
    <row r="294" spans="2:21">
      <c r="B294" t="s">
        <v>1000</v>
      </c>
      <c r="C294" t="s">
        <v>1001</v>
      </c>
      <c r="D294" t="s">
        <v>123</v>
      </c>
      <c r="E294" t="s">
        <v>851</v>
      </c>
      <c r="F294"/>
      <c r="G294" t="s">
        <v>1002</v>
      </c>
      <c r="H294" t="s">
        <v>997</v>
      </c>
      <c r="I294" t="s">
        <v>214</v>
      </c>
      <c r="J294"/>
      <c r="K294" s="77">
        <v>3.79</v>
      </c>
      <c r="L294" t="s">
        <v>110</v>
      </c>
      <c r="M294" s="78">
        <v>3.1300000000000001E-2</v>
      </c>
      <c r="N294" s="78">
        <v>6.6600000000000006E-2</v>
      </c>
      <c r="O294" s="77">
        <v>11186.45</v>
      </c>
      <c r="P294" s="77">
        <v>89.363726186591819</v>
      </c>
      <c r="Q294" s="77">
        <v>0</v>
      </c>
      <c r="R294" s="77">
        <v>40.561320333509997</v>
      </c>
      <c r="S294" s="78">
        <v>0</v>
      </c>
      <c r="T294" s="78">
        <f t="shared" si="8"/>
        <v>1.3530177110936108E-3</v>
      </c>
      <c r="U294" s="78">
        <f>R294/'סכום נכסי הקרן'!$C$42</f>
        <v>3.658230256313668E-4</v>
      </c>
    </row>
    <row r="295" spans="2:21">
      <c r="B295" t="s">
        <v>1003</v>
      </c>
      <c r="C295" t="s">
        <v>1004</v>
      </c>
      <c r="D295" t="s">
        <v>123</v>
      </c>
      <c r="E295" t="s">
        <v>851</v>
      </c>
      <c r="F295"/>
      <c r="G295" t="s">
        <v>1005</v>
      </c>
      <c r="H295" t="s">
        <v>997</v>
      </c>
      <c r="I295" t="s">
        <v>214</v>
      </c>
      <c r="J295"/>
      <c r="K295" s="77">
        <v>4.57</v>
      </c>
      <c r="L295" t="s">
        <v>110</v>
      </c>
      <c r="M295" s="78">
        <v>6.6299999999999998E-2</v>
      </c>
      <c r="N295" s="78">
        <v>6.8400000000000002E-2</v>
      </c>
      <c r="O295" s="77">
        <v>12677.97</v>
      </c>
      <c r="P295" s="77">
        <v>98.62235580538534</v>
      </c>
      <c r="Q295" s="77">
        <v>0</v>
      </c>
      <c r="R295" s="77">
        <v>50.732191208432297</v>
      </c>
      <c r="S295" s="78">
        <v>0</v>
      </c>
      <c r="T295" s="78">
        <f t="shared" si="8"/>
        <v>1.692290898402728E-3</v>
      </c>
      <c r="U295" s="78">
        <f>R295/'סכום נכסי הקרן'!$C$42</f>
        <v>4.5755422979771909E-4</v>
      </c>
    </row>
    <row r="296" spans="2:21">
      <c r="B296" t="s">
        <v>1006</v>
      </c>
      <c r="C296" t="s">
        <v>1007</v>
      </c>
      <c r="D296" t="s">
        <v>123</v>
      </c>
      <c r="E296" t="s">
        <v>851</v>
      </c>
      <c r="F296"/>
      <c r="G296" t="s">
        <v>902</v>
      </c>
      <c r="H296" t="s">
        <v>1008</v>
      </c>
      <c r="I296" t="s">
        <v>310</v>
      </c>
      <c r="J296"/>
      <c r="K296" s="77">
        <v>4.8099999999999996</v>
      </c>
      <c r="L296" t="s">
        <v>106</v>
      </c>
      <c r="M296" s="78">
        <v>7.7499999999999999E-2</v>
      </c>
      <c r="N296" s="78">
        <v>8.77E-2</v>
      </c>
      <c r="O296" s="77">
        <v>15397.77</v>
      </c>
      <c r="P296" s="77">
        <v>95.504166642312484</v>
      </c>
      <c r="Q296" s="77">
        <v>0</v>
      </c>
      <c r="R296" s="77">
        <v>56.601515380080002</v>
      </c>
      <c r="S296" s="78">
        <v>0</v>
      </c>
      <c r="T296" s="78">
        <f t="shared" si="8"/>
        <v>1.8880759342717016E-3</v>
      </c>
      <c r="U296" s="78">
        <f>R296/'סכום נכסי הקרן'!$C$42</f>
        <v>5.1048973360353603E-4</v>
      </c>
    </row>
    <row r="297" spans="2:21">
      <c r="B297" t="s">
        <v>1009</v>
      </c>
      <c r="C297" t="s">
        <v>1010</v>
      </c>
      <c r="D297" t="s">
        <v>123</v>
      </c>
      <c r="E297" t="s">
        <v>851</v>
      </c>
      <c r="F297"/>
      <c r="G297" t="s">
        <v>988</v>
      </c>
      <c r="H297" t="s">
        <v>997</v>
      </c>
      <c r="I297" t="s">
        <v>2060</v>
      </c>
      <c r="J297"/>
      <c r="K297" s="77">
        <v>4.33</v>
      </c>
      <c r="L297" t="s">
        <v>113</v>
      </c>
      <c r="M297" s="78">
        <v>8.3799999999999999E-2</v>
      </c>
      <c r="N297" s="78">
        <v>8.3599999999999994E-2</v>
      </c>
      <c r="O297" s="77">
        <v>22372.89</v>
      </c>
      <c r="P297" s="77">
        <v>101.91552073469268</v>
      </c>
      <c r="Q297" s="77">
        <v>0</v>
      </c>
      <c r="R297" s="77">
        <v>107.173642964634</v>
      </c>
      <c r="S297" s="78">
        <v>0</v>
      </c>
      <c r="T297" s="78">
        <f t="shared" si="8"/>
        <v>3.5750275361173043E-3</v>
      </c>
      <c r="U297" s="78">
        <f>R297/'סכום נכסי הקרן'!$C$42</f>
        <v>9.6660034769300847E-4</v>
      </c>
    </row>
    <row r="298" spans="2:21">
      <c r="B298" t="s">
        <v>1011</v>
      </c>
      <c r="C298" t="s">
        <v>1012</v>
      </c>
      <c r="D298" t="s">
        <v>123</v>
      </c>
      <c r="E298" t="s">
        <v>851</v>
      </c>
      <c r="F298"/>
      <c r="G298" t="s">
        <v>922</v>
      </c>
      <c r="H298" t="s">
        <v>997</v>
      </c>
      <c r="I298" t="s">
        <v>214</v>
      </c>
      <c r="J298"/>
      <c r="K298" s="77">
        <v>6.93</v>
      </c>
      <c r="L298" t="s">
        <v>106</v>
      </c>
      <c r="M298" s="78">
        <v>6.0999999999999999E-2</v>
      </c>
      <c r="N298" s="78">
        <v>7.0000000000000007E-2</v>
      </c>
      <c r="O298" s="77">
        <v>3728.82</v>
      </c>
      <c r="P298" s="77">
        <v>94.239833722196295</v>
      </c>
      <c r="Q298" s="77">
        <v>0</v>
      </c>
      <c r="R298" s="77">
        <v>13.5255159722622</v>
      </c>
      <c r="S298" s="78">
        <v>0</v>
      </c>
      <c r="T298" s="78">
        <f t="shared" si="8"/>
        <v>4.5117522091684466E-4</v>
      </c>
      <c r="U298" s="78">
        <f>R298/'סכום נכסי הקרן'!$C$42</f>
        <v>1.2198678779473948E-4</v>
      </c>
    </row>
    <row r="299" spans="2:21">
      <c r="B299" t="s">
        <v>1013</v>
      </c>
      <c r="C299" t="s">
        <v>1014</v>
      </c>
      <c r="D299" t="s">
        <v>123</v>
      </c>
      <c r="E299" t="s">
        <v>851</v>
      </c>
      <c r="F299"/>
      <c r="G299" t="s">
        <v>922</v>
      </c>
      <c r="H299" t="s">
        <v>997</v>
      </c>
      <c r="I299" t="s">
        <v>214</v>
      </c>
      <c r="J299"/>
      <c r="K299" s="77">
        <v>4.08</v>
      </c>
      <c r="L299" t="s">
        <v>110</v>
      </c>
      <c r="M299" s="78">
        <v>6.13E-2</v>
      </c>
      <c r="N299" s="78">
        <v>5.4600000000000003E-2</v>
      </c>
      <c r="O299" s="77">
        <v>14915.26</v>
      </c>
      <c r="P299" s="77">
        <v>104.69084690980915</v>
      </c>
      <c r="Q299" s="77">
        <v>0</v>
      </c>
      <c r="R299" s="77">
        <v>63.357505491936003</v>
      </c>
      <c r="S299" s="78">
        <v>0</v>
      </c>
      <c r="T299" s="78">
        <f t="shared" si="8"/>
        <v>2.1134377864538804E-3</v>
      </c>
      <c r="U299" s="78">
        <f>R299/'סכום נכסי הקרן'!$C$42</f>
        <v>5.71422087963138E-4</v>
      </c>
    </row>
    <row r="300" spans="2:21">
      <c r="B300" t="s">
        <v>1015</v>
      </c>
      <c r="C300" t="s">
        <v>1016</v>
      </c>
      <c r="D300" t="s">
        <v>123</v>
      </c>
      <c r="E300" t="s">
        <v>851</v>
      </c>
      <c r="F300"/>
      <c r="G300" t="s">
        <v>922</v>
      </c>
      <c r="H300" t="s">
        <v>997</v>
      </c>
      <c r="I300" t="s">
        <v>214</v>
      </c>
      <c r="J300"/>
      <c r="K300" s="77">
        <v>3.44</v>
      </c>
      <c r="L300" t="s">
        <v>106</v>
      </c>
      <c r="M300" s="78">
        <v>7.3499999999999996E-2</v>
      </c>
      <c r="N300" s="78">
        <v>6.7299999999999999E-2</v>
      </c>
      <c r="O300" s="77">
        <v>11932.21</v>
      </c>
      <c r="P300" s="77">
        <v>104.10700021789761</v>
      </c>
      <c r="Q300" s="77">
        <v>0</v>
      </c>
      <c r="R300" s="77">
        <v>47.813301413304302</v>
      </c>
      <c r="S300" s="78">
        <v>0</v>
      </c>
      <c r="T300" s="78">
        <f t="shared" si="8"/>
        <v>1.5949245021151834E-3</v>
      </c>
      <c r="U300" s="78">
        <f>R300/'סכום נכסי הקרן'!$C$42</f>
        <v>4.3122872837028956E-4</v>
      </c>
    </row>
    <row r="301" spans="2:21">
      <c r="B301" t="s">
        <v>1017</v>
      </c>
      <c r="C301" t="s">
        <v>1018</v>
      </c>
      <c r="D301" t="s">
        <v>123</v>
      </c>
      <c r="E301" t="s">
        <v>851</v>
      </c>
      <c r="F301"/>
      <c r="G301" t="s">
        <v>902</v>
      </c>
      <c r="H301" t="s">
        <v>1008</v>
      </c>
      <c r="I301" t="s">
        <v>310</v>
      </c>
      <c r="J301"/>
      <c r="K301" s="77">
        <v>4.18</v>
      </c>
      <c r="L301" t="s">
        <v>106</v>
      </c>
      <c r="M301" s="78">
        <v>7.4999999999999997E-2</v>
      </c>
      <c r="N301" s="78">
        <v>9.4100000000000003E-2</v>
      </c>
      <c r="O301" s="77">
        <v>17898.310000000001</v>
      </c>
      <c r="P301" s="77">
        <v>93.907999860322008</v>
      </c>
      <c r="Q301" s="77">
        <v>0</v>
      </c>
      <c r="R301" s="77">
        <v>64.693780034800199</v>
      </c>
      <c r="S301" s="78">
        <v>0</v>
      </c>
      <c r="T301" s="78">
        <f t="shared" si="8"/>
        <v>2.1580123493259149E-3</v>
      </c>
      <c r="U301" s="78">
        <f>R301/'סכום נכסי הקרן'!$C$42</f>
        <v>5.8347396379768504E-4</v>
      </c>
    </row>
    <row r="302" spans="2:21">
      <c r="B302" t="s">
        <v>1019</v>
      </c>
      <c r="C302" t="s">
        <v>1020</v>
      </c>
      <c r="D302" t="s">
        <v>123</v>
      </c>
      <c r="E302" t="s">
        <v>851</v>
      </c>
      <c r="F302"/>
      <c r="G302" t="s">
        <v>963</v>
      </c>
      <c r="H302" t="s">
        <v>997</v>
      </c>
      <c r="I302" t="s">
        <v>2060</v>
      </c>
      <c r="J302"/>
      <c r="K302" s="77">
        <v>4.97</v>
      </c>
      <c r="L302" t="s">
        <v>106</v>
      </c>
      <c r="M302" s="78">
        <v>3.7499999999999999E-2</v>
      </c>
      <c r="N302" s="78">
        <v>6.59E-2</v>
      </c>
      <c r="O302" s="77">
        <v>7457.63</v>
      </c>
      <c r="P302" s="77">
        <v>88.75675062855089</v>
      </c>
      <c r="Q302" s="77">
        <v>0</v>
      </c>
      <c r="R302" s="77">
        <v>25.477108588253099</v>
      </c>
      <c r="S302" s="78">
        <v>0</v>
      </c>
      <c r="T302" s="78">
        <f t="shared" si="8"/>
        <v>8.4984854693901974E-4</v>
      </c>
      <c r="U302" s="78">
        <f>R302/'סכום נכסי הקרן'!$C$42</f>
        <v>2.2977834230888578E-4</v>
      </c>
    </row>
    <row r="303" spans="2:21">
      <c r="B303" t="s">
        <v>1021</v>
      </c>
      <c r="C303" t="s">
        <v>1022</v>
      </c>
      <c r="D303" t="s">
        <v>123</v>
      </c>
      <c r="E303" t="s">
        <v>851</v>
      </c>
      <c r="F303"/>
      <c r="G303" t="s">
        <v>994</v>
      </c>
      <c r="H303" t="s">
        <v>997</v>
      </c>
      <c r="I303" t="s">
        <v>214</v>
      </c>
      <c r="J303"/>
      <c r="K303" s="77">
        <v>6.84</v>
      </c>
      <c r="L303" t="s">
        <v>106</v>
      </c>
      <c r="M303" s="78">
        <v>5.1299999999999998E-2</v>
      </c>
      <c r="N303" s="78">
        <v>7.1099999999999997E-2</v>
      </c>
      <c r="O303" s="77">
        <v>16033.9</v>
      </c>
      <c r="P303" s="77">
        <v>87.877153000829495</v>
      </c>
      <c r="Q303" s="77">
        <v>0</v>
      </c>
      <c r="R303" s="77">
        <v>54.232928979915002</v>
      </c>
      <c r="S303" s="78">
        <v>0</v>
      </c>
      <c r="T303" s="78">
        <f t="shared" si="8"/>
        <v>1.809066194861639E-3</v>
      </c>
      <c r="U303" s="78">
        <f>R303/'סכום נכסי הקרן'!$C$42</f>
        <v>4.8912742497420341E-4</v>
      </c>
    </row>
    <row r="304" spans="2:21">
      <c r="B304" t="s">
        <v>1023</v>
      </c>
      <c r="C304" t="s">
        <v>1024</v>
      </c>
      <c r="D304" t="s">
        <v>123</v>
      </c>
      <c r="E304" t="s">
        <v>851</v>
      </c>
      <c r="F304"/>
      <c r="G304" t="s">
        <v>914</v>
      </c>
      <c r="H304" t="s">
        <v>997</v>
      </c>
      <c r="I304" t="s">
        <v>214</v>
      </c>
      <c r="J304"/>
      <c r="K304" s="77">
        <v>7.01</v>
      </c>
      <c r="L304" t="s">
        <v>106</v>
      </c>
      <c r="M304" s="78">
        <v>6.4000000000000001E-2</v>
      </c>
      <c r="N304" s="78">
        <v>6.9400000000000003E-2</v>
      </c>
      <c r="O304" s="77">
        <v>18644.080000000002</v>
      </c>
      <c r="P304" s="77">
        <v>98.792777739636392</v>
      </c>
      <c r="Q304" s="77">
        <v>0</v>
      </c>
      <c r="R304" s="77">
        <v>70.894748382084003</v>
      </c>
      <c r="S304" s="78">
        <v>0</v>
      </c>
      <c r="T304" s="78">
        <f t="shared" si="8"/>
        <v>2.3648601523762114E-3</v>
      </c>
      <c r="U304" s="78">
        <f>R304/'סכום נכסי הקרן'!$C$42</f>
        <v>6.3940057032813361E-4</v>
      </c>
    </row>
    <row r="305" spans="2:21">
      <c r="B305" t="s">
        <v>1025</v>
      </c>
      <c r="C305" t="s">
        <v>1026</v>
      </c>
      <c r="D305" t="s">
        <v>123</v>
      </c>
      <c r="E305" t="s">
        <v>851</v>
      </c>
      <c r="F305"/>
      <c r="G305" t="s">
        <v>902</v>
      </c>
      <c r="H305" t="s">
        <v>1008</v>
      </c>
      <c r="I305" t="s">
        <v>310</v>
      </c>
      <c r="J305"/>
      <c r="K305" s="77">
        <v>4.2300000000000004</v>
      </c>
      <c r="L305" t="s">
        <v>106</v>
      </c>
      <c r="M305" s="78">
        <v>7.6300000000000007E-2</v>
      </c>
      <c r="N305" s="78">
        <v>9.5500000000000002E-2</v>
      </c>
      <c r="O305" s="77">
        <v>22372.89</v>
      </c>
      <c r="P305" s="77">
        <v>92.700985993316024</v>
      </c>
      <c r="Q305" s="77">
        <v>0</v>
      </c>
      <c r="R305" s="77">
        <v>79.827835167394795</v>
      </c>
      <c r="S305" s="78">
        <v>0</v>
      </c>
      <c r="T305" s="78">
        <f t="shared" si="8"/>
        <v>2.6628441562469222E-3</v>
      </c>
      <c r="U305" s="78">
        <f>R305/'סכום נכסי הקרן'!$C$42</f>
        <v>7.1996818521738947E-4</v>
      </c>
    </row>
    <row r="306" spans="2:21">
      <c r="B306" t="s">
        <v>1027</v>
      </c>
      <c r="C306" t="s">
        <v>1028</v>
      </c>
      <c r="D306" t="s">
        <v>123</v>
      </c>
      <c r="E306" t="s">
        <v>851</v>
      </c>
      <c r="F306"/>
      <c r="G306" t="s">
        <v>869</v>
      </c>
      <c r="H306" t="s">
        <v>1008</v>
      </c>
      <c r="I306" t="s">
        <v>310</v>
      </c>
      <c r="J306"/>
      <c r="K306" s="77">
        <v>3.17</v>
      </c>
      <c r="L306" t="s">
        <v>106</v>
      </c>
      <c r="M306" s="78">
        <v>5.2999999999999999E-2</v>
      </c>
      <c r="N306" s="78">
        <v>0.10100000000000001</v>
      </c>
      <c r="O306" s="77">
        <v>23081.360000000001</v>
      </c>
      <c r="P306" s="77">
        <v>86.103389068928351</v>
      </c>
      <c r="Q306" s="77">
        <v>0</v>
      </c>
      <c r="R306" s="77">
        <v>76.494383999116806</v>
      </c>
      <c r="S306" s="78">
        <v>0</v>
      </c>
      <c r="T306" s="78">
        <f t="shared" si="8"/>
        <v>2.5516490957148406E-3</v>
      </c>
      <c r="U306" s="78">
        <f>R306/'סכום נכסי הקרן'!$C$42</f>
        <v>6.8990374988473564E-4</v>
      </c>
    </row>
    <row r="307" spans="2:21">
      <c r="B307" t="s">
        <v>1029</v>
      </c>
      <c r="C307" t="s">
        <v>1030</v>
      </c>
      <c r="D307" t="s">
        <v>123</v>
      </c>
      <c r="E307" t="s">
        <v>851</v>
      </c>
      <c r="F307"/>
      <c r="G307" t="s">
        <v>988</v>
      </c>
      <c r="H307" t="s">
        <v>997</v>
      </c>
      <c r="I307" t="s">
        <v>2060</v>
      </c>
      <c r="J307"/>
      <c r="K307" s="77">
        <v>6.19</v>
      </c>
      <c r="L307" t="s">
        <v>106</v>
      </c>
      <c r="M307" s="78">
        <v>4.1300000000000003E-2</v>
      </c>
      <c r="N307" s="78">
        <v>8.4199999999999997E-2</v>
      </c>
      <c r="O307" s="77">
        <v>7830.51</v>
      </c>
      <c r="P307" s="77">
        <v>77.034249529085585</v>
      </c>
      <c r="Q307" s="77">
        <v>0</v>
      </c>
      <c r="R307" s="77">
        <v>23.217840084667198</v>
      </c>
      <c r="S307" s="78">
        <v>0</v>
      </c>
      <c r="T307" s="78">
        <f t="shared" si="8"/>
        <v>7.7448536165971151E-4</v>
      </c>
      <c r="U307" s="78">
        <f>R307/'סכום נכסי הקרן'!$C$42</f>
        <v>2.0940197307584005E-4</v>
      </c>
    </row>
    <row r="308" spans="2:21">
      <c r="B308" t="s">
        <v>1031</v>
      </c>
      <c r="C308" t="s">
        <v>1032</v>
      </c>
      <c r="D308" t="s">
        <v>123</v>
      </c>
      <c r="E308" t="s">
        <v>851</v>
      </c>
      <c r="F308"/>
      <c r="G308" t="s">
        <v>988</v>
      </c>
      <c r="H308" t="s">
        <v>997</v>
      </c>
      <c r="I308" t="s">
        <v>2060</v>
      </c>
      <c r="J308"/>
      <c r="K308" s="77">
        <v>4.88</v>
      </c>
      <c r="L308" t="s">
        <v>110</v>
      </c>
      <c r="M308" s="78">
        <v>6.5000000000000002E-2</v>
      </c>
      <c r="N308" s="78">
        <v>6.3700000000000007E-2</v>
      </c>
      <c r="O308" s="77">
        <v>8949.16</v>
      </c>
      <c r="P308" s="77">
        <v>100.90243841433163</v>
      </c>
      <c r="Q308" s="77">
        <v>0</v>
      </c>
      <c r="R308" s="77">
        <v>36.638903068212002</v>
      </c>
      <c r="S308" s="78">
        <v>0</v>
      </c>
      <c r="T308" s="78">
        <f t="shared" si="8"/>
        <v>1.2221763088263614E-3</v>
      </c>
      <c r="U308" s="78">
        <f>R308/'סכום נכסי הקרן'!$C$42</f>
        <v>3.3044669813557363E-4</v>
      </c>
    </row>
    <row r="309" spans="2:21">
      <c r="B309" t="s">
        <v>1033</v>
      </c>
      <c r="C309" t="s">
        <v>1034</v>
      </c>
      <c r="D309" t="s">
        <v>123</v>
      </c>
      <c r="E309" t="s">
        <v>851</v>
      </c>
      <c r="F309"/>
      <c r="G309" t="s">
        <v>988</v>
      </c>
      <c r="H309" t="s">
        <v>997</v>
      </c>
      <c r="I309" t="s">
        <v>2060</v>
      </c>
      <c r="J309"/>
      <c r="K309" s="77">
        <v>0.75</v>
      </c>
      <c r="L309" t="s">
        <v>106</v>
      </c>
      <c r="M309" s="78">
        <v>6.25E-2</v>
      </c>
      <c r="N309" s="78">
        <v>8.2100000000000006E-2</v>
      </c>
      <c r="O309" s="77">
        <v>19907.400000000001</v>
      </c>
      <c r="P309" s="77">
        <v>104.23519459095613</v>
      </c>
      <c r="Q309" s="77">
        <v>0</v>
      </c>
      <c r="R309" s="77">
        <v>79.868740425672001</v>
      </c>
      <c r="S309" s="78">
        <v>0</v>
      </c>
      <c r="T309" s="78">
        <f t="shared" si="8"/>
        <v>2.6642086468125856E-3</v>
      </c>
      <c r="U309" s="78">
        <f>R309/'סכום נכסי הקרן'!$C$42</f>
        <v>7.2033711022338428E-4</v>
      </c>
    </row>
    <row r="310" spans="2:21">
      <c r="B310" t="s">
        <v>1035</v>
      </c>
      <c r="C310" t="s">
        <v>1036</v>
      </c>
      <c r="D310" t="s">
        <v>123</v>
      </c>
      <c r="E310" t="s">
        <v>851</v>
      </c>
      <c r="F310"/>
      <c r="G310" t="s">
        <v>914</v>
      </c>
      <c r="H310" t="s">
        <v>997</v>
      </c>
      <c r="I310" t="s">
        <v>214</v>
      </c>
      <c r="J310"/>
      <c r="K310" s="77">
        <v>2.77</v>
      </c>
      <c r="L310" t="s">
        <v>110</v>
      </c>
      <c r="M310" s="78">
        <v>5.7500000000000002E-2</v>
      </c>
      <c r="N310" s="78">
        <v>5.57E-2</v>
      </c>
      <c r="O310" s="77">
        <v>6786.44</v>
      </c>
      <c r="P310" s="77">
        <v>100.33043807357024</v>
      </c>
      <c r="Q310" s="77">
        <v>0</v>
      </c>
      <c r="R310" s="77">
        <v>27.626969662842001</v>
      </c>
      <c r="S310" s="78">
        <v>0</v>
      </c>
      <c r="T310" s="78">
        <f t="shared" si="8"/>
        <v>9.2156219152436127E-4</v>
      </c>
      <c r="U310" s="78">
        <f>R310/'סכום נכסי הקרן'!$C$42</f>
        <v>2.4916796465171339E-4</v>
      </c>
    </row>
    <row r="311" spans="2:21">
      <c r="B311" t="s">
        <v>1037</v>
      </c>
      <c r="C311" t="s">
        <v>1038</v>
      </c>
      <c r="D311" t="s">
        <v>123</v>
      </c>
      <c r="E311" t="s">
        <v>851</v>
      </c>
      <c r="F311"/>
      <c r="G311" t="s">
        <v>914</v>
      </c>
      <c r="H311" t="s">
        <v>997</v>
      </c>
      <c r="I311" t="s">
        <v>214</v>
      </c>
      <c r="J311"/>
      <c r="K311" s="77">
        <v>4.7699999999999996</v>
      </c>
      <c r="L311" t="s">
        <v>110</v>
      </c>
      <c r="M311" s="78">
        <v>6.13E-2</v>
      </c>
      <c r="N311" s="78">
        <v>6.0900000000000003E-2</v>
      </c>
      <c r="O311" s="77">
        <v>14915.26</v>
      </c>
      <c r="P311" s="77">
        <v>99.869959078152178</v>
      </c>
      <c r="Q311" s="77">
        <v>0</v>
      </c>
      <c r="R311" s="77">
        <v>60.439968416958003</v>
      </c>
      <c r="S311" s="78">
        <v>0</v>
      </c>
      <c r="T311" s="78">
        <f t="shared" si="8"/>
        <v>2.0161165133108991E-3</v>
      </c>
      <c r="U311" s="78">
        <f>R311/'סכום נכסי הקרן'!$C$42</f>
        <v>5.4510878673466731E-4</v>
      </c>
    </row>
    <row r="312" spans="2:21">
      <c r="B312" t="s">
        <v>1039</v>
      </c>
      <c r="C312" t="s">
        <v>1040</v>
      </c>
      <c r="D312" t="s">
        <v>123</v>
      </c>
      <c r="E312" t="s">
        <v>851</v>
      </c>
      <c r="F312"/>
      <c r="G312" t="s">
        <v>914</v>
      </c>
      <c r="H312" t="s">
        <v>1041</v>
      </c>
      <c r="I312" t="s">
        <v>310</v>
      </c>
      <c r="J312"/>
      <c r="K312" s="77">
        <v>6.31</v>
      </c>
      <c r="L312" t="s">
        <v>106</v>
      </c>
      <c r="M312" s="78">
        <v>3.7499999999999999E-2</v>
      </c>
      <c r="N312" s="78">
        <v>7.1099999999999997E-2</v>
      </c>
      <c r="O312" s="77">
        <v>23864.42</v>
      </c>
      <c r="P312" s="77">
        <v>80.647166788884874</v>
      </c>
      <c r="Q312" s="77">
        <v>0</v>
      </c>
      <c r="R312" s="77">
        <v>74.077771633709403</v>
      </c>
      <c r="S312" s="78">
        <v>0</v>
      </c>
      <c r="T312" s="78">
        <f t="shared" si="8"/>
        <v>2.4710373379032303E-3</v>
      </c>
      <c r="U312" s="78">
        <f>R312/'סכום נכסי הקרן'!$C$42</f>
        <v>6.681082945094542E-4</v>
      </c>
    </row>
    <row r="313" spans="2:21">
      <c r="B313" t="s">
        <v>1042</v>
      </c>
      <c r="C313" t="s">
        <v>1043</v>
      </c>
      <c r="D313" t="s">
        <v>123</v>
      </c>
      <c r="E313" t="s">
        <v>851</v>
      </c>
      <c r="F313"/>
      <c r="G313" t="s">
        <v>914</v>
      </c>
      <c r="H313" t="s">
        <v>1041</v>
      </c>
      <c r="I313" t="s">
        <v>310</v>
      </c>
      <c r="J313"/>
      <c r="K313" s="77">
        <v>4.7699999999999996</v>
      </c>
      <c r="L313" t="s">
        <v>106</v>
      </c>
      <c r="M313" s="78">
        <v>5.8799999999999998E-2</v>
      </c>
      <c r="N313" s="78">
        <v>7.0999999999999994E-2</v>
      </c>
      <c r="O313" s="77">
        <v>2237.29</v>
      </c>
      <c r="P313" s="77">
        <v>95.825376969458588</v>
      </c>
      <c r="Q313" s="77">
        <v>0</v>
      </c>
      <c r="R313" s="77">
        <v>8.2518386775635992</v>
      </c>
      <c r="S313" s="78">
        <v>0</v>
      </c>
      <c r="T313" s="78">
        <f t="shared" si="8"/>
        <v>2.7525937982366143E-4</v>
      </c>
      <c r="U313" s="78">
        <f>R313/'סכום נכסי הקרן'!$C$42</f>
        <v>7.4423430184897689E-5</v>
      </c>
    </row>
    <row r="314" spans="2:21">
      <c r="B314" t="s">
        <v>1044</v>
      </c>
      <c r="C314" t="s">
        <v>1045</v>
      </c>
      <c r="D314" t="s">
        <v>123</v>
      </c>
      <c r="E314" t="s">
        <v>851</v>
      </c>
      <c r="F314"/>
      <c r="G314" t="s">
        <v>1002</v>
      </c>
      <c r="H314" t="s">
        <v>1046</v>
      </c>
      <c r="I314" t="s">
        <v>214</v>
      </c>
      <c r="J314"/>
      <c r="K314" s="77">
        <v>6.4</v>
      </c>
      <c r="L314" t="s">
        <v>106</v>
      </c>
      <c r="M314" s="78">
        <v>0.04</v>
      </c>
      <c r="N314" s="78">
        <v>6.6799999999999998E-2</v>
      </c>
      <c r="O314" s="77">
        <v>22372.89</v>
      </c>
      <c r="P314" s="77">
        <v>83.905444459343428</v>
      </c>
      <c r="Q314" s="77">
        <v>0</v>
      </c>
      <c r="R314" s="77">
        <v>72.253708179872106</v>
      </c>
      <c r="S314" s="78">
        <v>0</v>
      </c>
      <c r="T314" s="78">
        <f t="shared" si="8"/>
        <v>2.4101914349861724E-3</v>
      </c>
      <c r="U314" s="78">
        <f>R314/'סכום נכסי הקרן'!$C$42</f>
        <v>6.5165704474392139E-4</v>
      </c>
    </row>
    <row r="315" spans="2:21">
      <c r="B315" t="s">
        <v>1047</v>
      </c>
      <c r="C315" t="s">
        <v>1048</v>
      </c>
      <c r="D315" t="s">
        <v>123</v>
      </c>
      <c r="E315" t="s">
        <v>851</v>
      </c>
      <c r="F315"/>
      <c r="G315" t="s">
        <v>922</v>
      </c>
      <c r="H315" t="s">
        <v>1046</v>
      </c>
      <c r="I315" t="s">
        <v>214</v>
      </c>
      <c r="J315"/>
      <c r="K315" s="77">
        <v>5.58</v>
      </c>
      <c r="L315" t="s">
        <v>106</v>
      </c>
      <c r="M315" s="78">
        <v>3.7499999999999999E-2</v>
      </c>
      <c r="N315" s="78">
        <v>7.0499999999999993E-2</v>
      </c>
      <c r="O315" s="77">
        <v>14169.5</v>
      </c>
      <c r="P315" s="77">
        <v>83.404749955891177</v>
      </c>
      <c r="Q315" s="77">
        <v>0</v>
      </c>
      <c r="R315" s="77">
        <v>45.487620737204999</v>
      </c>
      <c r="S315" s="78">
        <v>0</v>
      </c>
      <c r="T315" s="78">
        <f t="shared" si="8"/>
        <v>1.5173459834861716E-3</v>
      </c>
      <c r="U315" s="78">
        <f>R315/'סכום נכסי הקרן'!$C$42</f>
        <v>4.102533869714504E-4</v>
      </c>
    </row>
    <row r="316" spans="2:21">
      <c r="B316" t="s">
        <v>1049</v>
      </c>
      <c r="C316" t="s">
        <v>1050</v>
      </c>
      <c r="D316" t="s">
        <v>123</v>
      </c>
      <c r="E316" t="s">
        <v>851</v>
      </c>
      <c r="F316"/>
      <c r="G316" t="s">
        <v>869</v>
      </c>
      <c r="H316" t="s">
        <v>1041</v>
      </c>
      <c r="I316" t="s">
        <v>310</v>
      </c>
      <c r="J316"/>
      <c r="K316" s="77">
        <v>4.1500000000000004</v>
      </c>
      <c r="L316" t="s">
        <v>106</v>
      </c>
      <c r="M316" s="78">
        <v>5.1299999999999998E-2</v>
      </c>
      <c r="N316" s="78">
        <v>7.0999999999999994E-2</v>
      </c>
      <c r="O316" s="77">
        <v>21378.79</v>
      </c>
      <c r="P316" s="77">
        <v>93.348319656070345</v>
      </c>
      <c r="Q316" s="77">
        <v>0</v>
      </c>
      <c r="R316" s="77">
        <v>76.813496985802203</v>
      </c>
      <c r="S316" s="78">
        <v>0</v>
      </c>
      <c r="T316" s="78">
        <f t="shared" si="8"/>
        <v>2.5622938557787432E-3</v>
      </c>
      <c r="U316" s="78">
        <f>R316/'סכום נכסי הקרן'!$C$42</f>
        <v>6.9278183366868655E-4</v>
      </c>
    </row>
    <row r="317" spans="2:21">
      <c r="B317" t="s">
        <v>1051</v>
      </c>
      <c r="C317" t="s">
        <v>1052</v>
      </c>
      <c r="D317" t="s">
        <v>123</v>
      </c>
      <c r="E317" t="s">
        <v>851</v>
      </c>
      <c r="F317"/>
      <c r="G317" t="s">
        <v>1053</v>
      </c>
      <c r="H317" t="s">
        <v>1041</v>
      </c>
      <c r="I317" t="s">
        <v>310</v>
      </c>
      <c r="J317"/>
      <c r="K317" s="77">
        <v>6.38</v>
      </c>
      <c r="L317" t="s">
        <v>106</v>
      </c>
      <c r="M317" s="78">
        <v>0.04</v>
      </c>
      <c r="N317" s="78">
        <v>6.7199999999999996E-2</v>
      </c>
      <c r="O317" s="77">
        <v>8576.27</v>
      </c>
      <c r="P317" s="77">
        <v>85.364333605401882</v>
      </c>
      <c r="Q317" s="77">
        <v>0</v>
      </c>
      <c r="R317" s="77">
        <v>28.178820499011302</v>
      </c>
      <c r="S317" s="78">
        <v>0</v>
      </c>
      <c r="T317" s="78">
        <f t="shared" si="8"/>
        <v>9.3997046692268513E-4</v>
      </c>
      <c r="U317" s="78">
        <f>R317/'סכום נכסי הקרן'!$C$42</f>
        <v>2.5414511384026848E-4</v>
      </c>
    </row>
    <row r="318" spans="2:21">
      <c r="B318" t="s">
        <v>1054</v>
      </c>
      <c r="C318" t="s">
        <v>1055</v>
      </c>
      <c r="D318" t="s">
        <v>123</v>
      </c>
      <c r="E318" t="s">
        <v>851</v>
      </c>
      <c r="F318"/>
      <c r="G318" t="s">
        <v>902</v>
      </c>
      <c r="H318" t="s">
        <v>1046</v>
      </c>
      <c r="I318" t="s">
        <v>214</v>
      </c>
      <c r="J318"/>
      <c r="K318" s="77">
        <v>4.72</v>
      </c>
      <c r="L318" t="s">
        <v>110</v>
      </c>
      <c r="M318" s="78">
        <v>7.8799999999999995E-2</v>
      </c>
      <c r="N318" s="78">
        <v>8.7400000000000005E-2</v>
      </c>
      <c r="O318" s="77">
        <v>22223.74</v>
      </c>
      <c r="P318" s="77">
        <v>96.713424851082678</v>
      </c>
      <c r="Q318" s="77">
        <v>0</v>
      </c>
      <c r="R318" s="77">
        <v>87.209227390829994</v>
      </c>
      <c r="S318" s="78">
        <v>0</v>
      </c>
      <c r="T318" s="78">
        <f t="shared" si="8"/>
        <v>2.9090677586523284E-3</v>
      </c>
      <c r="U318" s="78">
        <f>R318/'סכום נכסי הקרן'!$C$42</f>
        <v>7.8654104858441479E-4</v>
      </c>
    </row>
    <row r="319" spans="2:21">
      <c r="B319" t="s">
        <v>1056</v>
      </c>
      <c r="C319" t="s">
        <v>1057</v>
      </c>
      <c r="D319" t="s">
        <v>123</v>
      </c>
      <c r="E319" t="s">
        <v>851</v>
      </c>
      <c r="F319"/>
      <c r="G319" t="s">
        <v>988</v>
      </c>
      <c r="H319" t="s">
        <v>1046</v>
      </c>
      <c r="I319" t="s">
        <v>214</v>
      </c>
      <c r="J319"/>
      <c r="K319" s="77">
        <v>5.72</v>
      </c>
      <c r="L319" t="s">
        <v>110</v>
      </c>
      <c r="M319" s="78">
        <v>6.1400000000000003E-2</v>
      </c>
      <c r="N319" s="78">
        <v>6.6100000000000006E-2</v>
      </c>
      <c r="O319" s="77">
        <v>7457.63</v>
      </c>
      <c r="P319" s="77">
        <v>99.717740103759667</v>
      </c>
      <c r="Q319" s="77">
        <v>0</v>
      </c>
      <c r="R319" s="77">
        <v>30.173923761024799</v>
      </c>
      <c r="S319" s="78">
        <v>0</v>
      </c>
      <c r="T319" s="78">
        <f t="shared" si="8"/>
        <v>1.0065218026969983E-3</v>
      </c>
      <c r="U319" s="78">
        <f>R319/'סכום נכסי הקרן'!$C$42</f>
        <v>2.721389736494575E-4</v>
      </c>
    </row>
    <row r="320" spans="2:21">
      <c r="B320" t="s">
        <v>1058</v>
      </c>
      <c r="C320" t="s">
        <v>1059</v>
      </c>
      <c r="D320" t="s">
        <v>123</v>
      </c>
      <c r="E320" t="s">
        <v>851</v>
      </c>
      <c r="F320"/>
      <c r="G320" t="s">
        <v>988</v>
      </c>
      <c r="H320" t="s">
        <v>1046</v>
      </c>
      <c r="I320" t="s">
        <v>214</v>
      </c>
      <c r="J320"/>
      <c r="K320" s="77">
        <v>4.0599999999999996</v>
      </c>
      <c r="L320" t="s">
        <v>110</v>
      </c>
      <c r="M320" s="78">
        <v>7.1300000000000002E-2</v>
      </c>
      <c r="N320" s="78">
        <v>6.5699999999999995E-2</v>
      </c>
      <c r="O320" s="77">
        <v>22372.89</v>
      </c>
      <c r="P320" s="77">
        <v>108.25284926042193</v>
      </c>
      <c r="Q320" s="77">
        <v>0</v>
      </c>
      <c r="R320" s="77">
        <v>98.269772773596799</v>
      </c>
      <c r="S320" s="78">
        <v>0</v>
      </c>
      <c r="T320" s="78">
        <f t="shared" si="8"/>
        <v>3.2780181200850805E-3</v>
      </c>
      <c r="U320" s="78">
        <f>R320/'סכום נכסי הקרן'!$C$42</f>
        <v>8.8629623761148394E-4</v>
      </c>
    </row>
    <row r="321" spans="2:21">
      <c r="B321" t="s">
        <v>1060</v>
      </c>
      <c r="C321" t="s">
        <v>1061</v>
      </c>
      <c r="D321" t="s">
        <v>123</v>
      </c>
      <c r="E321" t="s">
        <v>851</v>
      </c>
      <c r="F321"/>
      <c r="G321" t="s">
        <v>957</v>
      </c>
      <c r="H321" t="s">
        <v>870</v>
      </c>
      <c r="I321" t="s">
        <v>214</v>
      </c>
      <c r="J321"/>
      <c r="K321" s="77">
        <v>4.0999999999999996</v>
      </c>
      <c r="L321" t="s">
        <v>106</v>
      </c>
      <c r="M321" s="78">
        <v>4.6300000000000001E-2</v>
      </c>
      <c r="N321" s="78">
        <v>7.3200000000000001E-2</v>
      </c>
      <c r="O321" s="77">
        <v>18646.310000000001</v>
      </c>
      <c r="P321" s="77">
        <v>90.797680698754874</v>
      </c>
      <c r="Q321" s="77">
        <v>0</v>
      </c>
      <c r="R321" s="77">
        <v>65.1651750941991</v>
      </c>
      <c r="S321" s="78">
        <v>0</v>
      </c>
      <c r="T321" s="78">
        <f t="shared" si="8"/>
        <v>2.1737368341070923E-3</v>
      </c>
      <c r="U321" s="78">
        <f>R321/'סכום נכסי הקרן'!$C$42</f>
        <v>5.8772548138831234E-4</v>
      </c>
    </row>
    <row r="322" spans="2:21">
      <c r="B322" t="s">
        <v>1062</v>
      </c>
      <c r="C322" t="s">
        <v>1063</v>
      </c>
      <c r="D322" t="s">
        <v>123</v>
      </c>
      <c r="E322" t="s">
        <v>851</v>
      </c>
      <c r="F322"/>
      <c r="G322" t="s">
        <v>902</v>
      </c>
      <c r="H322" t="s">
        <v>870</v>
      </c>
      <c r="I322" t="s">
        <v>214</v>
      </c>
      <c r="J322"/>
      <c r="K322" s="77">
        <v>3.67</v>
      </c>
      <c r="L322" t="s">
        <v>113</v>
      </c>
      <c r="M322" s="78">
        <v>8.8800000000000004E-2</v>
      </c>
      <c r="N322" s="78">
        <v>0.1099</v>
      </c>
      <c r="O322" s="77">
        <v>15138.99</v>
      </c>
      <c r="P322" s="77">
        <v>92.527095723690991</v>
      </c>
      <c r="Q322" s="77">
        <v>0</v>
      </c>
      <c r="R322" s="77">
        <v>65.840240814160694</v>
      </c>
      <c r="S322" s="78">
        <v>0</v>
      </c>
      <c r="T322" s="78">
        <f t="shared" si="8"/>
        <v>2.1962552301491856E-3</v>
      </c>
      <c r="U322" s="78">
        <f>R322/'סכום נכסי הקרן'!$C$42</f>
        <v>5.938139070644445E-4</v>
      </c>
    </row>
    <row r="323" spans="2:21">
      <c r="B323" t="s">
        <v>1064</v>
      </c>
      <c r="C323" t="s">
        <v>1065</v>
      </c>
      <c r="D323" t="s">
        <v>123</v>
      </c>
      <c r="E323" t="s">
        <v>851</v>
      </c>
      <c r="F323"/>
      <c r="G323" t="s">
        <v>1002</v>
      </c>
      <c r="H323" t="s">
        <v>1066</v>
      </c>
      <c r="I323" t="s">
        <v>310</v>
      </c>
      <c r="J323"/>
      <c r="K323" s="77">
        <v>5.88</v>
      </c>
      <c r="L323" t="s">
        <v>106</v>
      </c>
      <c r="M323" s="78">
        <v>6.3799999999999996E-2</v>
      </c>
      <c r="N323" s="78">
        <v>6.8699999999999997E-2</v>
      </c>
      <c r="O323" s="77">
        <v>20881.36</v>
      </c>
      <c r="P323" s="77">
        <v>97.729374868303594</v>
      </c>
      <c r="Q323" s="77">
        <v>0</v>
      </c>
      <c r="R323" s="77">
        <v>78.547399756608002</v>
      </c>
      <c r="S323" s="78">
        <v>0</v>
      </c>
      <c r="T323" s="78">
        <f t="shared" si="8"/>
        <v>2.6201322382309136E-3</v>
      </c>
      <c r="U323" s="78">
        <f>R323/'סכום נכסי הקרן'!$C$42</f>
        <v>7.0841992317246323E-4</v>
      </c>
    </row>
    <row r="324" spans="2:21">
      <c r="B324" t="s">
        <v>1067</v>
      </c>
      <c r="C324" t="s">
        <v>1068</v>
      </c>
      <c r="D324" t="s">
        <v>123</v>
      </c>
      <c r="E324" t="s">
        <v>851</v>
      </c>
      <c r="F324"/>
      <c r="G324" t="s">
        <v>902</v>
      </c>
      <c r="H324" t="s">
        <v>870</v>
      </c>
      <c r="I324" t="s">
        <v>214</v>
      </c>
      <c r="J324"/>
      <c r="K324" s="77">
        <v>4.07</v>
      </c>
      <c r="L324" t="s">
        <v>113</v>
      </c>
      <c r="M324" s="78">
        <v>8.5000000000000006E-2</v>
      </c>
      <c r="N324" s="78">
        <v>0.1046</v>
      </c>
      <c r="O324" s="77">
        <v>7457.63</v>
      </c>
      <c r="P324" s="77">
        <v>91.996287559184438</v>
      </c>
      <c r="Q324" s="77">
        <v>0</v>
      </c>
      <c r="R324" s="77">
        <v>32.247549100352003</v>
      </c>
      <c r="S324" s="78">
        <v>0</v>
      </c>
      <c r="T324" s="78">
        <f t="shared" si="8"/>
        <v>1.0756924260202311E-3</v>
      </c>
      <c r="U324" s="78">
        <f>R324/'סכום נכסי הקרן'!$C$42</f>
        <v>2.9084102499840836E-4</v>
      </c>
    </row>
    <row r="325" spans="2:21">
      <c r="B325" t="s">
        <v>1069</v>
      </c>
      <c r="C325" t="s">
        <v>1070</v>
      </c>
      <c r="D325" t="s">
        <v>123</v>
      </c>
      <c r="E325" t="s">
        <v>851</v>
      </c>
      <c r="F325"/>
      <c r="G325" t="s">
        <v>902</v>
      </c>
      <c r="H325" t="s">
        <v>870</v>
      </c>
      <c r="I325" t="s">
        <v>214</v>
      </c>
      <c r="J325"/>
      <c r="K325" s="77">
        <v>3.74</v>
      </c>
      <c r="L325" t="s">
        <v>113</v>
      </c>
      <c r="M325" s="78">
        <v>8.5000000000000006E-2</v>
      </c>
      <c r="N325" s="78">
        <v>0.1007</v>
      </c>
      <c r="O325" s="77">
        <v>7457.63</v>
      </c>
      <c r="P325" s="77">
        <v>93.167287559184473</v>
      </c>
      <c r="Q325" s="77">
        <v>0</v>
      </c>
      <c r="R325" s="77">
        <v>32.658020881316197</v>
      </c>
      <c r="S325" s="78">
        <v>0</v>
      </c>
      <c r="T325" s="78">
        <f t="shared" si="8"/>
        <v>1.0893846723520121E-3</v>
      </c>
      <c r="U325" s="78">
        <f>R325/'סכום נכסי הקרן'!$C$42</f>
        <v>2.9454307482356068E-4</v>
      </c>
    </row>
    <row r="326" spans="2:21">
      <c r="B326" t="s">
        <v>1071</v>
      </c>
      <c r="C326" t="s">
        <v>1072</v>
      </c>
      <c r="D326" t="s">
        <v>123</v>
      </c>
      <c r="E326" t="s">
        <v>851</v>
      </c>
      <c r="F326"/>
      <c r="G326" t="s">
        <v>994</v>
      </c>
      <c r="H326" t="s">
        <v>1066</v>
      </c>
      <c r="I326" t="s">
        <v>310</v>
      </c>
      <c r="J326"/>
      <c r="K326" s="77">
        <v>5.87</v>
      </c>
      <c r="L326" t="s">
        <v>106</v>
      </c>
      <c r="M326" s="78">
        <v>4.1300000000000003E-2</v>
      </c>
      <c r="N326" s="78">
        <v>7.3499999999999996E-2</v>
      </c>
      <c r="O326" s="77">
        <v>12324.48</v>
      </c>
      <c r="P326" s="77">
        <v>82.855125324557306</v>
      </c>
      <c r="Q326" s="77">
        <v>0</v>
      </c>
      <c r="R326" s="77">
        <v>39.303922432610399</v>
      </c>
      <c r="S326" s="78">
        <v>0</v>
      </c>
      <c r="T326" s="78">
        <f t="shared" si="8"/>
        <v>1.3110742631037397E-3</v>
      </c>
      <c r="U326" s="78">
        <f>R326/'סכום נכסי הקרן'!$C$42</f>
        <v>3.5448253915934237E-4</v>
      </c>
    </row>
    <row r="327" spans="2:21">
      <c r="B327" t="s">
        <v>1073</v>
      </c>
      <c r="C327" t="s">
        <v>1074</v>
      </c>
      <c r="D327" t="s">
        <v>123</v>
      </c>
      <c r="E327" t="s">
        <v>851</v>
      </c>
      <c r="F327"/>
      <c r="G327" t="s">
        <v>909</v>
      </c>
      <c r="H327" t="s">
        <v>1075</v>
      </c>
      <c r="I327" t="s">
        <v>310</v>
      </c>
      <c r="J327"/>
      <c r="K327" s="77">
        <v>3.75</v>
      </c>
      <c r="L327" t="s">
        <v>110</v>
      </c>
      <c r="M327" s="78">
        <v>2.63E-2</v>
      </c>
      <c r="N327" s="78">
        <v>0.1071</v>
      </c>
      <c r="O327" s="77">
        <v>13461.02</v>
      </c>
      <c r="P327" s="77">
        <v>74.62141094211286</v>
      </c>
      <c r="Q327" s="77">
        <v>0</v>
      </c>
      <c r="R327" s="77">
        <v>40.756788380243997</v>
      </c>
      <c r="S327" s="78">
        <v>0</v>
      </c>
      <c r="T327" s="78">
        <f t="shared" si="8"/>
        <v>1.3595380049846724E-3</v>
      </c>
      <c r="U327" s="78">
        <f>R327/'סכום נכסי הקרן'!$C$42</f>
        <v>3.6758595424617841E-4</v>
      </c>
    </row>
    <row r="328" spans="2:21">
      <c r="B328" t="s">
        <v>1076</v>
      </c>
      <c r="C328" t="s">
        <v>1077</v>
      </c>
      <c r="D328" t="s">
        <v>123</v>
      </c>
      <c r="E328" t="s">
        <v>851</v>
      </c>
      <c r="F328"/>
      <c r="G328" t="s">
        <v>994</v>
      </c>
      <c r="H328" t="s">
        <v>1075</v>
      </c>
      <c r="I328" t="s">
        <v>310</v>
      </c>
      <c r="J328"/>
      <c r="K328" s="77">
        <v>5.59</v>
      </c>
      <c r="L328" t="s">
        <v>106</v>
      </c>
      <c r="M328" s="78">
        <v>4.7500000000000001E-2</v>
      </c>
      <c r="N328" s="78">
        <v>7.9799999999999996E-2</v>
      </c>
      <c r="O328" s="77">
        <v>1491.53</v>
      </c>
      <c r="P328" s="77">
        <v>83.687370740112499</v>
      </c>
      <c r="Q328" s="77">
        <v>0</v>
      </c>
      <c r="R328" s="77">
        <v>4.8044074048391998</v>
      </c>
      <c r="S328" s="78">
        <v>0</v>
      </c>
      <c r="T328" s="78">
        <f t="shared" si="8"/>
        <v>1.6026224631268579E-4</v>
      </c>
      <c r="U328" s="78">
        <f>R328/'סכום נכסי הקרן'!$C$42</f>
        <v>4.333100694831172E-5</v>
      </c>
    </row>
    <row r="329" spans="2:21">
      <c r="B329" t="s">
        <v>1078</v>
      </c>
      <c r="C329" t="s">
        <v>1079</v>
      </c>
      <c r="D329" t="s">
        <v>123</v>
      </c>
      <c r="E329" t="s">
        <v>851</v>
      </c>
      <c r="F329"/>
      <c r="G329" t="s">
        <v>994</v>
      </c>
      <c r="H329" t="s">
        <v>1075</v>
      </c>
      <c r="I329" t="s">
        <v>310</v>
      </c>
      <c r="J329"/>
      <c r="K329" s="77">
        <v>5.79</v>
      </c>
      <c r="L329" t="s">
        <v>106</v>
      </c>
      <c r="M329" s="78">
        <v>7.3800000000000004E-2</v>
      </c>
      <c r="N329" s="78">
        <v>7.8100000000000003E-2</v>
      </c>
      <c r="O329" s="77">
        <v>22372.89</v>
      </c>
      <c r="P329" s="77">
        <v>96.649124786292703</v>
      </c>
      <c r="Q329" s="77">
        <v>0</v>
      </c>
      <c r="R329" s="77">
        <v>83.227705939065601</v>
      </c>
      <c r="S329" s="78">
        <v>0</v>
      </c>
      <c r="T329" s="78">
        <f t="shared" si="8"/>
        <v>2.7762547980030713E-3</v>
      </c>
      <c r="U329" s="78">
        <f>R329/'סכום נכסי הקרן'!$C$42</f>
        <v>7.506316597350257E-4</v>
      </c>
    </row>
    <row r="330" spans="2:21">
      <c r="B330" t="s">
        <v>1080</v>
      </c>
      <c r="C330" t="s">
        <v>1081</v>
      </c>
      <c r="D330" t="s">
        <v>123</v>
      </c>
      <c r="E330" t="s">
        <v>851</v>
      </c>
      <c r="F330"/>
      <c r="G330" t="s">
        <v>948</v>
      </c>
      <c r="H330" t="s">
        <v>1082</v>
      </c>
      <c r="I330" t="s">
        <v>214</v>
      </c>
      <c r="J330"/>
      <c r="K330" s="77">
        <v>2.16</v>
      </c>
      <c r="L330" t="s">
        <v>110</v>
      </c>
      <c r="M330" s="78">
        <v>0.05</v>
      </c>
      <c r="N330" s="78">
        <v>7.0099999999999996E-2</v>
      </c>
      <c r="O330" s="77">
        <v>7457.63</v>
      </c>
      <c r="P330" s="77">
        <v>98.594958977584028</v>
      </c>
      <c r="Q330" s="77">
        <v>0</v>
      </c>
      <c r="R330" s="77">
        <v>29.834177673054</v>
      </c>
      <c r="S330" s="78">
        <v>0</v>
      </c>
      <c r="T330" s="78">
        <f t="shared" si="8"/>
        <v>9.9518877727968976E-4</v>
      </c>
      <c r="U330" s="78">
        <f>R330/'סכום נכסי הקרן'!$C$42</f>
        <v>2.6907479968209242E-4</v>
      </c>
    </row>
    <row r="331" spans="2:21">
      <c r="B331" t="s">
        <v>1083</v>
      </c>
      <c r="C331" t="s">
        <v>1084</v>
      </c>
      <c r="D331" t="s">
        <v>123</v>
      </c>
      <c r="E331" t="s">
        <v>851</v>
      </c>
      <c r="F331"/>
      <c r="G331" t="s">
        <v>948</v>
      </c>
      <c r="H331" t="s">
        <v>1082</v>
      </c>
      <c r="I331" t="s">
        <v>214</v>
      </c>
      <c r="J331"/>
      <c r="K331" s="77">
        <v>2.17</v>
      </c>
      <c r="L331" t="s">
        <v>113</v>
      </c>
      <c r="M331" s="78">
        <v>0.06</v>
      </c>
      <c r="N331" s="78">
        <v>9.5200000000000007E-2</v>
      </c>
      <c r="O331" s="77">
        <v>17674.580000000002</v>
      </c>
      <c r="P331" s="77">
        <v>93.010739527615343</v>
      </c>
      <c r="Q331" s="77">
        <v>0</v>
      </c>
      <c r="R331" s="77">
        <v>77.269442339349894</v>
      </c>
      <c r="S331" s="78">
        <v>0</v>
      </c>
      <c r="T331" s="78">
        <f t="shared" si="8"/>
        <v>2.5775029794849855E-3</v>
      </c>
      <c r="U331" s="78">
        <f>R331/'סכום נכסי הקרן'!$C$42</f>
        <v>6.9689401018034657E-4</v>
      </c>
    </row>
    <row r="332" spans="2:21">
      <c r="B332" t="s">
        <v>1085</v>
      </c>
      <c r="C332" t="s">
        <v>1086</v>
      </c>
      <c r="D332" t="s">
        <v>123</v>
      </c>
      <c r="E332" t="s">
        <v>851</v>
      </c>
      <c r="F332"/>
      <c r="G332" t="s">
        <v>1002</v>
      </c>
      <c r="H332" t="s">
        <v>1075</v>
      </c>
      <c r="I332" t="s">
        <v>310</v>
      </c>
      <c r="J332"/>
      <c r="K332" s="77">
        <v>6.04</v>
      </c>
      <c r="L332" t="s">
        <v>106</v>
      </c>
      <c r="M332" s="78">
        <v>5.1299999999999998E-2</v>
      </c>
      <c r="N332" s="78">
        <v>8.7999999999999995E-2</v>
      </c>
      <c r="O332" s="77">
        <v>22372.89</v>
      </c>
      <c r="P332" s="77">
        <v>81.102944610195649</v>
      </c>
      <c r="Q332" s="77">
        <v>0</v>
      </c>
      <c r="R332" s="77">
        <v>69.840384377355605</v>
      </c>
      <c r="S332" s="78">
        <v>0</v>
      </c>
      <c r="T332" s="78">
        <f t="shared" ref="T332:T333" si="9">R332/$R$11</f>
        <v>2.3296893748816104E-3</v>
      </c>
      <c r="U332" s="78">
        <f>R332/'סכום נכסי הקרן'!$C$42</f>
        <v>6.2989124895607043E-4</v>
      </c>
    </row>
    <row r="333" spans="2:21">
      <c r="B333" t="s">
        <v>1087</v>
      </c>
      <c r="C333" t="s">
        <v>1088</v>
      </c>
      <c r="D333" t="s">
        <v>123</v>
      </c>
      <c r="E333" t="s">
        <v>851</v>
      </c>
      <c r="F333"/>
      <c r="G333" t="s">
        <v>909</v>
      </c>
      <c r="H333" t="s">
        <v>1089</v>
      </c>
      <c r="I333" t="s">
        <v>310</v>
      </c>
      <c r="J333"/>
      <c r="K333" s="77">
        <v>2.66</v>
      </c>
      <c r="L333" t="s">
        <v>110</v>
      </c>
      <c r="M333" s="78">
        <v>3.6299999999999999E-2</v>
      </c>
      <c r="N333" s="78">
        <v>0.46460000000000001</v>
      </c>
      <c r="O333" s="77">
        <v>23118.65</v>
      </c>
      <c r="P333" s="77">
        <v>38.052534068814623</v>
      </c>
      <c r="Q333" s="77">
        <v>0</v>
      </c>
      <c r="R333" s="77">
        <v>35.694769519631301</v>
      </c>
      <c r="S333" s="78">
        <v>1E-4</v>
      </c>
      <c r="T333" s="78">
        <f t="shared" si="9"/>
        <v>1.1906825260213673E-3</v>
      </c>
      <c r="U333" s="78">
        <f>R333/'סכום נכסי הקרן'!$C$42</f>
        <v>3.2193154654529049E-4</v>
      </c>
    </row>
    <row r="334" spans="2:21">
      <c r="B334" t="s">
        <v>226</v>
      </c>
      <c r="C334" s="16"/>
      <c r="D334" s="16"/>
      <c r="E334" s="16"/>
      <c r="F334" s="16"/>
    </row>
    <row r="335" spans="2:21">
      <c r="B335" t="s">
        <v>312</v>
      </c>
      <c r="C335" s="16"/>
      <c r="D335" s="16"/>
      <c r="E335" s="16"/>
      <c r="F335" s="16"/>
    </row>
    <row r="336" spans="2:21">
      <c r="B336" t="s">
        <v>313</v>
      </c>
      <c r="C336" s="16"/>
      <c r="D336" s="16"/>
      <c r="E336" s="16"/>
      <c r="F336" s="16"/>
    </row>
    <row r="337" spans="2:6">
      <c r="B337" t="s">
        <v>314</v>
      </c>
      <c r="C337" s="16"/>
      <c r="D337" s="16"/>
      <c r="E337" s="16"/>
      <c r="F337" s="16"/>
    </row>
    <row r="338" spans="2:6">
      <c r="B338" t="s">
        <v>315</v>
      </c>
      <c r="C338" s="16"/>
      <c r="D338" s="16"/>
      <c r="E338" s="16"/>
      <c r="F338" s="16"/>
    </row>
    <row r="339" spans="2:6">
      <c r="C339" s="16"/>
      <c r="D339" s="16"/>
      <c r="E339" s="16"/>
      <c r="F339" s="16"/>
    </row>
    <row r="340" spans="2:6">
      <c r="C340" s="16"/>
      <c r="D340" s="16"/>
      <c r="E340" s="16"/>
      <c r="F340" s="16"/>
    </row>
    <row r="341" spans="2:6">
      <c r="C341" s="16"/>
      <c r="D341" s="16"/>
      <c r="E341" s="16"/>
      <c r="F341" s="16"/>
    </row>
    <row r="342" spans="2:6">
      <c r="C342" s="16"/>
      <c r="D342" s="16"/>
      <c r="E342" s="16"/>
      <c r="F342" s="16"/>
    </row>
    <row r="343" spans="2:6">
      <c r="C343" s="16"/>
      <c r="D343" s="16"/>
      <c r="E343" s="16"/>
      <c r="F343" s="16"/>
    </row>
    <row r="344" spans="2:6">
      <c r="C344" s="16"/>
      <c r="D344" s="16"/>
      <c r="E344" s="16"/>
      <c r="F344" s="16"/>
    </row>
    <row r="345" spans="2:6">
      <c r="C345" s="16"/>
      <c r="D345" s="16"/>
      <c r="E345" s="16"/>
      <c r="F345" s="16"/>
    </row>
    <row r="346" spans="2:6">
      <c r="C346" s="16"/>
      <c r="D346" s="16"/>
      <c r="E346" s="16"/>
      <c r="F346" s="16"/>
    </row>
    <row r="347" spans="2:6">
      <c r="C347" s="16"/>
      <c r="D347" s="16"/>
      <c r="E347" s="16"/>
      <c r="F347" s="16"/>
    </row>
    <row r="348" spans="2:6">
      <c r="C348" s="16"/>
      <c r="D348" s="16"/>
      <c r="E348" s="16"/>
      <c r="F348" s="16"/>
    </row>
    <row r="349" spans="2:6">
      <c r="C349" s="16"/>
      <c r="D349" s="16"/>
      <c r="E349" s="16"/>
      <c r="F349" s="16"/>
    </row>
    <row r="350" spans="2:6">
      <c r="C350" s="16"/>
      <c r="D350" s="16"/>
      <c r="E350" s="16"/>
      <c r="F350" s="16"/>
    </row>
    <row r="351" spans="2:6">
      <c r="C351" s="16"/>
      <c r="D351" s="16"/>
      <c r="E351" s="16"/>
      <c r="F351" s="16"/>
    </row>
    <row r="352" spans="2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B772" s="16"/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9"/>
      <c r="C774" s="16"/>
      <c r="D774" s="16"/>
      <c r="E774" s="16"/>
      <c r="F774" s="16"/>
    </row>
    <row r="775" spans="2:6"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</sheetData>
  <mergeCells count="2">
    <mergeCell ref="B6:U6"/>
    <mergeCell ref="B7:U7"/>
  </mergeCells>
  <dataValidations count="5">
    <dataValidation allowBlank="1" showInputMessage="1" showErrorMessage="1" sqref="Q9 A1:XFD4" xr:uid="{00000000-0002-0000-0400-000003000000}"/>
    <dataValidation type="list" allowBlank="1" showInputMessage="1" showErrorMessage="1" sqref="L12:L804" xr:uid="{00000000-0002-0000-0400-000000000000}">
      <formula1>$BN$7:$BN$11</formula1>
    </dataValidation>
    <dataValidation type="list" allowBlank="1" showInputMessage="1" showErrorMessage="1" sqref="E12:E798" xr:uid="{00000000-0002-0000-0400-000001000000}">
      <formula1>$BI$7:$BI$11</formula1>
    </dataValidation>
    <dataValidation type="list" allowBlank="1" showInputMessage="1" showErrorMessage="1" sqref="I12:I804" xr:uid="{00000000-0002-0000-0400-000002000000}">
      <formula1>$BM$7:$BM$10</formula1>
    </dataValidation>
    <dataValidation type="list" allowBlank="1" showInputMessage="1" showErrorMessage="1" sqref="G12:G804" xr:uid="{00000000-0002-0000-0400-000004000000}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4"/>
    <pageSetUpPr fitToPage="1"/>
  </sheetPr>
  <dimension ref="B1:BJ340"/>
  <sheetViews>
    <sheetView rightToLeft="1" topLeftCell="A204" workbookViewId="0">
      <selection activeCell="F219" sqref="F219:F267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s="82">
        <v>45106</v>
      </c>
      <c r="E1" s="16"/>
      <c r="F1" s="16"/>
      <c r="G1" s="16"/>
    </row>
    <row r="2" spans="2:62">
      <c r="B2" s="2" t="s">
        <v>1</v>
      </c>
      <c r="C2" s="12" t="s">
        <v>2099</v>
      </c>
      <c r="E2" s="16"/>
      <c r="F2" s="16"/>
      <c r="G2" s="16"/>
    </row>
    <row r="3" spans="2:62">
      <c r="B3" s="2" t="s">
        <v>2</v>
      </c>
      <c r="C3" s="26" t="s">
        <v>2100</v>
      </c>
      <c r="E3" s="16"/>
      <c r="F3" s="16"/>
      <c r="G3" s="16"/>
    </row>
    <row r="4" spans="2:62">
      <c r="B4" s="2" t="s">
        <v>3</v>
      </c>
      <c r="C4" s="83" t="s">
        <v>196</v>
      </c>
      <c r="E4" s="16"/>
      <c r="F4" s="16"/>
      <c r="G4" s="16"/>
    </row>
    <row r="6" spans="2:62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  <c r="BJ6" s="19"/>
    </row>
    <row r="7" spans="2:62" ht="26.25" customHeight="1">
      <c r="B7" s="111" t="s">
        <v>91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186</v>
      </c>
      <c r="J8" s="38" t="s">
        <v>187</v>
      </c>
      <c r="K8" s="38" t="s">
        <v>191</v>
      </c>
      <c r="L8" s="38" t="s">
        <v>56</v>
      </c>
      <c r="M8" s="38" t="s">
        <v>73</v>
      </c>
      <c r="N8" s="38" t="s">
        <v>57</v>
      </c>
      <c r="O8" s="46" t="s">
        <v>182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183</v>
      </c>
      <c r="J9" s="21"/>
      <c r="K9" s="21" t="s">
        <v>184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772875.66</v>
      </c>
      <c r="J11" s="7"/>
      <c r="K11" s="75">
        <v>8.2903300000000009</v>
      </c>
      <c r="L11" s="75">
        <v>16313.82820461896</v>
      </c>
      <c r="M11" s="7"/>
      <c r="N11" s="76">
        <v>1</v>
      </c>
      <c r="O11" s="76">
        <v>0.14710000000000001</v>
      </c>
      <c r="BF11" s="16"/>
      <c r="BG11" s="19"/>
      <c r="BH11" s="16"/>
      <c r="BJ11" s="16"/>
    </row>
    <row r="12" spans="2:62">
      <c r="B12" s="79" t="s">
        <v>204</v>
      </c>
      <c r="E12" s="16"/>
      <c r="F12" s="16"/>
      <c r="G12" s="16"/>
      <c r="I12" s="81">
        <v>726568.63</v>
      </c>
      <c r="K12" s="81">
        <v>5.4499700000000004</v>
      </c>
      <c r="L12" s="81">
        <v>11562.382625393939</v>
      </c>
      <c r="N12" s="80">
        <v>0.7087</v>
      </c>
      <c r="O12" s="80">
        <v>0.1043</v>
      </c>
    </row>
    <row r="13" spans="2:62">
      <c r="B13" s="79" t="s">
        <v>1090</v>
      </c>
      <c r="E13" s="16"/>
      <c r="F13" s="16"/>
      <c r="G13" s="16"/>
      <c r="I13" s="81">
        <v>237692.72</v>
      </c>
      <c r="K13" s="81">
        <v>4.5976900000000001</v>
      </c>
      <c r="L13" s="81">
        <v>7092.34576836</v>
      </c>
      <c r="N13" s="80">
        <v>0.43469999999999998</v>
      </c>
      <c r="O13" s="80">
        <v>6.4000000000000001E-2</v>
      </c>
    </row>
    <row r="14" spans="2:62">
      <c r="B14" t="s">
        <v>1091</v>
      </c>
      <c r="C14" t="s">
        <v>1092</v>
      </c>
      <c r="D14" t="s">
        <v>100</v>
      </c>
      <c r="E14" t="s">
        <v>123</v>
      </c>
      <c r="F14" t="s">
        <v>647</v>
      </c>
      <c r="G14" t="s">
        <v>336</v>
      </c>
      <c r="H14" t="s">
        <v>102</v>
      </c>
      <c r="I14" s="77">
        <v>6226.05</v>
      </c>
      <c r="J14" s="77">
        <v>2464</v>
      </c>
      <c r="K14" s="77">
        <v>0</v>
      </c>
      <c r="L14" s="77">
        <v>153.40987200000001</v>
      </c>
      <c r="M14" s="78">
        <v>0</v>
      </c>
      <c r="N14" s="78">
        <v>9.4000000000000004E-3</v>
      </c>
      <c r="O14" s="78">
        <v>1.4E-3</v>
      </c>
    </row>
    <row r="15" spans="2:62">
      <c r="B15" t="s">
        <v>1093</v>
      </c>
      <c r="C15" t="s">
        <v>1094</v>
      </c>
      <c r="D15" t="s">
        <v>100</v>
      </c>
      <c r="E15" t="s">
        <v>123</v>
      </c>
      <c r="F15" t="s">
        <v>1095</v>
      </c>
      <c r="G15" t="s">
        <v>676</v>
      </c>
      <c r="H15" t="s">
        <v>102</v>
      </c>
      <c r="I15" s="77">
        <v>750.7</v>
      </c>
      <c r="J15" s="77">
        <v>26940</v>
      </c>
      <c r="K15" s="77">
        <v>0</v>
      </c>
      <c r="L15" s="77">
        <v>202.23858000000001</v>
      </c>
      <c r="M15" s="78">
        <v>0</v>
      </c>
      <c r="N15" s="78">
        <v>1.24E-2</v>
      </c>
      <c r="O15" s="78">
        <v>1.8E-3</v>
      </c>
    </row>
    <row r="16" spans="2:62">
      <c r="B16" t="s">
        <v>1096</v>
      </c>
      <c r="C16" t="s">
        <v>1097</v>
      </c>
      <c r="D16" t="s">
        <v>100</v>
      </c>
      <c r="E16" t="s">
        <v>123</v>
      </c>
      <c r="F16" t="s">
        <v>794</v>
      </c>
      <c r="G16" t="s">
        <v>676</v>
      </c>
      <c r="H16" t="s">
        <v>102</v>
      </c>
      <c r="I16" s="77">
        <v>2354.1999999999998</v>
      </c>
      <c r="J16" s="77">
        <v>6008</v>
      </c>
      <c r="K16" s="77">
        <v>0</v>
      </c>
      <c r="L16" s="77">
        <v>141.440336</v>
      </c>
      <c r="M16" s="78">
        <v>0</v>
      </c>
      <c r="N16" s="78">
        <v>8.6999999999999994E-3</v>
      </c>
      <c r="O16" s="78">
        <v>1.2999999999999999E-3</v>
      </c>
    </row>
    <row r="17" spans="2:15">
      <c r="B17" t="s">
        <v>1098</v>
      </c>
      <c r="C17" t="s">
        <v>1099</v>
      </c>
      <c r="D17" t="s">
        <v>100</v>
      </c>
      <c r="E17" t="s">
        <v>123</v>
      </c>
      <c r="F17" t="s">
        <v>797</v>
      </c>
      <c r="G17" t="s">
        <v>676</v>
      </c>
      <c r="H17" t="s">
        <v>102</v>
      </c>
      <c r="I17" s="77">
        <v>12947.31</v>
      </c>
      <c r="J17" s="77">
        <v>1124</v>
      </c>
      <c r="K17" s="77">
        <v>0</v>
      </c>
      <c r="L17" s="77">
        <v>145.5277644</v>
      </c>
      <c r="M17" s="78">
        <v>0</v>
      </c>
      <c r="N17" s="78">
        <v>8.8999999999999999E-3</v>
      </c>
      <c r="O17" s="78">
        <v>1.2999999999999999E-3</v>
      </c>
    </row>
    <row r="18" spans="2:15">
      <c r="B18" t="s">
        <v>1100</v>
      </c>
      <c r="C18" t="s">
        <v>1101</v>
      </c>
      <c r="D18" t="s">
        <v>100</v>
      </c>
      <c r="E18" t="s">
        <v>123</v>
      </c>
      <c r="F18" t="s">
        <v>440</v>
      </c>
      <c r="G18" t="s">
        <v>441</v>
      </c>
      <c r="H18" t="s">
        <v>102</v>
      </c>
      <c r="I18" s="77">
        <v>3688.95</v>
      </c>
      <c r="J18" s="77">
        <v>3962</v>
      </c>
      <c r="K18" s="77">
        <v>0</v>
      </c>
      <c r="L18" s="77">
        <v>146.15619899999999</v>
      </c>
      <c r="M18" s="78">
        <v>0</v>
      </c>
      <c r="N18" s="78">
        <v>8.9999999999999993E-3</v>
      </c>
      <c r="O18" s="78">
        <v>1.2999999999999999E-3</v>
      </c>
    </row>
    <row r="19" spans="2:15">
      <c r="B19" t="s">
        <v>1102</v>
      </c>
      <c r="C19" t="s">
        <v>1103</v>
      </c>
      <c r="D19" t="s">
        <v>100</v>
      </c>
      <c r="E19" t="s">
        <v>123</v>
      </c>
      <c r="F19" t="s">
        <v>704</v>
      </c>
      <c r="G19" t="s">
        <v>441</v>
      </c>
      <c r="H19" t="s">
        <v>102</v>
      </c>
      <c r="I19" s="77">
        <v>3050.29</v>
      </c>
      <c r="J19" s="77">
        <v>3012</v>
      </c>
      <c r="K19" s="77">
        <v>0</v>
      </c>
      <c r="L19" s="77">
        <v>91.874734799999999</v>
      </c>
      <c r="M19" s="78">
        <v>0</v>
      </c>
      <c r="N19" s="78">
        <v>5.5999999999999999E-3</v>
      </c>
      <c r="O19" s="78">
        <v>8.0000000000000004E-4</v>
      </c>
    </row>
    <row r="20" spans="2:15">
      <c r="B20" t="s">
        <v>1104</v>
      </c>
      <c r="C20" t="s">
        <v>1105</v>
      </c>
      <c r="D20" t="s">
        <v>100</v>
      </c>
      <c r="E20" t="s">
        <v>123</v>
      </c>
      <c r="F20" t="s">
        <v>845</v>
      </c>
      <c r="G20" t="s">
        <v>690</v>
      </c>
      <c r="H20" t="s">
        <v>102</v>
      </c>
      <c r="I20" s="77">
        <v>585.22</v>
      </c>
      <c r="J20" s="77">
        <v>75810</v>
      </c>
      <c r="K20" s="77">
        <v>0</v>
      </c>
      <c r="L20" s="77">
        <v>443.655282</v>
      </c>
      <c r="M20" s="78">
        <v>0</v>
      </c>
      <c r="N20" s="78">
        <v>2.7199999999999998E-2</v>
      </c>
      <c r="O20" s="78">
        <v>4.0000000000000001E-3</v>
      </c>
    </row>
    <row r="21" spans="2:15">
      <c r="B21" t="s">
        <v>1106</v>
      </c>
      <c r="C21" t="s">
        <v>1107</v>
      </c>
      <c r="D21" t="s">
        <v>100</v>
      </c>
      <c r="E21" t="s">
        <v>123</v>
      </c>
      <c r="F21" t="s">
        <v>632</v>
      </c>
      <c r="G21" t="s">
        <v>558</v>
      </c>
      <c r="H21" t="s">
        <v>102</v>
      </c>
      <c r="I21" s="77">
        <v>378.9</v>
      </c>
      <c r="J21" s="77">
        <v>5193</v>
      </c>
      <c r="K21" s="77">
        <v>0</v>
      </c>
      <c r="L21" s="77">
        <v>19.676276999999999</v>
      </c>
      <c r="M21" s="78">
        <v>0</v>
      </c>
      <c r="N21" s="78">
        <v>1.1999999999999999E-3</v>
      </c>
      <c r="O21" s="78">
        <v>2.0000000000000001E-4</v>
      </c>
    </row>
    <row r="22" spans="2:15">
      <c r="B22" t="s">
        <v>1108</v>
      </c>
      <c r="C22" t="s">
        <v>1109</v>
      </c>
      <c r="D22" t="s">
        <v>100</v>
      </c>
      <c r="E22" t="s">
        <v>123</v>
      </c>
      <c r="F22" t="s">
        <v>1110</v>
      </c>
      <c r="G22" t="s">
        <v>558</v>
      </c>
      <c r="H22" t="s">
        <v>102</v>
      </c>
      <c r="I22" s="77">
        <v>12145.76</v>
      </c>
      <c r="J22" s="77">
        <v>1022</v>
      </c>
      <c r="K22" s="77">
        <v>0</v>
      </c>
      <c r="L22" s="77">
        <v>124.1296672</v>
      </c>
      <c r="M22" s="78">
        <v>0</v>
      </c>
      <c r="N22" s="78">
        <v>7.6E-3</v>
      </c>
      <c r="O22" s="78">
        <v>1.1000000000000001E-3</v>
      </c>
    </row>
    <row r="23" spans="2:15">
      <c r="B23" t="s">
        <v>1111</v>
      </c>
      <c r="C23" t="s">
        <v>1112</v>
      </c>
      <c r="D23" t="s">
        <v>100</v>
      </c>
      <c r="E23" t="s">
        <v>123</v>
      </c>
      <c r="F23" t="s">
        <v>1113</v>
      </c>
      <c r="G23" t="s">
        <v>323</v>
      </c>
      <c r="H23" t="s">
        <v>102</v>
      </c>
      <c r="I23" s="77">
        <v>17079.77</v>
      </c>
      <c r="J23" s="77">
        <v>2059</v>
      </c>
      <c r="K23" s="77">
        <v>0</v>
      </c>
      <c r="L23" s="77">
        <v>351.6724643</v>
      </c>
      <c r="M23" s="78">
        <v>0</v>
      </c>
      <c r="N23" s="78">
        <v>2.1600000000000001E-2</v>
      </c>
      <c r="O23" s="78">
        <v>3.2000000000000002E-3</v>
      </c>
    </row>
    <row r="24" spans="2:15">
      <c r="B24" t="s">
        <v>1114</v>
      </c>
      <c r="C24" t="s">
        <v>1115</v>
      </c>
      <c r="D24" t="s">
        <v>100</v>
      </c>
      <c r="E24" t="s">
        <v>123</v>
      </c>
      <c r="F24" t="s">
        <v>332</v>
      </c>
      <c r="G24" t="s">
        <v>323</v>
      </c>
      <c r="H24" t="s">
        <v>102</v>
      </c>
      <c r="I24" s="77">
        <v>20364.240000000002</v>
      </c>
      <c r="J24" s="77">
        <v>3389</v>
      </c>
      <c r="K24" s="77">
        <v>0</v>
      </c>
      <c r="L24" s="77">
        <v>690.14409360000002</v>
      </c>
      <c r="M24" s="78">
        <v>0</v>
      </c>
      <c r="N24" s="78">
        <v>4.2299999999999997E-2</v>
      </c>
      <c r="O24" s="78">
        <v>6.1999999999999998E-3</v>
      </c>
    </row>
    <row r="25" spans="2:15">
      <c r="B25" t="s">
        <v>1116</v>
      </c>
      <c r="C25" t="s">
        <v>1117</v>
      </c>
      <c r="D25" t="s">
        <v>100</v>
      </c>
      <c r="E25" t="s">
        <v>123</v>
      </c>
      <c r="F25" t="s">
        <v>449</v>
      </c>
      <c r="G25" t="s">
        <v>323</v>
      </c>
      <c r="H25" t="s">
        <v>102</v>
      </c>
      <c r="I25" s="77">
        <v>23822.79</v>
      </c>
      <c r="J25" s="77">
        <v>3151</v>
      </c>
      <c r="K25" s="77">
        <v>0</v>
      </c>
      <c r="L25" s="77">
        <v>750.65611290000004</v>
      </c>
      <c r="M25" s="78">
        <v>0</v>
      </c>
      <c r="N25" s="78">
        <v>4.5999999999999999E-2</v>
      </c>
      <c r="O25" s="78">
        <v>6.7999999999999996E-3</v>
      </c>
    </row>
    <row r="26" spans="2:15">
      <c r="B26" t="s">
        <v>1118</v>
      </c>
      <c r="C26" t="s">
        <v>1119</v>
      </c>
      <c r="D26" t="s">
        <v>100</v>
      </c>
      <c r="E26" t="s">
        <v>123</v>
      </c>
      <c r="F26" t="s">
        <v>865</v>
      </c>
      <c r="G26" t="s">
        <v>323</v>
      </c>
      <c r="H26" t="s">
        <v>102</v>
      </c>
      <c r="I26" s="77">
        <v>3929.52</v>
      </c>
      <c r="J26" s="77">
        <v>13810</v>
      </c>
      <c r="K26" s="77">
        <v>0</v>
      </c>
      <c r="L26" s="77">
        <v>542.66671199999996</v>
      </c>
      <c r="M26" s="78">
        <v>0</v>
      </c>
      <c r="N26" s="78">
        <v>3.3300000000000003E-2</v>
      </c>
      <c r="O26" s="78">
        <v>4.8999999999999998E-3</v>
      </c>
    </row>
    <row r="27" spans="2:15">
      <c r="B27" t="s">
        <v>1120</v>
      </c>
      <c r="C27" t="s">
        <v>1121</v>
      </c>
      <c r="D27" t="s">
        <v>100</v>
      </c>
      <c r="E27" t="s">
        <v>123</v>
      </c>
      <c r="F27" t="s">
        <v>1122</v>
      </c>
      <c r="G27" t="s">
        <v>323</v>
      </c>
      <c r="H27" t="s">
        <v>102</v>
      </c>
      <c r="I27" s="77">
        <v>633.88</v>
      </c>
      <c r="J27" s="77">
        <v>16360</v>
      </c>
      <c r="K27" s="77">
        <v>0</v>
      </c>
      <c r="L27" s="77">
        <v>103.70276800000001</v>
      </c>
      <c r="M27" s="78">
        <v>0</v>
      </c>
      <c r="N27" s="78">
        <v>6.4000000000000003E-3</v>
      </c>
      <c r="O27" s="78">
        <v>8.9999999999999998E-4</v>
      </c>
    </row>
    <row r="28" spans="2:15">
      <c r="B28" t="s">
        <v>1123</v>
      </c>
      <c r="C28" t="s">
        <v>1124</v>
      </c>
      <c r="D28" t="s">
        <v>100</v>
      </c>
      <c r="E28" t="s">
        <v>123</v>
      </c>
      <c r="F28" t="s">
        <v>1125</v>
      </c>
      <c r="G28" t="s">
        <v>112</v>
      </c>
      <c r="H28" t="s">
        <v>102</v>
      </c>
      <c r="I28" s="77">
        <v>146.76</v>
      </c>
      <c r="J28" s="77">
        <v>146100</v>
      </c>
      <c r="K28" s="77">
        <v>1.7438899999999999</v>
      </c>
      <c r="L28" s="77">
        <v>216.16024999999999</v>
      </c>
      <c r="M28" s="78">
        <v>0</v>
      </c>
      <c r="N28" s="78">
        <v>1.3299999999999999E-2</v>
      </c>
      <c r="O28" s="78">
        <v>1.9E-3</v>
      </c>
    </row>
    <row r="29" spans="2:15">
      <c r="B29" t="s">
        <v>1126</v>
      </c>
      <c r="C29" t="s">
        <v>1127</v>
      </c>
      <c r="D29" t="s">
        <v>100</v>
      </c>
      <c r="E29" t="s">
        <v>123</v>
      </c>
      <c r="F29" t="s">
        <v>1128</v>
      </c>
      <c r="G29" t="s">
        <v>112</v>
      </c>
      <c r="H29" t="s">
        <v>102</v>
      </c>
      <c r="I29" s="77">
        <v>69.48</v>
      </c>
      <c r="J29" s="77">
        <v>97080</v>
      </c>
      <c r="K29" s="77">
        <v>0</v>
      </c>
      <c r="L29" s="77">
        <v>67.451183999999998</v>
      </c>
      <c r="M29" s="78">
        <v>0</v>
      </c>
      <c r="N29" s="78">
        <v>4.1000000000000003E-3</v>
      </c>
      <c r="O29" s="78">
        <v>5.9999999999999995E-4</v>
      </c>
    </row>
    <row r="30" spans="2:15">
      <c r="B30" t="s">
        <v>1129</v>
      </c>
      <c r="C30" t="s">
        <v>1130</v>
      </c>
      <c r="D30" t="s">
        <v>100</v>
      </c>
      <c r="E30" t="s">
        <v>123</v>
      </c>
      <c r="F30" t="s">
        <v>1131</v>
      </c>
      <c r="G30" t="s">
        <v>1132</v>
      </c>
      <c r="H30" t="s">
        <v>102</v>
      </c>
      <c r="I30" s="77">
        <v>1226.3499999999999</v>
      </c>
      <c r="J30" s="77">
        <v>5439</v>
      </c>
      <c r="K30" s="77">
        <v>1.40686</v>
      </c>
      <c r="L30" s="77">
        <v>68.108036499999997</v>
      </c>
      <c r="M30" s="78">
        <v>0</v>
      </c>
      <c r="N30" s="78">
        <v>4.1999999999999997E-3</v>
      </c>
      <c r="O30" s="78">
        <v>5.9999999999999995E-4</v>
      </c>
    </row>
    <row r="31" spans="2:15">
      <c r="B31" t="s">
        <v>1133</v>
      </c>
      <c r="C31" t="s">
        <v>1134</v>
      </c>
      <c r="D31" t="s">
        <v>100</v>
      </c>
      <c r="E31" t="s">
        <v>123</v>
      </c>
      <c r="F31" t="s">
        <v>1135</v>
      </c>
      <c r="G31" t="s">
        <v>1132</v>
      </c>
      <c r="H31" t="s">
        <v>102</v>
      </c>
      <c r="I31" s="77">
        <v>11378.1</v>
      </c>
      <c r="J31" s="77">
        <v>1147</v>
      </c>
      <c r="K31" s="77">
        <v>0</v>
      </c>
      <c r="L31" s="77">
        <v>130.50680700000001</v>
      </c>
      <c r="M31" s="78">
        <v>0</v>
      </c>
      <c r="N31" s="78">
        <v>8.0000000000000002E-3</v>
      </c>
      <c r="O31" s="78">
        <v>1.1999999999999999E-3</v>
      </c>
    </row>
    <row r="32" spans="2:15">
      <c r="B32" t="s">
        <v>1136</v>
      </c>
      <c r="C32" t="s">
        <v>1137</v>
      </c>
      <c r="D32" t="s">
        <v>100</v>
      </c>
      <c r="E32" t="s">
        <v>123</v>
      </c>
      <c r="F32" t="s">
        <v>1138</v>
      </c>
      <c r="G32" t="s">
        <v>1132</v>
      </c>
      <c r="H32" t="s">
        <v>102</v>
      </c>
      <c r="I32" s="77">
        <v>65.59</v>
      </c>
      <c r="J32" s="77">
        <v>56570</v>
      </c>
      <c r="K32" s="77">
        <v>0</v>
      </c>
      <c r="L32" s="77">
        <v>37.104263000000003</v>
      </c>
      <c r="M32" s="78">
        <v>0</v>
      </c>
      <c r="N32" s="78">
        <v>2.3E-3</v>
      </c>
      <c r="O32" s="78">
        <v>2.9999999999999997E-4</v>
      </c>
    </row>
    <row r="33" spans="2:15">
      <c r="B33" t="s">
        <v>1139</v>
      </c>
      <c r="C33" t="s">
        <v>1140</v>
      </c>
      <c r="D33" t="s">
        <v>100</v>
      </c>
      <c r="E33" t="s">
        <v>123</v>
      </c>
      <c r="F33" t="s">
        <v>693</v>
      </c>
      <c r="G33" t="s">
        <v>484</v>
      </c>
      <c r="H33" t="s">
        <v>102</v>
      </c>
      <c r="I33" s="77">
        <v>24005.49</v>
      </c>
      <c r="J33" s="77">
        <v>2107</v>
      </c>
      <c r="K33" s="77">
        <v>0</v>
      </c>
      <c r="L33" s="77">
        <v>505.79567429999997</v>
      </c>
      <c r="M33" s="78">
        <v>0</v>
      </c>
      <c r="N33" s="78">
        <v>3.1E-2</v>
      </c>
      <c r="O33" s="78">
        <v>4.5999999999999999E-3</v>
      </c>
    </row>
    <row r="34" spans="2:15">
      <c r="B34" t="s">
        <v>1141</v>
      </c>
      <c r="C34" t="s">
        <v>1142</v>
      </c>
      <c r="D34" t="s">
        <v>100</v>
      </c>
      <c r="E34" t="s">
        <v>123</v>
      </c>
      <c r="F34" t="s">
        <v>1143</v>
      </c>
      <c r="G34" t="s">
        <v>1144</v>
      </c>
      <c r="H34" t="s">
        <v>102</v>
      </c>
      <c r="I34" s="77">
        <v>854.5</v>
      </c>
      <c r="J34" s="77">
        <v>9321</v>
      </c>
      <c r="K34" s="77">
        <v>0</v>
      </c>
      <c r="L34" s="77">
        <v>79.647945000000007</v>
      </c>
      <c r="M34" s="78">
        <v>0</v>
      </c>
      <c r="N34" s="78">
        <v>4.8999999999999998E-3</v>
      </c>
      <c r="O34" s="78">
        <v>6.9999999999999999E-4</v>
      </c>
    </row>
    <row r="35" spans="2:15">
      <c r="B35" t="s">
        <v>1145</v>
      </c>
      <c r="C35" t="s">
        <v>1146</v>
      </c>
      <c r="D35" t="s">
        <v>100</v>
      </c>
      <c r="E35" t="s">
        <v>123</v>
      </c>
      <c r="F35" t="s">
        <v>1147</v>
      </c>
      <c r="G35" t="s">
        <v>1144</v>
      </c>
      <c r="H35" t="s">
        <v>102</v>
      </c>
      <c r="I35" s="77">
        <v>164.34</v>
      </c>
      <c r="J35" s="77">
        <v>42120</v>
      </c>
      <c r="K35" s="77">
        <v>0</v>
      </c>
      <c r="L35" s="77">
        <v>69.220008000000007</v>
      </c>
      <c r="M35" s="78">
        <v>0</v>
      </c>
      <c r="N35" s="78">
        <v>4.1999999999999997E-3</v>
      </c>
      <c r="O35" s="78">
        <v>5.9999999999999995E-4</v>
      </c>
    </row>
    <row r="36" spans="2:15">
      <c r="B36" t="s">
        <v>1148</v>
      </c>
      <c r="C36" t="s">
        <v>1149</v>
      </c>
      <c r="D36" t="s">
        <v>100</v>
      </c>
      <c r="E36" t="s">
        <v>123</v>
      </c>
      <c r="F36" t="s">
        <v>1150</v>
      </c>
      <c r="G36" t="s">
        <v>1151</v>
      </c>
      <c r="H36" t="s">
        <v>102</v>
      </c>
      <c r="I36" s="77">
        <v>1946.22</v>
      </c>
      <c r="J36" s="77">
        <v>8007</v>
      </c>
      <c r="K36" s="77">
        <v>0</v>
      </c>
      <c r="L36" s="77">
        <v>155.8338354</v>
      </c>
      <c r="M36" s="78">
        <v>0</v>
      </c>
      <c r="N36" s="78">
        <v>9.5999999999999992E-3</v>
      </c>
      <c r="O36" s="78">
        <v>1.4E-3</v>
      </c>
    </row>
    <row r="37" spans="2:15">
      <c r="B37" t="s">
        <v>1152</v>
      </c>
      <c r="C37" t="s">
        <v>1153</v>
      </c>
      <c r="D37" t="s">
        <v>100</v>
      </c>
      <c r="E37" t="s">
        <v>123</v>
      </c>
      <c r="F37" t="s">
        <v>785</v>
      </c>
      <c r="G37" t="s">
        <v>786</v>
      </c>
      <c r="H37" t="s">
        <v>102</v>
      </c>
      <c r="I37" s="77">
        <v>8499.19</v>
      </c>
      <c r="J37" s="77">
        <v>2562</v>
      </c>
      <c r="K37" s="77">
        <v>0</v>
      </c>
      <c r="L37" s="77">
        <v>217.74924780000001</v>
      </c>
      <c r="M37" s="78">
        <v>0</v>
      </c>
      <c r="N37" s="78">
        <v>1.3299999999999999E-2</v>
      </c>
      <c r="O37" s="78">
        <v>2E-3</v>
      </c>
    </row>
    <row r="38" spans="2:15">
      <c r="B38" t="s">
        <v>1154</v>
      </c>
      <c r="C38" t="s">
        <v>1155</v>
      </c>
      <c r="D38" t="s">
        <v>100</v>
      </c>
      <c r="E38" t="s">
        <v>123</v>
      </c>
      <c r="F38" t="s">
        <v>419</v>
      </c>
      <c r="G38" t="s">
        <v>356</v>
      </c>
      <c r="H38" t="s">
        <v>102</v>
      </c>
      <c r="I38" s="77">
        <v>1705.77</v>
      </c>
      <c r="J38" s="77">
        <v>5860</v>
      </c>
      <c r="K38" s="77">
        <v>0</v>
      </c>
      <c r="L38" s="77">
        <v>99.958122000000003</v>
      </c>
      <c r="M38" s="78">
        <v>0</v>
      </c>
      <c r="N38" s="78">
        <v>6.1000000000000004E-3</v>
      </c>
      <c r="O38" s="78">
        <v>8.9999999999999998E-4</v>
      </c>
    </row>
    <row r="39" spans="2:15">
      <c r="B39" t="s">
        <v>1156</v>
      </c>
      <c r="C39" t="s">
        <v>1157</v>
      </c>
      <c r="D39" t="s">
        <v>100</v>
      </c>
      <c r="E39" t="s">
        <v>123</v>
      </c>
      <c r="F39" t="s">
        <v>1158</v>
      </c>
      <c r="G39" t="s">
        <v>356</v>
      </c>
      <c r="H39" t="s">
        <v>102</v>
      </c>
      <c r="I39" s="77">
        <v>1217.29</v>
      </c>
      <c r="J39" s="77">
        <v>2610</v>
      </c>
      <c r="K39" s="77">
        <v>0</v>
      </c>
      <c r="L39" s="77">
        <v>31.771269</v>
      </c>
      <c r="M39" s="78">
        <v>0</v>
      </c>
      <c r="N39" s="78">
        <v>1.9E-3</v>
      </c>
      <c r="O39" s="78">
        <v>2.9999999999999997E-4</v>
      </c>
    </row>
    <row r="40" spans="2:15">
      <c r="B40" t="s">
        <v>1159</v>
      </c>
      <c r="C40" t="s">
        <v>1160</v>
      </c>
      <c r="D40" t="s">
        <v>100</v>
      </c>
      <c r="E40" t="s">
        <v>123</v>
      </c>
      <c r="F40" t="s">
        <v>422</v>
      </c>
      <c r="G40" t="s">
        <v>356</v>
      </c>
      <c r="H40" t="s">
        <v>102</v>
      </c>
      <c r="I40" s="77">
        <v>6547.99</v>
      </c>
      <c r="J40" s="77">
        <v>1845</v>
      </c>
      <c r="K40" s="77">
        <v>0</v>
      </c>
      <c r="L40" s="77">
        <v>120.8104155</v>
      </c>
      <c r="M40" s="78">
        <v>0</v>
      </c>
      <c r="N40" s="78">
        <v>7.4000000000000003E-3</v>
      </c>
      <c r="O40" s="78">
        <v>1.1000000000000001E-3</v>
      </c>
    </row>
    <row r="41" spans="2:15">
      <c r="B41" t="s">
        <v>1161</v>
      </c>
      <c r="C41" t="s">
        <v>1162</v>
      </c>
      <c r="D41" t="s">
        <v>100</v>
      </c>
      <c r="E41" t="s">
        <v>123</v>
      </c>
      <c r="F41" t="s">
        <v>433</v>
      </c>
      <c r="G41" t="s">
        <v>356</v>
      </c>
      <c r="H41" t="s">
        <v>102</v>
      </c>
      <c r="I41" s="77">
        <v>463.02</v>
      </c>
      <c r="J41" s="77">
        <v>31500</v>
      </c>
      <c r="K41" s="77">
        <v>0</v>
      </c>
      <c r="L41" s="77">
        <v>145.85130000000001</v>
      </c>
      <c r="M41" s="78">
        <v>0</v>
      </c>
      <c r="N41" s="78">
        <v>8.8999999999999999E-3</v>
      </c>
      <c r="O41" s="78">
        <v>1.2999999999999999E-3</v>
      </c>
    </row>
    <row r="42" spans="2:15">
      <c r="B42" t="s">
        <v>1163</v>
      </c>
      <c r="C42" t="s">
        <v>1164</v>
      </c>
      <c r="D42" t="s">
        <v>100</v>
      </c>
      <c r="E42" t="s">
        <v>123</v>
      </c>
      <c r="F42" t="s">
        <v>378</v>
      </c>
      <c r="G42" t="s">
        <v>356</v>
      </c>
      <c r="H42" t="s">
        <v>102</v>
      </c>
      <c r="I42" s="77">
        <v>26132.48</v>
      </c>
      <c r="J42" s="77">
        <v>916.2</v>
      </c>
      <c r="K42" s="77">
        <v>0</v>
      </c>
      <c r="L42" s="77">
        <v>239.42578176000001</v>
      </c>
      <c r="M42" s="78">
        <v>0</v>
      </c>
      <c r="N42" s="78">
        <v>1.47E-2</v>
      </c>
      <c r="O42" s="78">
        <v>2.2000000000000001E-3</v>
      </c>
    </row>
    <row r="43" spans="2:15">
      <c r="B43" t="s">
        <v>1165</v>
      </c>
      <c r="C43" t="s">
        <v>1166</v>
      </c>
      <c r="D43" t="s">
        <v>100</v>
      </c>
      <c r="E43" t="s">
        <v>123</v>
      </c>
      <c r="F43" t="s">
        <v>390</v>
      </c>
      <c r="G43" t="s">
        <v>356</v>
      </c>
      <c r="H43" t="s">
        <v>102</v>
      </c>
      <c r="I43" s="77">
        <v>1145.51</v>
      </c>
      <c r="J43" s="77">
        <v>23790</v>
      </c>
      <c r="K43" s="77">
        <v>1.4469399999999999</v>
      </c>
      <c r="L43" s="77">
        <v>273.96376900000001</v>
      </c>
      <c r="M43" s="78">
        <v>0</v>
      </c>
      <c r="N43" s="78">
        <v>1.6799999999999999E-2</v>
      </c>
      <c r="O43" s="78">
        <v>2.5000000000000001E-3</v>
      </c>
    </row>
    <row r="44" spans="2:15">
      <c r="B44" t="s">
        <v>1167</v>
      </c>
      <c r="C44" t="s">
        <v>1168</v>
      </c>
      <c r="D44" t="s">
        <v>100</v>
      </c>
      <c r="E44" t="s">
        <v>123</v>
      </c>
      <c r="F44" t="s">
        <v>355</v>
      </c>
      <c r="G44" t="s">
        <v>356</v>
      </c>
      <c r="H44" t="s">
        <v>102</v>
      </c>
      <c r="I44" s="77">
        <v>1389.84</v>
      </c>
      <c r="J44" s="77">
        <v>19540</v>
      </c>
      <c r="K44" s="77">
        <v>0</v>
      </c>
      <c r="L44" s="77">
        <v>271.57473599999997</v>
      </c>
      <c r="M44" s="78">
        <v>0</v>
      </c>
      <c r="N44" s="78">
        <v>1.66E-2</v>
      </c>
      <c r="O44" s="78">
        <v>2.3999999999999998E-3</v>
      </c>
    </row>
    <row r="45" spans="2:15">
      <c r="B45" t="s">
        <v>1169</v>
      </c>
      <c r="C45" t="s">
        <v>1170</v>
      </c>
      <c r="D45" t="s">
        <v>100</v>
      </c>
      <c r="E45" t="s">
        <v>123</v>
      </c>
      <c r="F45" t="s">
        <v>873</v>
      </c>
      <c r="G45" t="s">
        <v>874</v>
      </c>
      <c r="H45" t="s">
        <v>102</v>
      </c>
      <c r="I45" s="77">
        <v>3846.61</v>
      </c>
      <c r="J45" s="77">
        <v>3863</v>
      </c>
      <c r="K45" s="77">
        <v>0</v>
      </c>
      <c r="L45" s="77">
        <v>148.5945443</v>
      </c>
      <c r="M45" s="78">
        <v>0</v>
      </c>
      <c r="N45" s="78">
        <v>9.1000000000000004E-3</v>
      </c>
      <c r="O45" s="78">
        <v>1.2999999999999999E-3</v>
      </c>
    </row>
    <row r="46" spans="2:15">
      <c r="B46" t="s">
        <v>1171</v>
      </c>
      <c r="C46" t="s">
        <v>1172</v>
      </c>
      <c r="D46" t="s">
        <v>100</v>
      </c>
      <c r="E46" t="s">
        <v>123</v>
      </c>
      <c r="F46" t="s">
        <v>1173</v>
      </c>
      <c r="G46" t="s">
        <v>129</v>
      </c>
      <c r="H46" t="s">
        <v>102</v>
      </c>
      <c r="I46" s="77">
        <v>151.33000000000001</v>
      </c>
      <c r="J46" s="77">
        <v>64510</v>
      </c>
      <c r="K46" s="77">
        <v>0</v>
      </c>
      <c r="L46" s="77">
        <v>97.622983000000005</v>
      </c>
      <c r="M46" s="78">
        <v>0</v>
      </c>
      <c r="N46" s="78">
        <v>6.0000000000000001E-3</v>
      </c>
      <c r="O46" s="78">
        <v>8.9999999999999998E-4</v>
      </c>
    </row>
    <row r="47" spans="2:15">
      <c r="B47" t="s">
        <v>1174</v>
      </c>
      <c r="C47" t="s">
        <v>1175</v>
      </c>
      <c r="D47" t="s">
        <v>100</v>
      </c>
      <c r="E47" t="s">
        <v>123</v>
      </c>
      <c r="F47" t="s">
        <v>487</v>
      </c>
      <c r="G47" t="s">
        <v>132</v>
      </c>
      <c r="H47" t="s">
        <v>102</v>
      </c>
      <c r="I47" s="77">
        <v>38779.279999999999</v>
      </c>
      <c r="J47" s="77">
        <v>537</v>
      </c>
      <c r="K47" s="77">
        <v>0</v>
      </c>
      <c r="L47" s="77">
        <v>208.24473359999999</v>
      </c>
      <c r="M47" s="78">
        <v>0</v>
      </c>
      <c r="N47" s="78">
        <v>1.2800000000000001E-2</v>
      </c>
      <c r="O47" s="78">
        <v>1.9E-3</v>
      </c>
    </row>
    <row r="48" spans="2:15">
      <c r="B48" s="79" t="s">
        <v>1176</v>
      </c>
      <c r="E48" s="16"/>
      <c r="F48" s="16"/>
      <c r="G48" s="16"/>
      <c r="I48" s="81">
        <v>397881.91</v>
      </c>
      <c r="K48" s="81">
        <v>0</v>
      </c>
      <c r="L48" s="81">
        <v>3767.0075070239391</v>
      </c>
      <c r="N48" s="80">
        <v>0.23089999999999999</v>
      </c>
      <c r="O48" s="80">
        <v>3.4000000000000002E-2</v>
      </c>
    </row>
    <row r="49" spans="2:15">
      <c r="B49" t="s">
        <v>1177</v>
      </c>
      <c r="C49" t="s">
        <v>1178</v>
      </c>
      <c r="D49" t="s">
        <v>100</v>
      </c>
      <c r="E49" t="s">
        <v>123</v>
      </c>
      <c r="F49" t="s">
        <v>1179</v>
      </c>
      <c r="G49" t="s">
        <v>101</v>
      </c>
      <c r="H49" t="s">
        <v>102</v>
      </c>
      <c r="I49" s="77">
        <v>323.87</v>
      </c>
      <c r="J49" s="77">
        <v>14760</v>
      </c>
      <c r="K49" s="77">
        <v>0</v>
      </c>
      <c r="L49" s="77">
        <v>47.803212000000002</v>
      </c>
      <c r="M49" s="78">
        <v>0</v>
      </c>
      <c r="N49" s="78">
        <v>2.8999999999999998E-3</v>
      </c>
      <c r="O49" s="78">
        <v>4.0000000000000002E-4</v>
      </c>
    </row>
    <row r="50" spans="2:15">
      <c r="B50" t="s">
        <v>1180</v>
      </c>
      <c r="C50" t="s">
        <v>1181</v>
      </c>
      <c r="D50" t="s">
        <v>100</v>
      </c>
      <c r="E50" t="s">
        <v>123</v>
      </c>
      <c r="F50" t="s">
        <v>779</v>
      </c>
      <c r="G50" t="s">
        <v>336</v>
      </c>
      <c r="H50" t="s">
        <v>102</v>
      </c>
      <c r="I50" s="77">
        <v>33276.6</v>
      </c>
      <c r="J50" s="77">
        <v>125.9</v>
      </c>
      <c r="K50" s="77">
        <v>0</v>
      </c>
      <c r="L50" s="77">
        <v>41.895239400000001</v>
      </c>
      <c r="M50" s="78">
        <v>0</v>
      </c>
      <c r="N50" s="78">
        <v>2.5999999999999999E-3</v>
      </c>
      <c r="O50" s="78">
        <v>4.0000000000000002E-4</v>
      </c>
    </row>
    <row r="51" spans="2:15">
      <c r="B51" t="s">
        <v>1182</v>
      </c>
      <c r="C51" t="s">
        <v>1183</v>
      </c>
      <c r="D51" t="s">
        <v>100</v>
      </c>
      <c r="E51" t="s">
        <v>123</v>
      </c>
      <c r="F51" t="s">
        <v>686</v>
      </c>
      <c r="G51" t="s">
        <v>336</v>
      </c>
      <c r="H51" t="s">
        <v>102</v>
      </c>
      <c r="I51" s="77">
        <v>6634.69</v>
      </c>
      <c r="J51" s="77">
        <v>363</v>
      </c>
      <c r="K51" s="77">
        <v>0</v>
      </c>
      <c r="L51" s="77">
        <v>24.083924700000001</v>
      </c>
      <c r="M51" s="78">
        <v>0</v>
      </c>
      <c r="N51" s="78">
        <v>1.5E-3</v>
      </c>
      <c r="O51" s="78">
        <v>2.0000000000000001E-4</v>
      </c>
    </row>
    <row r="52" spans="2:15">
      <c r="B52" t="s">
        <v>1184</v>
      </c>
      <c r="C52" t="s">
        <v>1185</v>
      </c>
      <c r="D52" t="s">
        <v>100</v>
      </c>
      <c r="E52" t="s">
        <v>123</v>
      </c>
      <c r="F52" t="s">
        <v>1186</v>
      </c>
      <c r="G52" t="s">
        <v>336</v>
      </c>
      <c r="H52" t="s">
        <v>102</v>
      </c>
      <c r="I52" s="77">
        <v>363.91</v>
      </c>
      <c r="J52" s="77">
        <v>10550</v>
      </c>
      <c r="K52" s="77">
        <v>0</v>
      </c>
      <c r="L52" s="77">
        <v>38.392505</v>
      </c>
      <c r="M52" s="78">
        <v>0</v>
      </c>
      <c r="N52" s="78">
        <v>2.3999999999999998E-3</v>
      </c>
      <c r="O52" s="78">
        <v>2.9999999999999997E-4</v>
      </c>
    </row>
    <row r="53" spans="2:15">
      <c r="B53" t="s">
        <v>1187</v>
      </c>
      <c r="C53" t="s">
        <v>1188</v>
      </c>
      <c r="D53" t="s">
        <v>100</v>
      </c>
      <c r="E53" t="s">
        <v>123</v>
      </c>
      <c r="F53" t="s">
        <v>575</v>
      </c>
      <c r="G53" t="s">
        <v>336</v>
      </c>
      <c r="H53" t="s">
        <v>102</v>
      </c>
      <c r="I53" s="77">
        <v>325.29000000000002</v>
      </c>
      <c r="J53" s="77">
        <v>31450</v>
      </c>
      <c r="K53" s="77">
        <v>0</v>
      </c>
      <c r="L53" s="77">
        <v>102.30370499999999</v>
      </c>
      <c r="M53" s="78">
        <v>0</v>
      </c>
      <c r="N53" s="78">
        <v>6.3E-3</v>
      </c>
      <c r="O53" s="78">
        <v>8.9999999999999998E-4</v>
      </c>
    </row>
    <row r="54" spans="2:15">
      <c r="B54" t="s">
        <v>1189</v>
      </c>
      <c r="C54" t="s">
        <v>1190</v>
      </c>
      <c r="D54" t="s">
        <v>100</v>
      </c>
      <c r="E54" t="s">
        <v>123</v>
      </c>
      <c r="F54" t="s">
        <v>834</v>
      </c>
      <c r="G54" t="s">
        <v>336</v>
      </c>
      <c r="H54" t="s">
        <v>102</v>
      </c>
      <c r="I54" s="77">
        <v>19544.759999999998</v>
      </c>
      <c r="J54" s="77">
        <v>297</v>
      </c>
      <c r="K54" s="77">
        <v>0</v>
      </c>
      <c r="L54" s="77">
        <v>58.0479372</v>
      </c>
      <c r="M54" s="78">
        <v>0</v>
      </c>
      <c r="N54" s="78">
        <v>3.5999999999999999E-3</v>
      </c>
      <c r="O54" s="78">
        <v>5.0000000000000001E-4</v>
      </c>
    </row>
    <row r="55" spans="2:15">
      <c r="B55" t="s">
        <v>1191</v>
      </c>
      <c r="C55" t="s">
        <v>1192</v>
      </c>
      <c r="D55" t="s">
        <v>100</v>
      </c>
      <c r="E55" t="s">
        <v>123</v>
      </c>
      <c r="F55" t="s">
        <v>675</v>
      </c>
      <c r="G55" t="s">
        <v>676</v>
      </c>
      <c r="H55" t="s">
        <v>102</v>
      </c>
      <c r="I55" s="77">
        <v>743.55</v>
      </c>
      <c r="J55" s="77">
        <v>8861</v>
      </c>
      <c r="K55" s="77">
        <v>0</v>
      </c>
      <c r="L55" s="77">
        <v>65.885965499999998</v>
      </c>
      <c r="M55" s="78">
        <v>0</v>
      </c>
      <c r="N55" s="78">
        <v>4.0000000000000001E-3</v>
      </c>
      <c r="O55" s="78">
        <v>5.9999999999999995E-4</v>
      </c>
    </row>
    <row r="56" spans="2:15">
      <c r="B56" t="s">
        <v>1193</v>
      </c>
      <c r="C56" t="s">
        <v>1194</v>
      </c>
      <c r="D56" t="s">
        <v>100</v>
      </c>
      <c r="E56" t="s">
        <v>123</v>
      </c>
      <c r="F56" t="s">
        <v>1195</v>
      </c>
      <c r="G56" t="s">
        <v>676</v>
      </c>
      <c r="H56" t="s">
        <v>102</v>
      </c>
      <c r="I56" s="77">
        <v>3246.68</v>
      </c>
      <c r="J56" s="77">
        <v>794.8</v>
      </c>
      <c r="K56" s="77">
        <v>0</v>
      </c>
      <c r="L56" s="77">
        <v>25.804612639999998</v>
      </c>
      <c r="M56" s="78">
        <v>0</v>
      </c>
      <c r="N56" s="78">
        <v>1.6000000000000001E-3</v>
      </c>
      <c r="O56" s="78">
        <v>2.0000000000000001E-4</v>
      </c>
    </row>
    <row r="57" spans="2:15">
      <c r="B57" t="s">
        <v>1196</v>
      </c>
      <c r="C57" t="s">
        <v>1197</v>
      </c>
      <c r="D57" t="s">
        <v>100</v>
      </c>
      <c r="E57" t="s">
        <v>123</v>
      </c>
      <c r="F57" t="s">
        <v>602</v>
      </c>
      <c r="G57" t="s">
        <v>603</v>
      </c>
      <c r="H57" t="s">
        <v>102</v>
      </c>
      <c r="I57" s="77">
        <v>63.85</v>
      </c>
      <c r="J57" s="77">
        <v>41100</v>
      </c>
      <c r="K57" s="77">
        <v>0</v>
      </c>
      <c r="L57" s="77">
        <v>26.242349999999998</v>
      </c>
      <c r="M57" s="78">
        <v>0</v>
      </c>
      <c r="N57" s="78">
        <v>1.6000000000000001E-3</v>
      </c>
      <c r="O57" s="78">
        <v>2.0000000000000001E-4</v>
      </c>
    </row>
    <row r="58" spans="2:15">
      <c r="B58" t="s">
        <v>1198</v>
      </c>
      <c r="C58" t="s">
        <v>1199</v>
      </c>
      <c r="D58" t="s">
        <v>100</v>
      </c>
      <c r="E58" t="s">
        <v>123</v>
      </c>
      <c r="F58" t="s">
        <v>1200</v>
      </c>
      <c r="G58" t="s">
        <v>441</v>
      </c>
      <c r="H58" t="s">
        <v>102</v>
      </c>
      <c r="I58" s="77">
        <v>183.92</v>
      </c>
      <c r="J58" s="77">
        <v>8921</v>
      </c>
      <c r="K58" s="77">
        <v>0</v>
      </c>
      <c r="L58" s="77">
        <v>16.407503200000001</v>
      </c>
      <c r="M58" s="78">
        <v>0</v>
      </c>
      <c r="N58" s="78">
        <v>1E-3</v>
      </c>
      <c r="O58" s="78">
        <v>1E-4</v>
      </c>
    </row>
    <row r="59" spans="2:15">
      <c r="B59" t="s">
        <v>1201</v>
      </c>
      <c r="C59" t="s">
        <v>1202</v>
      </c>
      <c r="D59" t="s">
        <v>100</v>
      </c>
      <c r="E59" t="s">
        <v>123</v>
      </c>
      <c r="F59" t="s">
        <v>729</v>
      </c>
      <c r="G59" t="s">
        <v>441</v>
      </c>
      <c r="H59" t="s">
        <v>102</v>
      </c>
      <c r="I59" s="77">
        <v>998.28</v>
      </c>
      <c r="J59" s="77">
        <v>5901</v>
      </c>
      <c r="K59" s="77">
        <v>0</v>
      </c>
      <c r="L59" s="77">
        <v>58.908502800000001</v>
      </c>
      <c r="M59" s="78">
        <v>0</v>
      </c>
      <c r="N59" s="78">
        <v>3.5999999999999999E-3</v>
      </c>
      <c r="O59" s="78">
        <v>5.0000000000000001E-4</v>
      </c>
    </row>
    <row r="60" spans="2:15">
      <c r="B60" t="s">
        <v>1203</v>
      </c>
      <c r="C60" t="s">
        <v>1204</v>
      </c>
      <c r="D60" t="s">
        <v>100</v>
      </c>
      <c r="E60" t="s">
        <v>123</v>
      </c>
      <c r="F60" t="s">
        <v>1205</v>
      </c>
      <c r="G60" t="s">
        <v>441</v>
      </c>
      <c r="H60" t="s">
        <v>102</v>
      </c>
      <c r="I60" s="77">
        <v>914.58</v>
      </c>
      <c r="J60" s="77">
        <v>8890</v>
      </c>
      <c r="K60" s="77">
        <v>0</v>
      </c>
      <c r="L60" s="77">
        <v>81.306162</v>
      </c>
      <c r="M60" s="78">
        <v>0</v>
      </c>
      <c r="N60" s="78">
        <v>5.0000000000000001E-3</v>
      </c>
      <c r="O60" s="78">
        <v>6.9999999999999999E-4</v>
      </c>
    </row>
    <row r="61" spans="2:15">
      <c r="B61" t="s">
        <v>1206</v>
      </c>
      <c r="C61" t="s">
        <v>1207</v>
      </c>
      <c r="D61" t="s">
        <v>100</v>
      </c>
      <c r="E61" t="s">
        <v>123</v>
      </c>
      <c r="F61" t="s">
        <v>1208</v>
      </c>
      <c r="G61" t="s">
        <v>558</v>
      </c>
      <c r="H61" t="s">
        <v>102</v>
      </c>
      <c r="I61" s="77">
        <v>2021.11</v>
      </c>
      <c r="J61" s="77">
        <v>887.7</v>
      </c>
      <c r="K61" s="77">
        <v>0</v>
      </c>
      <c r="L61" s="77">
        <v>17.941393470000001</v>
      </c>
      <c r="M61" s="78">
        <v>0</v>
      </c>
      <c r="N61" s="78">
        <v>1.1000000000000001E-3</v>
      </c>
      <c r="O61" s="78">
        <v>2.0000000000000001E-4</v>
      </c>
    </row>
    <row r="62" spans="2:15">
      <c r="B62" t="s">
        <v>1209</v>
      </c>
      <c r="C62" t="s">
        <v>1210</v>
      </c>
      <c r="D62" t="s">
        <v>100</v>
      </c>
      <c r="E62" t="s">
        <v>123</v>
      </c>
      <c r="F62" t="s">
        <v>789</v>
      </c>
      <c r="G62" t="s">
        <v>558</v>
      </c>
      <c r="H62" t="s">
        <v>102</v>
      </c>
      <c r="I62" s="77">
        <v>4979.03</v>
      </c>
      <c r="J62" s="77">
        <v>1369</v>
      </c>
      <c r="K62" s="77">
        <v>0</v>
      </c>
      <c r="L62" s="77">
        <v>68.162920700000001</v>
      </c>
      <c r="M62" s="78">
        <v>0</v>
      </c>
      <c r="N62" s="78">
        <v>4.1999999999999997E-3</v>
      </c>
      <c r="O62" s="78">
        <v>5.9999999999999995E-4</v>
      </c>
    </row>
    <row r="63" spans="2:15">
      <c r="B63" t="s">
        <v>1211</v>
      </c>
      <c r="C63" t="s">
        <v>1212</v>
      </c>
      <c r="D63" t="s">
        <v>100</v>
      </c>
      <c r="E63" t="s">
        <v>123</v>
      </c>
      <c r="F63" t="s">
        <v>802</v>
      </c>
      <c r="G63" t="s">
        <v>558</v>
      </c>
      <c r="H63" t="s">
        <v>102</v>
      </c>
      <c r="I63" s="77">
        <v>456.03</v>
      </c>
      <c r="J63" s="77">
        <v>19810</v>
      </c>
      <c r="K63" s="77">
        <v>0</v>
      </c>
      <c r="L63" s="77">
        <v>90.339543000000006</v>
      </c>
      <c r="M63" s="78">
        <v>0</v>
      </c>
      <c r="N63" s="78">
        <v>5.4999999999999997E-3</v>
      </c>
      <c r="O63" s="78">
        <v>8.0000000000000004E-4</v>
      </c>
    </row>
    <row r="64" spans="2:15">
      <c r="B64" t="s">
        <v>1213</v>
      </c>
      <c r="C64" t="s">
        <v>1214</v>
      </c>
      <c r="D64" t="s">
        <v>100</v>
      </c>
      <c r="E64" t="s">
        <v>123</v>
      </c>
      <c r="F64" t="s">
        <v>1215</v>
      </c>
      <c r="G64" t="s">
        <v>558</v>
      </c>
      <c r="H64" t="s">
        <v>102</v>
      </c>
      <c r="I64" s="77">
        <v>268.69</v>
      </c>
      <c r="J64" s="77">
        <v>9978</v>
      </c>
      <c r="K64" s="77">
        <v>0</v>
      </c>
      <c r="L64" s="77">
        <v>26.8098882</v>
      </c>
      <c r="M64" s="78">
        <v>0</v>
      </c>
      <c r="N64" s="78">
        <v>1.6000000000000001E-3</v>
      </c>
      <c r="O64" s="78">
        <v>2.0000000000000001E-4</v>
      </c>
    </row>
    <row r="65" spans="2:15">
      <c r="B65" t="s">
        <v>1216</v>
      </c>
      <c r="C65" t="s">
        <v>1217</v>
      </c>
      <c r="D65" t="s">
        <v>100</v>
      </c>
      <c r="E65" t="s">
        <v>123</v>
      </c>
      <c r="F65" t="s">
        <v>557</v>
      </c>
      <c r="G65" t="s">
        <v>558</v>
      </c>
      <c r="H65" t="s">
        <v>102</v>
      </c>
      <c r="I65" s="77">
        <v>352</v>
      </c>
      <c r="J65" s="77">
        <v>24790</v>
      </c>
      <c r="K65" s="77">
        <v>0</v>
      </c>
      <c r="L65" s="77">
        <v>87.260800000000003</v>
      </c>
      <c r="M65" s="78">
        <v>0</v>
      </c>
      <c r="N65" s="78">
        <v>5.3E-3</v>
      </c>
      <c r="O65" s="78">
        <v>8.0000000000000004E-4</v>
      </c>
    </row>
    <row r="66" spans="2:15">
      <c r="B66" t="s">
        <v>1218</v>
      </c>
      <c r="C66" t="s">
        <v>1219</v>
      </c>
      <c r="D66" t="s">
        <v>100</v>
      </c>
      <c r="E66" t="s">
        <v>123</v>
      </c>
      <c r="F66" t="s">
        <v>1220</v>
      </c>
      <c r="G66" t="s">
        <v>558</v>
      </c>
      <c r="H66" t="s">
        <v>102</v>
      </c>
      <c r="I66" s="77">
        <v>5427.36</v>
      </c>
      <c r="J66" s="77">
        <v>950.7</v>
      </c>
      <c r="K66" s="77">
        <v>0</v>
      </c>
      <c r="L66" s="77">
        <v>51.597911519999997</v>
      </c>
      <c r="M66" s="78">
        <v>0</v>
      </c>
      <c r="N66" s="78">
        <v>3.2000000000000002E-3</v>
      </c>
      <c r="O66" s="78">
        <v>5.0000000000000001E-4</v>
      </c>
    </row>
    <row r="67" spans="2:15">
      <c r="B67" t="s">
        <v>1221</v>
      </c>
      <c r="C67" t="s">
        <v>1222</v>
      </c>
      <c r="D67" t="s">
        <v>100</v>
      </c>
      <c r="E67" t="s">
        <v>123</v>
      </c>
      <c r="F67" t="s">
        <v>1223</v>
      </c>
      <c r="G67" t="s">
        <v>558</v>
      </c>
      <c r="H67" t="s">
        <v>102</v>
      </c>
      <c r="I67" s="77">
        <v>309.07</v>
      </c>
      <c r="J67" s="77">
        <v>8450</v>
      </c>
      <c r="K67" s="77">
        <v>0</v>
      </c>
      <c r="L67" s="77">
        <v>26.116415</v>
      </c>
      <c r="M67" s="78">
        <v>0</v>
      </c>
      <c r="N67" s="78">
        <v>1.6000000000000001E-3</v>
      </c>
      <c r="O67" s="78">
        <v>2.0000000000000001E-4</v>
      </c>
    </row>
    <row r="68" spans="2:15">
      <c r="B68" t="s">
        <v>1224</v>
      </c>
      <c r="C68" t="s">
        <v>1225</v>
      </c>
      <c r="D68" t="s">
        <v>100</v>
      </c>
      <c r="E68" t="s">
        <v>123</v>
      </c>
      <c r="F68" t="s">
        <v>826</v>
      </c>
      <c r="G68" t="s">
        <v>558</v>
      </c>
      <c r="H68" t="s">
        <v>102</v>
      </c>
      <c r="I68" s="77">
        <v>222.71</v>
      </c>
      <c r="J68" s="77">
        <v>3816</v>
      </c>
      <c r="K68" s="77">
        <v>0</v>
      </c>
      <c r="L68" s="77">
        <v>8.4986136000000005</v>
      </c>
      <c r="M68" s="78">
        <v>0</v>
      </c>
      <c r="N68" s="78">
        <v>5.0000000000000001E-4</v>
      </c>
      <c r="O68" s="78">
        <v>1E-4</v>
      </c>
    </row>
    <row r="69" spans="2:15">
      <c r="B69" t="s">
        <v>1226</v>
      </c>
      <c r="C69" t="s">
        <v>1227</v>
      </c>
      <c r="D69" t="s">
        <v>100</v>
      </c>
      <c r="E69" t="s">
        <v>123</v>
      </c>
      <c r="F69" t="s">
        <v>817</v>
      </c>
      <c r="G69" t="s">
        <v>558</v>
      </c>
      <c r="H69" t="s">
        <v>102</v>
      </c>
      <c r="I69" s="77">
        <v>1281.3599999999999</v>
      </c>
      <c r="J69" s="77">
        <v>2810.000172</v>
      </c>
      <c r="K69" s="77">
        <v>0</v>
      </c>
      <c r="L69" s="77">
        <v>36.006218203939198</v>
      </c>
      <c r="M69" s="78">
        <v>0</v>
      </c>
      <c r="N69" s="78">
        <v>2.2000000000000001E-3</v>
      </c>
      <c r="O69" s="78">
        <v>2.9999999999999997E-4</v>
      </c>
    </row>
    <row r="70" spans="2:15">
      <c r="B70" t="s">
        <v>1228</v>
      </c>
      <c r="C70" t="s">
        <v>1229</v>
      </c>
      <c r="D70" t="s">
        <v>100</v>
      </c>
      <c r="E70" t="s">
        <v>123</v>
      </c>
      <c r="F70" t="s">
        <v>1230</v>
      </c>
      <c r="G70" t="s">
        <v>323</v>
      </c>
      <c r="H70" t="s">
        <v>102</v>
      </c>
      <c r="I70" s="77">
        <v>21.69</v>
      </c>
      <c r="J70" s="77">
        <v>17300</v>
      </c>
      <c r="K70" s="77">
        <v>0</v>
      </c>
      <c r="L70" s="77">
        <v>3.75237</v>
      </c>
      <c r="M70" s="78">
        <v>0</v>
      </c>
      <c r="N70" s="78">
        <v>2.0000000000000001E-4</v>
      </c>
      <c r="O70" s="78">
        <v>0</v>
      </c>
    </row>
    <row r="71" spans="2:15">
      <c r="B71" t="s">
        <v>1231</v>
      </c>
      <c r="C71" t="s">
        <v>1232</v>
      </c>
      <c r="D71" t="s">
        <v>100</v>
      </c>
      <c r="E71" t="s">
        <v>123</v>
      </c>
      <c r="F71" t="s">
        <v>1233</v>
      </c>
      <c r="G71" t="s">
        <v>112</v>
      </c>
      <c r="H71" t="s">
        <v>102</v>
      </c>
      <c r="I71" s="77">
        <v>343.97</v>
      </c>
      <c r="J71" s="77">
        <v>12130</v>
      </c>
      <c r="K71" s="77">
        <v>0</v>
      </c>
      <c r="L71" s="77">
        <v>41.723560999999997</v>
      </c>
      <c r="M71" s="78">
        <v>0</v>
      </c>
      <c r="N71" s="78">
        <v>2.5999999999999999E-3</v>
      </c>
      <c r="O71" s="78">
        <v>4.0000000000000002E-4</v>
      </c>
    </row>
    <row r="72" spans="2:15">
      <c r="B72" t="s">
        <v>1234</v>
      </c>
      <c r="C72" t="s">
        <v>1235</v>
      </c>
      <c r="D72" t="s">
        <v>100</v>
      </c>
      <c r="E72" t="s">
        <v>123</v>
      </c>
      <c r="F72" t="s">
        <v>551</v>
      </c>
      <c r="G72" t="s">
        <v>112</v>
      </c>
      <c r="H72" t="s">
        <v>102</v>
      </c>
      <c r="I72" s="77">
        <v>56663.23</v>
      </c>
      <c r="J72" s="77">
        <v>58.3</v>
      </c>
      <c r="K72" s="77">
        <v>0</v>
      </c>
      <c r="L72" s="77">
        <v>33.034663090000002</v>
      </c>
      <c r="M72" s="78">
        <v>0</v>
      </c>
      <c r="N72" s="78">
        <v>2E-3</v>
      </c>
      <c r="O72" s="78">
        <v>2.9999999999999997E-4</v>
      </c>
    </row>
    <row r="73" spans="2:15">
      <c r="B73" t="s">
        <v>1236</v>
      </c>
      <c r="C73" t="s">
        <v>1237</v>
      </c>
      <c r="D73" t="s">
        <v>100</v>
      </c>
      <c r="E73" t="s">
        <v>123</v>
      </c>
      <c r="F73" t="s">
        <v>1238</v>
      </c>
      <c r="G73" t="s">
        <v>112</v>
      </c>
      <c r="H73" t="s">
        <v>102</v>
      </c>
      <c r="I73" s="77">
        <v>244.17</v>
      </c>
      <c r="J73" s="77">
        <v>42230</v>
      </c>
      <c r="K73" s="77">
        <v>0</v>
      </c>
      <c r="L73" s="77">
        <v>103.11299099999999</v>
      </c>
      <c r="M73" s="78">
        <v>0</v>
      </c>
      <c r="N73" s="78">
        <v>6.3E-3</v>
      </c>
      <c r="O73" s="78">
        <v>8.9999999999999998E-4</v>
      </c>
    </row>
    <row r="74" spans="2:15">
      <c r="B74" t="s">
        <v>1239</v>
      </c>
      <c r="C74" t="s">
        <v>1240</v>
      </c>
      <c r="D74" t="s">
        <v>100</v>
      </c>
      <c r="E74" t="s">
        <v>123</v>
      </c>
      <c r="F74" t="s">
        <v>1241</v>
      </c>
      <c r="G74" t="s">
        <v>1132</v>
      </c>
      <c r="H74" t="s">
        <v>102</v>
      </c>
      <c r="I74" s="77">
        <v>125540.02</v>
      </c>
      <c r="J74" s="77">
        <v>165.6</v>
      </c>
      <c r="K74" s="77">
        <v>0</v>
      </c>
      <c r="L74" s="77">
        <v>207.89427312000001</v>
      </c>
      <c r="M74" s="78">
        <v>0</v>
      </c>
      <c r="N74" s="78">
        <v>1.2699999999999999E-2</v>
      </c>
      <c r="O74" s="78">
        <v>1.9E-3</v>
      </c>
    </row>
    <row r="75" spans="2:15">
      <c r="B75" t="s">
        <v>1242</v>
      </c>
      <c r="C75" t="s">
        <v>1243</v>
      </c>
      <c r="D75" t="s">
        <v>100</v>
      </c>
      <c r="E75" t="s">
        <v>123</v>
      </c>
      <c r="F75" t="s">
        <v>1244</v>
      </c>
      <c r="G75" t="s">
        <v>1132</v>
      </c>
      <c r="H75" t="s">
        <v>102</v>
      </c>
      <c r="I75" s="77">
        <v>1083.0999999999999</v>
      </c>
      <c r="J75" s="77">
        <v>2923</v>
      </c>
      <c r="K75" s="77">
        <v>0</v>
      </c>
      <c r="L75" s="77">
        <v>31.659013000000002</v>
      </c>
      <c r="M75" s="78">
        <v>0</v>
      </c>
      <c r="N75" s="78">
        <v>1.9E-3</v>
      </c>
      <c r="O75" s="78">
        <v>2.9999999999999997E-4</v>
      </c>
    </row>
    <row r="76" spans="2:15">
      <c r="B76" t="s">
        <v>1245</v>
      </c>
      <c r="C76" t="s">
        <v>1246</v>
      </c>
      <c r="D76" t="s">
        <v>100</v>
      </c>
      <c r="E76" t="s">
        <v>123</v>
      </c>
      <c r="F76" t="s">
        <v>1247</v>
      </c>
      <c r="G76" t="s">
        <v>1132</v>
      </c>
      <c r="H76" t="s">
        <v>102</v>
      </c>
      <c r="I76" s="77">
        <v>2325.11</v>
      </c>
      <c r="J76" s="77">
        <v>2185</v>
      </c>
      <c r="K76" s="77">
        <v>0</v>
      </c>
      <c r="L76" s="77">
        <v>50.803653500000003</v>
      </c>
      <c r="M76" s="78">
        <v>0</v>
      </c>
      <c r="N76" s="78">
        <v>3.0999999999999999E-3</v>
      </c>
      <c r="O76" s="78">
        <v>5.0000000000000001E-4</v>
      </c>
    </row>
    <row r="77" spans="2:15">
      <c r="B77" t="s">
        <v>1248</v>
      </c>
      <c r="C77" t="s">
        <v>1249</v>
      </c>
      <c r="D77" t="s">
        <v>100</v>
      </c>
      <c r="E77" t="s">
        <v>123</v>
      </c>
      <c r="F77" t="s">
        <v>1250</v>
      </c>
      <c r="G77" t="s">
        <v>1132</v>
      </c>
      <c r="H77" t="s">
        <v>102</v>
      </c>
      <c r="I77" s="77">
        <v>14411.38</v>
      </c>
      <c r="J77" s="77">
        <v>317.89999999999998</v>
      </c>
      <c r="K77" s="77">
        <v>0</v>
      </c>
      <c r="L77" s="77">
        <v>45.813777020000003</v>
      </c>
      <c r="M77" s="78">
        <v>0</v>
      </c>
      <c r="N77" s="78">
        <v>2.8E-3</v>
      </c>
      <c r="O77" s="78">
        <v>4.0000000000000002E-4</v>
      </c>
    </row>
    <row r="78" spans="2:15">
      <c r="B78" t="s">
        <v>1251</v>
      </c>
      <c r="C78" t="s">
        <v>1252</v>
      </c>
      <c r="D78" t="s">
        <v>100</v>
      </c>
      <c r="E78" t="s">
        <v>123</v>
      </c>
      <c r="F78" t="s">
        <v>1253</v>
      </c>
      <c r="G78" t="s">
        <v>484</v>
      </c>
      <c r="H78" t="s">
        <v>102</v>
      </c>
      <c r="I78" s="77">
        <v>189.99</v>
      </c>
      <c r="J78" s="77">
        <v>15780</v>
      </c>
      <c r="K78" s="77">
        <v>0</v>
      </c>
      <c r="L78" s="77">
        <v>29.980422000000001</v>
      </c>
      <c r="M78" s="78">
        <v>0</v>
      </c>
      <c r="N78" s="78">
        <v>1.8E-3</v>
      </c>
      <c r="O78" s="78">
        <v>2.9999999999999997E-4</v>
      </c>
    </row>
    <row r="79" spans="2:15">
      <c r="B79" t="s">
        <v>1254</v>
      </c>
      <c r="C79" t="s">
        <v>1255</v>
      </c>
      <c r="D79" t="s">
        <v>100</v>
      </c>
      <c r="E79" t="s">
        <v>123</v>
      </c>
      <c r="F79" t="s">
        <v>1256</v>
      </c>
      <c r="G79" t="s">
        <v>1144</v>
      </c>
      <c r="H79" t="s">
        <v>102</v>
      </c>
      <c r="I79" s="77">
        <v>347.32</v>
      </c>
      <c r="J79" s="77">
        <v>23500</v>
      </c>
      <c r="K79" s="77">
        <v>0</v>
      </c>
      <c r="L79" s="77">
        <v>81.620199999999997</v>
      </c>
      <c r="M79" s="78">
        <v>0</v>
      </c>
      <c r="N79" s="78">
        <v>5.0000000000000001E-3</v>
      </c>
      <c r="O79" s="78">
        <v>6.9999999999999999E-4</v>
      </c>
    </row>
    <row r="80" spans="2:15">
      <c r="B80" t="s">
        <v>1257</v>
      </c>
      <c r="C80" t="s">
        <v>1258</v>
      </c>
      <c r="D80" t="s">
        <v>100</v>
      </c>
      <c r="E80" t="s">
        <v>123</v>
      </c>
      <c r="F80" t="s">
        <v>1259</v>
      </c>
      <c r="G80" t="s">
        <v>1151</v>
      </c>
      <c r="H80" t="s">
        <v>102</v>
      </c>
      <c r="I80" s="77">
        <v>1955.84</v>
      </c>
      <c r="J80" s="77">
        <v>864</v>
      </c>
      <c r="K80" s="77">
        <v>0</v>
      </c>
      <c r="L80" s="77">
        <v>16.8984576</v>
      </c>
      <c r="M80" s="78">
        <v>0</v>
      </c>
      <c r="N80" s="78">
        <v>1E-3</v>
      </c>
      <c r="O80" s="78">
        <v>2.0000000000000001E-4</v>
      </c>
    </row>
    <row r="81" spans="2:15">
      <c r="B81" t="s">
        <v>1260</v>
      </c>
      <c r="C81" t="s">
        <v>1261</v>
      </c>
      <c r="D81" t="s">
        <v>100</v>
      </c>
      <c r="E81" t="s">
        <v>123</v>
      </c>
      <c r="F81" t="s">
        <v>651</v>
      </c>
      <c r="G81" t="s">
        <v>652</v>
      </c>
      <c r="H81" t="s">
        <v>102</v>
      </c>
      <c r="I81" s="77">
        <v>568.61</v>
      </c>
      <c r="J81" s="77">
        <v>38400</v>
      </c>
      <c r="K81" s="77">
        <v>0</v>
      </c>
      <c r="L81" s="77">
        <v>218.34623999999999</v>
      </c>
      <c r="M81" s="78">
        <v>0</v>
      </c>
      <c r="N81" s="78">
        <v>1.34E-2</v>
      </c>
      <c r="O81" s="78">
        <v>2E-3</v>
      </c>
    </row>
    <row r="82" spans="2:15">
      <c r="B82" t="s">
        <v>1262</v>
      </c>
      <c r="C82" t="s">
        <v>1263</v>
      </c>
      <c r="D82" t="s">
        <v>100</v>
      </c>
      <c r="E82" t="s">
        <v>123</v>
      </c>
      <c r="F82" t="s">
        <v>1264</v>
      </c>
      <c r="G82" t="s">
        <v>748</v>
      </c>
      <c r="H82" t="s">
        <v>102</v>
      </c>
      <c r="I82" s="77">
        <v>138.85</v>
      </c>
      <c r="J82" s="77">
        <v>3186</v>
      </c>
      <c r="K82" s="77">
        <v>0</v>
      </c>
      <c r="L82" s="77">
        <v>4.4237609999999998</v>
      </c>
      <c r="M82" s="78">
        <v>0</v>
      </c>
      <c r="N82" s="78">
        <v>2.9999999999999997E-4</v>
      </c>
      <c r="O82" s="78">
        <v>0</v>
      </c>
    </row>
    <row r="83" spans="2:15">
      <c r="B83" t="s">
        <v>1265</v>
      </c>
      <c r="C83" t="s">
        <v>1266</v>
      </c>
      <c r="D83" t="s">
        <v>100</v>
      </c>
      <c r="E83" t="s">
        <v>123</v>
      </c>
      <c r="F83" t="s">
        <v>1267</v>
      </c>
      <c r="G83" t="s">
        <v>748</v>
      </c>
      <c r="H83" t="s">
        <v>102</v>
      </c>
      <c r="I83" s="77">
        <v>318.92</v>
      </c>
      <c r="J83" s="77">
        <v>11980</v>
      </c>
      <c r="K83" s="77">
        <v>0</v>
      </c>
      <c r="L83" s="77">
        <v>38.206615999999997</v>
      </c>
      <c r="M83" s="78">
        <v>0</v>
      </c>
      <c r="N83" s="78">
        <v>2.3E-3</v>
      </c>
      <c r="O83" s="78">
        <v>2.9999999999999997E-4</v>
      </c>
    </row>
    <row r="84" spans="2:15">
      <c r="B84" t="s">
        <v>1268</v>
      </c>
      <c r="C84" t="s">
        <v>1269</v>
      </c>
      <c r="D84" t="s">
        <v>100</v>
      </c>
      <c r="E84" t="s">
        <v>123</v>
      </c>
      <c r="F84" t="s">
        <v>1270</v>
      </c>
      <c r="G84" t="s">
        <v>748</v>
      </c>
      <c r="H84" t="s">
        <v>102</v>
      </c>
      <c r="I84" s="77">
        <v>160.80000000000001</v>
      </c>
      <c r="J84" s="77">
        <v>26950</v>
      </c>
      <c r="K84" s="77">
        <v>0</v>
      </c>
      <c r="L84" s="77">
        <v>43.335599999999999</v>
      </c>
      <c r="M84" s="78">
        <v>0</v>
      </c>
      <c r="N84" s="78">
        <v>2.7000000000000001E-3</v>
      </c>
      <c r="O84" s="78">
        <v>4.0000000000000002E-4</v>
      </c>
    </row>
    <row r="85" spans="2:15">
      <c r="B85" t="s">
        <v>1271</v>
      </c>
      <c r="C85" t="s">
        <v>1272</v>
      </c>
      <c r="D85" t="s">
        <v>100</v>
      </c>
      <c r="E85" t="s">
        <v>123</v>
      </c>
      <c r="F85" t="s">
        <v>1273</v>
      </c>
      <c r="G85" t="s">
        <v>786</v>
      </c>
      <c r="H85" t="s">
        <v>102</v>
      </c>
      <c r="I85" s="77">
        <v>4814.43</v>
      </c>
      <c r="J85" s="77">
        <v>1178</v>
      </c>
      <c r="K85" s="77">
        <v>0</v>
      </c>
      <c r="L85" s="77">
        <v>56.713985399999999</v>
      </c>
      <c r="M85" s="78">
        <v>0</v>
      </c>
      <c r="N85" s="78">
        <v>3.5000000000000001E-3</v>
      </c>
      <c r="O85" s="78">
        <v>5.0000000000000001E-4</v>
      </c>
    </row>
    <row r="86" spans="2:15">
      <c r="B86" t="s">
        <v>1274</v>
      </c>
      <c r="C86" t="s">
        <v>1275</v>
      </c>
      <c r="D86" t="s">
        <v>100</v>
      </c>
      <c r="E86" t="s">
        <v>123</v>
      </c>
      <c r="F86" t="s">
        <v>1276</v>
      </c>
      <c r="G86" t="s">
        <v>620</v>
      </c>
      <c r="H86" t="s">
        <v>102</v>
      </c>
      <c r="I86" s="77">
        <v>365.02</v>
      </c>
      <c r="J86" s="77">
        <v>3661</v>
      </c>
      <c r="K86" s="77">
        <v>0</v>
      </c>
      <c r="L86" s="77">
        <v>13.3633822</v>
      </c>
      <c r="M86" s="78">
        <v>0</v>
      </c>
      <c r="N86" s="78">
        <v>8.0000000000000004E-4</v>
      </c>
      <c r="O86" s="78">
        <v>1E-4</v>
      </c>
    </row>
    <row r="87" spans="2:15">
      <c r="B87" t="s">
        <v>1277</v>
      </c>
      <c r="C87" t="s">
        <v>1278</v>
      </c>
      <c r="D87" t="s">
        <v>100</v>
      </c>
      <c r="E87" t="s">
        <v>123</v>
      </c>
      <c r="F87" t="s">
        <v>1279</v>
      </c>
      <c r="G87" t="s">
        <v>620</v>
      </c>
      <c r="H87" t="s">
        <v>102</v>
      </c>
      <c r="I87" s="77">
        <v>64.819999999999993</v>
      </c>
      <c r="J87" s="77">
        <v>5580</v>
      </c>
      <c r="K87" s="77">
        <v>0</v>
      </c>
      <c r="L87" s="77">
        <v>3.6169560000000001</v>
      </c>
      <c r="M87" s="78">
        <v>0</v>
      </c>
      <c r="N87" s="78">
        <v>2.0000000000000001E-4</v>
      </c>
      <c r="O87" s="78">
        <v>0</v>
      </c>
    </row>
    <row r="88" spans="2:15">
      <c r="B88" t="s">
        <v>1280</v>
      </c>
      <c r="C88" t="s">
        <v>1281</v>
      </c>
      <c r="D88" t="s">
        <v>100</v>
      </c>
      <c r="E88" t="s">
        <v>123</v>
      </c>
      <c r="F88" t="s">
        <v>638</v>
      </c>
      <c r="G88" t="s">
        <v>620</v>
      </c>
      <c r="H88" t="s">
        <v>102</v>
      </c>
      <c r="I88" s="77">
        <v>4536</v>
      </c>
      <c r="J88" s="77">
        <v>1167</v>
      </c>
      <c r="K88" s="77">
        <v>0</v>
      </c>
      <c r="L88" s="77">
        <v>52.935119999999998</v>
      </c>
      <c r="M88" s="78">
        <v>0</v>
      </c>
      <c r="N88" s="78">
        <v>3.2000000000000002E-3</v>
      </c>
      <c r="O88" s="78">
        <v>5.0000000000000001E-4</v>
      </c>
    </row>
    <row r="89" spans="2:15">
      <c r="B89" t="s">
        <v>1282</v>
      </c>
      <c r="C89" t="s">
        <v>1283</v>
      </c>
      <c r="D89" t="s">
        <v>100</v>
      </c>
      <c r="E89" t="s">
        <v>123</v>
      </c>
      <c r="F89" t="s">
        <v>1284</v>
      </c>
      <c r="G89" t="s">
        <v>620</v>
      </c>
      <c r="H89" t="s">
        <v>102</v>
      </c>
      <c r="I89" s="77">
        <v>649.94000000000005</v>
      </c>
      <c r="J89" s="77">
        <v>4892</v>
      </c>
      <c r="K89" s="77">
        <v>0</v>
      </c>
      <c r="L89" s="77">
        <v>31.795064799999999</v>
      </c>
      <c r="M89" s="78">
        <v>0</v>
      </c>
      <c r="N89" s="78">
        <v>1.9E-3</v>
      </c>
      <c r="O89" s="78">
        <v>2.9999999999999997E-4</v>
      </c>
    </row>
    <row r="90" spans="2:15">
      <c r="B90" t="s">
        <v>1285</v>
      </c>
      <c r="C90" t="s">
        <v>1286</v>
      </c>
      <c r="D90" t="s">
        <v>100</v>
      </c>
      <c r="E90" t="s">
        <v>123</v>
      </c>
      <c r="F90" t="s">
        <v>641</v>
      </c>
      <c r="G90" t="s">
        <v>356</v>
      </c>
      <c r="H90" t="s">
        <v>102</v>
      </c>
      <c r="I90" s="77">
        <v>390.73</v>
      </c>
      <c r="J90" s="77">
        <v>3380</v>
      </c>
      <c r="K90" s="77">
        <v>0</v>
      </c>
      <c r="L90" s="77">
        <v>13.206674</v>
      </c>
      <c r="M90" s="78">
        <v>0</v>
      </c>
      <c r="N90" s="78">
        <v>8.0000000000000004E-4</v>
      </c>
      <c r="O90" s="78">
        <v>1E-4</v>
      </c>
    </row>
    <row r="91" spans="2:15">
      <c r="B91" t="s">
        <v>1287</v>
      </c>
      <c r="C91" t="s">
        <v>1288</v>
      </c>
      <c r="D91" t="s">
        <v>100</v>
      </c>
      <c r="E91" t="s">
        <v>123</v>
      </c>
      <c r="F91" t="s">
        <v>444</v>
      </c>
      <c r="G91" t="s">
        <v>356</v>
      </c>
      <c r="H91" t="s">
        <v>102</v>
      </c>
      <c r="I91" s="77">
        <v>78.900000000000006</v>
      </c>
      <c r="J91" s="77">
        <v>71190</v>
      </c>
      <c r="K91" s="77">
        <v>0</v>
      </c>
      <c r="L91" s="77">
        <v>56.168909999999997</v>
      </c>
      <c r="M91" s="78">
        <v>0</v>
      </c>
      <c r="N91" s="78">
        <v>3.3999999999999998E-3</v>
      </c>
      <c r="O91" s="78">
        <v>5.0000000000000001E-4</v>
      </c>
    </row>
    <row r="92" spans="2:15">
      <c r="B92" t="s">
        <v>1289</v>
      </c>
      <c r="C92" t="s">
        <v>1290</v>
      </c>
      <c r="D92" t="s">
        <v>100</v>
      </c>
      <c r="E92" t="s">
        <v>123</v>
      </c>
      <c r="F92" t="s">
        <v>1291</v>
      </c>
      <c r="G92" t="s">
        <v>356</v>
      </c>
      <c r="H92" t="s">
        <v>102</v>
      </c>
      <c r="I92" s="77">
        <v>1997.62</v>
      </c>
      <c r="J92" s="77">
        <v>858.7</v>
      </c>
      <c r="K92" s="77">
        <v>0</v>
      </c>
      <c r="L92" s="77">
        <v>17.15356294</v>
      </c>
      <c r="M92" s="78">
        <v>0</v>
      </c>
      <c r="N92" s="78">
        <v>1.1000000000000001E-3</v>
      </c>
      <c r="O92" s="78">
        <v>2.0000000000000001E-4</v>
      </c>
    </row>
    <row r="93" spans="2:15">
      <c r="B93" t="s">
        <v>1292</v>
      </c>
      <c r="C93" t="s">
        <v>1293</v>
      </c>
      <c r="D93" t="s">
        <v>100</v>
      </c>
      <c r="E93" t="s">
        <v>123</v>
      </c>
      <c r="F93" t="s">
        <v>475</v>
      </c>
      <c r="G93" t="s">
        <v>356</v>
      </c>
      <c r="H93" t="s">
        <v>102</v>
      </c>
      <c r="I93" s="77">
        <v>981.95</v>
      </c>
      <c r="J93" s="77">
        <v>6819</v>
      </c>
      <c r="K93" s="77">
        <v>0</v>
      </c>
      <c r="L93" s="77">
        <v>66.959170499999999</v>
      </c>
      <c r="M93" s="78">
        <v>0</v>
      </c>
      <c r="N93" s="78">
        <v>4.1000000000000003E-3</v>
      </c>
      <c r="O93" s="78">
        <v>5.9999999999999995E-4</v>
      </c>
    </row>
    <row r="94" spans="2:15">
      <c r="B94" t="s">
        <v>1294</v>
      </c>
      <c r="C94" t="s">
        <v>1295</v>
      </c>
      <c r="D94" t="s">
        <v>100</v>
      </c>
      <c r="E94" t="s">
        <v>123</v>
      </c>
      <c r="F94" t="s">
        <v>612</v>
      </c>
      <c r="G94" t="s">
        <v>356</v>
      </c>
      <c r="H94" t="s">
        <v>102</v>
      </c>
      <c r="I94" s="77">
        <v>31200.76</v>
      </c>
      <c r="J94" s="77">
        <v>156.1</v>
      </c>
      <c r="K94" s="77">
        <v>0</v>
      </c>
      <c r="L94" s="77">
        <v>48.704386360000001</v>
      </c>
      <c r="M94" s="78">
        <v>0</v>
      </c>
      <c r="N94" s="78">
        <v>3.0000000000000001E-3</v>
      </c>
      <c r="O94" s="78">
        <v>4.0000000000000002E-4</v>
      </c>
    </row>
    <row r="95" spans="2:15">
      <c r="B95" t="s">
        <v>1296</v>
      </c>
      <c r="C95" t="s">
        <v>1297</v>
      </c>
      <c r="D95" t="s">
        <v>100</v>
      </c>
      <c r="E95" t="s">
        <v>123</v>
      </c>
      <c r="F95" t="s">
        <v>407</v>
      </c>
      <c r="G95" t="s">
        <v>356</v>
      </c>
      <c r="H95" t="s">
        <v>102</v>
      </c>
      <c r="I95" s="77">
        <v>394.33</v>
      </c>
      <c r="J95" s="77">
        <v>21760</v>
      </c>
      <c r="K95" s="77">
        <v>0</v>
      </c>
      <c r="L95" s="77">
        <v>85.806207999999998</v>
      </c>
      <c r="M95" s="78">
        <v>0</v>
      </c>
      <c r="N95" s="78">
        <v>5.3E-3</v>
      </c>
      <c r="O95" s="78">
        <v>8.0000000000000004E-4</v>
      </c>
    </row>
    <row r="96" spans="2:15">
      <c r="B96" t="s">
        <v>1298</v>
      </c>
      <c r="C96" t="s">
        <v>1299</v>
      </c>
      <c r="D96" t="s">
        <v>100</v>
      </c>
      <c r="E96" t="s">
        <v>123</v>
      </c>
      <c r="F96" t="s">
        <v>410</v>
      </c>
      <c r="G96" t="s">
        <v>356</v>
      </c>
      <c r="H96" t="s">
        <v>102</v>
      </c>
      <c r="I96" s="77">
        <v>5660.43</v>
      </c>
      <c r="J96" s="77">
        <v>1555</v>
      </c>
      <c r="K96" s="77">
        <v>0</v>
      </c>
      <c r="L96" s="77">
        <v>88.019686500000006</v>
      </c>
      <c r="M96" s="78">
        <v>0</v>
      </c>
      <c r="N96" s="78">
        <v>5.4000000000000003E-3</v>
      </c>
      <c r="O96" s="78">
        <v>8.0000000000000004E-4</v>
      </c>
    </row>
    <row r="97" spans="2:15">
      <c r="B97" t="s">
        <v>1300</v>
      </c>
      <c r="C97" t="s">
        <v>1301</v>
      </c>
      <c r="D97" t="s">
        <v>100</v>
      </c>
      <c r="E97" t="s">
        <v>123</v>
      </c>
      <c r="F97" t="s">
        <v>1302</v>
      </c>
      <c r="G97" t="s">
        <v>125</v>
      </c>
      <c r="H97" t="s">
        <v>102</v>
      </c>
      <c r="I97" s="77">
        <v>1486.77</v>
      </c>
      <c r="J97" s="77">
        <v>2246</v>
      </c>
      <c r="K97" s="77">
        <v>0</v>
      </c>
      <c r="L97" s="77">
        <v>33.392854200000002</v>
      </c>
      <c r="M97" s="78">
        <v>0</v>
      </c>
      <c r="N97" s="78">
        <v>2E-3</v>
      </c>
      <c r="O97" s="78">
        <v>2.9999999999999997E-4</v>
      </c>
    </row>
    <row r="98" spans="2:15">
      <c r="B98" t="s">
        <v>1303</v>
      </c>
      <c r="C98" t="s">
        <v>1304</v>
      </c>
      <c r="D98" t="s">
        <v>100</v>
      </c>
      <c r="E98" t="s">
        <v>123</v>
      </c>
      <c r="F98" t="s">
        <v>1305</v>
      </c>
      <c r="G98" t="s">
        <v>1306</v>
      </c>
      <c r="H98" t="s">
        <v>102</v>
      </c>
      <c r="I98" s="77">
        <v>2277.16</v>
      </c>
      <c r="J98" s="77">
        <v>4003</v>
      </c>
      <c r="K98" s="77">
        <v>0</v>
      </c>
      <c r="L98" s="77">
        <v>91.154714799999994</v>
      </c>
      <c r="M98" s="78">
        <v>0</v>
      </c>
      <c r="N98" s="78">
        <v>5.5999999999999999E-3</v>
      </c>
      <c r="O98" s="78">
        <v>8.0000000000000004E-4</v>
      </c>
    </row>
    <row r="99" spans="2:15">
      <c r="B99" t="s">
        <v>1307</v>
      </c>
      <c r="C99" t="s">
        <v>1308</v>
      </c>
      <c r="D99" t="s">
        <v>100</v>
      </c>
      <c r="E99" t="s">
        <v>123</v>
      </c>
      <c r="F99" t="s">
        <v>1309</v>
      </c>
      <c r="G99" t="s">
        <v>699</v>
      </c>
      <c r="H99" t="s">
        <v>102</v>
      </c>
      <c r="I99" s="77">
        <v>442.5</v>
      </c>
      <c r="J99" s="77">
        <v>8131</v>
      </c>
      <c r="K99" s="77">
        <v>0</v>
      </c>
      <c r="L99" s="77">
        <v>35.979675</v>
      </c>
      <c r="M99" s="78">
        <v>0</v>
      </c>
      <c r="N99" s="78">
        <v>2.2000000000000001E-3</v>
      </c>
      <c r="O99" s="78">
        <v>2.9999999999999997E-4</v>
      </c>
    </row>
    <row r="100" spans="2:15">
      <c r="B100" t="s">
        <v>1310</v>
      </c>
      <c r="C100" t="s">
        <v>1311</v>
      </c>
      <c r="D100" t="s">
        <v>100</v>
      </c>
      <c r="E100" t="s">
        <v>123</v>
      </c>
      <c r="F100" t="s">
        <v>1312</v>
      </c>
      <c r="G100" t="s">
        <v>699</v>
      </c>
      <c r="H100" t="s">
        <v>102</v>
      </c>
      <c r="I100" s="77">
        <v>366.46</v>
      </c>
      <c r="J100" s="77">
        <v>15550</v>
      </c>
      <c r="K100" s="77">
        <v>0</v>
      </c>
      <c r="L100" s="77">
        <v>56.984529999999999</v>
      </c>
      <c r="M100" s="78">
        <v>0</v>
      </c>
      <c r="N100" s="78">
        <v>3.5000000000000001E-3</v>
      </c>
      <c r="O100" s="78">
        <v>5.0000000000000001E-4</v>
      </c>
    </row>
    <row r="101" spans="2:15">
      <c r="B101" t="s">
        <v>1313</v>
      </c>
      <c r="C101" t="s">
        <v>1314</v>
      </c>
      <c r="D101" t="s">
        <v>100</v>
      </c>
      <c r="E101" t="s">
        <v>123</v>
      </c>
      <c r="F101" t="s">
        <v>1315</v>
      </c>
      <c r="G101" t="s">
        <v>699</v>
      </c>
      <c r="H101" t="s">
        <v>102</v>
      </c>
      <c r="I101" s="77">
        <v>161.91999999999999</v>
      </c>
      <c r="J101" s="77">
        <v>26410</v>
      </c>
      <c r="K101" s="77">
        <v>0</v>
      </c>
      <c r="L101" s="77">
        <v>42.763072000000001</v>
      </c>
      <c r="M101" s="78">
        <v>0</v>
      </c>
      <c r="N101" s="78">
        <v>2.5999999999999999E-3</v>
      </c>
      <c r="O101" s="78">
        <v>4.0000000000000002E-4</v>
      </c>
    </row>
    <row r="102" spans="2:15">
      <c r="B102" t="s">
        <v>1316</v>
      </c>
      <c r="C102" t="s">
        <v>1317</v>
      </c>
      <c r="D102" t="s">
        <v>100</v>
      </c>
      <c r="E102" t="s">
        <v>123</v>
      </c>
      <c r="F102" t="s">
        <v>1318</v>
      </c>
      <c r="G102" t="s">
        <v>699</v>
      </c>
      <c r="H102" t="s">
        <v>102</v>
      </c>
      <c r="I102" s="77">
        <v>594.42999999999995</v>
      </c>
      <c r="J102" s="77">
        <v>7500</v>
      </c>
      <c r="K102" s="77">
        <v>0</v>
      </c>
      <c r="L102" s="77">
        <v>44.582250000000002</v>
      </c>
      <c r="M102" s="78">
        <v>0</v>
      </c>
      <c r="N102" s="78">
        <v>2.7000000000000001E-3</v>
      </c>
      <c r="O102" s="78">
        <v>4.0000000000000002E-4</v>
      </c>
    </row>
    <row r="103" spans="2:15">
      <c r="B103" t="s">
        <v>1319</v>
      </c>
      <c r="C103" t="s">
        <v>1320</v>
      </c>
      <c r="D103" t="s">
        <v>100</v>
      </c>
      <c r="E103" t="s">
        <v>123</v>
      </c>
      <c r="F103" t="s">
        <v>1321</v>
      </c>
      <c r="G103" t="s">
        <v>699</v>
      </c>
      <c r="H103" t="s">
        <v>102</v>
      </c>
      <c r="I103" s="77">
        <v>144.88</v>
      </c>
      <c r="J103" s="77">
        <v>21820</v>
      </c>
      <c r="K103" s="77">
        <v>0</v>
      </c>
      <c r="L103" s="77">
        <v>31.612815999999999</v>
      </c>
      <c r="M103" s="78">
        <v>0</v>
      </c>
      <c r="N103" s="78">
        <v>1.9E-3</v>
      </c>
      <c r="O103" s="78">
        <v>2.9999999999999997E-4</v>
      </c>
    </row>
    <row r="104" spans="2:15">
      <c r="B104" t="s">
        <v>1322</v>
      </c>
      <c r="C104" t="s">
        <v>1323</v>
      </c>
      <c r="D104" t="s">
        <v>100</v>
      </c>
      <c r="E104" t="s">
        <v>123</v>
      </c>
      <c r="F104" t="s">
        <v>698</v>
      </c>
      <c r="G104" t="s">
        <v>699</v>
      </c>
      <c r="H104" t="s">
        <v>102</v>
      </c>
      <c r="I104" s="77">
        <v>10427.59</v>
      </c>
      <c r="J104" s="77">
        <v>1769</v>
      </c>
      <c r="K104" s="77">
        <v>0</v>
      </c>
      <c r="L104" s="77">
        <v>184.46406709999999</v>
      </c>
      <c r="M104" s="78">
        <v>0</v>
      </c>
      <c r="N104" s="78">
        <v>1.1299999999999999E-2</v>
      </c>
      <c r="O104" s="78">
        <v>1.6999999999999999E-3</v>
      </c>
    </row>
    <row r="105" spans="2:15">
      <c r="B105" t="s">
        <v>1324</v>
      </c>
      <c r="C105" t="s">
        <v>1325</v>
      </c>
      <c r="D105" t="s">
        <v>100</v>
      </c>
      <c r="E105" t="s">
        <v>123</v>
      </c>
      <c r="F105" t="s">
        <v>1326</v>
      </c>
      <c r="G105" t="s">
        <v>1327</v>
      </c>
      <c r="H105" t="s">
        <v>102</v>
      </c>
      <c r="I105" s="77">
        <v>3075.61</v>
      </c>
      <c r="J105" s="77">
        <v>4801</v>
      </c>
      <c r="K105" s="77">
        <v>0</v>
      </c>
      <c r="L105" s="77">
        <v>147.66003610000001</v>
      </c>
      <c r="M105" s="78">
        <v>0</v>
      </c>
      <c r="N105" s="78">
        <v>9.1000000000000004E-3</v>
      </c>
      <c r="O105" s="78">
        <v>1.2999999999999999E-3</v>
      </c>
    </row>
    <row r="106" spans="2:15">
      <c r="B106" t="s">
        <v>1328</v>
      </c>
      <c r="C106" t="s">
        <v>1329</v>
      </c>
      <c r="D106" t="s">
        <v>100</v>
      </c>
      <c r="E106" t="s">
        <v>123</v>
      </c>
      <c r="F106" t="s">
        <v>1330</v>
      </c>
      <c r="G106" t="s">
        <v>1327</v>
      </c>
      <c r="H106" t="s">
        <v>102</v>
      </c>
      <c r="I106" s="77">
        <v>749.48</v>
      </c>
      <c r="J106" s="77">
        <v>19750</v>
      </c>
      <c r="K106" s="77">
        <v>0</v>
      </c>
      <c r="L106" s="77">
        <v>148.0223</v>
      </c>
      <c r="M106" s="78">
        <v>0</v>
      </c>
      <c r="N106" s="78">
        <v>9.1000000000000004E-3</v>
      </c>
      <c r="O106" s="78">
        <v>1.2999999999999999E-3</v>
      </c>
    </row>
    <row r="107" spans="2:15">
      <c r="B107" t="s">
        <v>1331</v>
      </c>
      <c r="C107" t="s">
        <v>1332</v>
      </c>
      <c r="D107" t="s">
        <v>100</v>
      </c>
      <c r="E107" t="s">
        <v>123</v>
      </c>
      <c r="F107" t="s">
        <v>1333</v>
      </c>
      <c r="G107" t="s">
        <v>1327</v>
      </c>
      <c r="H107" t="s">
        <v>102</v>
      </c>
      <c r="I107" s="77">
        <v>2080.89</v>
      </c>
      <c r="J107" s="77">
        <v>7800</v>
      </c>
      <c r="K107" s="77">
        <v>0</v>
      </c>
      <c r="L107" s="77">
        <v>162.30941999999999</v>
      </c>
      <c r="M107" s="78">
        <v>0</v>
      </c>
      <c r="N107" s="78">
        <v>9.9000000000000008E-3</v>
      </c>
      <c r="O107" s="78">
        <v>1.5E-3</v>
      </c>
    </row>
    <row r="108" spans="2:15">
      <c r="B108" t="s">
        <v>1334</v>
      </c>
      <c r="C108" t="s">
        <v>1335</v>
      </c>
      <c r="D108" t="s">
        <v>100</v>
      </c>
      <c r="E108" t="s">
        <v>123</v>
      </c>
      <c r="F108" t="s">
        <v>1336</v>
      </c>
      <c r="G108" t="s">
        <v>127</v>
      </c>
      <c r="H108" t="s">
        <v>102</v>
      </c>
      <c r="I108" s="77">
        <v>200.52</v>
      </c>
      <c r="J108" s="77">
        <v>31220</v>
      </c>
      <c r="K108" s="77">
        <v>0</v>
      </c>
      <c r="L108" s="77">
        <v>62.602344000000002</v>
      </c>
      <c r="M108" s="78">
        <v>0</v>
      </c>
      <c r="N108" s="78">
        <v>3.8E-3</v>
      </c>
      <c r="O108" s="78">
        <v>5.9999999999999995E-4</v>
      </c>
    </row>
    <row r="109" spans="2:15">
      <c r="B109" t="s">
        <v>1337</v>
      </c>
      <c r="C109" t="s">
        <v>1338</v>
      </c>
      <c r="D109" t="s">
        <v>100</v>
      </c>
      <c r="E109" t="s">
        <v>123</v>
      </c>
      <c r="F109" t="s">
        <v>1339</v>
      </c>
      <c r="G109" t="s">
        <v>127</v>
      </c>
      <c r="H109" t="s">
        <v>102</v>
      </c>
      <c r="I109" s="77">
        <v>25409.24</v>
      </c>
      <c r="J109" s="77">
        <v>178.2</v>
      </c>
      <c r="K109" s="77">
        <v>0</v>
      </c>
      <c r="L109" s="77">
        <v>45.279265680000002</v>
      </c>
      <c r="M109" s="78">
        <v>0</v>
      </c>
      <c r="N109" s="78">
        <v>2.8E-3</v>
      </c>
      <c r="O109" s="78">
        <v>4.0000000000000002E-4</v>
      </c>
    </row>
    <row r="110" spans="2:15">
      <c r="B110" t="s">
        <v>1340</v>
      </c>
      <c r="C110" t="s">
        <v>1341</v>
      </c>
      <c r="D110" t="s">
        <v>100</v>
      </c>
      <c r="E110" t="s">
        <v>123</v>
      </c>
      <c r="F110" t="s">
        <v>1342</v>
      </c>
      <c r="G110" t="s">
        <v>128</v>
      </c>
      <c r="H110" t="s">
        <v>102</v>
      </c>
      <c r="I110" s="77">
        <v>723.33</v>
      </c>
      <c r="J110" s="77">
        <v>566.6</v>
      </c>
      <c r="K110" s="77">
        <v>0</v>
      </c>
      <c r="L110" s="77">
        <v>4.0983877800000004</v>
      </c>
      <c r="M110" s="78">
        <v>0</v>
      </c>
      <c r="N110" s="78">
        <v>2.9999999999999997E-4</v>
      </c>
      <c r="O110" s="78">
        <v>0</v>
      </c>
    </row>
    <row r="111" spans="2:15">
      <c r="B111" t="s">
        <v>1343</v>
      </c>
      <c r="C111" t="s">
        <v>1344</v>
      </c>
      <c r="D111" t="s">
        <v>100</v>
      </c>
      <c r="E111" t="s">
        <v>123</v>
      </c>
      <c r="F111" t="s">
        <v>1345</v>
      </c>
      <c r="G111" t="s">
        <v>128</v>
      </c>
      <c r="H111" t="s">
        <v>102</v>
      </c>
      <c r="I111" s="77">
        <v>2023.88</v>
      </c>
      <c r="J111" s="77">
        <v>1575</v>
      </c>
      <c r="K111" s="77">
        <v>0</v>
      </c>
      <c r="L111" s="77">
        <v>31.876110000000001</v>
      </c>
      <c r="M111" s="78">
        <v>0</v>
      </c>
      <c r="N111" s="78">
        <v>2E-3</v>
      </c>
      <c r="O111" s="78">
        <v>2.9999999999999997E-4</v>
      </c>
    </row>
    <row r="112" spans="2:15">
      <c r="B112" t="s">
        <v>1346</v>
      </c>
      <c r="C112" t="s">
        <v>1347</v>
      </c>
      <c r="D112" t="s">
        <v>100</v>
      </c>
      <c r="E112" t="s">
        <v>123</v>
      </c>
      <c r="F112" t="s">
        <v>1348</v>
      </c>
      <c r="G112" t="s">
        <v>129</v>
      </c>
      <c r="H112" t="s">
        <v>102</v>
      </c>
      <c r="I112" s="77">
        <v>224.82</v>
      </c>
      <c r="J112" s="77">
        <v>8834</v>
      </c>
      <c r="K112" s="77">
        <v>0</v>
      </c>
      <c r="L112" s="77">
        <v>19.860598800000002</v>
      </c>
      <c r="M112" s="78">
        <v>0</v>
      </c>
      <c r="N112" s="78">
        <v>1.1999999999999999E-3</v>
      </c>
      <c r="O112" s="78">
        <v>2.0000000000000001E-4</v>
      </c>
    </row>
    <row r="113" spans="2:15">
      <c r="B113" t="s">
        <v>1349</v>
      </c>
      <c r="C113" t="s">
        <v>1350</v>
      </c>
      <c r="D113" t="s">
        <v>100</v>
      </c>
      <c r="E113" t="s">
        <v>123</v>
      </c>
      <c r="F113" t="s">
        <v>1351</v>
      </c>
      <c r="G113" t="s">
        <v>129</v>
      </c>
      <c r="H113" t="s">
        <v>102</v>
      </c>
      <c r="I113" s="77">
        <v>9.02</v>
      </c>
      <c r="J113" s="77">
        <v>11690</v>
      </c>
      <c r="K113" s="77">
        <v>0</v>
      </c>
      <c r="L113" s="77">
        <v>1.054438</v>
      </c>
      <c r="M113" s="78">
        <v>0</v>
      </c>
      <c r="N113" s="78">
        <v>1E-4</v>
      </c>
      <c r="O113" s="78">
        <v>0</v>
      </c>
    </row>
    <row r="114" spans="2:15">
      <c r="B114" t="s">
        <v>1352</v>
      </c>
      <c r="C114" t="s">
        <v>1353</v>
      </c>
      <c r="D114" t="s">
        <v>100</v>
      </c>
      <c r="E114" t="s">
        <v>123</v>
      </c>
      <c r="F114" t="s">
        <v>1354</v>
      </c>
      <c r="G114" t="s">
        <v>132</v>
      </c>
      <c r="H114" t="s">
        <v>102</v>
      </c>
      <c r="I114" s="77">
        <v>5357.83</v>
      </c>
      <c r="J114" s="77">
        <v>1494</v>
      </c>
      <c r="K114" s="77">
        <v>0</v>
      </c>
      <c r="L114" s="77">
        <v>80.045980200000002</v>
      </c>
      <c r="M114" s="78">
        <v>0</v>
      </c>
      <c r="N114" s="78">
        <v>4.8999999999999998E-3</v>
      </c>
      <c r="O114" s="78">
        <v>6.9999999999999999E-4</v>
      </c>
    </row>
    <row r="115" spans="2:15">
      <c r="B115" t="s">
        <v>1355</v>
      </c>
      <c r="C115" t="s">
        <v>1356</v>
      </c>
      <c r="D115" t="s">
        <v>100</v>
      </c>
      <c r="E115" t="s">
        <v>123</v>
      </c>
      <c r="F115" t="s">
        <v>572</v>
      </c>
      <c r="G115" t="s">
        <v>132</v>
      </c>
      <c r="H115" t="s">
        <v>102</v>
      </c>
      <c r="I115" s="77">
        <v>4740.3100000000004</v>
      </c>
      <c r="J115" s="77">
        <v>1232</v>
      </c>
      <c r="K115" s="77">
        <v>0</v>
      </c>
      <c r="L115" s="77">
        <v>58.400619200000001</v>
      </c>
      <c r="M115" s="78">
        <v>0</v>
      </c>
      <c r="N115" s="78">
        <v>3.5999999999999999E-3</v>
      </c>
      <c r="O115" s="78">
        <v>5.0000000000000001E-4</v>
      </c>
    </row>
    <row r="116" spans="2:15">
      <c r="B116" s="79" t="s">
        <v>1357</v>
      </c>
      <c r="E116" s="16"/>
      <c r="F116" s="16"/>
      <c r="G116" s="16"/>
      <c r="I116" s="81">
        <v>90994</v>
      </c>
      <c r="K116" s="81">
        <v>0.85228000000000004</v>
      </c>
      <c r="L116" s="81">
        <v>703.02935001000003</v>
      </c>
      <c r="N116" s="80">
        <v>4.3099999999999999E-2</v>
      </c>
      <c r="O116" s="80">
        <v>6.3E-3</v>
      </c>
    </row>
    <row r="117" spans="2:15">
      <c r="B117" t="s">
        <v>1358</v>
      </c>
      <c r="C117" t="s">
        <v>1359</v>
      </c>
      <c r="D117" t="s">
        <v>100</v>
      </c>
      <c r="E117" t="s">
        <v>123</v>
      </c>
      <c r="F117" t="s">
        <v>1360</v>
      </c>
      <c r="G117" t="s">
        <v>1361</v>
      </c>
      <c r="H117" t="s">
        <v>102</v>
      </c>
      <c r="I117" s="77">
        <v>355.98</v>
      </c>
      <c r="J117" s="77">
        <v>129.5</v>
      </c>
      <c r="K117" s="77">
        <v>0</v>
      </c>
      <c r="L117" s="77">
        <v>0.46099410000000002</v>
      </c>
      <c r="M117" s="78">
        <v>0</v>
      </c>
      <c r="N117" s="78">
        <v>0</v>
      </c>
      <c r="O117" s="78">
        <v>0</v>
      </c>
    </row>
    <row r="118" spans="2:15">
      <c r="B118" t="s">
        <v>1362</v>
      </c>
      <c r="C118" t="s">
        <v>1363</v>
      </c>
      <c r="D118" t="s">
        <v>100</v>
      </c>
      <c r="E118" t="s">
        <v>123</v>
      </c>
      <c r="F118" t="s">
        <v>1364</v>
      </c>
      <c r="G118" t="s">
        <v>1361</v>
      </c>
      <c r="H118" t="s">
        <v>102</v>
      </c>
      <c r="I118" s="77">
        <v>794.21</v>
      </c>
      <c r="J118" s="77">
        <v>5999</v>
      </c>
      <c r="K118" s="77">
        <v>0</v>
      </c>
      <c r="L118" s="77">
        <v>47.644657899999999</v>
      </c>
      <c r="M118" s="78">
        <v>0</v>
      </c>
      <c r="N118" s="78">
        <v>2.8999999999999998E-3</v>
      </c>
      <c r="O118" s="78">
        <v>4.0000000000000002E-4</v>
      </c>
    </row>
    <row r="119" spans="2:15">
      <c r="B119" t="s">
        <v>1365</v>
      </c>
      <c r="C119" t="s">
        <v>1366</v>
      </c>
      <c r="D119" t="s">
        <v>100</v>
      </c>
      <c r="E119" t="s">
        <v>123</v>
      </c>
      <c r="F119" t="s">
        <v>1367</v>
      </c>
      <c r="G119" t="s">
        <v>336</v>
      </c>
      <c r="H119" t="s">
        <v>102</v>
      </c>
      <c r="I119" s="77">
        <v>451.03</v>
      </c>
      <c r="J119" s="77">
        <v>3094</v>
      </c>
      <c r="K119" s="77">
        <v>0</v>
      </c>
      <c r="L119" s="77">
        <v>13.9548682</v>
      </c>
      <c r="M119" s="78">
        <v>0</v>
      </c>
      <c r="N119" s="78">
        <v>8.9999999999999998E-4</v>
      </c>
      <c r="O119" s="78">
        <v>1E-4</v>
      </c>
    </row>
    <row r="120" spans="2:15">
      <c r="B120" t="s">
        <v>1368</v>
      </c>
      <c r="C120" t="s">
        <v>1369</v>
      </c>
      <c r="D120" t="s">
        <v>100</v>
      </c>
      <c r="E120" t="s">
        <v>123</v>
      </c>
      <c r="F120" t="s">
        <v>837</v>
      </c>
      <c r="G120" t="s">
        <v>676</v>
      </c>
      <c r="H120" t="s">
        <v>102</v>
      </c>
      <c r="I120" s="77">
        <v>69.930000000000007</v>
      </c>
      <c r="J120" s="77">
        <v>5877</v>
      </c>
      <c r="K120" s="77">
        <v>0</v>
      </c>
      <c r="L120" s="77">
        <v>4.1097861</v>
      </c>
      <c r="M120" s="78">
        <v>0</v>
      </c>
      <c r="N120" s="78">
        <v>2.9999999999999997E-4</v>
      </c>
      <c r="O120" s="78">
        <v>0</v>
      </c>
    </row>
    <row r="121" spans="2:15">
      <c r="B121" t="s">
        <v>1370</v>
      </c>
      <c r="C121" t="s">
        <v>1371</v>
      </c>
      <c r="D121" t="s">
        <v>100</v>
      </c>
      <c r="E121" t="s">
        <v>123</v>
      </c>
      <c r="F121" t="s">
        <v>1372</v>
      </c>
      <c r="G121" t="s">
        <v>676</v>
      </c>
      <c r="H121" t="s">
        <v>102</v>
      </c>
      <c r="I121" s="77">
        <v>721.83</v>
      </c>
      <c r="J121" s="77">
        <v>1258</v>
      </c>
      <c r="K121" s="77">
        <v>0</v>
      </c>
      <c r="L121" s="77">
        <v>9.0806214000000001</v>
      </c>
      <c r="M121" s="78">
        <v>0</v>
      </c>
      <c r="N121" s="78">
        <v>5.9999999999999995E-4</v>
      </c>
      <c r="O121" s="78">
        <v>1E-4</v>
      </c>
    </row>
    <row r="122" spans="2:15">
      <c r="B122" t="s">
        <v>1373</v>
      </c>
      <c r="C122" t="s">
        <v>1374</v>
      </c>
      <c r="D122" t="s">
        <v>100</v>
      </c>
      <c r="E122" t="s">
        <v>123</v>
      </c>
      <c r="F122" t="s">
        <v>1375</v>
      </c>
      <c r="G122" t="s">
        <v>676</v>
      </c>
      <c r="H122" t="s">
        <v>102</v>
      </c>
      <c r="I122" s="77">
        <v>826.21</v>
      </c>
      <c r="J122" s="77">
        <v>670.4</v>
      </c>
      <c r="K122" s="77">
        <v>0</v>
      </c>
      <c r="L122" s="77">
        <v>5.5389118399999999</v>
      </c>
      <c r="M122" s="78">
        <v>0</v>
      </c>
      <c r="N122" s="78">
        <v>2.9999999999999997E-4</v>
      </c>
      <c r="O122" s="78">
        <v>0</v>
      </c>
    </row>
    <row r="123" spans="2:15">
      <c r="B123" t="s">
        <v>1376</v>
      </c>
      <c r="C123" t="s">
        <v>1377</v>
      </c>
      <c r="D123" t="s">
        <v>100</v>
      </c>
      <c r="E123" t="s">
        <v>123</v>
      </c>
      <c r="F123" t="s">
        <v>1378</v>
      </c>
      <c r="G123" t="s">
        <v>676</v>
      </c>
      <c r="H123" t="s">
        <v>102</v>
      </c>
      <c r="I123" s="77">
        <v>780.23</v>
      </c>
      <c r="J123" s="77">
        <v>571.70000000000005</v>
      </c>
      <c r="K123" s="77">
        <v>0</v>
      </c>
      <c r="L123" s="77">
        <v>4.4605749100000001</v>
      </c>
      <c r="M123" s="78">
        <v>0</v>
      </c>
      <c r="N123" s="78">
        <v>2.9999999999999997E-4</v>
      </c>
      <c r="O123" s="78">
        <v>0</v>
      </c>
    </row>
    <row r="124" spans="2:15">
      <c r="B124" t="s">
        <v>1379</v>
      </c>
      <c r="C124" t="s">
        <v>1380</v>
      </c>
      <c r="D124" t="s">
        <v>100</v>
      </c>
      <c r="E124" t="s">
        <v>123</v>
      </c>
      <c r="F124" t="s">
        <v>1381</v>
      </c>
      <c r="G124" t="s">
        <v>603</v>
      </c>
      <c r="H124" t="s">
        <v>102</v>
      </c>
      <c r="I124" s="77">
        <v>8110.76</v>
      </c>
      <c r="J124" s="77">
        <v>161.5</v>
      </c>
      <c r="K124" s="77">
        <v>0</v>
      </c>
      <c r="L124" s="77">
        <v>13.098877399999999</v>
      </c>
      <c r="M124" s="78">
        <v>0</v>
      </c>
      <c r="N124" s="78">
        <v>8.0000000000000004E-4</v>
      </c>
      <c r="O124" s="78">
        <v>1E-4</v>
      </c>
    </row>
    <row r="125" spans="2:15">
      <c r="B125" t="s">
        <v>1382</v>
      </c>
      <c r="C125" t="s">
        <v>1383</v>
      </c>
      <c r="D125" t="s">
        <v>100</v>
      </c>
      <c r="E125" t="s">
        <v>123</v>
      </c>
      <c r="F125" t="s">
        <v>1384</v>
      </c>
      <c r="G125" t="s">
        <v>1385</v>
      </c>
      <c r="H125" t="s">
        <v>102</v>
      </c>
      <c r="I125" s="77">
        <v>239.53</v>
      </c>
      <c r="J125" s="77">
        <v>2052</v>
      </c>
      <c r="K125" s="77">
        <v>0</v>
      </c>
      <c r="L125" s="77">
        <v>4.9151556000000003</v>
      </c>
      <c r="M125" s="78">
        <v>0</v>
      </c>
      <c r="N125" s="78">
        <v>2.9999999999999997E-4</v>
      </c>
      <c r="O125" s="78">
        <v>0</v>
      </c>
    </row>
    <row r="126" spans="2:15">
      <c r="B126" t="s">
        <v>1386</v>
      </c>
      <c r="C126" t="s">
        <v>1387</v>
      </c>
      <c r="D126" t="s">
        <v>100</v>
      </c>
      <c r="E126" t="s">
        <v>123</v>
      </c>
      <c r="F126" t="s">
        <v>1388</v>
      </c>
      <c r="G126" t="s">
        <v>558</v>
      </c>
      <c r="H126" t="s">
        <v>102</v>
      </c>
      <c r="I126" s="77">
        <v>177.62</v>
      </c>
      <c r="J126" s="77">
        <v>27970</v>
      </c>
      <c r="K126" s="77">
        <v>0</v>
      </c>
      <c r="L126" s="77">
        <v>49.680314000000003</v>
      </c>
      <c r="M126" s="78">
        <v>0</v>
      </c>
      <c r="N126" s="78">
        <v>3.0000000000000001E-3</v>
      </c>
      <c r="O126" s="78">
        <v>4.0000000000000002E-4</v>
      </c>
    </row>
    <row r="127" spans="2:15">
      <c r="B127" t="s">
        <v>1389</v>
      </c>
      <c r="C127" t="s">
        <v>1390</v>
      </c>
      <c r="D127" t="s">
        <v>100</v>
      </c>
      <c r="E127" t="s">
        <v>123</v>
      </c>
      <c r="F127" t="s">
        <v>1391</v>
      </c>
      <c r="G127" t="s">
        <v>558</v>
      </c>
      <c r="H127" t="s">
        <v>102</v>
      </c>
      <c r="I127" s="77">
        <v>5.52</v>
      </c>
      <c r="J127" s="77">
        <v>136.9</v>
      </c>
      <c r="K127" s="77">
        <v>0</v>
      </c>
      <c r="L127" s="77">
        <v>7.5568800000000002E-3</v>
      </c>
      <c r="M127" s="78">
        <v>0</v>
      </c>
      <c r="N127" s="78">
        <v>0</v>
      </c>
      <c r="O127" s="78">
        <v>0</v>
      </c>
    </row>
    <row r="128" spans="2:15">
      <c r="B128" t="s">
        <v>1392</v>
      </c>
      <c r="C128" t="s">
        <v>1393</v>
      </c>
      <c r="D128" t="s">
        <v>100</v>
      </c>
      <c r="E128" t="s">
        <v>123</v>
      </c>
      <c r="F128" t="s">
        <v>831</v>
      </c>
      <c r="G128" t="s">
        <v>558</v>
      </c>
      <c r="H128" t="s">
        <v>102</v>
      </c>
      <c r="I128" s="77">
        <v>721.83</v>
      </c>
      <c r="J128" s="77">
        <v>429</v>
      </c>
      <c r="K128" s="77">
        <v>0</v>
      </c>
      <c r="L128" s="77">
        <v>3.0966507000000001</v>
      </c>
      <c r="M128" s="78">
        <v>0</v>
      </c>
      <c r="N128" s="78">
        <v>2.0000000000000001E-4</v>
      </c>
      <c r="O128" s="78">
        <v>0</v>
      </c>
    </row>
    <row r="129" spans="2:15">
      <c r="B129" t="s">
        <v>1394</v>
      </c>
      <c r="C129" t="s">
        <v>1395</v>
      </c>
      <c r="D129" t="s">
        <v>100</v>
      </c>
      <c r="E129" t="s">
        <v>123</v>
      </c>
      <c r="F129" t="s">
        <v>1396</v>
      </c>
      <c r="G129" t="s">
        <v>558</v>
      </c>
      <c r="H129" t="s">
        <v>102</v>
      </c>
      <c r="I129" s="77">
        <v>828.01</v>
      </c>
      <c r="J129" s="77">
        <v>3146</v>
      </c>
      <c r="K129" s="77">
        <v>0</v>
      </c>
      <c r="L129" s="77">
        <v>26.0491946</v>
      </c>
      <c r="M129" s="78">
        <v>0</v>
      </c>
      <c r="N129" s="78">
        <v>1.6000000000000001E-3</v>
      </c>
      <c r="O129" s="78">
        <v>2.0000000000000001E-4</v>
      </c>
    </row>
    <row r="130" spans="2:15">
      <c r="B130" t="s">
        <v>1397</v>
      </c>
      <c r="C130" t="s">
        <v>1398</v>
      </c>
      <c r="D130" t="s">
        <v>100</v>
      </c>
      <c r="E130" t="s">
        <v>123</v>
      </c>
      <c r="F130" t="s">
        <v>1399</v>
      </c>
      <c r="G130" t="s">
        <v>1400</v>
      </c>
      <c r="H130" t="s">
        <v>102</v>
      </c>
      <c r="I130" s="77">
        <v>120.53</v>
      </c>
      <c r="J130" s="77">
        <v>1868</v>
      </c>
      <c r="K130" s="77">
        <v>0</v>
      </c>
      <c r="L130" s="77">
        <v>2.2515003999999998</v>
      </c>
      <c r="M130" s="78">
        <v>0</v>
      </c>
      <c r="N130" s="78">
        <v>1E-4</v>
      </c>
      <c r="O130" s="78">
        <v>0</v>
      </c>
    </row>
    <row r="131" spans="2:15">
      <c r="B131" t="s">
        <v>1401</v>
      </c>
      <c r="C131" t="s">
        <v>1402</v>
      </c>
      <c r="D131" t="s">
        <v>100</v>
      </c>
      <c r="E131" t="s">
        <v>123</v>
      </c>
      <c r="F131" t="s">
        <v>1403</v>
      </c>
      <c r="G131" t="s">
        <v>1404</v>
      </c>
      <c r="H131" t="s">
        <v>102</v>
      </c>
      <c r="I131" s="77">
        <v>473.76</v>
      </c>
      <c r="J131" s="77">
        <v>472.1</v>
      </c>
      <c r="K131" s="77">
        <v>0</v>
      </c>
      <c r="L131" s="77">
        <v>2.2366209600000002</v>
      </c>
      <c r="M131" s="78">
        <v>0</v>
      </c>
      <c r="N131" s="78">
        <v>1E-4</v>
      </c>
      <c r="O131" s="78">
        <v>0</v>
      </c>
    </row>
    <row r="132" spans="2:15">
      <c r="B132" t="s">
        <v>1405</v>
      </c>
      <c r="C132" t="s">
        <v>1406</v>
      </c>
      <c r="D132" t="s">
        <v>100</v>
      </c>
      <c r="E132" t="s">
        <v>123</v>
      </c>
      <c r="F132" t="s">
        <v>1407</v>
      </c>
      <c r="G132" t="s">
        <v>112</v>
      </c>
      <c r="H132" t="s">
        <v>102</v>
      </c>
      <c r="I132" s="77">
        <v>496.64</v>
      </c>
      <c r="J132" s="77">
        <v>2414</v>
      </c>
      <c r="K132" s="77">
        <v>0</v>
      </c>
      <c r="L132" s="77">
        <v>11.9888896</v>
      </c>
      <c r="M132" s="78">
        <v>0</v>
      </c>
      <c r="N132" s="78">
        <v>6.9999999999999999E-4</v>
      </c>
      <c r="O132" s="78">
        <v>1E-4</v>
      </c>
    </row>
    <row r="133" spans="2:15">
      <c r="B133" t="s">
        <v>1408</v>
      </c>
      <c r="C133" t="s">
        <v>1409</v>
      </c>
      <c r="D133" t="s">
        <v>100</v>
      </c>
      <c r="E133" t="s">
        <v>123</v>
      </c>
      <c r="F133" t="s">
        <v>1410</v>
      </c>
      <c r="G133" t="s">
        <v>112</v>
      </c>
      <c r="H133" t="s">
        <v>102</v>
      </c>
      <c r="I133" s="77">
        <v>115.59</v>
      </c>
      <c r="J133" s="77">
        <v>11370</v>
      </c>
      <c r="K133" s="77">
        <v>0</v>
      </c>
      <c r="L133" s="77">
        <v>13.142583</v>
      </c>
      <c r="M133" s="78">
        <v>0</v>
      </c>
      <c r="N133" s="78">
        <v>8.0000000000000004E-4</v>
      </c>
      <c r="O133" s="78">
        <v>1E-4</v>
      </c>
    </row>
    <row r="134" spans="2:15">
      <c r="B134" t="s">
        <v>1411</v>
      </c>
      <c r="C134" t="s">
        <v>1412</v>
      </c>
      <c r="D134" t="s">
        <v>100</v>
      </c>
      <c r="E134" t="s">
        <v>123</v>
      </c>
      <c r="F134" t="s">
        <v>1413</v>
      </c>
      <c r="G134" t="s">
        <v>112</v>
      </c>
      <c r="H134" t="s">
        <v>102</v>
      </c>
      <c r="I134" s="77">
        <v>2729.22</v>
      </c>
      <c r="J134" s="77">
        <v>570</v>
      </c>
      <c r="K134" s="77">
        <v>0.26845000000000002</v>
      </c>
      <c r="L134" s="77">
        <v>15.825004</v>
      </c>
      <c r="M134" s="78">
        <v>0</v>
      </c>
      <c r="N134" s="78">
        <v>1E-3</v>
      </c>
      <c r="O134" s="78">
        <v>1E-4</v>
      </c>
    </row>
    <row r="135" spans="2:15">
      <c r="B135" t="s">
        <v>1414</v>
      </c>
      <c r="C135" t="s">
        <v>1415</v>
      </c>
      <c r="D135" t="s">
        <v>100</v>
      </c>
      <c r="E135" t="s">
        <v>123</v>
      </c>
      <c r="F135" t="s">
        <v>679</v>
      </c>
      <c r="G135" t="s">
        <v>112</v>
      </c>
      <c r="H135" t="s">
        <v>102</v>
      </c>
      <c r="I135" s="77">
        <v>386.86</v>
      </c>
      <c r="J135" s="77">
        <v>7</v>
      </c>
      <c r="K135" s="77">
        <v>0</v>
      </c>
      <c r="L135" s="77">
        <v>2.7080199999999999E-2</v>
      </c>
      <c r="M135" s="78">
        <v>0</v>
      </c>
      <c r="N135" s="78">
        <v>0</v>
      </c>
      <c r="O135" s="78">
        <v>0</v>
      </c>
    </row>
    <row r="136" spans="2:15">
      <c r="B136" t="s">
        <v>1416</v>
      </c>
      <c r="C136" t="s">
        <v>1417</v>
      </c>
      <c r="D136" t="s">
        <v>100</v>
      </c>
      <c r="E136" t="s">
        <v>123</v>
      </c>
      <c r="F136" t="s">
        <v>1418</v>
      </c>
      <c r="G136" t="s">
        <v>112</v>
      </c>
      <c r="H136" t="s">
        <v>102</v>
      </c>
      <c r="I136" s="77">
        <v>570.47</v>
      </c>
      <c r="J136" s="77">
        <v>9315</v>
      </c>
      <c r="K136" s="77">
        <v>0</v>
      </c>
      <c r="L136" s="77">
        <v>53.139280499999998</v>
      </c>
      <c r="M136" s="78">
        <v>0</v>
      </c>
      <c r="N136" s="78">
        <v>3.3E-3</v>
      </c>
      <c r="O136" s="78">
        <v>5.0000000000000001E-4</v>
      </c>
    </row>
    <row r="137" spans="2:15">
      <c r="B137" t="s">
        <v>1419</v>
      </c>
      <c r="C137" t="s">
        <v>1420</v>
      </c>
      <c r="D137" t="s">
        <v>100</v>
      </c>
      <c r="E137" t="s">
        <v>123</v>
      </c>
      <c r="F137" t="s">
        <v>1421</v>
      </c>
      <c r="G137" t="s">
        <v>1132</v>
      </c>
      <c r="H137" t="s">
        <v>102</v>
      </c>
      <c r="I137" s="77">
        <v>574.03</v>
      </c>
      <c r="J137" s="77">
        <v>1233</v>
      </c>
      <c r="K137" s="77">
        <v>0</v>
      </c>
      <c r="L137" s="77">
        <v>7.0777899</v>
      </c>
      <c r="M137" s="78">
        <v>0</v>
      </c>
      <c r="N137" s="78">
        <v>4.0000000000000002E-4</v>
      </c>
      <c r="O137" s="78">
        <v>1E-4</v>
      </c>
    </row>
    <row r="138" spans="2:15">
      <c r="B138" t="s">
        <v>1422</v>
      </c>
      <c r="C138" t="s">
        <v>1423</v>
      </c>
      <c r="D138" t="s">
        <v>100</v>
      </c>
      <c r="E138" t="s">
        <v>123</v>
      </c>
      <c r="F138" t="s">
        <v>1424</v>
      </c>
      <c r="G138" t="s">
        <v>1425</v>
      </c>
      <c r="H138" t="s">
        <v>102</v>
      </c>
      <c r="I138" s="77">
        <v>789.33</v>
      </c>
      <c r="J138" s="77">
        <v>514.70000000000005</v>
      </c>
      <c r="K138" s="77">
        <v>0</v>
      </c>
      <c r="L138" s="77">
        <v>4.06268151</v>
      </c>
      <c r="M138" s="78">
        <v>0</v>
      </c>
      <c r="N138" s="78">
        <v>2.0000000000000001E-4</v>
      </c>
      <c r="O138" s="78">
        <v>0</v>
      </c>
    </row>
    <row r="139" spans="2:15">
      <c r="B139" t="s">
        <v>1426</v>
      </c>
      <c r="C139" t="s">
        <v>1427</v>
      </c>
      <c r="D139" t="s">
        <v>100</v>
      </c>
      <c r="E139" t="s">
        <v>123</v>
      </c>
      <c r="F139" t="s">
        <v>1428</v>
      </c>
      <c r="G139" t="s">
        <v>484</v>
      </c>
      <c r="H139" t="s">
        <v>102</v>
      </c>
      <c r="I139" s="77">
        <v>976.88</v>
      </c>
      <c r="J139" s="77">
        <v>1146</v>
      </c>
      <c r="K139" s="77">
        <v>0</v>
      </c>
      <c r="L139" s="77">
        <v>11.1950448</v>
      </c>
      <c r="M139" s="78">
        <v>0</v>
      </c>
      <c r="N139" s="78">
        <v>6.9999999999999999E-4</v>
      </c>
      <c r="O139" s="78">
        <v>1E-4</v>
      </c>
    </row>
    <row r="140" spans="2:15">
      <c r="B140" t="s">
        <v>1429</v>
      </c>
      <c r="C140" t="s">
        <v>1430</v>
      </c>
      <c r="D140" t="s">
        <v>100</v>
      </c>
      <c r="E140" t="s">
        <v>123</v>
      </c>
      <c r="F140" t="s">
        <v>1431</v>
      </c>
      <c r="G140" t="s">
        <v>484</v>
      </c>
      <c r="H140" t="s">
        <v>102</v>
      </c>
      <c r="I140" s="77">
        <v>609.89</v>
      </c>
      <c r="J140" s="77">
        <v>702.3</v>
      </c>
      <c r="K140" s="77">
        <v>0</v>
      </c>
      <c r="L140" s="77">
        <v>4.2832574699999997</v>
      </c>
      <c r="M140" s="78">
        <v>0</v>
      </c>
      <c r="N140" s="78">
        <v>2.9999999999999997E-4</v>
      </c>
      <c r="O140" s="78">
        <v>0</v>
      </c>
    </row>
    <row r="141" spans="2:15">
      <c r="B141" t="s">
        <v>1432</v>
      </c>
      <c r="C141" t="s">
        <v>1433</v>
      </c>
      <c r="D141" t="s">
        <v>100</v>
      </c>
      <c r="E141" t="s">
        <v>123</v>
      </c>
      <c r="F141" t="s">
        <v>1434</v>
      </c>
      <c r="G141" t="s">
        <v>484</v>
      </c>
      <c r="H141" t="s">
        <v>102</v>
      </c>
      <c r="I141" s="77">
        <v>266.45999999999998</v>
      </c>
      <c r="J141" s="77">
        <v>535.29999999999995</v>
      </c>
      <c r="K141" s="77">
        <v>0</v>
      </c>
      <c r="L141" s="77">
        <v>1.42636038</v>
      </c>
      <c r="M141" s="78">
        <v>0</v>
      </c>
      <c r="N141" s="78">
        <v>1E-4</v>
      </c>
      <c r="O141" s="78">
        <v>0</v>
      </c>
    </row>
    <row r="142" spans="2:15">
      <c r="B142" t="s">
        <v>1435</v>
      </c>
      <c r="C142" t="s">
        <v>1436</v>
      </c>
      <c r="D142" t="s">
        <v>100</v>
      </c>
      <c r="E142" t="s">
        <v>123</v>
      </c>
      <c r="F142" t="s">
        <v>1437</v>
      </c>
      <c r="G142" t="s">
        <v>484</v>
      </c>
      <c r="H142" t="s">
        <v>102</v>
      </c>
      <c r="I142" s="77">
        <v>4652.3100000000004</v>
      </c>
      <c r="J142" s="77">
        <v>1040</v>
      </c>
      <c r="K142" s="77">
        <v>0</v>
      </c>
      <c r="L142" s="77">
        <v>48.384023999999997</v>
      </c>
      <c r="M142" s="78">
        <v>0</v>
      </c>
      <c r="N142" s="78">
        <v>3.0000000000000001E-3</v>
      </c>
      <c r="O142" s="78">
        <v>4.0000000000000002E-4</v>
      </c>
    </row>
    <row r="143" spans="2:15">
      <c r="B143" t="s">
        <v>1438</v>
      </c>
      <c r="C143" t="s">
        <v>1439</v>
      </c>
      <c r="D143" t="s">
        <v>100</v>
      </c>
      <c r="E143" t="s">
        <v>123</v>
      </c>
      <c r="F143" t="s">
        <v>1440</v>
      </c>
      <c r="G143" t="s">
        <v>484</v>
      </c>
      <c r="H143" t="s">
        <v>102</v>
      </c>
      <c r="I143" s="77">
        <v>584.61</v>
      </c>
      <c r="J143" s="77">
        <v>3273</v>
      </c>
      <c r="K143" s="77">
        <v>0</v>
      </c>
      <c r="L143" s="77">
        <v>19.134285299999998</v>
      </c>
      <c r="M143" s="78">
        <v>0</v>
      </c>
      <c r="N143" s="78">
        <v>1.1999999999999999E-3</v>
      </c>
      <c r="O143" s="78">
        <v>2.0000000000000001E-4</v>
      </c>
    </row>
    <row r="144" spans="2:15">
      <c r="B144" t="s">
        <v>1441</v>
      </c>
      <c r="C144" t="s">
        <v>1442</v>
      </c>
      <c r="D144" t="s">
        <v>100</v>
      </c>
      <c r="E144" t="s">
        <v>123</v>
      </c>
      <c r="F144" t="s">
        <v>1443</v>
      </c>
      <c r="G144" t="s">
        <v>484</v>
      </c>
      <c r="H144" t="s">
        <v>102</v>
      </c>
      <c r="I144" s="77">
        <v>2988.27</v>
      </c>
      <c r="J144" s="77">
        <v>279.10000000000002</v>
      </c>
      <c r="K144" s="77">
        <v>0</v>
      </c>
      <c r="L144" s="77">
        <v>8.3402615699999991</v>
      </c>
      <c r="M144" s="78">
        <v>0</v>
      </c>
      <c r="N144" s="78">
        <v>5.0000000000000001E-4</v>
      </c>
      <c r="O144" s="78">
        <v>1E-4</v>
      </c>
    </row>
    <row r="145" spans="2:15">
      <c r="B145" t="s">
        <v>1444</v>
      </c>
      <c r="C145" t="s">
        <v>1445</v>
      </c>
      <c r="D145" t="s">
        <v>100</v>
      </c>
      <c r="E145" t="s">
        <v>123</v>
      </c>
      <c r="F145" t="s">
        <v>1446</v>
      </c>
      <c r="G145" t="s">
        <v>484</v>
      </c>
      <c r="H145" t="s">
        <v>102</v>
      </c>
      <c r="I145" s="77">
        <v>180.46</v>
      </c>
      <c r="J145" s="77">
        <v>5515</v>
      </c>
      <c r="K145" s="77">
        <v>0.10827000000000001</v>
      </c>
      <c r="L145" s="77">
        <v>10.060639</v>
      </c>
      <c r="M145" s="78">
        <v>0</v>
      </c>
      <c r="N145" s="78">
        <v>5.9999999999999995E-4</v>
      </c>
      <c r="O145" s="78">
        <v>1E-4</v>
      </c>
    </row>
    <row r="146" spans="2:15">
      <c r="B146" t="s">
        <v>1447</v>
      </c>
      <c r="C146" t="s">
        <v>1448</v>
      </c>
      <c r="D146" t="s">
        <v>100</v>
      </c>
      <c r="E146" t="s">
        <v>123</v>
      </c>
      <c r="F146" t="s">
        <v>1449</v>
      </c>
      <c r="G146" t="s">
        <v>484</v>
      </c>
      <c r="H146" t="s">
        <v>102</v>
      </c>
      <c r="I146" s="77">
        <v>707.6</v>
      </c>
      <c r="J146" s="77">
        <v>1053</v>
      </c>
      <c r="K146" s="77">
        <v>0</v>
      </c>
      <c r="L146" s="77">
        <v>7.451028</v>
      </c>
      <c r="M146" s="78">
        <v>0</v>
      </c>
      <c r="N146" s="78">
        <v>5.0000000000000001E-4</v>
      </c>
      <c r="O146" s="78">
        <v>1E-4</v>
      </c>
    </row>
    <row r="147" spans="2:15">
      <c r="B147" t="s">
        <v>1450</v>
      </c>
      <c r="C147" t="s">
        <v>1451</v>
      </c>
      <c r="D147" t="s">
        <v>100</v>
      </c>
      <c r="E147" t="s">
        <v>123</v>
      </c>
      <c r="F147" t="s">
        <v>1452</v>
      </c>
      <c r="G147" t="s">
        <v>1151</v>
      </c>
      <c r="H147" t="s">
        <v>102</v>
      </c>
      <c r="I147" s="77">
        <v>423.08</v>
      </c>
      <c r="J147" s="77">
        <v>1966</v>
      </c>
      <c r="K147" s="77">
        <v>0.47555999999999998</v>
      </c>
      <c r="L147" s="77">
        <v>8.7933128000000007</v>
      </c>
      <c r="M147" s="78">
        <v>0</v>
      </c>
      <c r="N147" s="78">
        <v>5.0000000000000001E-4</v>
      </c>
      <c r="O147" s="78">
        <v>1E-4</v>
      </c>
    </row>
    <row r="148" spans="2:15">
      <c r="B148" t="s">
        <v>1453</v>
      </c>
      <c r="C148" t="s">
        <v>1454</v>
      </c>
      <c r="D148" t="s">
        <v>100</v>
      </c>
      <c r="E148" t="s">
        <v>123</v>
      </c>
      <c r="F148" t="s">
        <v>1455</v>
      </c>
      <c r="G148" t="s">
        <v>1151</v>
      </c>
      <c r="H148" t="s">
        <v>102</v>
      </c>
      <c r="I148" s="77">
        <v>17.84</v>
      </c>
      <c r="J148" s="77">
        <v>14700</v>
      </c>
      <c r="K148" s="77">
        <v>0</v>
      </c>
      <c r="L148" s="77">
        <v>2.6224799999999999</v>
      </c>
      <c r="M148" s="78">
        <v>0</v>
      </c>
      <c r="N148" s="78">
        <v>2.0000000000000001E-4</v>
      </c>
      <c r="O148" s="78">
        <v>0</v>
      </c>
    </row>
    <row r="149" spans="2:15">
      <c r="B149" t="s">
        <v>1456</v>
      </c>
      <c r="C149" t="s">
        <v>1457</v>
      </c>
      <c r="D149" t="s">
        <v>100</v>
      </c>
      <c r="E149" t="s">
        <v>123</v>
      </c>
      <c r="F149" t="s">
        <v>1458</v>
      </c>
      <c r="G149" t="s">
        <v>1151</v>
      </c>
      <c r="H149" t="s">
        <v>102</v>
      </c>
      <c r="I149" s="77">
        <v>308.02</v>
      </c>
      <c r="J149" s="77">
        <v>8299</v>
      </c>
      <c r="K149" s="77">
        <v>0</v>
      </c>
      <c r="L149" s="77">
        <v>25.562579800000002</v>
      </c>
      <c r="M149" s="78">
        <v>0</v>
      </c>
      <c r="N149" s="78">
        <v>1.6000000000000001E-3</v>
      </c>
      <c r="O149" s="78">
        <v>2.0000000000000001E-4</v>
      </c>
    </row>
    <row r="150" spans="2:15">
      <c r="B150" t="s">
        <v>1459</v>
      </c>
      <c r="C150" t="s">
        <v>1460</v>
      </c>
      <c r="D150" t="s">
        <v>100</v>
      </c>
      <c r="E150" t="s">
        <v>123</v>
      </c>
      <c r="F150" t="s">
        <v>1461</v>
      </c>
      <c r="G150" t="s">
        <v>1462</v>
      </c>
      <c r="H150" t="s">
        <v>102</v>
      </c>
      <c r="I150" s="77">
        <v>586.48</v>
      </c>
      <c r="J150" s="77">
        <v>738.2</v>
      </c>
      <c r="K150" s="77">
        <v>0</v>
      </c>
      <c r="L150" s="77">
        <v>4.3293953600000004</v>
      </c>
      <c r="M150" s="78">
        <v>0</v>
      </c>
      <c r="N150" s="78">
        <v>2.9999999999999997E-4</v>
      </c>
      <c r="O150" s="78">
        <v>0</v>
      </c>
    </row>
    <row r="151" spans="2:15">
      <c r="B151" t="s">
        <v>1463</v>
      </c>
      <c r="C151" t="s">
        <v>1464</v>
      </c>
      <c r="D151" t="s">
        <v>100</v>
      </c>
      <c r="E151" t="s">
        <v>123</v>
      </c>
      <c r="F151" t="s">
        <v>1465</v>
      </c>
      <c r="G151" t="s">
        <v>652</v>
      </c>
      <c r="H151" t="s">
        <v>102</v>
      </c>
      <c r="I151" s="77">
        <v>291.06</v>
      </c>
      <c r="J151" s="77">
        <v>6895</v>
      </c>
      <c r="K151" s="77">
        <v>0</v>
      </c>
      <c r="L151" s="77">
        <v>20.068587000000001</v>
      </c>
      <c r="M151" s="78">
        <v>0</v>
      </c>
      <c r="N151" s="78">
        <v>1.1999999999999999E-3</v>
      </c>
      <c r="O151" s="78">
        <v>2.0000000000000001E-4</v>
      </c>
    </row>
    <row r="152" spans="2:15">
      <c r="B152" t="s">
        <v>1466</v>
      </c>
      <c r="C152" t="s">
        <v>1467</v>
      </c>
      <c r="D152" t="s">
        <v>100</v>
      </c>
      <c r="E152" t="s">
        <v>123</v>
      </c>
      <c r="F152" t="s">
        <v>1468</v>
      </c>
      <c r="G152" t="s">
        <v>748</v>
      </c>
      <c r="H152" t="s">
        <v>102</v>
      </c>
      <c r="I152" s="77">
        <v>866.19</v>
      </c>
      <c r="J152" s="77">
        <v>542.5</v>
      </c>
      <c r="K152" s="77">
        <v>0</v>
      </c>
      <c r="L152" s="77">
        <v>4.6990807500000003</v>
      </c>
      <c r="M152" s="78">
        <v>0</v>
      </c>
      <c r="N152" s="78">
        <v>2.9999999999999997E-4</v>
      </c>
      <c r="O152" s="78">
        <v>0</v>
      </c>
    </row>
    <row r="153" spans="2:15">
      <c r="B153" t="s">
        <v>1469</v>
      </c>
      <c r="C153" t="s">
        <v>1470</v>
      </c>
      <c r="D153" t="s">
        <v>100</v>
      </c>
      <c r="E153" t="s">
        <v>123</v>
      </c>
      <c r="F153" t="s">
        <v>1471</v>
      </c>
      <c r="G153" t="s">
        <v>748</v>
      </c>
      <c r="H153" t="s">
        <v>102</v>
      </c>
      <c r="I153" s="77">
        <v>2988.36</v>
      </c>
      <c r="J153" s="77">
        <v>192.8</v>
      </c>
      <c r="K153" s="77">
        <v>0</v>
      </c>
      <c r="L153" s="77">
        <v>5.7615580800000004</v>
      </c>
      <c r="M153" s="78">
        <v>0</v>
      </c>
      <c r="N153" s="78">
        <v>4.0000000000000002E-4</v>
      </c>
      <c r="O153" s="78">
        <v>1E-4</v>
      </c>
    </row>
    <row r="154" spans="2:15">
      <c r="B154" t="s">
        <v>1472</v>
      </c>
      <c r="C154" t="s">
        <v>1473</v>
      </c>
      <c r="D154" t="s">
        <v>100</v>
      </c>
      <c r="E154" t="s">
        <v>123</v>
      </c>
      <c r="F154" t="s">
        <v>1474</v>
      </c>
      <c r="G154" t="s">
        <v>748</v>
      </c>
      <c r="H154" t="s">
        <v>102</v>
      </c>
      <c r="I154" s="77">
        <v>1147.44</v>
      </c>
      <c r="J154" s="77">
        <v>759.4</v>
      </c>
      <c r="K154" s="77">
        <v>0</v>
      </c>
      <c r="L154" s="77">
        <v>8.7136593599999994</v>
      </c>
      <c r="M154" s="78">
        <v>0</v>
      </c>
      <c r="N154" s="78">
        <v>5.0000000000000001E-4</v>
      </c>
      <c r="O154" s="78">
        <v>1E-4</v>
      </c>
    </row>
    <row r="155" spans="2:15">
      <c r="B155" t="s">
        <v>1475</v>
      </c>
      <c r="C155" t="s">
        <v>1476</v>
      </c>
      <c r="D155" t="s">
        <v>100</v>
      </c>
      <c r="E155" t="s">
        <v>123</v>
      </c>
      <c r="F155" t="s">
        <v>1477</v>
      </c>
      <c r="G155" t="s">
        <v>786</v>
      </c>
      <c r="H155" t="s">
        <v>102</v>
      </c>
      <c r="I155" s="77">
        <v>240.78</v>
      </c>
      <c r="J155" s="77">
        <v>9300</v>
      </c>
      <c r="K155" s="77">
        <v>0</v>
      </c>
      <c r="L155" s="77">
        <v>22.39254</v>
      </c>
      <c r="M155" s="78">
        <v>0</v>
      </c>
      <c r="N155" s="78">
        <v>1.4E-3</v>
      </c>
      <c r="O155" s="78">
        <v>2.0000000000000001E-4</v>
      </c>
    </row>
    <row r="156" spans="2:15">
      <c r="B156" t="s">
        <v>1478</v>
      </c>
      <c r="C156" t="s">
        <v>1479</v>
      </c>
      <c r="D156" t="s">
        <v>100</v>
      </c>
      <c r="E156" t="s">
        <v>123</v>
      </c>
      <c r="F156" t="s">
        <v>1480</v>
      </c>
      <c r="G156" t="s">
        <v>786</v>
      </c>
      <c r="H156" t="s">
        <v>102</v>
      </c>
      <c r="I156" s="77">
        <v>3248.22</v>
      </c>
      <c r="J156" s="77">
        <v>424.7</v>
      </c>
      <c r="K156" s="77">
        <v>0</v>
      </c>
      <c r="L156" s="77">
        <v>13.79519034</v>
      </c>
      <c r="M156" s="78">
        <v>0</v>
      </c>
      <c r="N156" s="78">
        <v>8.0000000000000004E-4</v>
      </c>
      <c r="O156" s="78">
        <v>1E-4</v>
      </c>
    </row>
    <row r="157" spans="2:15">
      <c r="B157" t="s">
        <v>1481</v>
      </c>
      <c r="C157" t="s">
        <v>1482</v>
      </c>
      <c r="D157" t="s">
        <v>100</v>
      </c>
      <c r="E157" t="s">
        <v>123</v>
      </c>
      <c r="F157" t="s">
        <v>1483</v>
      </c>
      <c r="G157" t="s">
        <v>786</v>
      </c>
      <c r="H157" t="s">
        <v>102</v>
      </c>
      <c r="I157" s="77">
        <v>50.67</v>
      </c>
      <c r="J157" s="77">
        <v>18850</v>
      </c>
      <c r="K157" s="77">
        <v>0</v>
      </c>
      <c r="L157" s="77">
        <v>9.5512949999999996</v>
      </c>
      <c r="M157" s="78">
        <v>0</v>
      </c>
      <c r="N157" s="78">
        <v>5.9999999999999995E-4</v>
      </c>
      <c r="O157" s="78">
        <v>1E-4</v>
      </c>
    </row>
    <row r="158" spans="2:15">
      <c r="B158" t="s">
        <v>1484</v>
      </c>
      <c r="C158" t="s">
        <v>1485</v>
      </c>
      <c r="D158" t="s">
        <v>100</v>
      </c>
      <c r="E158" t="s">
        <v>123</v>
      </c>
      <c r="F158" t="s">
        <v>1486</v>
      </c>
      <c r="G158" t="s">
        <v>786</v>
      </c>
      <c r="H158" t="s">
        <v>102</v>
      </c>
      <c r="I158" s="77">
        <v>365.73</v>
      </c>
      <c r="J158" s="77">
        <v>226</v>
      </c>
      <c r="K158" s="77">
        <v>0</v>
      </c>
      <c r="L158" s="77">
        <v>0.8265498</v>
      </c>
      <c r="M158" s="78">
        <v>0</v>
      </c>
      <c r="N158" s="78">
        <v>1E-4</v>
      </c>
      <c r="O158" s="78">
        <v>0</v>
      </c>
    </row>
    <row r="159" spans="2:15">
      <c r="B159" t="s">
        <v>1487</v>
      </c>
      <c r="C159" t="s">
        <v>1488</v>
      </c>
      <c r="D159" t="s">
        <v>100</v>
      </c>
      <c r="E159" t="s">
        <v>123</v>
      </c>
      <c r="F159" t="s">
        <v>1489</v>
      </c>
      <c r="G159" t="s">
        <v>620</v>
      </c>
      <c r="H159" t="s">
        <v>102</v>
      </c>
      <c r="I159" s="77">
        <v>3536.6</v>
      </c>
      <c r="J159" s="77">
        <v>435.2</v>
      </c>
      <c r="K159" s="77">
        <v>0</v>
      </c>
      <c r="L159" s="77">
        <v>15.3912832</v>
      </c>
      <c r="M159" s="78">
        <v>0</v>
      </c>
      <c r="N159" s="78">
        <v>8.9999999999999998E-4</v>
      </c>
      <c r="O159" s="78">
        <v>1E-4</v>
      </c>
    </row>
    <row r="160" spans="2:15">
      <c r="B160" t="s">
        <v>1490</v>
      </c>
      <c r="C160" t="s">
        <v>1491</v>
      </c>
      <c r="D160" t="s">
        <v>100</v>
      </c>
      <c r="E160" t="s">
        <v>123</v>
      </c>
      <c r="F160" t="s">
        <v>842</v>
      </c>
      <c r="G160" t="s">
        <v>356</v>
      </c>
      <c r="H160" t="s">
        <v>102</v>
      </c>
      <c r="I160" s="77">
        <v>4006.13</v>
      </c>
      <c r="J160" s="77">
        <v>470.9</v>
      </c>
      <c r="K160" s="77">
        <v>0</v>
      </c>
      <c r="L160" s="77">
        <v>18.864866169999999</v>
      </c>
      <c r="M160" s="78">
        <v>1E-4</v>
      </c>
      <c r="N160" s="78">
        <v>1.1999999999999999E-3</v>
      </c>
      <c r="O160" s="78">
        <v>2.0000000000000001E-4</v>
      </c>
    </row>
    <row r="161" spans="2:15">
      <c r="B161" t="s">
        <v>1492</v>
      </c>
      <c r="C161" t="s">
        <v>1493</v>
      </c>
      <c r="D161" t="s">
        <v>100</v>
      </c>
      <c r="E161" t="s">
        <v>123</v>
      </c>
      <c r="F161" t="s">
        <v>1494</v>
      </c>
      <c r="G161" t="s">
        <v>1495</v>
      </c>
      <c r="H161" t="s">
        <v>102</v>
      </c>
      <c r="I161" s="77">
        <v>8730.19</v>
      </c>
      <c r="J161" s="77">
        <v>165.9</v>
      </c>
      <c r="K161" s="77">
        <v>0</v>
      </c>
      <c r="L161" s="77">
        <v>14.48338521</v>
      </c>
      <c r="M161" s="78">
        <v>0</v>
      </c>
      <c r="N161" s="78">
        <v>8.9999999999999998E-4</v>
      </c>
      <c r="O161" s="78">
        <v>1E-4</v>
      </c>
    </row>
    <row r="162" spans="2:15">
      <c r="B162" t="s">
        <v>1496</v>
      </c>
      <c r="C162" t="s">
        <v>1497</v>
      </c>
      <c r="D162" t="s">
        <v>100</v>
      </c>
      <c r="E162" t="s">
        <v>123</v>
      </c>
      <c r="F162" t="s">
        <v>1498</v>
      </c>
      <c r="G162" t="s">
        <v>1499</v>
      </c>
      <c r="H162" t="s">
        <v>102</v>
      </c>
      <c r="I162" s="77">
        <v>2591.46</v>
      </c>
      <c r="J162" s="77">
        <v>669.3</v>
      </c>
      <c r="K162" s="77">
        <v>0</v>
      </c>
      <c r="L162" s="77">
        <v>17.34464178</v>
      </c>
      <c r="M162" s="78">
        <v>0</v>
      </c>
      <c r="N162" s="78">
        <v>1.1000000000000001E-3</v>
      </c>
      <c r="O162" s="78">
        <v>2.0000000000000001E-4</v>
      </c>
    </row>
    <row r="163" spans="2:15">
      <c r="B163" t="s">
        <v>1500</v>
      </c>
      <c r="C163" t="s">
        <v>1501</v>
      </c>
      <c r="D163" t="s">
        <v>100</v>
      </c>
      <c r="E163" t="s">
        <v>123</v>
      </c>
      <c r="F163" t="s">
        <v>1502</v>
      </c>
      <c r="G163" t="s">
        <v>125</v>
      </c>
      <c r="H163" t="s">
        <v>102</v>
      </c>
      <c r="I163" s="77">
        <v>16.87</v>
      </c>
      <c r="J163" s="77">
        <v>7518</v>
      </c>
      <c r="K163" s="77">
        <v>0</v>
      </c>
      <c r="L163" s="77">
        <v>1.2682865999999999</v>
      </c>
      <c r="M163" s="78">
        <v>0</v>
      </c>
      <c r="N163" s="78">
        <v>1E-4</v>
      </c>
      <c r="O163" s="78">
        <v>0</v>
      </c>
    </row>
    <row r="164" spans="2:15">
      <c r="B164" t="s">
        <v>1503</v>
      </c>
      <c r="C164" t="s">
        <v>1504</v>
      </c>
      <c r="D164" t="s">
        <v>100</v>
      </c>
      <c r="E164" t="s">
        <v>123</v>
      </c>
      <c r="F164" t="s">
        <v>1505</v>
      </c>
      <c r="G164" t="s">
        <v>125</v>
      </c>
      <c r="H164" t="s">
        <v>102</v>
      </c>
      <c r="I164" s="77">
        <v>2912.79</v>
      </c>
      <c r="J164" s="77">
        <v>129.69999999999999</v>
      </c>
      <c r="K164" s="77">
        <v>0</v>
      </c>
      <c r="L164" s="77">
        <v>3.7778886300000001</v>
      </c>
      <c r="M164" s="78">
        <v>0</v>
      </c>
      <c r="N164" s="78">
        <v>2.0000000000000001E-4</v>
      </c>
      <c r="O164" s="78">
        <v>0</v>
      </c>
    </row>
    <row r="165" spans="2:15">
      <c r="B165" t="s">
        <v>1506</v>
      </c>
      <c r="C165" t="s">
        <v>1507</v>
      </c>
      <c r="D165" t="s">
        <v>100</v>
      </c>
      <c r="E165" t="s">
        <v>123</v>
      </c>
      <c r="F165" t="s">
        <v>1508</v>
      </c>
      <c r="G165" t="s">
        <v>125</v>
      </c>
      <c r="H165" t="s">
        <v>102</v>
      </c>
      <c r="I165" s="77">
        <v>733.59</v>
      </c>
      <c r="J165" s="77">
        <v>372.1</v>
      </c>
      <c r="K165" s="77">
        <v>0</v>
      </c>
      <c r="L165" s="77">
        <v>2.7296883900000002</v>
      </c>
      <c r="M165" s="78">
        <v>0</v>
      </c>
      <c r="N165" s="78">
        <v>2.0000000000000001E-4</v>
      </c>
      <c r="O165" s="78">
        <v>0</v>
      </c>
    </row>
    <row r="166" spans="2:15">
      <c r="B166" t="s">
        <v>1509</v>
      </c>
      <c r="C166" t="s">
        <v>1510</v>
      </c>
      <c r="D166" t="s">
        <v>100</v>
      </c>
      <c r="E166" t="s">
        <v>123</v>
      </c>
      <c r="F166" t="s">
        <v>1511</v>
      </c>
      <c r="G166" t="s">
        <v>125</v>
      </c>
      <c r="H166" t="s">
        <v>102</v>
      </c>
      <c r="I166" s="77">
        <v>238.2</v>
      </c>
      <c r="J166" s="77">
        <v>540</v>
      </c>
      <c r="K166" s="77">
        <v>0</v>
      </c>
      <c r="L166" s="77">
        <v>1.2862800000000001</v>
      </c>
      <c r="M166" s="78">
        <v>0</v>
      </c>
      <c r="N166" s="78">
        <v>1E-4</v>
      </c>
      <c r="O166" s="78">
        <v>0</v>
      </c>
    </row>
    <row r="167" spans="2:15">
      <c r="B167" t="s">
        <v>1512</v>
      </c>
      <c r="C167" t="s">
        <v>1513</v>
      </c>
      <c r="D167" t="s">
        <v>100</v>
      </c>
      <c r="E167" t="s">
        <v>123</v>
      </c>
      <c r="F167" t="s">
        <v>1514</v>
      </c>
      <c r="G167" t="s">
        <v>125</v>
      </c>
      <c r="H167" t="s">
        <v>102</v>
      </c>
      <c r="I167" s="77">
        <v>1941.75</v>
      </c>
      <c r="J167" s="77">
        <v>241</v>
      </c>
      <c r="K167" s="77">
        <v>0</v>
      </c>
      <c r="L167" s="77">
        <v>4.6796175</v>
      </c>
      <c r="M167" s="78">
        <v>0</v>
      </c>
      <c r="N167" s="78">
        <v>2.9999999999999997E-4</v>
      </c>
      <c r="O167" s="78">
        <v>0</v>
      </c>
    </row>
    <row r="168" spans="2:15">
      <c r="B168" t="s">
        <v>1515</v>
      </c>
      <c r="C168" t="s">
        <v>1516</v>
      </c>
      <c r="D168" t="s">
        <v>100</v>
      </c>
      <c r="E168" t="s">
        <v>123</v>
      </c>
      <c r="F168" t="s">
        <v>1517</v>
      </c>
      <c r="G168" t="s">
        <v>1306</v>
      </c>
      <c r="H168" t="s">
        <v>102</v>
      </c>
      <c r="I168" s="77">
        <v>731.4</v>
      </c>
      <c r="J168" s="77">
        <v>171.5</v>
      </c>
      <c r="K168" s="77">
        <v>0</v>
      </c>
      <c r="L168" s="77">
        <v>1.254351</v>
      </c>
      <c r="M168" s="78">
        <v>0</v>
      </c>
      <c r="N168" s="78">
        <v>1E-4</v>
      </c>
      <c r="O168" s="78">
        <v>0</v>
      </c>
    </row>
    <row r="169" spans="2:15">
      <c r="B169" t="s">
        <v>1518</v>
      </c>
      <c r="C169" t="s">
        <v>1519</v>
      </c>
      <c r="D169" t="s">
        <v>100</v>
      </c>
      <c r="E169" t="s">
        <v>123</v>
      </c>
      <c r="F169" t="s">
        <v>1520</v>
      </c>
      <c r="G169" t="s">
        <v>1306</v>
      </c>
      <c r="H169" t="s">
        <v>102</v>
      </c>
      <c r="I169" s="77">
        <v>3036.83</v>
      </c>
      <c r="J169" s="77">
        <v>17.600000000000001</v>
      </c>
      <c r="K169" s="77">
        <v>0</v>
      </c>
      <c r="L169" s="77">
        <v>0.53448207999999997</v>
      </c>
      <c r="M169" s="78">
        <v>0</v>
      </c>
      <c r="N169" s="78">
        <v>0</v>
      </c>
      <c r="O169" s="78">
        <v>0</v>
      </c>
    </row>
    <row r="170" spans="2:15">
      <c r="B170" t="s">
        <v>1521</v>
      </c>
      <c r="C170" t="s">
        <v>1522</v>
      </c>
      <c r="D170" t="s">
        <v>100</v>
      </c>
      <c r="E170" t="s">
        <v>123</v>
      </c>
      <c r="F170" t="s">
        <v>1523</v>
      </c>
      <c r="G170" t="s">
        <v>1306</v>
      </c>
      <c r="H170" t="s">
        <v>102</v>
      </c>
      <c r="I170" s="77">
        <v>486.7</v>
      </c>
      <c r="J170" s="77">
        <v>591.1</v>
      </c>
      <c r="K170" s="77">
        <v>0</v>
      </c>
      <c r="L170" s="77">
        <v>2.8768837</v>
      </c>
      <c r="M170" s="78">
        <v>0</v>
      </c>
      <c r="N170" s="78">
        <v>2.0000000000000001E-4</v>
      </c>
      <c r="O170" s="78">
        <v>0</v>
      </c>
    </row>
    <row r="171" spans="2:15">
      <c r="B171" t="s">
        <v>1524</v>
      </c>
      <c r="C171" t="s">
        <v>1525</v>
      </c>
      <c r="D171" t="s">
        <v>100</v>
      </c>
      <c r="E171" t="s">
        <v>123</v>
      </c>
      <c r="F171" t="s">
        <v>1526</v>
      </c>
      <c r="G171" t="s">
        <v>699</v>
      </c>
      <c r="H171" t="s">
        <v>102</v>
      </c>
      <c r="I171" s="77">
        <v>1824.48</v>
      </c>
      <c r="J171" s="77">
        <v>93.6</v>
      </c>
      <c r="K171" s="77">
        <v>0</v>
      </c>
      <c r="L171" s="77">
        <v>1.7077132799999999</v>
      </c>
      <c r="M171" s="78">
        <v>0</v>
      </c>
      <c r="N171" s="78">
        <v>1E-4</v>
      </c>
      <c r="O171" s="78">
        <v>0</v>
      </c>
    </row>
    <row r="172" spans="2:15">
      <c r="B172" t="s">
        <v>1527</v>
      </c>
      <c r="C172" t="s">
        <v>1528</v>
      </c>
      <c r="D172" t="s">
        <v>100</v>
      </c>
      <c r="E172" t="s">
        <v>123</v>
      </c>
      <c r="F172" t="s">
        <v>1529</v>
      </c>
      <c r="G172" t="s">
        <v>699</v>
      </c>
      <c r="H172" t="s">
        <v>102</v>
      </c>
      <c r="I172" s="77">
        <v>1213.26</v>
      </c>
      <c r="J172" s="77">
        <v>268</v>
      </c>
      <c r="K172" s="77">
        <v>0</v>
      </c>
      <c r="L172" s="77">
        <v>3.2515367999999998</v>
      </c>
      <c r="M172" s="78">
        <v>0</v>
      </c>
      <c r="N172" s="78">
        <v>2.0000000000000001E-4</v>
      </c>
      <c r="O172" s="78">
        <v>0</v>
      </c>
    </row>
    <row r="173" spans="2:15">
      <c r="B173" t="s">
        <v>1530</v>
      </c>
      <c r="C173" t="s">
        <v>1531</v>
      </c>
      <c r="D173" t="s">
        <v>100</v>
      </c>
      <c r="E173" t="s">
        <v>123</v>
      </c>
      <c r="F173" t="s">
        <v>1532</v>
      </c>
      <c r="G173" t="s">
        <v>699</v>
      </c>
      <c r="H173" t="s">
        <v>102</v>
      </c>
      <c r="I173" s="77">
        <v>1613.85</v>
      </c>
      <c r="J173" s="77">
        <v>716.9</v>
      </c>
      <c r="K173" s="77">
        <v>0</v>
      </c>
      <c r="L173" s="77">
        <v>11.56969065</v>
      </c>
      <c r="M173" s="78">
        <v>0</v>
      </c>
      <c r="N173" s="78">
        <v>6.9999999999999999E-4</v>
      </c>
      <c r="O173" s="78">
        <v>1E-4</v>
      </c>
    </row>
    <row r="174" spans="2:15">
      <c r="B174" t="s">
        <v>1533</v>
      </c>
      <c r="C174" t="s">
        <v>1534</v>
      </c>
      <c r="D174" t="s">
        <v>100</v>
      </c>
      <c r="E174" t="s">
        <v>123</v>
      </c>
      <c r="F174" t="s">
        <v>1535</v>
      </c>
      <c r="G174" t="s">
        <v>127</v>
      </c>
      <c r="H174" t="s">
        <v>102</v>
      </c>
      <c r="I174" s="77">
        <v>1575.42</v>
      </c>
      <c r="J174" s="77">
        <v>426.8</v>
      </c>
      <c r="K174" s="77">
        <v>0</v>
      </c>
      <c r="L174" s="77">
        <v>6.7238925600000004</v>
      </c>
      <c r="M174" s="78">
        <v>0</v>
      </c>
      <c r="N174" s="78">
        <v>4.0000000000000002E-4</v>
      </c>
      <c r="O174" s="78">
        <v>1E-4</v>
      </c>
    </row>
    <row r="175" spans="2:15">
      <c r="B175" t="s">
        <v>1536</v>
      </c>
      <c r="C175" t="s">
        <v>1537</v>
      </c>
      <c r="D175" t="s">
        <v>100</v>
      </c>
      <c r="E175" t="s">
        <v>123</v>
      </c>
      <c r="F175" t="s">
        <v>1538</v>
      </c>
      <c r="G175" t="s">
        <v>127</v>
      </c>
      <c r="H175" t="s">
        <v>102</v>
      </c>
      <c r="I175" s="77">
        <v>692.76</v>
      </c>
      <c r="J175" s="77">
        <v>2113</v>
      </c>
      <c r="K175" s="77">
        <v>0</v>
      </c>
      <c r="L175" s="77">
        <v>14.638018799999999</v>
      </c>
      <c r="M175" s="78">
        <v>0</v>
      </c>
      <c r="N175" s="78">
        <v>8.9999999999999998E-4</v>
      </c>
      <c r="O175" s="78">
        <v>1E-4</v>
      </c>
    </row>
    <row r="176" spans="2:15">
      <c r="B176" t="s">
        <v>1539</v>
      </c>
      <c r="C176" t="s">
        <v>1540</v>
      </c>
      <c r="D176" t="s">
        <v>100</v>
      </c>
      <c r="E176" t="s">
        <v>123</v>
      </c>
      <c r="F176" t="s">
        <v>1541</v>
      </c>
      <c r="G176" t="s">
        <v>127</v>
      </c>
      <c r="H176" t="s">
        <v>102</v>
      </c>
      <c r="I176" s="77">
        <v>265.13</v>
      </c>
      <c r="J176" s="77">
        <v>1870</v>
      </c>
      <c r="K176" s="77">
        <v>0</v>
      </c>
      <c r="L176" s="77">
        <v>4.9579310000000003</v>
      </c>
      <c r="M176" s="78">
        <v>0</v>
      </c>
      <c r="N176" s="78">
        <v>2.9999999999999997E-4</v>
      </c>
      <c r="O176" s="78">
        <v>0</v>
      </c>
    </row>
    <row r="177" spans="2:15">
      <c r="B177" t="s">
        <v>1542</v>
      </c>
      <c r="C177" t="s">
        <v>1543</v>
      </c>
      <c r="D177" t="s">
        <v>100</v>
      </c>
      <c r="E177" t="s">
        <v>123</v>
      </c>
      <c r="F177" t="s">
        <v>1544</v>
      </c>
      <c r="G177" t="s">
        <v>127</v>
      </c>
      <c r="H177" t="s">
        <v>102</v>
      </c>
      <c r="I177" s="77">
        <v>2815.12</v>
      </c>
      <c r="J177" s="77">
        <v>405.3</v>
      </c>
      <c r="K177" s="77">
        <v>0</v>
      </c>
      <c r="L177" s="77">
        <v>11.40968136</v>
      </c>
      <c r="M177" s="78">
        <v>0</v>
      </c>
      <c r="N177" s="78">
        <v>6.9999999999999999E-4</v>
      </c>
      <c r="O177" s="78">
        <v>1E-4</v>
      </c>
    </row>
    <row r="178" spans="2:15">
      <c r="B178" t="s">
        <v>1545</v>
      </c>
      <c r="C178" t="s">
        <v>1546</v>
      </c>
      <c r="D178" t="s">
        <v>100</v>
      </c>
      <c r="E178" t="s">
        <v>123</v>
      </c>
      <c r="F178" t="s">
        <v>1547</v>
      </c>
      <c r="G178" t="s">
        <v>127</v>
      </c>
      <c r="H178" t="s">
        <v>102</v>
      </c>
      <c r="I178" s="77">
        <v>4085.81</v>
      </c>
      <c r="J178" s="77">
        <v>500.1</v>
      </c>
      <c r="K178" s="77">
        <v>0</v>
      </c>
      <c r="L178" s="77">
        <v>20.43313581</v>
      </c>
      <c r="M178" s="78">
        <v>0</v>
      </c>
      <c r="N178" s="78">
        <v>1.2999999999999999E-3</v>
      </c>
      <c r="O178" s="78">
        <v>2.0000000000000001E-4</v>
      </c>
    </row>
    <row r="179" spans="2:15">
      <c r="B179" t="s">
        <v>1548</v>
      </c>
      <c r="C179" t="s">
        <v>1549</v>
      </c>
      <c r="D179" t="s">
        <v>100</v>
      </c>
      <c r="E179" t="s">
        <v>123</v>
      </c>
      <c r="F179" t="s">
        <v>1550</v>
      </c>
      <c r="G179" t="s">
        <v>127</v>
      </c>
      <c r="H179" t="s">
        <v>102</v>
      </c>
      <c r="I179" s="77">
        <v>423.43</v>
      </c>
      <c r="J179" s="77">
        <v>1493</v>
      </c>
      <c r="K179" s="77">
        <v>0</v>
      </c>
      <c r="L179" s="77">
        <v>6.3218098999999999</v>
      </c>
      <c r="M179" s="78">
        <v>0</v>
      </c>
      <c r="N179" s="78">
        <v>4.0000000000000002E-4</v>
      </c>
      <c r="O179" s="78">
        <v>1E-4</v>
      </c>
    </row>
    <row r="180" spans="2:15">
      <c r="B180" t="s">
        <v>1551</v>
      </c>
      <c r="C180" t="s">
        <v>1552</v>
      </c>
      <c r="D180" t="s">
        <v>100</v>
      </c>
      <c r="E180" t="s">
        <v>123</v>
      </c>
      <c r="F180" t="s">
        <v>1553</v>
      </c>
      <c r="G180" t="s">
        <v>129</v>
      </c>
      <c r="H180" t="s">
        <v>102</v>
      </c>
      <c r="I180" s="77">
        <v>242.35</v>
      </c>
      <c r="J180" s="77">
        <v>2240</v>
      </c>
      <c r="K180" s="77">
        <v>0</v>
      </c>
      <c r="L180" s="77">
        <v>5.4286399999999997</v>
      </c>
      <c r="M180" s="78">
        <v>0</v>
      </c>
      <c r="N180" s="78">
        <v>2.9999999999999997E-4</v>
      </c>
      <c r="O180" s="78">
        <v>0</v>
      </c>
    </row>
    <row r="181" spans="2:15">
      <c r="B181" t="s">
        <v>1554</v>
      </c>
      <c r="C181" t="s">
        <v>1555</v>
      </c>
      <c r="D181" t="s">
        <v>100</v>
      </c>
      <c r="E181" t="s">
        <v>123</v>
      </c>
      <c r="F181" t="s">
        <v>1556</v>
      </c>
      <c r="G181" t="s">
        <v>129</v>
      </c>
      <c r="H181" t="s">
        <v>102</v>
      </c>
      <c r="I181" s="77">
        <v>4761.53</v>
      </c>
      <c r="J181" s="77">
        <v>53.2</v>
      </c>
      <c r="K181" s="77">
        <v>0</v>
      </c>
      <c r="L181" s="77">
        <v>2.5331339599999998</v>
      </c>
      <c r="M181" s="78">
        <v>0</v>
      </c>
      <c r="N181" s="78">
        <v>2.0000000000000001E-4</v>
      </c>
      <c r="O181" s="78">
        <v>0</v>
      </c>
    </row>
    <row r="182" spans="2:15">
      <c r="B182" t="s">
        <v>1557</v>
      </c>
      <c r="C182" t="s">
        <v>1558</v>
      </c>
      <c r="D182" t="s">
        <v>100</v>
      </c>
      <c r="E182" t="s">
        <v>123</v>
      </c>
      <c r="F182" t="s">
        <v>1559</v>
      </c>
      <c r="G182" t="s">
        <v>129</v>
      </c>
      <c r="H182" t="s">
        <v>102</v>
      </c>
      <c r="I182" s="77">
        <v>678.88</v>
      </c>
      <c r="J182" s="77">
        <v>47.4</v>
      </c>
      <c r="K182" s="77">
        <v>0</v>
      </c>
      <c r="L182" s="77">
        <v>0.32178911999999998</v>
      </c>
      <c r="M182" s="78">
        <v>0</v>
      </c>
      <c r="N182" s="78">
        <v>0</v>
      </c>
      <c r="O182" s="78">
        <v>0</v>
      </c>
    </row>
    <row r="183" spans="2:15">
      <c r="B183" s="79" t="s">
        <v>1560</v>
      </c>
      <c r="E183" s="16"/>
      <c r="F183" s="16"/>
      <c r="G183" s="16"/>
      <c r="I183" s="81">
        <v>0</v>
      </c>
      <c r="K183" s="81">
        <v>0</v>
      </c>
      <c r="L183" s="81">
        <v>0</v>
      </c>
      <c r="N183" s="80">
        <v>0</v>
      </c>
      <c r="O183" s="80">
        <v>0</v>
      </c>
    </row>
    <row r="184" spans="2:15">
      <c r="B184" t="s">
        <v>212</v>
      </c>
      <c r="C184" t="s">
        <v>212</v>
      </c>
      <c r="E184" s="16"/>
      <c r="F184" s="16"/>
      <c r="G184" t="s">
        <v>212</v>
      </c>
      <c r="H184" t="s">
        <v>212</v>
      </c>
      <c r="I184" s="77">
        <v>0</v>
      </c>
      <c r="J184" s="77">
        <v>0</v>
      </c>
      <c r="L184" s="77">
        <v>0</v>
      </c>
      <c r="M184" s="78">
        <v>0</v>
      </c>
      <c r="N184" s="78">
        <v>0</v>
      </c>
      <c r="O184" s="78">
        <v>0</v>
      </c>
    </row>
    <row r="185" spans="2:15">
      <c r="B185" s="79" t="s">
        <v>224</v>
      </c>
      <c r="E185" s="16"/>
      <c r="F185" s="16"/>
      <c r="G185" s="16"/>
      <c r="I185" s="81">
        <v>46307.03</v>
      </c>
      <c r="K185" s="81">
        <v>2.84036</v>
      </c>
      <c r="L185" s="81">
        <v>4751.4455792250201</v>
      </c>
      <c r="N185" s="80">
        <v>0.2913</v>
      </c>
      <c r="O185" s="80">
        <v>4.2900000000000001E-2</v>
      </c>
    </row>
    <row r="186" spans="2:15">
      <c r="B186" s="79" t="s">
        <v>318</v>
      </c>
      <c r="E186" s="16"/>
      <c r="F186" s="16"/>
      <c r="G186" s="16"/>
      <c r="I186" s="81">
        <v>24322.27</v>
      </c>
      <c r="K186" s="81">
        <v>0</v>
      </c>
      <c r="L186" s="81">
        <v>1545.3358837906142</v>
      </c>
      <c r="N186" s="80">
        <v>9.4700000000000006E-2</v>
      </c>
      <c r="O186" s="80">
        <v>1.3899999999999999E-2</v>
      </c>
    </row>
    <row r="187" spans="2:15">
      <c r="B187" t="s">
        <v>1561</v>
      </c>
      <c r="C187" t="s">
        <v>1562</v>
      </c>
      <c r="D187" t="s">
        <v>1563</v>
      </c>
      <c r="E187" t="s">
        <v>851</v>
      </c>
      <c r="F187" t="s">
        <v>1564</v>
      </c>
      <c r="G187" t="s">
        <v>922</v>
      </c>
      <c r="H187" t="s">
        <v>106</v>
      </c>
      <c r="I187" s="77">
        <v>96.44</v>
      </c>
      <c r="J187" s="77">
        <v>4109</v>
      </c>
      <c r="K187" s="77">
        <v>0</v>
      </c>
      <c r="L187" s="77">
        <v>15.2525077404</v>
      </c>
      <c r="M187" s="78">
        <v>0</v>
      </c>
      <c r="N187" s="78">
        <v>8.9999999999999998E-4</v>
      </c>
      <c r="O187" s="78">
        <v>1E-4</v>
      </c>
    </row>
    <row r="188" spans="2:15">
      <c r="B188" t="s">
        <v>1565</v>
      </c>
      <c r="C188" t="s">
        <v>1566</v>
      </c>
      <c r="D188" t="s">
        <v>1567</v>
      </c>
      <c r="E188" t="s">
        <v>851</v>
      </c>
      <c r="F188" t="s">
        <v>1568</v>
      </c>
      <c r="G188" t="s">
        <v>914</v>
      </c>
      <c r="H188" t="s">
        <v>106</v>
      </c>
      <c r="I188" s="77">
        <v>169.15</v>
      </c>
      <c r="J188" s="77">
        <v>1832</v>
      </c>
      <c r="K188" s="77">
        <v>0</v>
      </c>
      <c r="L188" s="77">
        <v>11.927388971999999</v>
      </c>
      <c r="M188" s="78">
        <v>0</v>
      </c>
      <c r="N188" s="78">
        <v>6.9999999999999999E-4</v>
      </c>
      <c r="O188" s="78">
        <v>1E-4</v>
      </c>
    </row>
    <row r="189" spans="2:15">
      <c r="B189" t="s">
        <v>1569</v>
      </c>
      <c r="C189" t="s">
        <v>1570</v>
      </c>
      <c r="D189" t="s">
        <v>1563</v>
      </c>
      <c r="E189" t="s">
        <v>851</v>
      </c>
      <c r="F189" t="s">
        <v>1571</v>
      </c>
      <c r="G189" t="s">
        <v>957</v>
      </c>
      <c r="H189" t="s">
        <v>106</v>
      </c>
      <c r="I189" s="77">
        <v>127.39</v>
      </c>
      <c r="J189" s="77">
        <v>2381</v>
      </c>
      <c r="K189" s="77">
        <v>0</v>
      </c>
      <c r="L189" s="77">
        <v>11.674617059099999</v>
      </c>
      <c r="M189" s="78">
        <v>0</v>
      </c>
      <c r="N189" s="78">
        <v>6.9999999999999999E-4</v>
      </c>
      <c r="O189" s="78">
        <v>1E-4</v>
      </c>
    </row>
    <row r="190" spans="2:15">
      <c r="B190" t="s">
        <v>1572</v>
      </c>
      <c r="C190" t="s">
        <v>1573</v>
      </c>
      <c r="D190" t="s">
        <v>1563</v>
      </c>
      <c r="E190" t="s">
        <v>851</v>
      </c>
      <c r="F190" t="s">
        <v>1095</v>
      </c>
      <c r="G190" t="s">
        <v>869</v>
      </c>
      <c r="H190" t="s">
        <v>106</v>
      </c>
      <c r="I190" s="77">
        <v>382.04</v>
      </c>
      <c r="J190" s="77">
        <v>6955</v>
      </c>
      <c r="K190" s="77">
        <v>0</v>
      </c>
      <c r="L190" s="77">
        <v>102.271324818</v>
      </c>
      <c r="M190" s="78">
        <v>0</v>
      </c>
      <c r="N190" s="78">
        <v>6.3E-3</v>
      </c>
      <c r="O190" s="78">
        <v>8.9999999999999998E-4</v>
      </c>
    </row>
    <row r="191" spans="2:15">
      <c r="B191" t="s">
        <v>1574</v>
      </c>
      <c r="C191" t="s">
        <v>1575</v>
      </c>
      <c r="D191" t="s">
        <v>1567</v>
      </c>
      <c r="E191" t="s">
        <v>851</v>
      </c>
      <c r="F191" t="s">
        <v>1576</v>
      </c>
      <c r="G191" t="s">
        <v>1005</v>
      </c>
      <c r="H191" t="s">
        <v>106</v>
      </c>
      <c r="I191" s="77">
        <v>266.77</v>
      </c>
      <c r="J191" s="77">
        <v>3095</v>
      </c>
      <c r="K191" s="77">
        <v>0</v>
      </c>
      <c r="L191" s="77">
        <v>31.779389743500001</v>
      </c>
      <c r="M191" s="78">
        <v>0</v>
      </c>
      <c r="N191" s="78">
        <v>1.9E-3</v>
      </c>
      <c r="O191" s="78">
        <v>2.9999999999999997E-4</v>
      </c>
    </row>
    <row r="192" spans="2:15">
      <c r="B192" t="s">
        <v>1577</v>
      </c>
      <c r="C192" t="s">
        <v>1578</v>
      </c>
      <c r="D192" t="s">
        <v>1567</v>
      </c>
      <c r="E192" t="s">
        <v>851</v>
      </c>
      <c r="F192" t="s">
        <v>1579</v>
      </c>
      <c r="G192" t="s">
        <v>1002</v>
      </c>
      <c r="H192" t="s">
        <v>106</v>
      </c>
      <c r="I192" s="77">
        <v>444.15</v>
      </c>
      <c r="J192" s="77">
        <v>169</v>
      </c>
      <c r="K192" s="77">
        <v>0</v>
      </c>
      <c r="L192" s="77">
        <v>2.8891113614999999</v>
      </c>
      <c r="M192" s="78">
        <v>0</v>
      </c>
      <c r="N192" s="78">
        <v>2.0000000000000001E-4</v>
      </c>
      <c r="O192" s="78">
        <v>0</v>
      </c>
    </row>
    <row r="193" spans="2:15">
      <c r="B193" t="s">
        <v>1580</v>
      </c>
      <c r="C193" t="s">
        <v>1581</v>
      </c>
      <c r="D193" t="s">
        <v>1567</v>
      </c>
      <c r="E193" t="s">
        <v>851</v>
      </c>
      <c r="F193" t="s">
        <v>1582</v>
      </c>
      <c r="G193" t="s">
        <v>1002</v>
      </c>
      <c r="H193" t="s">
        <v>106</v>
      </c>
      <c r="I193" s="77">
        <v>233.98</v>
      </c>
      <c r="J193" s="77">
        <v>1428.9995999999978</v>
      </c>
      <c r="K193" s="77">
        <v>0</v>
      </c>
      <c r="L193" s="77">
        <v>12.869413493443901</v>
      </c>
      <c r="M193" s="78">
        <v>0</v>
      </c>
      <c r="N193" s="78">
        <v>8.0000000000000004E-4</v>
      </c>
      <c r="O193" s="78">
        <v>1E-4</v>
      </c>
    </row>
    <row r="194" spans="2:15">
      <c r="B194" t="s">
        <v>1583</v>
      </c>
      <c r="C194" t="s">
        <v>1584</v>
      </c>
      <c r="D194" t="s">
        <v>1563</v>
      </c>
      <c r="E194" t="s">
        <v>851</v>
      </c>
      <c r="F194" t="s">
        <v>1585</v>
      </c>
      <c r="G194" t="s">
        <v>1586</v>
      </c>
      <c r="H194" t="s">
        <v>106</v>
      </c>
      <c r="I194" s="77">
        <v>173.96</v>
      </c>
      <c r="J194" s="77">
        <v>3884</v>
      </c>
      <c r="K194" s="77">
        <v>0</v>
      </c>
      <c r="L194" s="77">
        <v>26.006178033600001</v>
      </c>
      <c r="M194" s="78">
        <v>0</v>
      </c>
      <c r="N194" s="78">
        <v>1.6000000000000001E-3</v>
      </c>
      <c r="O194" s="78">
        <v>2.0000000000000001E-4</v>
      </c>
    </row>
    <row r="195" spans="2:15">
      <c r="B195" t="s">
        <v>1587</v>
      </c>
      <c r="C195" t="s">
        <v>1588</v>
      </c>
      <c r="D195" t="s">
        <v>1567</v>
      </c>
      <c r="E195" t="s">
        <v>851</v>
      </c>
      <c r="F195" t="s">
        <v>1589</v>
      </c>
      <c r="G195" t="s">
        <v>1590</v>
      </c>
      <c r="H195" t="s">
        <v>106</v>
      </c>
      <c r="I195" s="77">
        <v>165.25</v>
      </c>
      <c r="J195" s="77">
        <v>13074</v>
      </c>
      <c r="K195" s="77">
        <v>0</v>
      </c>
      <c r="L195" s="77">
        <v>83.156817465000003</v>
      </c>
      <c r="M195" s="78">
        <v>0</v>
      </c>
      <c r="N195" s="78">
        <v>5.1000000000000004E-3</v>
      </c>
      <c r="O195" s="78">
        <v>6.9999999999999999E-4</v>
      </c>
    </row>
    <row r="196" spans="2:15">
      <c r="B196" t="s">
        <v>1591</v>
      </c>
      <c r="C196" t="s">
        <v>1592</v>
      </c>
      <c r="D196" t="s">
        <v>1567</v>
      </c>
      <c r="E196" t="s">
        <v>851</v>
      </c>
      <c r="F196" t="s">
        <v>1256</v>
      </c>
      <c r="G196" t="s">
        <v>1590</v>
      </c>
      <c r="H196" t="s">
        <v>106</v>
      </c>
      <c r="I196" s="77">
        <v>407.1</v>
      </c>
      <c r="J196" s="77">
        <v>6371</v>
      </c>
      <c r="K196" s="77">
        <v>0</v>
      </c>
      <c r="L196" s="77">
        <v>99.828976509</v>
      </c>
      <c r="M196" s="78">
        <v>0</v>
      </c>
      <c r="N196" s="78">
        <v>6.1000000000000004E-3</v>
      </c>
      <c r="O196" s="78">
        <v>8.9999999999999998E-4</v>
      </c>
    </row>
    <row r="197" spans="2:15">
      <c r="B197" t="s">
        <v>1593</v>
      </c>
      <c r="C197" t="s">
        <v>1594</v>
      </c>
      <c r="D197" t="s">
        <v>1567</v>
      </c>
      <c r="E197" t="s">
        <v>851</v>
      </c>
      <c r="F197" t="s">
        <v>1595</v>
      </c>
      <c r="G197" t="s">
        <v>960</v>
      </c>
      <c r="H197" t="s">
        <v>106</v>
      </c>
      <c r="I197" s="77">
        <v>138.61000000000001</v>
      </c>
      <c r="J197" s="77">
        <v>2533</v>
      </c>
      <c r="K197" s="77">
        <v>0</v>
      </c>
      <c r="L197" s="77">
        <v>13.513805513699999</v>
      </c>
      <c r="M197" s="78">
        <v>0</v>
      </c>
      <c r="N197" s="78">
        <v>8.0000000000000004E-4</v>
      </c>
      <c r="O197" s="78">
        <v>1E-4</v>
      </c>
    </row>
    <row r="198" spans="2:15">
      <c r="B198" t="s">
        <v>1596</v>
      </c>
      <c r="C198" t="s">
        <v>1597</v>
      </c>
      <c r="D198" t="s">
        <v>1567</v>
      </c>
      <c r="E198" t="s">
        <v>851</v>
      </c>
      <c r="F198" t="s">
        <v>1598</v>
      </c>
      <c r="G198" t="s">
        <v>960</v>
      </c>
      <c r="H198" t="s">
        <v>106</v>
      </c>
      <c r="I198" s="77">
        <v>35.61</v>
      </c>
      <c r="J198" s="77">
        <v>15887</v>
      </c>
      <c r="K198" s="77">
        <v>0</v>
      </c>
      <c r="L198" s="77">
        <v>21.775181334300001</v>
      </c>
      <c r="M198" s="78">
        <v>0</v>
      </c>
      <c r="N198" s="78">
        <v>1.2999999999999999E-3</v>
      </c>
      <c r="O198" s="78">
        <v>2.0000000000000001E-4</v>
      </c>
    </row>
    <row r="199" spans="2:15">
      <c r="B199" t="s">
        <v>1599</v>
      </c>
      <c r="C199" t="s">
        <v>1600</v>
      </c>
      <c r="D199" t="s">
        <v>1563</v>
      </c>
      <c r="E199" t="s">
        <v>851</v>
      </c>
      <c r="F199" t="s">
        <v>1601</v>
      </c>
      <c r="G199" t="s">
        <v>960</v>
      </c>
      <c r="H199" t="s">
        <v>106</v>
      </c>
      <c r="I199" s="77">
        <v>266.55</v>
      </c>
      <c r="J199" s="77">
        <v>451</v>
      </c>
      <c r="K199" s="77">
        <v>0</v>
      </c>
      <c r="L199" s="77">
        <v>4.6270387844999998</v>
      </c>
      <c r="M199" s="78">
        <v>0</v>
      </c>
      <c r="N199" s="78">
        <v>2.9999999999999997E-4</v>
      </c>
      <c r="O199" s="78">
        <v>0</v>
      </c>
    </row>
    <row r="200" spans="2:15">
      <c r="B200" t="s">
        <v>1602</v>
      </c>
      <c r="C200" t="s">
        <v>1603</v>
      </c>
      <c r="D200" t="s">
        <v>1563</v>
      </c>
      <c r="E200" t="s">
        <v>851</v>
      </c>
      <c r="F200" t="s">
        <v>1604</v>
      </c>
      <c r="G200" t="s">
        <v>960</v>
      </c>
      <c r="H200" t="s">
        <v>106</v>
      </c>
      <c r="I200" s="77">
        <v>572.75</v>
      </c>
      <c r="J200" s="77">
        <v>578</v>
      </c>
      <c r="K200" s="77">
        <v>0</v>
      </c>
      <c r="L200" s="77">
        <v>12.742095255000001</v>
      </c>
      <c r="M200" s="78">
        <v>0</v>
      </c>
      <c r="N200" s="78">
        <v>8.0000000000000004E-4</v>
      </c>
      <c r="O200" s="78">
        <v>1E-4</v>
      </c>
    </row>
    <row r="201" spans="2:15">
      <c r="B201" t="s">
        <v>1605</v>
      </c>
      <c r="C201" t="s">
        <v>1606</v>
      </c>
      <c r="D201" t="s">
        <v>1567</v>
      </c>
      <c r="E201" t="s">
        <v>851</v>
      </c>
      <c r="F201" t="s">
        <v>1607</v>
      </c>
      <c r="G201" t="s">
        <v>960</v>
      </c>
      <c r="H201" t="s">
        <v>120</v>
      </c>
      <c r="I201" s="77">
        <v>4800.1400000000003</v>
      </c>
      <c r="J201" s="77">
        <v>3.7</v>
      </c>
      <c r="K201" s="77">
        <v>0</v>
      </c>
      <c r="L201" s="77">
        <v>0.43722843212399998</v>
      </c>
      <c r="M201" s="78">
        <v>0</v>
      </c>
      <c r="N201" s="78">
        <v>0</v>
      </c>
      <c r="O201" s="78">
        <v>0</v>
      </c>
    </row>
    <row r="202" spans="2:15">
      <c r="B202" t="s">
        <v>1608</v>
      </c>
      <c r="C202" t="s">
        <v>1609</v>
      </c>
      <c r="D202" t="s">
        <v>1567</v>
      </c>
      <c r="E202" t="s">
        <v>851</v>
      </c>
      <c r="F202" t="s">
        <v>1610</v>
      </c>
      <c r="G202" t="s">
        <v>960</v>
      </c>
      <c r="H202" t="s">
        <v>106</v>
      </c>
      <c r="I202" s="77">
        <v>78.319999999999993</v>
      </c>
      <c r="J202" s="77">
        <v>2314.9998999999998</v>
      </c>
      <c r="K202" s="77">
        <v>0</v>
      </c>
      <c r="L202" s="77">
        <v>6.97865239054632</v>
      </c>
      <c r="M202" s="78">
        <v>0</v>
      </c>
      <c r="N202" s="78">
        <v>4.0000000000000002E-4</v>
      </c>
      <c r="O202" s="78">
        <v>1E-4</v>
      </c>
    </row>
    <row r="203" spans="2:15">
      <c r="B203" t="s">
        <v>1611</v>
      </c>
      <c r="C203" t="s">
        <v>1612</v>
      </c>
      <c r="D203" t="s">
        <v>1567</v>
      </c>
      <c r="E203" t="s">
        <v>851</v>
      </c>
      <c r="F203" t="s">
        <v>1613</v>
      </c>
      <c r="G203" t="s">
        <v>960</v>
      </c>
      <c r="H203" t="s">
        <v>106</v>
      </c>
      <c r="I203" s="77">
        <v>90.96</v>
      </c>
      <c r="J203" s="77">
        <v>9109</v>
      </c>
      <c r="K203" s="77">
        <v>0</v>
      </c>
      <c r="L203" s="77">
        <v>31.891068093600001</v>
      </c>
      <c r="M203" s="78">
        <v>0</v>
      </c>
      <c r="N203" s="78">
        <v>2E-3</v>
      </c>
      <c r="O203" s="78">
        <v>2.9999999999999997E-4</v>
      </c>
    </row>
    <row r="204" spans="2:15">
      <c r="B204" t="s">
        <v>1614</v>
      </c>
      <c r="C204" t="s">
        <v>1615</v>
      </c>
      <c r="D204" t="s">
        <v>1567</v>
      </c>
      <c r="E204" t="s">
        <v>851</v>
      </c>
      <c r="F204" t="s">
        <v>1616</v>
      </c>
      <c r="G204" t="s">
        <v>960</v>
      </c>
      <c r="H204" t="s">
        <v>106</v>
      </c>
      <c r="I204" s="77">
        <v>33.93</v>
      </c>
      <c r="J204" s="77">
        <v>16354</v>
      </c>
      <c r="K204" s="77">
        <v>0</v>
      </c>
      <c r="L204" s="77">
        <v>21.3577630578</v>
      </c>
      <c r="M204" s="78">
        <v>0</v>
      </c>
      <c r="N204" s="78">
        <v>1.2999999999999999E-3</v>
      </c>
      <c r="O204" s="78">
        <v>2.0000000000000001E-4</v>
      </c>
    </row>
    <row r="205" spans="2:15">
      <c r="B205" t="s">
        <v>1617</v>
      </c>
      <c r="C205" t="s">
        <v>1618</v>
      </c>
      <c r="D205" t="s">
        <v>1567</v>
      </c>
      <c r="E205" t="s">
        <v>851</v>
      </c>
      <c r="F205" t="s">
        <v>1619</v>
      </c>
      <c r="G205" t="s">
        <v>960</v>
      </c>
      <c r="H205" t="s">
        <v>106</v>
      </c>
      <c r="I205" s="77">
        <v>32.479999999999997</v>
      </c>
      <c r="J205" s="77">
        <v>13399</v>
      </c>
      <c r="K205" s="77">
        <v>0</v>
      </c>
      <c r="L205" s="77">
        <v>16.7508295248</v>
      </c>
      <c r="M205" s="78">
        <v>0</v>
      </c>
      <c r="N205" s="78">
        <v>1E-3</v>
      </c>
      <c r="O205" s="78">
        <v>2.0000000000000001E-4</v>
      </c>
    </row>
    <row r="206" spans="2:15">
      <c r="B206" t="s">
        <v>1620</v>
      </c>
      <c r="C206" t="s">
        <v>1621</v>
      </c>
      <c r="D206" t="s">
        <v>1567</v>
      </c>
      <c r="E206" t="s">
        <v>851</v>
      </c>
      <c r="F206" t="s">
        <v>1622</v>
      </c>
      <c r="G206" t="s">
        <v>1623</v>
      </c>
      <c r="H206" t="s">
        <v>106</v>
      </c>
      <c r="I206" s="77">
        <v>505.28</v>
      </c>
      <c r="J206" s="77">
        <v>210</v>
      </c>
      <c r="K206" s="77">
        <v>0</v>
      </c>
      <c r="L206" s="77">
        <v>4.0841277119999999</v>
      </c>
      <c r="M206" s="78">
        <v>0</v>
      </c>
      <c r="N206" s="78">
        <v>2.9999999999999997E-4</v>
      </c>
      <c r="O206" s="78">
        <v>0</v>
      </c>
    </row>
    <row r="207" spans="2:15">
      <c r="B207" t="s">
        <v>1624</v>
      </c>
      <c r="C207" t="s">
        <v>1625</v>
      </c>
      <c r="D207" t="s">
        <v>1567</v>
      </c>
      <c r="E207" t="s">
        <v>851</v>
      </c>
      <c r="F207" t="s">
        <v>1626</v>
      </c>
      <c r="G207" t="s">
        <v>1623</v>
      </c>
      <c r="H207" t="s">
        <v>106</v>
      </c>
      <c r="I207" s="77">
        <v>1514.03</v>
      </c>
      <c r="J207" s="77">
        <v>191</v>
      </c>
      <c r="K207" s="77">
        <v>0</v>
      </c>
      <c r="L207" s="77">
        <v>11.1305278077</v>
      </c>
      <c r="M207" s="78">
        <v>0</v>
      </c>
      <c r="N207" s="78">
        <v>6.9999999999999999E-4</v>
      </c>
      <c r="O207" s="78">
        <v>1E-4</v>
      </c>
    </row>
    <row r="208" spans="2:15">
      <c r="B208" t="s">
        <v>1627</v>
      </c>
      <c r="C208" t="s">
        <v>1628</v>
      </c>
      <c r="D208" t="s">
        <v>1567</v>
      </c>
      <c r="E208" t="s">
        <v>851</v>
      </c>
      <c r="F208" t="s">
        <v>1629</v>
      </c>
      <c r="G208" t="s">
        <v>1623</v>
      </c>
      <c r="H208" t="s">
        <v>106</v>
      </c>
      <c r="I208" s="77">
        <v>335.14</v>
      </c>
      <c r="J208" s="77">
        <v>1321</v>
      </c>
      <c r="K208" s="77">
        <v>0</v>
      </c>
      <c r="L208" s="77">
        <v>17.0402904906</v>
      </c>
      <c r="M208" s="78">
        <v>0</v>
      </c>
      <c r="N208" s="78">
        <v>1E-3</v>
      </c>
      <c r="O208" s="78">
        <v>2.0000000000000001E-4</v>
      </c>
    </row>
    <row r="209" spans="2:15">
      <c r="B209" t="s">
        <v>1630</v>
      </c>
      <c r="C209" t="s">
        <v>1631</v>
      </c>
      <c r="D209" t="s">
        <v>1563</v>
      </c>
      <c r="E209" t="s">
        <v>851</v>
      </c>
      <c r="F209" t="s">
        <v>1632</v>
      </c>
      <c r="G209" t="s">
        <v>1633</v>
      </c>
      <c r="H209" t="s">
        <v>106</v>
      </c>
      <c r="I209" s="77">
        <v>400.61</v>
      </c>
      <c r="J209" s="77">
        <v>1033</v>
      </c>
      <c r="K209" s="77">
        <v>0</v>
      </c>
      <c r="L209" s="77">
        <v>15.9283217037</v>
      </c>
      <c r="M209" s="78">
        <v>0</v>
      </c>
      <c r="N209" s="78">
        <v>1E-3</v>
      </c>
      <c r="O209" s="78">
        <v>1E-4</v>
      </c>
    </row>
    <row r="210" spans="2:15">
      <c r="B210" t="s">
        <v>1634</v>
      </c>
      <c r="C210" t="s">
        <v>1635</v>
      </c>
      <c r="D210" t="s">
        <v>1567</v>
      </c>
      <c r="E210" t="s">
        <v>851</v>
      </c>
      <c r="F210" t="s">
        <v>845</v>
      </c>
      <c r="G210" t="s">
        <v>690</v>
      </c>
      <c r="H210" t="s">
        <v>106</v>
      </c>
      <c r="I210" s="77">
        <v>2.5299999999999998</v>
      </c>
      <c r="J210" s="77">
        <v>19792</v>
      </c>
      <c r="K210" s="77">
        <v>0</v>
      </c>
      <c r="L210" s="77">
        <v>1.9273390224</v>
      </c>
      <c r="M210" s="78">
        <v>0</v>
      </c>
      <c r="N210" s="78">
        <v>1E-4</v>
      </c>
      <c r="O210" s="78">
        <v>0</v>
      </c>
    </row>
    <row r="211" spans="2:15">
      <c r="B211" t="s">
        <v>1636</v>
      </c>
      <c r="C211" t="s">
        <v>1637</v>
      </c>
      <c r="D211" t="s">
        <v>1567</v>
      </c>
      <c r="E211" t="s">
        <v>851</v>
      </c>
      <c r="F211" t="s">
        <v>1143</v>
      </c>
      <c r="G211" t="s">
        <v>1144</v>
      </c>
      <c r="H211" t="s">
        <v>106</v>
      </c>
      <c r="I211" s="77">
        <v>466.95</v>
      </c>
      <c r="J211" s="77">
        <v>2471</v>
      </c>
      <c r="K211" s="77">
        <v>0</v>
      </c>
      <c r="L211" s="77">
        <v>44.411049490499998</v>
      </c>
      <c r="M211" s="78">
        <v>0</v>
      </c>
      <c r="N211" s="78">
        <v>2.7000000000000001E-3</v>
      </c>
      <c r="O211" s="78">
        <v>4.0000000000000002E-4</v>
      </c>
    </row>
    <row r="212" spans="2:15">
      <c r="B212" t="s">
        <v>1638</v>
      </c>
      <c r="C212" t="s">
        <v>1639</v>
      </c>
      <c r="D212" t="s">
        <v>1567</v>
      </c>
      <c r="E212" t="s">
        <v>851</v>
      </c>
      <c r="F212" t="s">
        <v>1147</v>
      </c>
      <c r="G212" t="s">
        <v>1144</v>
      </c>
      <c r="H212" t="s">
        <v>106</v>
      </c>
      <c r="I212" s="77">
        <v>374.15</v>
      </c>
      <c r="J212" s="77">
        <v>11077</v>
      </c>
      <c r="K212" s="77">
        <v>0</v>
      </c>
      <c r="L212" s="77">
        <v>159.52024807949999</v>
      </c>
      <c r="M212" s="78">
        <v>0</v>
      </c>
      <c r="N212" s="78">
        <v>9.7999999999999997E-3</v>
      </c>
      <c r="O212" s="78">
        <v>1.4E-3</v>
      </c>
    </row>
    <row r="213" spans="2:15">
      <c r="B213" t="s">
        <v>1640</v>
      </c>
      <c r="C213" t="s">
        <v>1641</v>
      </c>
      <c r="D213" t="s">
        <v>1567</v>
      </c>
      <c r="E213" t="s">
        <v>851</v>
      </c>
      <c r="F213" t="s">
        <v>1642</v>
      </c>
      <c r="G213" t="s">
        <v>748</v>
      </c>
      <c r="H213" t="s">
        <v>106</v>
      </c>
      <c r="I213" s="77">
        <v>952.81</v>
      </c>
      <c r="J213" s="77">
        <v>613</v>
      </c>
      <c r="K213" s="77">
        <v>0</v>
      </c>
      <c r="L213" s="77">
        <v>22.480951679699999</v>
      </c>
      <c r="M213" s="78">
        <v>0</v>
      </c>
      <c r="N213" s="78">
        <v>1.4E-3</v>
      </c>
      <c r="O213" s="78">
        <v>2.0000000000000001E-4</v>
      </c>
    </row>
    <row r="214" spans="2:15">
      <c r="B214" t="s">
        <v>1643</v>
      </c>
      <c r="C214" t="s">
        <v>1644</v>
      </c>
      <c r="D214" t="s">
        <v>1563</v>
      </c>
      <c r="E214" t="s">
        <v>851</v>
      </c>
      <c r="F214" t="s">
        <v>873</v>
      </c>
      <c r="G214" t="s">
        <v>874</v>
      </c>
      <c r="H214" t="s">
        <v>106</v>
      </c>
      <c r="I214" s="77">
        <v>9752.8799999999992</v>
      </c>
      <c r="J214" s="77">
        <v>1022</v>
      </c>
      <c r="K214" s="77">
        <v>0</v>
      </c>
      <c r="L214" s="77">
        <v>383.64689492640002</v>
      </c>
      <c r="M214" s="78">
        <v>0</v>
      </c>
      <c r="N214" s="78">
        <v>2.35E-2</v>
      </c>
      <c r="O214" s="78">
        <v>3.5000000000000001E-3</v>
      </c>
    </row>
    <row r="215" spans="2:15">
      <c r="B215" t="s">
        <v>1645</v>
      </c>
      <c r="C215" t="s">
        <v>1646</v>
      </c>
      <c r="D215" t="s">
        <v>1567</v>
      </c>
      <c r="E215" t="s">
        <v>851</v>
      </c>
      <c r="F215" t="s">
        <v>1647</v>
      </c>
      <c r="G215" t="s">
        <v>125</v>
      </c>
      <c r="H215" t="s">
        <v>106</v>
      </c>
      <c r="I215" s="77">
        <v>348.9</v>
      </c>
      <c r="J215" s="77">
        <v>68.599999999999994</v>
      </c>
      <c r="K215" s="77">
        <v>0</v>
      </c>
      <c r="L215" s="77">
        <v>0.92124044459999999</v>
      </c>
      <c r="M215" s="78">
        <v>0</v>
      </c>
      <c r="N215" s="78">
        <v>1E-4</v>
      </c>
      <c r="O215" s="78">
        <v>0</v>
      </c>
    </row>
    <row r="216" spans="2:15">
      <c r="B216" t="s">
        <v>1648</v>
      </c>
      <c r="C216" t="s">
        <v>1649</v>
      </c>
      <c r="D216" t="s">
        <v>1567</v>
      </c>
      <c r="E216" t="s">
        <v>851</v>
      </c>
      <c r="F216" t="s">
        <v>1173</v>
      </c>
      <c r="G216" t="s">
        <v>129</v>
      </c>
      <c r="H216" t="s">
        <v>106</v>
      </c>
      <c r="I216" s="77">
        <v>417.49</v>
      </c>
      <c r="J216" s="77">
        <v>16780</v>
      </c>
      <c r="K216" s="77">
        <v>0</v>
      </c>
      <c r="L216" s="77">
        <v>269.64100987799998</v>
      </c>
      <c r="M216" s="78">
        <v>0</v>
      </c>
      <c r="N216" s="78">
        <v>1.6500000000000001E-2</v>
      </c>
      <c r="O216" s="78">
        <v>2.3999999999999998E-3</v>
      </c>
    </row>
    <row r="217" spans="2:15">
      <c r="B217" t="s">
        <v>1650</v>
      </c>
      <c r="C217" t="s">
        <v>1651</v>
      </c>
      <c r="D217" t="s">
        <v>1567</v>
      </c>
      <c r="E217" t="s">
        <v>851</v>
      </c>
      <c r="F217" t="s">
        <v>1351</v>
      </c>
      <c r="G217" t="s">
        <v>129</v>
      </c>
      <c r="H217" t="s">
        <v>106</v>
      </c>
      <c r="I217" s="77">
        <v>735.92</v>
      </c>
      <c r="J217" s="77">
        <v>3067</v>
      </c>
      <c r="K217" s="77">
        <v>0</v>
      </c>
      <c r="L217" s="77">
        <v>86.874494973599994</v>
      </c>
      <c r="M217" s="78">
        <v>0</v>
      </c>
      <c r="N217" s="78">
        <v>5.3E-3</v>
      </c>
      <c r="O217" s="78">
        <v>8.0000000000000004E-4</v>
      </c>
    </row>
    <row r="218" spans="2:15">
      <c r="B218" s="79" t="s">
        <v>319</v>
      </c>
      <c r="E218" s="16"/>
      <c r="F218" s="16"/>
      <c r="G218" s="16"/>
      <c r="I218" s="81">
        <v>21984.76</v>
      </c>
      <c r="K218" s="81">
        <v>2.84036</v>
      </c>
      <c r="L218" s="81">
        <v>3206.1096954344061</v>
      </c>
      <c r="N218" s="80">
        <v>0.19650000000000001</v>
      </c>
      <c r="O218" s="80">
        <v>2.8899999999999999E-2</v>
      </c>
    </row>
    <row r="219" spans="2:15">
      <c r="B219" t="s">
        <v>1652</v>
      </c>
      <c r="C219" t="s">
        <v>1653</v>
      </c>
      <c r="D219" t="s">
        <v>1567</v>
      </c>
      <c r="E219" t="s">
        <v>851</v>
      </c>
      <c r="F219"/>
      <c r="G219" t="s">
        <v>922</v>
      </c>
      <c r="H219" t="s">
        <v>106</v>
      </c>
      <c r="I219" s="77">
        <v>38.5</v>
      </c>
      <c r="J219" s="77">
        <v>24638</v>
      </c>
      <c r="K219" s="77">
        <v>0</v>
      </c>
      <c r="L219" s="77">
        <v>36.510189869999998</v>
      </c>
      <c r="M219" s="78">
        <v>0</v>
      </c>
      <c r="N219" s="78">
        <v>2.2000000000000001E-3</v>
      </c>
      <c r="O219" s="78">
        <v>2.9999999999999997E-4</v>
      </c>
    </row>
    <row r="220" spans="2:15">
      <c r="B220" t="s">
        <v>1654</v>
      </c>
      <c r="C220" t="s">
        <v>1655</v>
      </c>
      <c r="D220" t="s">
        <v>1563</v>
      </c>
      <c r="E220" t="s">
        <v>851</v>
      </c>
      <c r="F220"/>
      <c r="G220" t="s">
        <v>902</v>
      </c>
      <c r="H220" t="s">
        <v>106</v>
      </c>
      <c r="I220" s="77">
        <v>646.80999999999995</v>
      </c>
      <c r="J220" s="77">
        <v>2756</v>
      </c>
      <c r="K220" s="77">
        <v>0.59362000000000004</v>
      </c>
      <c r="L220" s="77">
        <v>69.206215776400001</v>
      </c>
      <c r="M220" s="78">
        <v>0</v>
      </c>
      <c r="N220" s="78">
        <v>4.1999999999999997E-3</v>
      </c>
      <c r="O220" s="78">
        <v>5.9999999999999995E-4</v>
      </c>
    </row>
    <row r="221" spans="2:15">
      <c r="B221" t="s">
        <v>1656</v>
      </c>
      <c r="C221" t="s">
        <v>1657</v>
      </c>
      <c r="D221" t="s">
        <v>1563</v>
      </c>
      <c r="E221" t="s">
        <v>851</v>
      </c>
      <c r="F221"/>
      <c r="G221" t="s">
        <v>902</v>
      </c>
      <c r="H221" t="s">
        <v>106</v>
      </c>
      <c r="I221" s="77">
        <v>131.56</v>
      </c>
      <c r="J221" s="77">
        <v>14759</v>
      </c>
      <c r="K221" s="77">
        <v>0</v>
      </c>
      <c r="L221" s="77">
        <v>74.735803599600004</v>
      </c>
      <c r="M221" s="78">
        <v>0</v>
      </c>
      <c r="N221" s="78">
        <v>4.5999999999999999E-3</v>
      </c>
      <c r="O221" s="78">
        <v>6.9999999999999999E-4</v>
      </c>
    </row>
    <row r="222" spans="2:15">
      <c r="B222" t="s">
        <v>1658</v>
      </c>
      <c r="C222" t="s">
        <v>1659</v>
      </c>
      <c r="D222" t="s">
        <v>1563</v>
      </c>
      <c r="E222" t="s">
        <v>851</v>
      </c>
      <c r="F222"/>
      <c r="G222" t="s">
        <v>914</v>
      </c>
      <c r="H222" t="s">
        <v>106</v>
      </c>
      <c r="I222" s="77">
        <v>139.91999999999999</v>
      </c>
      <c r="J222" s="77">
        <v>12082</v>
      </c>
      <c r="K222" s="77">
        <v>0</v>
      </c>
      <c r="L222" s="77">
        <v>65.067862305600002</v>
      </c>
      <c r="M222" s="78">
        <v>0</v>
      </c>
      <c r="N222" s="78">
        <v>4.0000000000000001E-3</v>
      </c>
      <c r="O222" s="78">
        <v>5.9999999999999995E-4</v>
      </c>
    </row>
    <row r="223" spans="2:15">
      <c r="B223" t="s">
        <v>1660</v>
      </c>
      <c r="C223" t="s">
        <v>1661</v>
      </c>
      <c r="D223" t="s">
        <v>123</v>
      </c>
      <c r="E223" t="s">
        <v>851</v>
      </c>
      <c r="F223"/>
      <c r="G223" t="s">
        <v>914</v>
      </c>
      <c r="H223" t="s">
        <v>110</v>
      </c>
      <c r="I223" s="77">
        <v>123.82</v>
      </c>
      <c r="J223" s="77">
        <v>12674</v>
      </c>
      <c r="K223" s="77">
        <v>0</v>
      </c>
      <c r="L223" s="77">
        <v>63.674131641000002</v>
      </c>
      <c r="M223" s="78">
        <v>0</v>
      </c>
      <c r="N223" s="78">
        <v>3.8999999999999998E-3</v>
      </c>
      <c r="O223" s="78">
        <v>5.9999999999999995E-4</v>
      </c>
    </row>
    <row r="224" spans="2:15">
      <c r="B224" t="s">
        <v>1662</v>
      </c>
      <c r="C224" t="s">
        <v>1663</v>
      </c>
      <c r="D224" t="s">
        <v>1563</v>
      </c>
      <c r="E224" t="s">
        <v>851</v>
      </c>
      <c r="F224"/>
      <c r="G224" t="s">
        <v>914</v>
      </c>
      <c r="H224" t="s">
        <v>106</v>
      </c>
      <c r="I224" s="77">
        <v>130.68</v>
      </c>
      <c r="J224" s="77">
        <v>19043</v>
      </c>
      <c r="K224" s="77">
        <v>0</v>
      </c>
      <c r="L224" s="77">
        <v>95.783875347600002</v>
      </c>
      <c r="M224" s="78">
        <v>0</v>
      </c>
      <c r="N224" s="78">
        <v>5.8999999999999999E-3</v>
      </c>
      <c r="O224" s="78">
        <v>8.9999999999999998E-4</v>
      </c>
    </row>
    <row r="225" spans="2:15">
      <c r="B225" t="s">
        <v>1664</v>
      </c>
      <c r="C225" t="s">
        <v>1665</v>
      </c>
      <c r="D225" t="s">
        <v>123</v>
      </c>
      <c r="E225" t="s">
        <v>851</v>
      </c>
      <c r="F225"/>
      <c r="G225" t="s">
        <v>914</v>
      </c>
      <c r="H225" t="s">
        <v>110</v>
      </c>
      <c r="I225" s="77">
        <v>134.19999999999999</v>
      </c>
      <c r="J225" s="77">
        <v>9100</v>
      </c>
      <c r="K225" s="77">
        <v>0</v>
      </c>
      <c r="L225" s="77">
        <v>49.551001499999998</v>
      </c>
      <c r="M225" s="78">
        <v>0</v>
      </c>
      <c r="N225" s="78">
        <v>3.0000000000000001E-3</v>
      </c>
      <c r="O225" s="78">
        <v>4.0000000000000002E-4</v>
      </c>
    </row>
    <row r="226" spans="2:15">
      <c r="B226" t="s">
        <v>1666</v>
      </c>
      <c r="C226" t="s">
        <v>1667</v>
      </c>
      <c r="D226" t="s">
        <v>123</v>
      </c>
      <c r="E226" t="s">
        <v>851</v>
      </c>
      <c r="F226"/>
      <c r="G226" t="s">
        <v>914</v>
      </c>
      <c r="H226" t="s">
        <v>110</v>
      </c>
      <c r="I226" s="77">
        <v>261.8</v>
      </c>
      <c r="J226" s="77">
        <v>10522</v>
      </c>
      <c r="K226" s="77">
        <v>0</v>
      </c>
      <c r="L226" s="77">
        <v>111.77031327</v>
      </c>
      <c r="M226" s="78">
        <v>0</v>
      </c>
      <c r="N226" s="78">
        <v>6.8999999999999999E-3</v>
      </c>
      <c r="O226" s="78">
        <v>1E-3</v>
      </c>
    </row>
    <row r="227" spans="2:15">
      <c r="B227" t="s">
        <v>1668</v>
      </c>
      <c r="C227" t="s">
        <v>1669</v>
      </c>
      <c r="D227" t="s">
        <v>123</v>
      </c>
      <c r="E227" t="s">
        <v>851</v>
      </c>
      <c r="F227"/>
      <c r="G227" t="s">
        <v>963</v>
      </c>
      <c r="H227" t="s">
        <v>198</v>
      </c>
      <c r="I227" s="77">
        <v>54.12</v>
      </c>
      <c r="J227" s="77">
        <v>10990</v>
      </c>
      <c r="K227" s="77">
        <v>0</v>
      </c>
      <c r="L227" s="77">
        <v>24.923610835200002</v>
      </c>
      <c r="M227" s="78">
        <v>0</v>
      </c>
      <c r="N227" s="78">
        <v>1.5E-3</v>
      </c>
      <c r="O227" s="78">
        <v>2.0000000000000001E-4</v>
      </c>
    </row>
    <row r="228" spans="2:15">
      <c r="B228" t="s">
        <v>1670</v>
      </c>
      <c r="C228" t="s">
        <v>1671</v>
      </c>
      <c r="D228" t="s">
        <v>1563</v>
      </c>
      <c r="E228" t="s">
        <v>851</v>
      </c>
      <c r="F228"/>
      <c r="G228" t="s">
        <v>963</v>
      </c>
      <c r="H228" t="s">
        <v>106</v>
      </c>
      <c r="I228" s="77">
        <v>68.2</v>
      </c>
      <c r="J228" s="77">
        <v>10892</v>
      </c>
      <c r="K228" s="77">
        <v>0</v>
      </c>
      <c r="L228" s="77">
        <v>28.591696056</v>
      </c>
      <c r="M228" s="78">
        <v>0</v>
      </c>
      <c r="N228" s="78">
        <v>1.8E-3</v>
      </c>
      <c r="O228" s="78">
        <v>2.9999999999999997E-4</v>
      </c>
    </row>
    <row r="229" spans="2:15">
      <c r="B229" t="s">
        <v>1672</v>
      </c>
      <c r="C229" t="s">
        <v>1673</v>
      </c>
      <c r="D229" t="s">
        <v>1567</v>
      </c>
      <c r="E229" t="s">
        <v>851</v>
      </c>
      <c r="F229"/>
      <c r="G229" t="s">
        <v>963</v>
      </c>
      <c r="H229" t="s">
        <v>106</v>
      </c>
      <c r="I229" s="77">
        <v>66</v>
      </c>
      <c r="J229" s="77">
        <v>11420</v>
      </c>
      <c r="K229" s="77">
        <v>0</v>
      </c>
      <c r="L229" s="77">
        <v>29.010682800000001</v>
      </c>
      <c r="M229" s="78">
        <v>0</v>
      </c>
      <c r="N229" s="78">
        <v>1.8E-3</v>
      </c>
      <c r="O229" s="78">
        <v>2.9999999999999997E-4</v>
      </c>
    </row>
    <row r="230" spans="2:15">
      <c r="B230" t="s">
        <v>1674</v>
      </c>
      <c r="C230" t="s">
        <v>1675</v>
      </c>
      <c r="D230" t="s">
        <v>123</v>
      </c>
      <c r="E230" t="s">
        <v>851</v>
      </c>
      <c r="F230"/>
      <c r="G230" t="s">
        <v>963</v>
      </c>
      <c r="H230" t="s">
        <v>110</v>
      </c>
      <c r="I230" s="77">
        <v>18.04</v>
      </c>
      <c r="J230" s="77">
        <v>70600</v>
      </c>
      <c r="K230" s="77">
        <v>0</v>
      </c>
      <c r="L230" s="77">
        <v>51.677293800000001</v>
      </c>
      <c r="M230" s="78">
        <v>0</v>
      </c>
      <c r="N230" s="78">
        <v>3.2000000000000002E-3</v>
      </c>
      <c r="O230" s="78">
        <v>5.0000000000000001E-4</v>
      </c>
    </row>
    <row r="231" spans="2:15">
      <c r="B231" t="s">
        <v>1676</v>
      </c>
      <c r="C231" t="s">
        <v>1677</v>
      </c>
      <c r="D231" t="s">
        <v>1567</v>
      </c>
      <c r="E231" t="s">
        <v>851</v>
      </c>
      <c r="F231"/>
      <c r="G231" t="s">
        <v>927</v>
      </c>
      <c r="H231" t="s">
        <v>106</v>
      </c>
      <c r="I231" s="77">
        <v>0.03</v>
      </c>
      <c r="J231" s="77">
        <v>54242574.75</v>
      </c>
      <c r="K231" s="77">
        <v>0</v>
      </c>
      <c r="L231" s="77">
        <v>62.633901063825</v>
      </c>
      <c r="M231" s="78">
        <v>0</v>
      </c>
      <c r="N231" s="78">
        <v>3.8E-3</v>
      </c>
      <c r="O231" s="78">
        <v>5.9999999999999995E-4</v>
      </c>
    </row>
    <row r="232" spans="2:15">
      <c r="B232" t="s">
        <v>1678</v>
      </c>
      <c r="C232" t="s">
        <v>1679</v>
      </c>
      <c r="D232" t="s">
        <v>1563</v>
      </c>
      <c r="E232" t="s">
        <v>851</v>
      </c>
      <c r="F232"/>
      <c r="G232" t="s">
        <v>927</v>
      </c>
      <c r="H232" t="s">
        <v>106</v>
      </c>
      <c r="I232" s="77">
        <v>15.84</v>
      </c>
      <c r="J232" s="77">
        <v>64524</v>
      </c>
      <c r="K232" s="77">
        <v>0</v>
      </c>
      <c r="L232" s="77">
        <v>39.339095558399997</v>
      </c>
      <c r="M232" s="78">
        <v>0</v>
      </c>
      <c r="N232" s="78">
        <v>2.3999999999999998E-3</v>
      </c>
      <c r="O232" s="78">
        <v>4.0000000000000002E-4</v>
      </c>
    </row>
    <row r="233" spans="2:15">
      <c r="B233" t="s">
        <v>1680</v>
      </c>
      <c r="C233" t="s">
        <v>1681</v>
      </c>
      <c r="D233" t="s">
        <v>1567</v>
      </c>
      <c r="E233" t="s">
        <v>851</v>
      </c>
      <c r="F233"/>
      <c r="G233" t="s">
        <v>927</v>
      </c>
      <c r="H233" t="s">
        <v>106</v>
      </c>
      <c r="I233" s="77">
        <v>360.91</v>
      </c>
      <c r="J233" s="77">
        <v>1066.6199999999999</v>
      </c>
      <c r="K233" s="77">
        <v>0</v>
      </c>
      <c r="L233" s="77">
        <v>14.816872693458</v>
      </c>
      <c r="M233" s="78">
        <v>0</v>
      </c>
      <c r="N233" s="78">
        <v>8.9999999999999998E-4</v>
      </c>
      <c r="O233" s="78">
        <v>1E-4</v>
      </c>
    </row>
    <row r="234" spans="2:15">
      <c r="B234" t="s">
        <v>1682</v>
      </c>
      <c r="C234" t="s">
        <v>1683</v>
      </c>
      <c r="D234" t="s">
        <v>1563</v>
      </c>
      <c r="E234" t="s">
        <v>851</v>
      </c>
      <c r="F234"/>
      <c r="G234" t="s">
        <v>927</v>
      </c>
      <c r="H234" t="s">
        <v>106</v>
      </c>
      <c r="I234" s="77">
        <v>64.239999999999995</v>
      </c>
      <c r="J234" s="77">
        <v>32520</v>
      </c>
      <c r="K234" s="77">
        <v>0</v>
      </c>
      <c r="L234" s="77">
        <v>80.408873951999993</v>
      </c>
      <c r="M234" s="78">
        <v>0</v>
      </c>
      <c r="N234" s="78">
        <v>4.8999999999999998E-3</v>
      </c>
      <c r="O234" s="78">
        <v>6.9999999999999999E-4</v>
      </c>
    </row>
    <row r="235" spans="2:15">
      <c r="B235" t="s">
        <v>1684</v>
      </c>
      <c r="C235" t="s">
        <v>1685</v>
      </c>
      <c r="D235" t="s">
        <v>1563</v>
      </c>
      <c r="E235" t="s">
        <v>851</v>
      </c>
      <c r="F235"/>
      <c r="G235" t="s">
        <v>927</v>
      </c>
      <c r="H235" t="s">
        <v>106</v>
      </c>
      <c r="I235" s="77">
        <v>200.72</v>
      </c>
      <c r="J235" s="77">
        <v>8219</v>
      </c>
      <c r="K235" s="77">
        <v>0</v>
      </c>
      <c r="L235" s="77">
        <v>63.497633503199999</v>
      </c>
      <c r="M235" s="78">
        <v>0</v>
      </c>
      <c r="N235" s="78">
        <v>3.8999999999999998E-3</v>
      </c>
      <c r="O235" s="78">
        <v>5.9999999999999995E-4</v>
      </c>
    </row>
    <row r="236" spans="2:15">
      <c r="B236" t="s">
        <v>1686</v>
      </c>
      <c r="C236" t="s">
        <v>1687</v>
      </c>
      <c r="D236" t="s">
        <v>1688</v>
      </c>
      <c r="E236" t="s">
        <v>851</v>
      </c>
      <c r="F236"/>
      <c r="G236" t="s">
        <v>869</v>
      </c>
      <c r="H236" t="s">
        <v>113</v>
      </c>
      <c r="I236" s="77">
        <v>1432.21</v>
      </c>
      <c r="J236" s="77">
        <v>1158</v>
      </c>
      <c r="K236" s="77">
        <v>1.64303</v>
      </c>
      <c r="L236" s="77">
        <v>79.597466957539993</v>
      </c>
      <c r="M236" s="78">
        <v>0</v>
      </c>
      <c r="N236" s="78">
        <v>4.8999999999999998E-3</v>
      </c>
      <c r="O236" s="78">
        <v>6.9999999999999999E-4</v>
      </c>
    </row>
    <row r="237" spans="2:15">
      <c r="B237" t="s">
        <v>1689</v>
      </c>
      <c r="C237" t="s">
        <v>1690</v>
      </c>
      <c r="D237" t="s">
        <v>1567</v>
      </c>
      <c r="E237" t="s">
        <v>851</v>
      </c>
      <c r="F237"/>
      <c r="G237" t="s">
        <v>869</v>
      </c>
      <c r="H237" t="s">
        <v>106</v>
      </c>
      <c r="I237" s="77">
        <v>588.54999999999995</v>
      </c>
      <c r="J237" s="77">
        <v>1552</v>
      </c>
      <c r="K237" s="77">
        <v>0</v>
      </c>
      <c r="L237" s="77">
        <v>35.157905304000003</v>
      </c>
      <c r="M237" s="78">
        <v>0</v>
      </c>
      <c r="N237" s="78">
        <v>2.2000000000000001E-3</v>
      </c>
      <c r="O237" s="78">
        <v>2.9999999999999997E-4</v>
      </c>
    </row>
    <row r="238" spans="2:15">
      <c r="B238" t="s">
        <v>1691</v>
      </c>
      <c r="C238" t="s">
        <v>1692</v>
      </c>
      <c r="D238" t="s">
        <v>1567</v>
      </c>
      <c r="E238" t="s">
        <v>851</v>
      </c>
      <c r="F238"/>
      <c r="G238" t="s">
        <v>1693</v>
      </c>
      <c r="H238" t="s">
        <v>106</v>
      </c>
      <c r="I238" s="77">
        <v>29.92</v>
      </c>
      <c r="J238" s="77">
        <v>56863</v>
      </c>
      <c r="K238" s="77">
        <v>0</v>
      </c>
      <c r="L238" s="77">
        <v>65.484613550399999</v>
      </c>
      <c r="M238" s="78">
        <v>0</v>
      </c>
      <c r="N238" s="78">
        <v>4.0000000000000001E-3</v>
      </c>
      <c r="O238" s="78">
        <v>5.9999999999999995E-4</v>
      </c>
    </row>
    <row r="239" spans="2:15">
      <c r="B239" t="s">
        <v>1694</v>
      </c>
      <c r="C239" t="s">
        <v>1695</v>
      </c>
      <c r="D239" t="s">
        <v>1567</v>
      </c>
      <c r="E239" t="s">
        <v>851</v>
      </c>
      <c r="F239"/>
      <c r="G239" t="s">
        <v>1005</v>
      </c>
      <c r="H239" t="s">
        <v>106</v>
      </c>
      <c r="I239" s="77">
        <v>721.83</v>
      </c>
      <c r="J239" s="77">
        <v>191</v>
      </c>
      <c r="K239" s="77">
        <v>0</v>
      </c>
      <c r="L239" s="77">
        <v>5.3065982096999997</v>
      </c>
      <c r="M239" s="78">
        <v>0</v>
      </c>
      <c r="N239" s="78">
        <v>2.9999999999999997E-4</v>
      </c>
      <c r="O239" s="78">
        <v>0</v>
      </c>
    </row>
    <row r="240" spans="2:15">
      <c r="B240" t="s">
        <v>1696</v>
      </c>
      <c r="C240" t="s">
        <v>1697</v>
      </c>
      <c r="D240" t="s">
        <v>1567</v>
      </c>
      <c r="E240" t="s">
        <v>851</v>
      </c>
      <c r="F240"/>
      <c r="G240" t="s">
        <v>994</v>
      </c>
      <c r="H240" t="s">
        <v>106</v>
      </c>
      <c r="I240" s="77">
        <v>312.35000000000002</v>
      </c>
      <c r="J240" s="77">
        <v>13313</v>
      </c>
      <c r="K240" s="77">
        <v>0</v>
      </c>
      <c r="L240" s="77">
        <v>160.05356551950001</v>
      </c>
      <c r="M240" s="78">
        <v>0</v>
      </c>
      <c r="N240" s="78">
        <v>9.7999999999999997E-3</v>
      </c>
      <c r="O240" s="78">
        <v>1.4E-3</v>
      </c>
    </row>
    <row r="241" spans="2:15">
      <c r="B241" t="s">
        <v>1698</v>
      </c>
      <c r="C241" t="s">
        <v>1699</v>
      </c>
      <c r="D241" t="s">
        <v>1563</v>
      </c>
      <c r="E241" t="s">
        <v>851</v>
      </c>
      <c r="F241"/>
      <c r="G241" t="s">
        <v>994</v>
      </c>
      <c r="H241" t="s">
        <v>106</v>
      </c>
      <c r="I241" s="77">
        <v>1206.6199999999999</v>
      </c>
      <c r="J241" s="77">
        <v>380</v>
      </c>
      <c r="K241" s="77">
        <v>0</v>
      </c>
      <c r="L241" s="77">
        <v>17.648265444</v>
      </c>
      <c r="M241" s="78">
        <v>0</v>
      </c>
      <c r="N241" s="78">
        <v>1.1000000000000001E-3</v>
      </c>
      <c r="O241" s="78">
        <v>2.0000000000000001E-4</v>
      </c>
    </row>
    <row r="242" spans="2:15">
      <c r="B242" t="s">
        <v>1700</v>
      </c>
      <c r="C242" t="s">
        <v>1701</v>
      </c>
      <c r="D242" t="s">
        <v>1567</v>
      </c>
      <c r="E242" t="s">
        <v>851</v>
      </c>
      <c r="F242"/>
      <c r="G242" t="s">
        <v>994</v>
      </c>
      <c r="H242" t="s">
        <v>106</v>
      </c>
      <c r="I242" s="77">
        <v>124.52</v>
      </c>
      <c r="J242" s="77">
        <v>30396</v>
      </c>
      <c r="K242" s="77">
        <v>0</v>
      </c>
      <c r="L242" s="77">
        <v>145.68118282079999</v>
      </c>
      <c r="M242" s="78">
        <v>0</v>
      </c>
      <c r="N242" s="78">
        <v>8.8999999999999999E-3</v>
      </c>
      <c r="O242" s="78">
        <v>1.2999999999999999E-3</v>
      </c>
    </row>
    <row r="243" spans="2:15">
      <c r="B243" t="s">
        <v>1702</v>
      </c>
      <c r="C243" t="s">
        <v>1703</v>
      </c>
      <c r="D243" t="s">
        <v>1567</v>
      </c>
      <c r="E243" t="s">
        <v>851</v>
      </c>
      <c r="F243"/>
      <c r="G243" t="s">
        <v>994</v>
      </c>
      <c r="H243" t="s">
        <v>106</v>
      </c>
      <c r="I243" s="77">
        <v>25.52</v>
      </c>
      <c r="J243" s="77">
        <v>37636</v>
      </c>
      <c r="K243" s="77">
        <v>0</v>
      </c>
      <c r="L243" s="77">
        <v>36.968518012799997</v>
      </c>
      <c r="M243" s="78">
        <v>0</v>
      </c>
      <c r="N243" s="78">
        <v>2.3E-3</v>
      </c>
      <c r="O243" s="78">
        <v>2.9999999999999997E-4</v>
      </c>
    </row>
    <row r="244" spans="2:15">
      <c r="B244" t="s">
        <v>1704</v>
      </c>
      <c r="C244" t="s">
        <v>1705</v>
      </c>
      <c r="D244" t="s">
        <v>1563</v>
      </c>
      <c r="E244" t="s">
        <v>851</v>
      </c>
      <c r="F244"/>
      <c r="G244" t="s">
        <v>1002</v>
      </c>
      <c r="H244" t="s">
        <v>106</v>
      </c>
      <c r="I244" s="77">
        <v>786.29</v>
      </c>
      <c r="J244" s="77">
        <v>3209</v>
      </c>
      <c r="K244" s="77">
        <v>0</v>
      </c>
      <c r="L244" s="77">
        <v>97.118145438900001</v>
      </c>
      <c r="M244" s="78">
        <v>0</v>
      </c>
      <c r="N244" s="78">
        <v>6.0000000000000001E-3</v>
      </c>
      <c r="O244" s="78">
        <v>8.9999999999999998E-4</v>
      </c>
    </row>
    <row r="245" spans="2:15">
      <c r="B245" t="s">
        <v>1706</v>
      </c>
      <c r="C245" t="s">
        <v>1707</v>
      </c>
      <c r="D245" t="s">
        <v>1708</v>
      </c>
      <c r="E245" t="s">
        <v>851</v>
      </c>
      <c r="F245"/>
      <c r="G245" t="s">
        <v>909</v>
      </c>
      <c r="H245" t="s">
        <v>110</v>
      </c>
      <c r="I245" s="77">
        <v>11837.95</v>
      </c>
      <c r="J245" s="77">
        <v>181.1</v>
      </c>
      <c r="K245" s="77">
        <v>0</v>
      </c>
      <c r="L245" s="77">
        <v>86.986825128375003</v>
      </c>
      <c r="M245" s="78">
        <v>0</v>
      </c>
      <c r="N245" s="78">
        <v>5.3E-3</v>
      </c>
      <c r="O245" s="78">
        <v>8.0000000000000004E-4</v>
      </c>
    </row>
    <row r="246" spans="2:15">
      <c r="B246" t="s">
        <v>1709</v>
      </c>
      <c r="C246" t="s">
        <v>1710</v>
      </c>
      <c r="D246" t="s">
        <v>1567</v>
      </c>
      <c r="E246" t="s">
        <v>851</v>
      </c>
      <c r="F246"/>
      <c r="G246" t="s">
        <v>1586</v>
      </c>
      <c r="H246" t="s">
        <v>106</v>
      </c>
      <c r="I246" s="77">
        <v>520.09</v>
      </c>
      <c r="J246" s="77">
        <v>12598</v>
      </c>
      <c r="K246" s="77">
        <v>0</v>
      </c>
      <c r="L246" s="77">
        <v>252.19009113179999</v>
      </c>
      <c r="M246" s="78">
        <v>0</v>
      </c>
      <c r="N246" s="78">
        <v>1.55E-2</v>
      </c>
      <c r="O246" s="78">
        <v>2.3E-3</v>
      </c>
    </row>
    <row r="247" spans="2:15">
      <c r="B247" t="s">
        <v>1711</v>
      </c>
      <c r="C247" t="s">
        <v>1712</v>
      </c>
      <c r="D247" t="s">
        <v>1567</v>
      </c>
      <c r="E247" t="s">
        <v>851</v>
      </c>
      <c r="F247"/>
      <c r="G247" t="s">
        <v>1590</v>
      </c>
      <c r="H247" t="s">
        <v>106</v>
      </c>
      <c r="I247" s="77">
        <v>231</v>
      </c>
      <c r="J247" s="77">
        <v>13822</v>
      </c>
      <c r="K247" s="77">
        <v>0</v>
      </c>
      <c r="L247" s="77">
        <v>122.89402818000001</v>
      </c>
      <c r="M247" s="78">
        <v>0</v>
      </c>
      <c r="N247" s="78">
        <v>7.4999999999999997E-3</v>
      </c>
      <c r="O247" s="78">
        <v>1.1000000000000001E-3</v>
      </c>
    </row>
    <row r="248" spans="2:15">
      <c r="B248" t="s">
        <v>1713</v>
      </c>
      <c r="C248" t="s">
        <v>1714</v>
      </c>
      <c r="D248" t="s">
        <v>1715</v>
      </c>
      <c r="E248" t="s">
        <v>851</v>
      </c>
      <c r="F248"/>
      <c r="G248" t="s">
        <v>1590</v>
      </c>
      <c r="H248" t="s">
        <v>110</v>
      </c>
      <c r="I248" s="77">
        <v>49.28</v>
      </c>
      <c r="J248" s="77">
        <v>55080</v>
      </c>
      <c r="K248" s="77">
        <v>0</v>
      </c>
      <c r="L248" s="77">
        <v>110.13444287999999</v>
      </c>
      <c r="M248" s="78">
        <v>0</v>
      </c>
      <c r="N248" s="78">
        <v>6.7999999999999996E-3</v>
      </c>
      <c r="O248" s="78">
        <v>1E-3</v>
      </c>
    </row>
    <row r="249" spans="2:15">
      <c r="B249" t="s">
        <v>1716</v>
      </c>
      <c r="C249" t="s">
        <v>1717</v>
      </c>
      <c r="D249" t="s">
        <v>1567</v>
      </c>
      <c r="E249" t="s">
        <v>851</v>
      </c>
      <c r="F249"/>
      <c r="G249" t="s">
        <v>1590</v>
      </c>
      <c r="H249" t="s">
        <v>106</v>
      </c>
      <c r="I249" s="77">
        <v>34.32</v>
      </c>
      <c r="J249" s="77">
        <v>83200</v>
      </c>
      <c r="K249" s="77">
        <v>0.60370999999999997</v>
      </c>
      <c r="L249" s="77">
        <v>110.50897976</v>
      </c>
      <c r="M249" s="78">
        <v>0</v>
      </c>
      <c r="N249" s="78">
        <v>6.7999999999999996E-3</v>
      </c>
      <c r="O249" s="78">
        <v>1E-3</v>
      </c>
    </row>
    <row r="250" spans="2:15">
      <c r="B250" t="s">
        <v>1718</v>
      </c>
      <c r="C250" t="s">
        <v>1719</v>
      </c>
      <c r="D250" t="s">
        <v>1567</v>
      </c>
      <c r="E250" t="s">
        <v>851</v>
      </c>
      <c r="F250"/>
      <c r="G250" t="s">
        <v>1590</v>
      </c>
      <c r="H250" t="s">
        <v>106</v>
      </c>
      <c r="I250" s="77">
        <v>117.48</v>
      </c>
      <c r="J250" s="77">
        <v>43089</v>
      </c>
      <c r="K250" s="77">
        <v>0</v>
      </c>
      <c r="L250" s="77">
        <v>194.84006426280001</v>
      </c>
      <c r="M250" s="78">
        <v>0</v>
      </c>
      <c r="N250" s="78">
        <v>1.1900000000000001E-2</v>
      </c>
      <c r="O250" s="78">
        <v>1.8E-3</v>
      </c>
    </row>
    <row r="251" spans="2:15">
      <c r="B251" t="s">
        <v>1720</v>
      </c>
      <c r="C251" t="s">
        <v>1721</v>
      </c>
      <c r="D251" t="s">
        <v>1563</v>
      </c>
      <c r="E251" t="s">
        <v>851</v>
      </c>
      <c r="F251"/>
      <c r="G251" t="s">
        <v>1590</v>
      </c>
      <c r="H251" t="s">
        <v>106</v>
      </c>
      <c r="I251" s="77">
        <v>314.61</v>
      </c>
      <c r="J251" s="77">
        <v>8688.1092000000099</v>
      </c>
      <c r="K251" s="77">
        <v>0</v>
      </c>
      <c r="L251" s="77">
        <v>105.20725870300799</v>
      </c>
      <c r="M251" s="78">
        <v>0</v>
      </c>
      <c r="N251" s="78">
        <v>6.4000000000000003E-3</v>
      </c>
      <c r="O251" s="78">
        <v>8.9999999999999998E-4</v>
      </c>
    </row>
    <row r="252" spans="2:15">
      <c r="B252" t="s">
        <v>1722</v>
      </c>
      <c r="C252" t="s">
        <v>1723</v>
      </c>
      <c r="D252" t="s">
        <v>1567</v>
      </c>
      <c r="E252" t="s">
        <v>851</v>
      </c>
      <c r="F252"/>
      <c r="G252" t="s">
        <v>960</v>
      </c>
      <c r="H252" t="s">
        <v>106</v>
      </c>
      <c r="I252" s="77">
        <v>29.04</v>
      </c>
      <c r="J252" s="77">
        <v>50467</v>
      </c>
      <c r="K252" s="77">
        <v>0</v>
      </c>
      <c r="L252" s="77">
        <v>56.4094690632</v>
      </c>
      <c r="M252" s="78">
        <v>0</v>
      </c>
      <c r="N252" s="78">
        <v>3.5000000000000001E-3</v>
      </c>
      <c r="O252" s="78">
        <v>5.0000000000000001E-4</v>
      </c>
    </row>
    <row r="253" spans="2:15">
      <c r="B253" t="s">
        <v>1724</v>
      </c>
      <c r="C253" t="s">
        <v>1725</v>
      </c>
      <c r="D253" t="s">
        <v>1567</v>
      </c>
      <c r="E253" t="s">
        <v>851</v>
      </c>
      <c r="F253"/>
      <c r="G253" t="s">
        <v>960</v>
      </c>
      <c r="H253" t="s">
        <v>106</v>
      </c>
      <c r="I253" s="77">
        <v>24.79</v>
      </c>
      <c r="J253" s="77">
        <v>16525</v>
      </c>
      <c r="K253" s="77">
        <v>0</v>
      </c>
      <c r="L253" s="77">
        <v>15.767611327499999</v>
      </c>
      <c r="M253" s="78">
        <v>0</v>
      </c>
      <c r="N253" s="78">
        <v>1E-3</v>
      </c>
      <c r="O253" s="78">
        <v>1E-4</v>
      </c>
    </row>
    <row r="254" spans="2:15">
      <c r="B254" t="s">
        <v>1726</v>
      </c>
      <c r="C254" t="s">
        <v>1727</v>
      </c>
      <c r="D254" t="s">
        <v>1563</v>
      </c>
      <c r="E254" t="s">
        <v>851</v>
      </c>
      <c r="F254"/>
      <c r="G254" t="s">
        <v>960</v>
      </c>
      <c r="H254" t="s">
        <v>106</v>
      </c>
      <c r="I254" s="77">
        <v>147.4</v>
      </c>
      <c r="J254" s="77">
        <v>4668</v>
      </c>
      <c r="K254" s="77">
        <v>0</v>
      </c>
      <c r="L254" s="77">
        <v>26.483552568</v>
      </c>
      <c r="M254" s="78">
        <v>0</v>
      </c>
      <c r="N254" s="78">
        <v>1.6000000000000001E-3</v>
      </c>
      <c r="O254" s="78">
        <v>2.0000000000000001E-4</v>
      </c>
    </row>
    <row r="255" spans="2:15">
      <c r="B255" t="s">
        <v>1728</v>
      </c>
      <c r="C255" t="s">
        <v>1729</v>
      </c>
      <c r="D255" t="s">
        <v>1567</v>
      </c>
      <c r="E255" t="s">
        <v>851</v>
      </c>
      <c r="F255"/>
      <c r="G255" t="s">
        <v>960</v>
      </c>
      <c r="H255" t="s">
        <v>106</v>
      </c>
      <c r="I255" s="77">
        <v>77.69</v>
      </c>
      <c r="J255" s="77">
        <v>5860</v>
      </c>
      <c r="K255" s="77">
        <v>0</v>
      </c>
      <c r="L255" s="77">
        <v>17.523088265999998</v>
      </c>
      <c r="M255" s="78">
        <v>0</v>
      </c>
      <c r="N255" s="78">
        <v>1.1000000000000001E-3</v>
      </c>
      <c r="O255" s="78">
        <v>2.0000000000000001E-4</v>
      </c>
    </row>
    <row r="256" spans="2:15">
      <c r="B256" t="s">
        <v>1730</v>
      </c>
      <c r="C256" t="s">
        <v>1731</v>
      </c>
      <c r="D256" t="s">
        <v>1563</v>
      </c>
      <c r="E256" t="s">
        <v>851</v>
      </c>
      <c r="F256"/>
      <c r="G256" t="s">
        <v>960</v>
      </c>
      <c r="H256" t="s">
        <v>106</v>
      </c>
      <c r="I256" s="77">
        <v>41.8</v>
      </c>
      <c r="J256" s="77">
        <v>39944</v>
      </c>
      <c r="K256" s="77">
        <v>0</v>
      </c>
      <c r="L256" s="77">
        <v>64.265182608000003</v>
      </c>
      <c r="M256" s="78">
        <v>0</v>
      </c>
      <c r="N256" s="78">
        <v>3.8999999999999998E-3</v>
      </c>
      <c r="O256" s="78">
        <v>5.9999999999999995E-4</v>
      </c>
    </row>
    <row r="257" spans="2:15">
      <c r="B257" t="s">
        <v>1732</v>
      </c>
      <c r="C257" t="s">
        <v>1733</v>
      </c>
      <c r="D257" t="s">
        <v>1567</v>
      </c>
      <c r="E257" t="s">
        <v>851</v>
      </c>
      <c r="F257"/>
      <c r="G257" t="s">
        <v>960</v>
      </c>
      <c r="H257" t="s">
        <v>106</v>
      </c>
      <c r="I257" s="77">
        <v>97.68</v>
      </c>
      <c r="J257" s="77">
        <v>31364</v>
      </c>
      <c r="K257" s="77">
        <v>0</v>
      </c>
      <c r="L257" s="77">
        <v>117.9193311648</v>
      </c>
      <c r="M257" s="78">
        <v>0</v>
      </c>
      <c r="N257" s="78">
        <v>7.1999999999999998E-3</v>
      </c>
      <c r="O257" s="78">
        <v>1.1000000000000001E-3</v>
      </c>
    </row>
    <row r="258" spans="2:15">
      <c r="B258" t="s">
        <v>1734</v>
      </c>
      <c r="C258" t="s">
        <v>1735</v>
      </c>
      <c r="D258" t="s">
        <v>1567</v>
      </c>
      <c r="E258" t="s">
        <v>851</v>
      </c>
      <c r="F258"/>
      <c r="G258" t="s">
        <v>960</v>
      </c>
      <c r="H258" t="s">
        <v>106</v>
      </c>
      <c r="I258" s="77">
        <v>106.65</v>
      </c>
      <c r="J258" s="77">
        <v>23518</v>
      </c>
      <c r="K258" s="77">
        <v>0</v>
      </c>
      <c r="L258" s="77">
        <v>96.540414002999995</v>
      </c>
      <c r="M258" s="78">
        <v>0</v>
      </c>
      <c r="N258" s="78">
        <v>5.8999999999999999E-3</v>
      </c>
      <c r="O258" s="78">
        <v>8.9999999999999998E-4</v>
      </c>
    </row>
    <row r="259" spans="2:15">
      <c r="B259" t="s">
        <v>1736</v>
      </c>
      <c r="C259" t="s">
        <v>1737</v>
      </c>
      <c r="D259" t="s">
        <v>1567</v>
      </c>
      <c r="E259" t="s">
        <v>851</v>
      </c>
      <c r="F259"/>
      <c r="G259" t="s">
        <v>960</v>
      </c>
      <c r="H259" t="s">
        <v>106</v>
      </c>
      <c r="I259" s="77">
        <v>252.64</v>
      </c>
      <c r="J259" s="77">
        <v>1634</v>
      </c>
      <c r="K259" s="77">
        <v>0</v>
      </c>
      <c r="L259" s="77">
        <v>15.8892016224</v>
      </c>
      <c r="M259" s="78">
        <v>0</v>
      </c>
      <c r="N259" s="78">
        <v>1E-3</v>
      </c>
      <c r="O259" s="78">
        <v>1E-4</v>
      </c>
    </row>
    <row r="260" spans="2:15">
      <c r="B260" t="s">
        <v>1738</v>
      </c>
      <c r="C260" t="s">
        <v>1739</v>
      </c>
      <c r="D260" t="s">
        <v>1563</v>
      </c>
      <c r="E260" t="s">
        <v>851</v>
      </c>
      <c r="F260"/>
      <c r="G260" t="s">
        <v>960</v>
      </c>
      <c r="H260" t="s">
        <v>106</v>
      </c>
      <c r="I260" s="77">
        <v>68.2</v>
      </c>
      <c r="J260" s="77">
        <v>23166</v>
      </c>
      <c r="K260" s="77">
        <v>0</v>
      </c>
      <c r="L260" s="77">
        <v>60.811166987999997</v>
      </c>
      <c r="M260" s="78">
        <v>0</v>
      </c>
      <c r="N260" s="78">
        <v>3.7000000000000002E-3</v>
      </c>
      <c r="O260" s="78">
        <v>5.0000000000000001E-4</v>
      </c>
    </row>
    <row r="261" spans="2:15">
      <c r="B261" t="s">
        <v>1740</v>
      </c>
      <c r="C261" t="s">
        <v>1741</v>
      </c>
      <c r="D261" t="s">
        <v>1563</v>
      </c>
      <c r="E261" t="s">
        <v>851</v>
      </c>
      <c r="F261"/>
      <c r="G261" t="s">
        <v>1623</v>
      </c>
      <c r="H261" t="s">
        <v>106</v>
      </c>
      <c r="I261" s="77">
        <v>48.4</v>
      </c>
      <c r="J261" s="77">
        <v>7625</v>
      </c>
      <c r="K261" s="77">
        <v>0</v>
      </c>
      <c r="L261" s="77">
        <v>14.204734500000001</v>
      </c>
      <c r="M261" s="78">
        <v>0</v>
      </c>
      <c r="N261" s="78">
        <v>8.9999999999999998E-4</v>
      </c>
      <c r="O261" s="78">
        <v>1E-4</v>
      </c>
    </row>
    <row r="262" spans="2:15">
      <c r="B262" t="s">
        <v>1742</v>
      </c>
      <c r="C262" t="s">
        <v>1743</v>
      </c>
      <c r="D262" t="s">
        <v>1563</v>
      </c>
      <c r="E262" t="s">
        <v>851</v>
      </c>
      <c r="F262"/>
      <c r="G262" t="s">
        <v>1623</v>
      </c>
      <c r="H262" t="s">
        <v>106</v>
      </c>
      <c r="I262" s="77">
        <v>204.6</v>
      </c>
      <c r="J262" s="77">
        <v>3511</v>
      </c>
      <c r="K262" s="77">
        <v>0</v>
      </c>
      <c r="L262" s="77">
        <v>27.649314594</v>
      </c>
      <c r="M262" s="78">
        <v>0</v>
      </c>
      <c r="N262" s="78">
        <v>1.6999999999999999E-3</v>
      </c>
      <c r="O262" s="78">
        <v>2.0000000000000001E-4</v>
      </c>
    </row>
    <row r="263" spans="2:15">
      <c r="B263" t="s">
        <v>1744</v>
      </c>
      <c r="C263" t="s">
        <v>1745</v>
      </c>
      <c r="D263" t="s">
        <v>123</v>
      </c>
      <c r="E263" t="s">
        <v>851</v>
      </c>
      <c r="F263"/>
      <c r="G263" t="s">
        <v>1623</v>
      </c>
      <c r="H263" t="s">
        <v>106</v>
      </c>
      <c r="I263" s="77">
        <v>16.100000000000001</v>
      </c>
      <c r="J263" s="77">
        <v>125300</v>
      </c>
      <c r="K263" s="77">
        <v>0</v>
      </c>
      <c r="L263" s="77">
        <v>77.647031699999999</v>
      </c>
      <c r="M263" s="78">
        <v>0</v>
      </c>
      <c r="N263" s="78">
        <v>4.7999999999999996E-3</v>
      </c>
      <c r="O263" s="78">
        <v>6.9999999999999999E-4</v>
      </c>
    </row>
    <row r="264" spans="2:15">
      <c r="B264" t="s">
        <v>1746</v>
      </c>
      <c r="C264" t="s">
        <v>1747</v>
      </c>
      <c r="D264" t="s">
        <v>1567</v>
      </c>
      <c r="E264" t="s">
        <v>851</v>
      </c>
      <c r="F264"/>
      <c r="G264" t="s">
        <v>123</v>
      </c>
      <c r="H264" t="s">
        <v>106</v>
      </c>
      <c r="I264" s="77">
        <v>81.84</v>
      </c>
      <c r="J264" s="77">
        <v>8896</v>
      </c>
      <c r="K264" s="77">
        <v>0</v>
      </c>
      <c r="L264" s="77">
        <v>28.022592153600002</v>
      </c>
      <c r="M264" s="78">
        <v>0</v>
      </c>
      <c r="N264" s="78">
        <v>1.6999999999999999E-3</v>
      </c>
      <c r="O264" s="78">
        <v>2.9999999999999997E-4</v>
      </c>
    </row>
    <row r="265" spans="2:15">
      <c r="B265" t="s">
        <v>226</v>
      </c>
      <c r="E265" s="16"/>
      <c r="F265" s="16"/>
      <c r="G265" s="16"/>
    </row>
    <row r="266" spans="2:15">
      <c r="B266" t="s">
        <v>312</v>
      </c>
      <c r="E266" s="16"/>
      <c r="F266" s="16"/>
      <c r="G266" s="16"/>
    </row>
    <row r="267" spans="2:15">
      <c r="B267" t="s">
        <v>313</v>
      </c>
      <c r="E267" s="16"/>
      <c r="F267" s="16"/>
      <c r="G267" s="16"/>
    </row>
    <row r="268" spans="2:15">
      <c r="B268" t="s">
        <v>314</v>
      </c>
      <c r="E268" s="16"/>
      <c r="F268" s="16"/>
      <c r="G268" s="16"/>
    </row>
    <row r="269" spans="2:15">
      <c r="B269" t="s">
        <v>315</v>
      </c>
      <c r="E269" s="16"/>
      <c r="F269" s="16"/>
      <c r="G269" s="16"/>
    </row>
    <row r="270" spans="2:15">
      <c r="E270" s="16"/>
      <c r="F270" s="16"/>
      <c r="G270" s="16"/>
    </row>
    <row r="271" spans="2:15">
      <c r="B271" s="16"/>
      <c r="E271" s="16"/>
      <c r="F271" s="16"/>
      <c r="G271" s="16"/>
    </row>
    <row r="272" spans="2:15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 xr:uid="{00000000-0002-0000-0500-000000000000}">
      <formula1>$BH$6:$BH$11</formula1>
    </dataValidation>
    <dataValidation type="list" allowBlank="1" showInputMessage="1" showErrorMessage="1" sqref="H12:H334" xr:uid="{00000000-0002-0000-0500-000001000000}">
      <formula1>$BJ$6:$BJ$11</formula1>
    </dataValidation>
    <dataValidation type="list" allowBlank="1" showInputMessage="1" showErrorMessage="1" sqref="E12:E334" xr:uid="{00000000-0002-0000-0500-000002000000}">
      <formula1>$BF$6:$BF$11</formula1>
    </dataValidation>
    <dataValidation allowBlank="1" showInputMessage="1" showErrorMessage="1" sqref="K9 A1:XFD4" xr:uid="{00000000-0002-0000-0500-000003000000}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44"/>
    <pageSetUpPr fitToPage="1"/>
  </sheetPr>
  <dimension ref="B1:BK220"/>
  <sheetViews>
    <sheetView rightToLeft="1" topLeftCell="A25" workbookViewId="0">
      <selection activeCell="E46" sqref="E46:E93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s="82">
        <v>45106</v>
      </c>
      <c r="E1" s="16"/>
      <c r="F1" s="16"/>
      <c r="G1" s="16"/>
    </row>
    <row r="2" spans="2:63">
      <c r="B2" s="2" t="s">
        <v>1</v>
      </c>
      <c r="C2" s="12" t="s">
        <v>2099</v>
      </c>
      <c r="E2" s="16"/>
      <c r="F2" s="16"/>
      <c r="G2" s="16"/>
    </row>
    <row r="3" spans="2:63">
      <c r="B3" s="2" t="s">
        <v>2</v>
      </c>
      <c r="C3" s="26" t="s">
        <v>2100</v>
      </c>
      <c r="E3" s="16"/>
      <c r="F3" s="16"/>
      <c r="G3" s="16"/>
    </row>
    <row r="4" spans="2:63">
      <c r="B4" s="2" t="s">
        <v>3</v>
      </c>
      <c r="C4" s="83" t="s">
        <v>196</v>
      </c>
      <c r="E4" s="16"/>
      <c r="F4" s="16"/>
      <c r="G4" s="16"/>
    </row>
    <row r="6" spans="2:63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  <c r="BK6" s="19"/>
    </row>
    <row r="7" spans="2:63" ht="26.25" customHeight="1">
      <c r="B7" s="111" t="s">
        <v>193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186</v>
      </c>
      <c r="I8" s="28" t="s">
        <v>187</v>
      </c>
      <c r="J8" s="38" t="s">
        <v>191</v>
      </c>
      <c r="K8" s="28" t="s">
        <v>56</v>
      </c>
      <c r="L8" s="28" t="s">
        <v>73</v>
      </c>
      <c r="M8" s="28" t="s">
        <v>57</v>
      </c>
      <c r="N8" s="28" t="s">
        <v>182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183</v>
      </c>
      <c r="I9" s="31"/>
      <c r="J9" s="21" t="s">
        <v>184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192</v>
      </c>
      <c r="C11" s="7"/>
      <c r="D11" s="7"/>
      <c r="E11" s="7"/>
      <c r="F11" s="7"/>
      <c r="G11" s="7"/>
      <c r="H11" s="75">
        <v>1629603.59</v>
      </c>
      <c r="I11" s="7"/>
      <c r="J11" s="75">
        <v>0</v>
      </c>
      <c r="K11" s="75">
        <v>23813.93626999624</v>
      </c>
      <c r="L11" s="7"/>
      <c r="M11" s="76">
        <v>1</v>
      </c>
      <c r="N11" s="76">
        <v>0.21479999999999999</v>
      </c>
      <c r="O11" s="35"/>
      <c r="BH11" s="16"/>
      <c r="BI11" s="19"/>
      <c r="BK11" s="16"/>
    </row>
    <row r="12" spans="2:63">
      <c r="B12" s="79" t="s">
        <v>204</v>
      </c>
      <c r="D12" s="16"/>
      <c r="E12" s="16"/>
      <c r="F12" s="16"/>
      <c r="G12" s="16"/>
      <c r="H12" s="81">
        <v>1509723.35</v>
      </c>
      <c r="J12" s="81">
        <v>0</v>
      </c>
      <c r="K12" s="81">
        <v>12291.934695518999</v>
      </c>
      <c r="M12" s="80">
        <v>0.51619999999999999</v>
      </c>
      <c r="N12" s="80">
        <v>0.1109</v>
      </c>
    </row>
    <row r="13" spans="2:63">
      <c r="B13" s="79" t="s">
        <v>1748</v>
      </c>
      <c r="D13" s="16"/>
      <c r="E13" s="16"/>
      <c r="F13" s="16"/>
      <c r="G13" s="16"/>
      <c r="H13" s="81">
        <v>107073.2</v>
      </c>
      <c r="J13" s="81">
        <v>0</v>
      </c>
      <c r="K13" s="81">
        <v>3679.5702569999999</v>
      </c>
      <c r="M13" s="80">
        <v>0.1545</v>
      </c>
      <c r="N13" s="80">
        <v>3.32E-2</v>
      </c>
    </row>
    <row r="14" spans="2:63">
      <c r="B14" t="s">
        <v>1749</v>
      </c>
      <c r="C14" t="s">
        <v>1750</v>
      </c>
      <c r="D14" t="s">
        <v>100</v>
      </c>
      <c r="E14" t="s">
        <v>1751</v>
      </c>
      <c r="F14" t="s">
        <v>1752</v>
      </c>
      <c r="G14" t="s">
        <v>102</v>
      </c>
      <c r="H14" s="77">
        <v>32500</v>
      </c>
      <c r="I14" s="77">
        <v>1874</v>
      </c>
      <c r="J14" s="77">
        <v>0</v>
      </c>
      <c r="K14" s="77">
        <v>609.04999999999995</v>
      </c>
      <c r="L14" s="78">
        <v>8.0000000000000004E-4</v>
      </c>
      <c r="M14" s="78">
        <v>2.5600000000000001E-2</v>
      </c>
      <c r="N14" s="78">
        <v>5.4999999999999997E-3</v>
      </c>
    </row>
    <row r="15" spans="2:63">
      <c r="B15" t="s">
        <v>1753</v>
      </c>
      <c r="C15" t="s">
        <v>1754</v>
      </c>
      <c r="D15" t="s">
        <v>100</v>
      </c>
      <c r="E15" t="s">
        <v>1751</v>
      </c>
      <c r="F15" t="s">
        <v>1752</v>
      </c>
      <c r="G15" t="s">
        <v>102</v>
      </c>
      <c r="H15" s="77">
        <v>6384.11</v>
      </c>
      <c r="I15" s="77">
        <v>3597</v>
      </c>
      <c r="J15" s="77">
        <v>0</v>
      </c>
      <c r="K15" s="77">
        <v>229.63643669999999</v>
      </c>
      <c r="L15" s="78">
        <v>1E-4</v>
      </c>
      <c r="M15" s="78">
        <v>9.5999999999999992E-3</v>
      </c>
      <c r="N15" s="78">
        <v>2.0999999999999999E-3</v>
      </c>
    </row>
    <row r="16" spans="2:63">
      <c r="B16" t="s">
        <v>1755</v>
      </c>
      <c r="C16" t="s">
        <v>1756</v>
      </c>
      <c r="D16" t="s">
        <v>100</v>
      </c>
      <c r="E16" t="s">
        <v>1751</v>
      </c>
      <c r="F16" t="s">
        <v>1752</v>
      </c>
      <c r="G16" t="s">
        <v>102</v>
      </c>
      <c r="H16" s="77">
        <v>10317.780000000001</v>
      </c>
      <c r="I16" s="77">
        <v>1854</v>
      </c>
      <c r="J16" s="77">
        <v>0</v>
      </c>
      <c r="K16" s="77">
        <v>191.29164119999999</v>
      </c>
      <c r="L16" s="78">
        <v>2.0000000000000001E-4</v>
      </c>
      <c r="M16" s="78">
        <v>8.0000000000000002E-3</v>
      </c>
      <c r="N16" s="78">
        <v>1.6999999999999999E-3</v>
      </c>
    </row>
    <row r="17" spans="2:14">
      <c r="B17" t="s">
        <v>1757</v>
      </c>
      <c r="C17" t="s">
        <v>1758</v>
      </c>
      <c r="D17" t="s">
        <v>100</v>
      </c>
      <c r="E17" t="s">
        <v>1759</v>
      </c>
      <c r="F17" t="s">
        <v>1752</v>
      </c>
      <c r="G17" t="s">
        <v>102</v>
      </c>
      <c r="H17" s="77">
        <v>745.29</v>
      </c>
      <c r="I17" s="77">
        <v>2858</v>
      </c>
      <c r="J17" s="77">
        <v>0</v>
      </c>
      <c r="K17" s="77">
        <v>21.3003882</v>
      </c>
      <c r="L17" s="78">
        <v>2.0000000000000001E-4</v>
      </c>
      <c r="M17" s="78">
        <v>8.9999999999999998E-4</v>
      </c>
      <c r="N17" s="78">
        <v>2.0000000000000001E-4</v>
      </c>
    </row>
    <row r="18" spans="2:14">
      <c r="B18" t="s">
        <v>1760</v>
      </c>
      <c r="C18" t="s">
        <v>1761</v>
      </c>
      <c r="D18" t="s">
        <v>100</v>
      </c>
      <c r="E18" t="s">
        <v>1759</v>
      </c>
      <c r="F18" t="s">
        <v>1752</v>
      </c>
      <c r="G18" t="s">
        <v>102</v>
      </c>
      <c r="H18" s="77">
        <v>20181</v>
      </c>
      <c r="I18" s="77">
        <v>1849</v>
      </c>
      <c r="J18" s="77">
        <v>0</v>
      </c>
      <c r="K18" s="77">
        <v>373.14668999999998</v>
      </c>
      <c r="L18" s="78">
        <v>2.9999999999999997E-4</v>
      </c>
      <c r="M18" s="78">
        <v>1.5699999999999999E-2</v>
      </c>
      <c r="N18" s="78">
        <v>3.3999999999999998E-3</v>
      </c>
    </row>
    <row r="19" spans="2:14">
      <c r="B19" t="s">
        <v>1762</v>
      </c>
      <c r="C19" t="s">
        <v>1763</v>
      </c>
      <c r="D19" t="s">
        <v>100</v>
      </c>
      <c r="E19" t="s">
        <v>1759</v>
      </c>
      <c r="F19" t="s">
        <v>1752</v>
      </c>
      <c r="G19" t="s">
        <v>102</v>
      </c>
      <c r="H19" s="77">
        <v>11913.38</v>
      </c>
      <c r="I19" s="77">
        <v>3539</v>
      </c>
      <c r="J19" s="77">
        <v>0</v>
      </c>
      <c r="K19" s="77">
        <v>421.61451820000002</v>
      </c>
      <c r="L19" s="78">
        <v>1E-4</v>
      </c>
      <c r="M19" s="78">
        <v>1.77E-2</v>
      </c>
      <c r="N19" s="78">
        <v>3.8E-3</v>
      </c>
    </row>
    <row r="20" spans="2:14">
      <c r="B20" t="s">
        <v>1764</v>
      </c>
      <c r="C20" t="s">
        <v>1765</v>
      </c>
      <c r="D20" t="s">
        <v>100</v>
      </c>
      <c r="E20" t="s">
        <v>1759</v>
      </c>
      <c r="F20" t="s">
        <v>1752</v>
      </c>
      <c r="G20" t="s">
        <v>102</v>
      </c>
      <c r="H20" s="77">
        <v>11133.81</v>
      </c>
      <c r="I20" s="77">
        <v>1852</v>
      </c>
      <c r="J20" s="77">
        <v>0</v>
      </c>
      <c r="K20" s="77">
        <v>206.19816119999999</v>
      </c>
      <c r="L20" s="78">
        <v>1E-4</v>
      </c>
      <c r="M20" s="78">
        <v>8.6999999999999994E-3</v>
      </c>
      <c r="N20" s="78">
        <v>1.9E-3</v>
      </c>
    </row>
    <row r="21" spans="2:14">
      <c r="B21" t="s">
        <v>1766</v>
      </c>
      <c r="C21" t="s">
        <v>1767</v>
      </c>
      <c r="D21" t="s">
        <v>100</v>
      </c>
      <c r="E21" t="s">
        <v>1759</v>
      </c>
      <c r="F21" t="s">
        <v>1752</v>
      </c>
      <c r="G21" t="s">
        <v>102</v>
      </c>
      <c r="H21" s="77">
        <v>2983.85</v>
      </c>
      <c r="I21" s="77">
        <v>1827</v>
      </c>
      <c r="J21" s="77">
        <v>0</v>
      </c>
      <c r="K21" s="77">
        <v>54.514939499999997</v>
      </c>
      <c r="L21" s="78">
        <v>0</v>
      </c>
      <c r="M21" s="78">
        <v>2.3E-3</v>
      </c>
      <c r="N21" s="78">
        <v>5.0000000000000001E-4</v>
      </c>
    </row>
    <row r="22" spans="2:14">
      <c r="B22" t="s">
        <v>1768</v>
      </c>
      <c r="C22" t="s">
        <v>1769</v>
      </c>
      <c r="D22" t="s">
        <v>100</v>
      </c>
      <c r="E22" t="s">
        <v>1770</v>
      </c>
      <c r="F22" t="s">
        <v>1752</v>
      </c>
      <c r="G22" t="s">
        <v>102</v>
      </c>
      <c r="H22" s="77">
        <v>3246.28</v>
      </c>
      <c r="I22" s="77">
        <v>3560</v>
      </c>
      <c r="J22" s="77">
        <v>0</v>
      </c>
      <c r="K22" s="77">
        <v>115.56756799999999</v>
      </c>
      <c r="L22" s="78">
        <v>0</v>
      </c>
      <c r="M22" s="78">
        <v>4.8999999999999998E-3</v>
      </c>
      <c r="N22" s="78">
        <v>1E-3</v>
      </c>
    </row>
    <row r="23" spans="2:14">
      <c r="B23" t="s">
        <v>1771</v>
      </c>
      <c r="C23" t="s">
        <v>1772</v>
      </c>
      <c r="D23" t="s">
        <v>100</v>
      </c>
      <c r="E23" t="s">
        <v>1773</v>
      </c>
      <c r="F23" t="s">
        <v>1752</v>
      </c>
      <c r="G23" t="s">
        <v>102</v>
      </c>
      <c r="H23" s="77">
        <v>458.66</v>
      </c>
      <c r="I23" s="77">
        <v>34690</v>
      </c>
      <c r="J23" s="77">
        <v>0</v>
      </c>
      <c r="K23" s="77">
        <v>159.10915399999999</v>
      </c>
      <c r="L23" s="78">
        <v>1E-4</v>
      </c>
      <c r="M23" s="78">
        <v>6.7000000000000002E-3</v>
      </c>
      <c r="N23" s="78">
        <v>1.4E-3</v>
      </c>
    </row>
    <row r="24" spans="2:14">
      <c r="B24" t="s">
        <v>1774</v>
      </c>
      <c r="C24" t="s">
        <v>1775</v>
      </c>
      <c r="D24" t="s">
        <v>100</v>
      </c>
      <c r="E24" t="s">
        <v>1773</v>
      </c>
      <c r="F24" t="s">
        <v>1752</v>
      </c>
      <c r="G24" t="s">
        <v>102</v>
      </c>
      <c r="H24" s="77">
        <v>1098.8</v>
      </c>
      <c r="I24" s="77">
        <v>18410</v>
      </c>
      <c r="J24" s="77">
        <v>0</v>
      </c>
      <c r="K24" s="77">
        <v>202.28908000000001</v>
      </c>
      <c r="L24" s="78">
        <v>0</v>
      </c>
      <c r="M24" s="78">
        <v>8.5000000000000006E-3</v>
      </c>
      <c r="N24" s="78">
        <v>1.8E-3</v>
      </c>
    </row>
    <row r="25" spans="2:14">
      <c r="B25" t="s">
        <v>1776</v>
      </c>
      <c r="C25" t="s">
        <v>1777</v>
      </c>
      <c r="D25" t="s">
        <v>100</v>
      </c>
      <c r="E25" t="s">
        <v>1773</v>
      </c>
      <c r="F25" t="s">
        <v>1752</v>
      </c>
      <c r="G25" t="s">
        <v>102</v>
      </c>
      <c r="H25" s="77">
        <v>320.24</v>
      </c>
      <c r="I25" s="77">
        <v>18200</v>
      </c>
      <c r="J25" s="77">
        <v>0</v>
      </c>
      <c r="K25" s="77">
        <v>58.283679999999997</v>
      </c>
      <c r="L25" s="78">
        <v>0</v>
      </c>
      <c r="M25" s="78">
        <v>2.3999999999999998E-3</v>
      </c>
      <c r="N25" s="78">
        <v>5.0000000000000001E-4</v>
      </c>
    </row>
    <row r="26" spans="2:14">
      <c r="B26" t="s">
        <v>1778</v>
      </c>
      <c r="C26" t="s">
        <v>1779</v>
      </c>
      <c r="D26" t="s">
        <v>100</v>
      </c>
      <c r="E26" t="s">
        <v>1773</v>
      </c>
      <c r="F26" t="s">
        <v>1752</v>
      </c>
      <c r="G26" t="s">
        <v>102</v>
      </c>
      <c r="H26" s="77">
        <v>5790</v>
      </c>
      <c r="I26" s="77">
        <v>17920</v>
      </c>
      <c r="J26" s="77">
        <v>0</v>
      </c>
      <c r="K26" s="77">
        <v>1037.568</v>
      </c>
      <c r="L26" s="78">
        <v>5.9999999999999995E-4</v>
      </c>
      <c r="M26" s="78">
        <v>4.36E-2</v>
      </c>
      <c r="N26" s="78">
        <v>9.4000000000000004E-3</v>
      </c>
    </row>
    <row r="27" spans="2:14">
      <c r="B27" s="79" t="s">
        <v>1780</v>
      </c>
      <c r="D27" s="16"/>
      <c r="E27" s="16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212</v>
      </c>
      <c r="C28" t="s">
        <v>212</v>
      </c>
      <c r="D28" s="16"/>
      <c r="E28" s="16"/>
      <c r="F28" t="s">
        <v>212</v>
      </c>
      <c r="G28" t="s">
        <v>212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1781</v>
      </c>
      <c r="D29" s="16"/>
      <c r="E29" s="16"/>
      <c r="F29" s="16"/>
      <c r="G29" s="16"/>
      <c r="H29" s="81">
        <v>1402650.15</v>
      </c>
      <c r="J29" s="81">
        <v>0</v>
      </c>
      <c r="K29" s="81">
        <v>8612.364438519</v>
      </c>
      <c r="M29" s="80">
        <v>0.36170000000000002</v>
      </c>
      <c r="N29" s="80">
        <v>7.7700000000000005E-2</v>
      </c>
    </row>
    <row r="30" spans="2:14">
      <c r="B30" t="s">
        <v>1782</v>
      </c>
      <c r="C30" t="s">
        <v>1783</v>
      </c>
      <c r="D30" t="s">
        <v>100</v>
      </c>
      <c r="E30" t="s">
        <v>1751</v>
      </c>
      <c r="F30" t="s">
        <v>1784</v>
      </c>
      <c r="G30" t="s">
        <v>102</v>
      </c>
      <c r="H30" s="77">
        <v>11954.46</v>
      </c>
      <c r="I30" s="77">
        <v>368.92</v>
      </c>
      <c r="J30" s="77">
        <v>0</v>
      </c>
      <c r="K30" s="77">
        <v>44.102393831999997</v>
      </c>
      <c r="L30" s="78">
        <v>2.0000000000000001E-4</v>
      </c>
      <c r="M30" s="78">
        <v>1.9E-3</v>
      </c>
      <c r="N30" s="78">
        <v>4.0000000000000002E-4</v>
      </c>
    </row>
    <row r="31" spans="2:14">
      <c r="B31" t="s">
        <v>1785</v>
      </c>
      <c r="C31" t="s">
        <v>1786</v>
      </c>
      <c r="D31" t="s">
        <v>100</v>
      </c>
      <c r="E31" t="s">
        <v>1751</v>
      </c>
      <c r="F31" t="s">
        <v>1784</v>
      </c>
      <c r="G31" t="s">
        <v>102</v>
      </c>
      <c r="H31" s="77">
        <v>729995.1</v>
      </c>
      <c r="I31" s="77">
        <v>344.75</v>
      </c>
      <c r="J31" s="77">
        <v>0</v>
      </c>
      <c r="K31" s="77">
        <v>2516.6581072499998</v>
      </c>
      <c r="L31" s="78">
        <v>2.3999999999999998E-3</v>
      </c>
      <c r="M31" s="78">
        <v>0.1057</v>
      </c>
      <c r="N31" s="78">
        <v>2.2700000000000001E-2</v>
      </c>
    </row>
    <row r="32" spans="2:14">
      <c r="B32" t="s">
        <v>1787</v>
      </c>
      <c r="C32" t="s">
        <v>1788</v>
      </c>
      <c r="D32" t="s">
        <v>100</v>
      </c>
      <c r="E32" t="s">
        <v>1759</v>
      </c>
      <c r="F32" t="s">
        <v>1784</v>
      </c>
      <c r="G32" t="s">
        <v>102</v>
      </c>
      <c r="H32" s="77">
        <v>95178.22</v>
      </c>
      <c r="I32" s="77">
        <v>3704.64</v>
      </c>
      <c r="J32" s="77">
        <v>0</v>
      </c>
      <c r="K32" s="77">
        <v>3526.0104094080002</v>
      </c>
      <c r="L32" s="78">
        <v>7.4999999999999997E-3</v>
      </c>
      <c r="M32" s="78">
        <v>0.14810000000000001</v>
      </c>
      <c r="N32" s="78">
        <v>3.1800000000000002E-2</v>
      </c>
    </row>
    <row r="33" spans="2:14">
      <c r="B33" t="s">
        <v>1789</v>
      </c>
      <c r="C33" t="s">
        <v>1790</v>
      </c>
      <c r="D33" t="s">
        <v>100</v>
      </c>
      <c r="E33" t="s">
        <v>1759</v>
      </c>
      <c r="F33" t="s">
        <v>1784</v>
      </c>
      <c r="G33" t="s">
        <v>102</v>
      </c>
      <c r="H33" s="77">
        <v>240806</v>
      </c>
      <c r="I33" s="77">
        <v>345.35</v>
      </c>
      <c r="J33" s="77">
        <v>0</v>
      </c>
      <c r="K33" s="77">
        <v>831.62352099999998</v>
      </c>
      <c r="L33" s="78">
        <v>5.0000000000000001E-4</v>
      </c>
      <c r="M33" s="78">
        <v>3.49E-2</v>
      </c>
      <c r="N33" s="78">
        <v>7.4999999999999997E-3</v>
      </c>
    </row>
    <row r="34" spans="2:14">
      <c r="B34" t="s">
        <v>1791</v>
      </c>
      <c r="C34" t="s">
        <v>1792</v>
      </c>
      <c r="D34" t="s">
        <v>100</v>
      </c>
      <c r="E34" t="s">
        <v>1759</v>
      </c>
      <c r="F34" t="s">
        <v>1784</v>
      </c>
      <c r="G34" t="s">
        <v>102</v>
      </c>
      <c r="H34" s="77">
        <v>67141</v>
      </c>
      <c r="I34" s="77">
        <v>369.15</v>
      </c>
      <c r="J34" s="77">
        <v>0</v>
      </c>
      <c r="K34" s="77">
        <v>247.8510015</v>
      </c>
      <c r="L34" s="78">
        <v>2.9999999999999997E-4</v>
      </c>
      <c r="M34" s="78">
        <v>1.04E-2</v>
      </c>
      <c r="N34" s="78">
        <v>2.2000000000000001E-3</v>
      </c>
    </row>
    <row r="35" spans="2:14">
      <c r="B35" t="s">
        <v>1793</v>
      </c>
      <c r="C35" t="s">
        <v>1794</v>
      </c>
      <c r="D35" t="s">
        <v>100</v>
      </c>
      <c r="E35" t="s">
        <v>1770</v>
      </c>
      <c r="F35" t="s">
        <v>1784</v>
      </c>
      <c r="G35" t="s">
        <v>102</v>
      </c>
      <c r="H35" s="77">
        <v>240877</v>
      </c>
      <c r="I35" s="77">
        <v>345.8</v>
      </c>
      <c r="J35" s="77">
        <v>0</v>
      </c>
      <c r="K35" s="77">
        <v>832.95266600000002</v>
      </c>
      <c r="L35" s="78">
        <v>8.0000000000000004E-4</v>
      </c>
      <c r="M35" s="78">
        <v>3.5000000000000003E-2</v>
      </c>
      <c r="N35" s="78">
        <v>7.4999999999999997E-3</v>
      </c>
    </row>
    <row r="36" spans="2:14">
      <c r="B36" t="s">
        <v>1795</v>
      </c>
      <c r="C36" t="s">
        <v>1796</v>
      </c>
      <c r="D36" t="s">
        <v>100</v>
      </c>
      <c r="E36" t="s">
        <v>1773</v>
      </c>
      <c r="F36" t="s">
        <v>1784</v>
      </c>
      <c r="G36" t="s">
        <v>102</v>
      </c>
      <c r="H36" s="77">
        <v>1869.37</v>
      </c>
      <c r="I36" s="77">
        <v>3694.17</v>
      </c>
      <c r="J36" s="77">
        <v>0</v>
      </c>
      <c r="K36" s="77">
        <v>69.057705729000006</v>
      </c>
      <c r="L36" s="78">
        <v>2.9999999999999997E-4</v>
      </c>
      <c r="M36" s="78">
        <v>2.8999999999999998E-3</v>
      </c>
      <c r="N36" s="78">
        <v>5.9999999999999995E-4</v>
      </c>
    </row>
    <row r="37" spans="2:14">
      <c r="B37" t="s">
        <v>1797</v>
      </c>
      <c r="C37" t="s">
        <v>1798</v>
      </c>
      <c r="D37" t="s">
        <v>100</v>
      </c>
      <c r="E37" t="s">
        <v>1773</v>
      </c>
      <c r="F37" t="s">
        <v>1784</v>
      </c>
      <c r="G37" t="s">
        <v>102</v>
      </c>
      <c r="H37" s="77">
        <v>14829</v>
      </c>
      <c r="I37" s="77">
        <v>3669.22</v>
      </c>
      <c r="J37" s="77">
        <v>0</v>
      </c>
      <c r="K37" s="77">
        <v>544.10863380000001</v>
      </c>
      <c r="L37" s="78">
        <v>8.9999999999999998E-4</v>
      </c>
      <c r="M37" s="78">
        <v>2.2800000000000001E-2</v>
      </c>
      <c r="N37" s="78">
        <v>4.8999999999999998E-3</v>
      </c>
    </row>
    <row r="38" spans="2:14">
      <c r="B38" s="79" t="s">
        <v>1799</v>
      </c>
      <c r="D38" s="16"/>
      <c r="E38" s="16"/>
      <c r="F38" s="16"/>
      <c r="G38" s="16"/>
      <c r="H38" s="81">
        <v>0</v>
      </c>
      <c r="J38" s="81">
        <v>0</v>
      </c>
      <c r="K38" s="81">
        <v>0</v>
      </c>
      <c r="M38" s="80">
        <v>0</v>
      </c>
      <c r="N38" s="80">
        <v>0</v>
      </c>
    </row>
    <row r="39" spans="2:14">
      <c r="B39" t="s">
        <v>212</v>
      </c>
      <c r="C39" t="s">
        <v>212</v>
      </c>
      <c r="D39" s="16"/>
      <c r="E39" s="16"/>
      <c r="F39" t="s">
        <v>212</v>
      </c>
      <c r="G39" t="s">
        <v>212</v>
      </c>
      <c r="H39" s="77">
        <v>0</v>
      </c>
      <c r="I39" s="77">
        <v>0</v>
      </c>
      <c r="K39" s="77">
        <v>0</v>
      </c>
      <c r="L39" s="78">
        <v>0</v>
      </c>
      <c r="M39" s="78">
        <v>0</v>
      </c>
      <c r="N39" s="78">
        <v>0</v>
      </c>
    </row>
    <row r="40" spans="2:14">
      <c r="B40" s="79" t="s">
        <v>848</v>
      </c>
      <c r="D40" s="16"/>
      <c r="E40" s="16"/>
      <c r="F40" s="16"/>
      <c r="G40" s="16"/>
      <c r="H40" s="81">
        <v>0</v>
      </c>
      <c r="J40" s="81">
        <v>0</v>
      </c>
      <c r="K40" s="81">
        <v>0</v>
      </c>
      <c r="M40" s="80">
        <v>0</v>
      </c>
      <c r="N40" s="80">
        <v>0</v>
      </c>
    </row>
    <row r="41" spans="2:14">
      <c r="B41" t="s">
        <v>212</v>
      </c>
      <c r="C41" t="s">
        <v>212</v>
      </c>
      <c r="D41" s="16"/>
      <c r="E41" s="16"/>
      <c r="F41" t="s">
        <v>212</v>
      </c>
      <c r="G41" t="s">
        <v>212</v>
      </c>
      <c r="H41" s="77">
        <v>0</v>
      </c>
      <c r="I41" s="77">
        <v>0</v>
      </c>
      <c r="K41" s="77">
        <v>0</v>
      </c>
      <c r="L41" s="78">
        <v>0</v>
      </c>
      <c r="M41" s="78">
        <v>0</v>
      </c>
      <c r="N41" s="78">
        <v>0</v>
      </c>
    </row>
    <row r="42" spans="2:14">
      <c r="B42" s="79" t="s">
        <v>1800</v>
      </c>
      <c r="D42" s="16"/>
      <c r="E42" s="16"/>
      <c r="F42" s="16"/>
      <c r="G42" s="16"/>
      <c r="H42" s="81">
        <v>0</v>
      </c>
      <c r="J42" s="81">
        <v>0</v>
      </c>
      <c r="K42" s="81">
        <v>0</v>
      </c>
      <c r="M42" s="80">
        <v>0</v>
      </c>
      <c r="N42" s="80">
        <v>0</v>
      </c>
    </row>
    <row r="43" spans="2:14">
      <c r="B43" t="s">
        <v>212</v>
      </c>
      <c r="C43" t="s">
        <v>212</v>
      </c>
      <c r="D43" s="16"/>
      <c r="E43" s="16"/>
      <c r="F43" t="s">
        <v>212</v>
      </c>
      <c r="G43" t="s">
        <v>212</v>
      </c>
      <c r="H43" s="77">
        <v>0</v>
      </c>
      <c r="I43" s="77">
        <v>0</v>
      </c>
      <c r="K43" s="77">
        <v>0</v>
      </c>
      <c r="L43" s="78">
        <v>0</v>
      </c>
      <c r="M43" s="78">
        <v>0</v>
      </c>
      <c r="N43" s="78">
        <v>0</v>
      </c>
    </row>
    <row r="44" spans="2:14">
      <c r="B44" s="79" t="s">
        <v>224</v>
      </c>
      <c r="D44" s="16"/>
      <c r="E44" s="16"/>
      <c r="F44" s="16"/>
      <c r="G44" s="16"/>
      <c r="H44" s="81">
        <v>119880.24</v>
      </c>
      <c r="J44" s="81">
        <v>0</v>
      </c>
      <c r="K44" s="81">
        <v>11522.001574477239</v>
      </c>
      <c r="M44" s="80">
        <v>0.48380000000000001</v>
      </c>
      <c r="N44" s="80">
        <v>0.10390000000000001</v>
      </c>
    </row>
    <row r="45" spans="2:14">
      <c r="B45" s="79" t="s">
        <v>1801</v>
      </c>
      <c r="D45" s="16"/>
      <c r="E45" s="16"/>
      <c r="F45" s="16"/>
      <c r="G45" s="16"/>
      <c r="H45" s="81">
        <v>119357.78</v>
      </c>
      <c r="J45" s="81">
        <v>0</v>
      </c>
      <c r="K45" s="81">
        <v>11341.65970941004</v>
      </c>
      <c r="M45" s="80">
        <v>0.4763</v>
      </c>
      <c r="N45" s="80">
        <v>0.1023</v>
      </c>
    </row>
    <row r="46" spans="2:14">
      <c r="B46" t="s">
        <v>1802</v>
      </c>
      <c r="C46" t="s">
        <v>1803</v>
      </c>
      <c r="D46" t="s">
        <v>123</v>
      </c>
      <c r="E46"/>
      <c r="F46" t="s">
        <v>1752</v>
      </c>
      <c r="G46" t="s">
        <v>106</v>
      </c>
      <c r="H46" s="77">
        <v>3497.31</v>
      </c>
      <c r="I46" s="77">
        <v>6073</v>
      </c>
      <c r="J46" s="77">
        <v>0</v>
      </c>
      <c r="K46" s="77">
        <v>817.49540811869997</v>
      </c>
      <c r="L46" s="78">
        <v>1E-4</v>
      </c>
      <c r="M46" s="78">
        <v>3.4299999999999997E-2</v>
      </c>
      <c r="N46" s="78">
        <v>7.4000000000000003E-3</v>
      </c>
    </row>
    <row r="47" spans="2:14">
      <c r="B47" t="s">
        <v>1804</v>
      </c>
      <c r="C47" t="s">
        <v>1805</v>
      </c>
      <c r="D47" t="s">
        <v>123</v>
      </c>
      <c r="E47"/>
      <c r="F47" t="s">
        <v>1752</v>
      </c>
      <c r="G47" t="s">
        <v>106</v>
      </c>
      <c r="H47" s="77">
        <v>378.41</v>
      </c>
      <c r="I47" s="77">
        <v>4463</v>
      </c>
      <c r="J47" s="77">
        <v>0</v>
      </c>
      <c r="K47" s="77">
        <v>65.003599016699994</v>
      </c>
      <c r="L47" s="78">
        <v>0</v>
      </c>
      <c r="M47" s="78">
        <v>2.7000000000000001E-3</v>
      </c>
      <c r="N47" s="78">
        <v>5.9999999999999995E-4</v>
      </c>
    </row>
    <row r="48" spans="2:14">
      <c r="B48" t="s">
        <v>1806</v>
      </c>
      <c r="C48" t="s">
        <v>1807</v>
      </c>
      <c r="D48" t="s">
        <v>1563</v>
      </c>
      <c r="E48"/>
      <c r="F48" t="s">
        <v>1752</v>
      </c>
      <c r="G48" t="s">
        <v>106</v>
      </c>
      <c r="H48" s="77">
        <v>294.93</v>
      </c>
      <c r="I48" s="77">
        <v>33993</v>
      </c>
      <c r="J48" s="77">
        <v>0</v>
      </c>
      <c r="K48" s="77">
        <v>385.88363081009999</v>
      </c>
      <c r="L48" s="78">
        <v>0</v>
      </c>
      <c r="M48" s="78">
        <v>1.6199999999999999E-2</v>
      </c>
      <c r="N48" s="78">
        <v>3.5000000000000001E-3</v>
      </c>
    </row>
    <row r="49" spans="2:14">
      <c r="B49" t="s">
        <v>1808</v>
      </c>
      <c r="C49" t="s">
        <v>1809</v>
      </c>
      <c r="D49" t="s">
        <v>1688</v>
      </c>
      <c r="E49"/>
      <c r="F49" t="s">
        <v>1752</v>
      </c>
      <c r="G49" t="s">
        <v>106</v>
      </c>
      <c r="H49" s="77">
        <v>22544.13</v>
      </c>
      <c r="I49" s="77">
        <v>765.35</v>
      </c>
      <c r="J49" s="77">
        <v>0</v>
      </c>
      <c r="K49" s="77">
        <v>664.11222947779504</v>
      </c>
      <c r="L49" s="78">
        <v>0</v>
      </c>
      <c r="M49" s="78">
        <v>2.7900000000000001E-2</v>
      </c>
      <c r="N49" s="78">
        <v>6.0000000000000001E-3</v>
      </c>
    </row>
    <row r="50" spans="2:14">
      <c r="B50" t="s">
        <v>1810</v>
      </c>
      <c r="C50" t="s">
        <v>1811</v>
      </c>
      <c r="D50" t="s">
        <v>1688</v>
      </c>
      <c r="E50"/>
      <c r="F50" t="s">
        <v>1752</v>
      </c>
      <c r="G50" t="s">
        <v>106</v>
      </c>
      <c r="H50" s="77">
        <v>7957.53</v>
      </c>
      <c r="I50" s="77">
        <v>1007.75</v>
      </c>
      <c r="J50" s="77">
        <v>0</v>
      </c>
      <c r="K50" s="77">
        <v>308.65904100517503</v>
      </c>
      <c r="L50" s="78">
        <v>0</v>
      </c>
      <c r="M50" s="78">
        <v>1.2999999999999999E-2</v>
      </c>
      <c r="N50" s="78">
        <v>2.8E-3</v>
      </c>
    </row>
    <row r="51" spans="2:14">
      <c r="B51" t="s">
        <v>1812</v>
      </c>
      <c r="C51" t="s">
        <v>1813</v>
      </c>
      <c r="D51" t="s">
        <v>1814</v>
      </c>
      <c r="E51"/>
      <c r="F51" t="s">
        <v>1752</v>
      </c>
      <c r="G51" t="s">
        <v>201</v>
      </c>
      <c r="H51" s="77">
        <v>13822.49</v>
      </c>
      <c r="I51" s="77">
        <v>1844.8141999999939</v>
      </c>
      <c r="J51" s="77">
        <v>0</v>
      </c>
      <c r="K51" s="77">
        <v>125.179135906136</v>
      </c>
      <c r="L51" s="78">
        <v>1E-4</v>
      </c>
      <c r="M51" s="78">
        <v>5.3E-3</v>
      </c>
      <c r="N51" s="78">
        <v>1.1000000000000001E-3</v>
      </c>
    </row>
    <row r="52" spans="2:14">
      <c r="B52" t="s">
        <v>1815</v>
      </c>
      <c r="C52" t="s">
        <v>1816</v>
      </c>
      <c r="D52" t="s">
        <v>123</v>
      </c>
      <c r="E52"/>
      <c r="F52" t="s">
        <v>1752</v>
      </c>
      <c r="G52" t="s">
        <v>106</v>
      </c>
      <c r="H52" s="77">
        <v>1150.08</v>
      </c>
      <c r="I52" s="77">
        <v>3588</v>
      </c>
      <c r="J52" s="77">
        <v>0</v>
      </c>
      <c r="K52" s="77">
        <v>158.82848616960001</v>
      </c>
      <c r="L52" s="78">
        <v>0</v>
      </c>
      <c r="M52" s="78">
        <v>6.7000000000000002E-3</v>
      </c>
      <c r="N52" s="78">
        <v>1.4E-3</v>
      </c>
    </row>
    <row r="53" spans="2:14">
      <c r="B53" t="s">
        <v>1817</v>
      </c>
      <c r="C53" t="s">
        <v>1818</v>
      </c>
      <c r="D53" t="s">
        <v>1688</v>
      </c>
      <c r="E53"/>
      <c r="F53" t="s">
        <v>1752</v>
      </c>
      <c r="G53" t="s">
        <v>106</v>
      </c>
      <c r="H53" s="77">
        <v>7178.84</v>
      </c>
      <c r="I53" s="77">
        <v>459.55</v>
      </c>
      <c r="J53" s="77">
        <v>0</v>
      </c>
      <c r="K53" s="77">
        <v>126.97989263778</v>
      </c>
      <c r="L53" s="78">
        <v>1E-4</v>
      </c>
      <c r="M53" s="78">
        <v>5.3E-3</v>
      </c>
      <c r="N53" s="78">
        <v>1.1000000000000001E-3</v>
      </c>
    </row>
    <row r="54" spans="2:14">
      <c r="B54" t="s">
        <v>1819</v>
      </c>
      <c r="C54" t="s">
        <v>1820</v>
      </c>
      <c r="D54" t="s">
        <v>1688</v>
      </c>
      <c r="E54"/>
      <c r="F54" t="s">
        <v>1752</v>
      </c>
      <c r="G54" t="s">
        <v>106</v>
      </c>
      <c r="H54" s="77">
        <v>838.65</v>
      </c>
      <c r="I54" s="77">
        <v>3668.75</v>
      </c>
      <c r="J54" s="77">
        <v>0</v>
      </c>
      <c r="K54" s="77">
        <v>118.425923746875</v>
      </c>
      <c r="L54" s="78">
        <v>0</v>
      </c>
      <c r="M54" s="78">
        <v>5.0000000000000001E-3</v>
      </c>
      <c r="N54" s="78">
        <v>1.1000000000000001E-3</v>
      </c>
    </row>
    <row r="55" spans="2:14">
      <c r="B55" t="s">
        <v>1821</v>
      </c>
      <c r="C55" t="s">
        <v>1822</v>
      </c>
      <c r="D55" t="s">
        <v>123</v>
      </c>
      <c r="E55"/>
      <c r="F55" t="s">
        <v>1752</v>
      </c>
      <c r="G55" t="s">
        <v>110</v>
      </c>
      <c r="H55" s="77">
        <v>6380.1</v>
      </c>
      <c r="I55" s="77">
        <v>639.70000000000005</v>
      </c>
      <c r="J55" s="77">
        <v>0</v>
      </c>
      <c r="K55" s="77">
        <v>165.60077503274999</v>
      </c>
      <c r="L55" s="78">
        <v>0</v>
      </c>
      <c r="M55" s="78">
        <v>7.0000000000000001E-3</v>
      </c>
      <c r="N55" s="78">
        <v>1.5E-3</v>
      </c>
    </row>
    <row r="56" spans="2:14">
      <c r="B56" t="s">
        <v>1823</v>
      </c>
      <c r="C56" t="s">
        <v>1824</v>
      </c>
      <c r="D56" t="s">
        <v>123</v>
      </c>
      <c r="E56"/>
      <c r="F56" t="s">
        <v>1752</v>
      </c>
      <c r="G56" t="s">
        <v>106</v>
      </c>
      <c r="H56" s="77">
        <v>6733.34</v>
      </c>
      <c r="I56" s="77">
        <v>696.05</v>
      </c>
      <c r="J56" s="77">
        <v>0</v>
      </c>
      <c r="K56" s="77">
        <v>180.39267290642999</v>
      </c>
      <c r="L56" s="78">
        <v>0</v>
      </c>
      <c r="M56" s="78">
        <v>7.6E-3</v>
      </c>
      <c r="N56" s="78">
        <v>1.6000000000000001E-3</v>
      </c>
    </row>
    <row r="57" spans="2:14">
      <c r="B57" t="s">
        <v>1825</v>
      </c>
      <c r="C57" t="s">
        <v>1826</v>
      </c>
      <c r="D57" t="s">
        <v>123</v>
      </c>
      <c r="E57"/>
      <c r="F57" t="s">
        <v>1752</v>
      </c>
      <c r="G57" t="s">
        <v>106</v>
      </c>
      <c r="H57" s="77">
        <v>4268.07</v>
      </c>
      <c r="I57" s="77">
        <v>515.05999999999995</v>
      </c>
      <c r="J57" s="77">
        <v>0</v>
      </c>
      <c r="K57" s="77">
        <v>84.613034045358006</v>
      </c>
      <c r="L57" s="78">
        <v>1E-4</v>
      </c>
      <c r="M57" s="78">
        <v>3.5999999999999999E-3</v>
      </c>
      <c r="N57" s="78">
        <v>8.0000000000000004E-4</v>
      </c>
    </row>
    <row r="58" spans="2:14">
      <c r="B58" t="s">
        <v>1827</v>
      </c>
      <c r="C58" t="s">
        <v>1828</v>
      </c>
      <c r="D58" t="s">
        <v>123</v>
      </c>
      <c r="E58"/>
      <c r="F58" t="s">
        <v>1752</v>
      </c>
      <c r="G58" t="s">
        <v>110</v>
      </c>
      <c r="H58" s="77">
        <v>77.44</v>
      </c>
      <c r="I58" s="77">
        <v>6857</v>
      </c>
      <c r="J58" s="77">
        <v>0</v>
      </c>
      <c r="K58" s="77">
        <v>21.545571696</v>
      </c>
      <c r="L58" s="78">
        <v>0</v>
      </c>
      <c r="M58" s="78">
        <v>8.9999999999999998E-4</v>
      </c>
      <c r="N58" s="78">
        <v>2.0000000000000001E-4</v>
      </c>
    </row>
    <row r="59" spans="2:14">
      <c r="B59" t="s">
        <v>1829</v>
      </c>
      <c r="C59" t="s">
        <v>1830</v>
      </c>
      <c r="D59" t="s">
        <v>123</v>
      </c>
      <c r="E59"/>
      <c r="F59" t="s">
        <v>1752</v>
      </c>
      <c r="G59" t="s">
        <v>110</v>
      </c>
      <c r="H59" s="77">
        <v>8293.89</v>
      </c>
      <c r="I59" s="77">
        <v>2802</v>
      </c>
      <c r="J59" s="77">
        <v>0</v>
      </c>
      <c r="K59" s="77">
        <v>942.94189207349996</v>
      </c>
      <c r="L59" s="78">
        <v>0</v>
      </c>
      <c r="M59" s="78">
        <v>3.9600000000000003E-2</v>
      </c>
      <c r="N59" s="78">
        <v>8.5000000000000006E-3</v>
      </c>
    </row>
    <row r="60" spans="2:14">
      <c r="B60" t="s">
        <v>1831</v>
      </c>
      <c r="C60" t="s">
        <v>1832</v>
      </c>
      <c r="D60" t="s">
        <v>1563</v>
      </c>
      <c r="E60"/>
      <c r="F60" t="s">
        <v>1752</v>
      </c>
      <c r="G60" t="s">
        <v>106</v>
      </c>
      <c r="H60" s="77">
        <v>940.33</v>
      </c>
      <c r="I60" s="77">
        <v>6594</v>
      </c>
      <c r="J60" s="77">
        <v>0</v>
      </c>
      <c r="K60" s="77">
        <v>238.65863140979999</v>
      </c>
      <c r="L60" s="78">
        <v>0</v>
      </c>
      <c r="M60" s="78">
        <v>0.01</v>
      </c>
      <c r="N60" s="78">
        <v>2.2000000000000001E-3</v>
      </c>
    </row>
    <row r="61" spans="2:14">
      <c r="B61" t="s">
        <v>1833</v>
      </c>
      <c r="C61" t="s">
        <v>1834</v>
      </c>
      <c r="D61" t="s">
        <v>1563</v>
      </c>
      <c r="E61"/>
      <c r="F61" t="s">
        <v>1752</v>
      </c>
      <c r="G61" t="s">
        <v>106</v>
      </c>
      <c r="H61" s="77">
        <v>540.14</v>
      </c>
      <c r="I61" s="77">
        <v>6901</v>
      </c>
      <c r="J61" s="77">
        <v>0</v>
      </c>
      <c r="K61" s="77">
        <v>143.47171132860001</v>
      </c>
      <c r="L61" s="78">
        <v>0</v>
      </c>
      <c r="M61" s="78">
        <v>6.0000000000000001E-3</v>
      </c>
      <c r="N61" s="78">
        <v>1.2999999999999999E-3</v>
      </c>
    </row>
    <row r="62" spans="2:14">
      <c r="B62" t="s">
        <v>1835</v>
      </c>
      <c r="C62" t="s">
        <v>1836</v>
      </c>
      <c r="D62" t="s">
        <v>123</v>
      </c>
      <c r="E62"/>
      <c r="F62" t="s">
        <v>1752</v>
      </c>
      <c r="G62" t="s">
        <v>116</v>
      </c>
      <c r="H62" s="77">
        <v>1699.96</v>
      </c>
      <c r="I62" s="77">
        <v>4919</v>
      </c>
      <c r="J62" s="77">
        <v>0</v>
      </c>
      <c r="K62" s="77">
        <v>238.7798580182</v>
      </c>
      <c r="L62" s="78">
        <v>0</v>
      </c>
      <c r="M62" s="78">
        <v>0.01</v>
      </c>
      <c r="N62" s="78">
        <v>2.2000000000000001E-3</v>
      </c>
    </row>
    <row r="63" spans="2:14">
      <c r="B63" t="s">
        <v>1837</v>
      </c>
      <c r="C63" t="s">
        <v>1838</v>
      </c>
      <c r="D63" t="s">
        <v>1688</v>
      </c>
      <c r="E63"/>
      <c r="F63" t="s">
        <v>1752</v>
      </c>
      <c r="G63" t="s">
        <v>106</v>
      </c>
      <c r="H63" s="77">
        <v>4114.07</v>
      </c>
      <c r="I63" s="77">
        <v>954.5</v>
      </c>
      <c r="J63" s="77">
        <v>0</v>
      </c>
      <c r="K63" s="77">
        <v>151.14560407934999</v>
      </c>
      <c r="L63" s="78">
        <v>0</v>
      </c>
      <c r="M63" s="78">
        <v>6.3E-3</v>
      </c>
      <c r="N63" s="78">
        <v>1.4E-3</v>
      </c>
    </row>
    <row r="64" spans="2:14">
      <c r="B64" t="s">
        <v>1839</v>
      </c>
      <c r="C64" t="s">
        <v>1840</v>
      </c>
      <c r="D64" t="s">
        <v>123</v>
      </c>
      <c r="E64"/>
      <c r="F64" t="s">
        <v>1752</v>
      </c>
      <c r="G64" t="s">
        <v>106</v>
      </c>
      <c r="H64" s="77">
        <v>583.01</v>
      </c>
      <c r="I64" s="77">
        <v>4445.5</v>
      </c>
      <c r="J64" s="77">
        <v>0</v>
      </c>
      <c r="K64" s="77">
        <v>99.757264057949996</v>
      </c>
      <c r="L64" s="78">
        <v>1E-4</v>
      </c>
      <c r="M64" s="78">
        <v>4.1999999999999997E-3</v>
      </c>
      <c r="N64" s="78">
        <v>8.9999999999999998E-4</v>
      </c>
    </row>
    <row r="65" spans="2:14">
      <c r="B65" t="s">
        <v>1841</v>
      </c>
      <c r="C65" t="s">
        <v>1842</v>
      </c>
      <c r="D65" t="s">
        <v>1563</v>
      </c>
      <c r="E65"/>
      <c r="F65" t="s">
        <v>1752</v>
      </c>
      <c r="G65" t="s">
        <v>106</v>
      </c>
      <c r="H65" s="77">
        <v>1647.39</v>
      </c>
      <c r="I65" s="77">
        <v>5832.5</v>
      </c>
      <c r="J65" s="77">
        <v>0</v>
      </c>
      <c r="K65" s="77">
        <v>369.82739971575</v>
      </c>
      <c r="L65" s="78">
        <v>0</v>
      </c>
      <c r="M65" s="78">
        <v>1.55E-2</v>
      </c>
      <c r="N65" s="78">
        <v>3.3E-3</v>
      </c>
    </row>
    <row r="66" spans="2:14">
      <c r="B66" t="s">
        <v>1843</v>
      </c>
      <c r="C66" t="s">
        <v>1844</v>
      </c>
      <c r="D66" t="s">
        <v>1688</v>
      </c>
      <c r="E66"/>
      <c r="F66" t="s">
        <v>1752</v>
      </c>
      <c r="G66" t="s">
        <v>106</v>
      </c>
      <c r="H66" s="77">
        <v>37.49</v>
      </c>
      <c r="I66" s="77">
        <v>83376</v>
      </c>
      <c r="J66" s="77">
        <v>0</v>
      </c>
      <c r="K66" s="77">
        <v>120.3107425776</v>
      </c>
      <c r="L66" s="78">
        <v>0</v>
      </c>
      <c r="M66" s="78">
        <v>5.1000000000000004E-3</v>
      </c>
      <c r="N66" s="78">
        <v>1.1000000000000001E-3</v>
      </c>
    </row>
    <row r="67" spans="2:14">
      <c r="B67" t="s">
        <v>1845</v>
      </c>
      <c r="C67" t="s">
        <v>1846</v>
      </c>
      <c r="D67" t="s">
        <v>123</v>
      </c>
      <c r="E67"/>
      <c r="F67" t="s">
        <v>1752</v>
      </c>
      <c r="G67" t="s">
        <v>110</v>
      </c>
      <c r="H67" s="77">
        <v>1594.92</v>
      </c>
      <c r="I67" s="77">
        <v>20332</v>
      </c>
      <c r="J67" s="77">
        <v>0</v>
      </c>
      <c r="K67" s="77">
        <v>1315.7625878280001</v>
      </c>
      <c r="L67" s="78">
        <v>1E-4</v>
      </c>
      <c r="M67" s="78">
        <v>5.5300000000000002E-2</v>
      </c>
      <c r="N67" s="78">
        <v>1.1900000000000001E-2</v>
      </c>
    </row>
    <row r="68" spans="2:14">
      <c r="B68" t="s">
        <v>1847</v>
      </c>
      <c r="C68" t="s">
        <v>1848</v>
      </c>
      <c r="D68" t="s">
        <v>123</v>
      </c>
      <c r="E68"/>
      <c r="F68" t="s">
        <v>1752</v>
      </c>
      <c r="G68" t="s">
        <v>110</v>
      </c>
      <c r="H68" s="77">
        <v>877.81</v>
      </c>
      <c r="I68" s="77">
        <v>8625.6</v>
      </c>
      <c r="J68" s="77">
        <v>0</v>
      </c>
      <c r="K68" s="77">
        <v>307.21920925320001</v>
      </c>
      <c r="L68" s="78">
        <v>2.0000000000000001E-4</v>
      </c>
      <c r="M68" s="78">
        <v>1.29E-2</v>
      </c>
      <c r="N68" s="78">
        <v>2.8E-3</v>
      </c>
    </row>
    <row r="69" spans="2:14">
      <c r="B69" t="s">
        <v>1849</v>
      </c>
      <c r="C69" t="s">
        <v>1850</v>
      </c>
      <c r="D69" t="s">
        <v>123</v>
      </c>
      <c r="E69"/>
      <c r="F69" t="s">
        <v>1752</v>
      </c>
      <c r="G69" t="s">
        <v>110</v>
      </c>
      <c r="H69" s="77">
        <v>1371.33</v>
      </c>
      <c r="I69" s="77">
        <v>2424.6</v>
      </c>
      <c r="J69" s="77">
        <v>0</v>
      </c>
      <c r="K69" s="77">
        <v>134.90890158285001</v>
      </c>
      <c r="L69" s="78">
        <v>0</v>
      </c>
      <c r="M69" s="78">
        <v>5.7000000000000002E-3</v>
      </c>
      <c r="N69" s="78">
        <v>1.1999999999999999E-3</v>
      </c>
    </row>
    <row r="70" spans="2:14">
      <c r="B70" t="s">
        <v>1851</v>
      </c>
      <c r="C70" t="s">
        <v>1852</v>
      </c>
      <c r="D70" t="s">
        <v>1853</v>
      </c>
      <c r="E70"/>
      <c r="F70" t="s">
        <v>1752</v>
      </c>
      <c r="G70" t="s">
        <v>199</v>
      </c>
      <c r="H70" s="77">
        <v>11574.32</v>
      </c>
      <c r="I70" s="77">
        <v>245200</v>
      </c>
      <c r="J70" s="77">
        <v>0</v>
      </c>
      <c r="K70" s="77">
        <v>731.64239745919997</v>
      </c>
      <c r="L70" s="78">
        <v>0</v>
      </c>
      <c r="M70" s="78">
        <v>3.0700000000000002E-2</v>
      </c>
      <c r="N70" s="78">
        <v>6.6E-3</v>
      </c>
    </row>
    <row r="71" spans="2:14">
      <c r="B71" t="s">
        <v>1854</v>
      </c>
      <c r="C71" t="s">
        <v>1855</v>
      </c>
      <c r="D71" t="s">
        <v>123</v>
      </c>
      <c r="E71"/>
      <c r="F71" t="s">
        <v>1752</v>
      </c>
      <c r="G71" t="s">
        <v>110</v>
      </c>
      <c r="H71" s="77">
        <v>168.35</v>
      </c>
      <c r="I71" s="77">
        <v>20655</v>
      </c>
      <c r="J71" s="77">
        <v>0</v>
      </c>
      <c r="K71" s="77">
        <v>141.09019981874999</v>
      </c>
      <c r="L71" s="78">
        <v>0</v>
      </c>
      <c r="M71" s="78">
        <v>5.8999999999999999E-3</v>
      </c>
      <c r="N71" s="78">
        <v>1.2999999999999999E-3</v>
      </c>
    </row>
    <row r="72" spans="2:14">
      <c r="B72" t="s">
        <v>1856</v>
      </c>
      <c r="C72" t="s">
        <v>1857</v>
      </c>
      <c r="D72" t="s">
        <v>1563</v>
      </c>
      <c r="E72"/>
      <c r="F72" t="s">
        <v>1752</v>
      </c>
      <c r="G72" t="s">
        <v>106</v>
      </c>
      <c r="H72" s="77">
        <v>273.64999999999998</v>
      </c>
      <c r="I72" s="77">
        <v>16013</v>
      </c>
      <c r="J72" s="77">
        <v>0</v>
      </c>
      <c r="K72" s="77">
        <v>168.66154225049999</v>
      </c>
      <c r="L72" s="78">
        <v>0</v>
      </c>
      <c r="M72" s="78">
        <v>7.1000000000000004E-3</v>
      </c>
      <c r="N72" s="78">
        <v>1.5E-3</v>
      </c>
    </row>
    <row r="73" spans="2:14">
      <c r="B73" t="s">
        <v>1858</v>
      </c>
      <c r="C73" t="s">
        <v>1859</v>
      </c>
      <c r="D73" t="s">
        <v>1563</v>
      </c>
      <c r="E73"/>
      <c r="F73" t="s">
        <v>1752</v>
      </c>
      <c r="G73" t="s">
        <v>106</v>
      </c>
      <c r="H73" s="77">
        <v>139.04</v>
      </c>
      <c r="I73" s="77">
        <v>9225</v>
      </c>
      <c r="J73" s="77">
        <v>0</v>
      </c>
      <c r="K73" s="77">
        <v>49.368967560000002</v>
      </c>
      <c r="L73" s="78">
        <v>0</v>
      </c>
      <c r="M73" s="78">
        <v>2.0999999999999999E-3</v>
      </c>
      <c r="N73" s="78">
        <v>4.0000000000000002E-4</v>
      </c>
    </row>
    <row r="74" spans="2:14">
      <c r="B74" t="s">
        <v>1860</v>
      </c>
      <c r="C74" t="s">
        <v>1861</v>
      </c>
      <c r="D74" t="s">
        <v>1563</v>
      </c>
      <c r="E74"/>
      <c r="F74" t="s">
        <v>1752</v>
      </c>
      <c r="G74" t="s">
        <v>106</v>
      </c>
      <c r="H74" s="77">
        <v>1305.74</v>
      </c>
      <c r="I74" s="77">
        <v>3348</v>
      </c>
      <c r="J74" s="77">
        <v>0</v>
      </c>
      <c r="K74" s="77">
        <v>168.2635583448</v>
      </c>
      <c r="L74" s="78">
        <v>0</v>
      </c>
      <c r="M74" s="78">
        <v>7.1000000000000004E-3</v>
      </c>
      <c r="N74" s="78">
        <v>1.5E-3</v>
      </c>
    </row>
    <row r="75" spans="2:14">
      <c r="B75" t="s">
        <v>1862</v>
      </c>
      <c r="C75" t="s">
        <v>1863</v>
      </c>
      <c r="D75" t="s">
        <v>1563</v>
      </c>
      <c r="E75"/>
      <c r="F75" t="s">
        <v>1752</v>
      </c>
      <c r="G75" t="s">
        <v>106</v>
      </c>
      <c r="H75" s="77">
        <v>1928.11</v>
      </c>
      <c r="I75" s="77">
        <v>10192</v>
      </c>
      <c r="J75" s="77">
        <v>0</v>
      </c>
      <c r="K75" s="77">
        <v>756.37842614880003</v>
      </c>
      <c r="L75" s="78">
        <v>0</v>
      </c>
      <c r="M75" s="78">
        <v>3.1800000000000002E-2</v>
      </c>
      <c r="N75" s="78">
        <v>6.7999999999999996E-3</v>
      </c>
    </row>
    <row r="76" spans="2:14">
      <c r="B76" t="s">
        <v>1864</v>
      </c>
      <c r="C76" t="s">
        <v>1865</v>
      </c>
      <c r="D76" t="s">
        <v>1567</v>
      </c>
      <c r="E76"/>
      <c r="F76" t="s">
        <v>1752</v>
      </c>
      <c r="G76" t="s">
        <v>106</v>
      </c>
      <c r="H76" s="77">
        <v>854.71</v>
      </c>
      <c r="I76" s="77">
        <v>5429.5</v>
      </c>
      <c r="J76" s="77">
        <v>0</v>
      </c>
      <c r="K76" s="77">
        <v>178.61853940304999</v>
      </c>
      <c r="L76" s="78">
        <v>0</v>
      </c>
      <c r="M76" s="78">
        <v>7.4999999999999997E-3</v>
      </c>
      <c r="N76" s="78">
        <v>1.6000000000000001E-3</v>
      </c>
    </row>
    <row r="77" spans="2:14">
      <c r="B77" t="s">
        <v>1866</v>
      </c>
      <c r="C77" t="s">
        <v>1867</v>
      </c>
      <c r="D77" t="s">
        <v>123</v>
      </c>
      <c r="E77"/>
      <c r="F77" t="s">
        <v>1752</v>
      </c>
      <c r="G77" t="s">
        <v>110</v>
      </c>
      <c r="H77" s="77">
        <v>391.17</v>
      </c>
      <c r="I77" s="77">
        <v>20135</v>
      </c>
      <c r="J77" s="77">
        <v>0</v>
      </c>
      <c r="K77" s="77">
        <v>319.57713757124998</v>
      </c>
      <c r="L77" s="78">
        <v>1E-4</v>
      </c>
      <c r="M77" s="78">
        <v>1.34E-2</v>
      </c>
      <c r="N77" s="78">
        <v>2.8999999999999998E-3</v>
      </c>
    </row>
    <row r="78" spans="2:14">
      <c r="B78" t="s">
        <v>1868</v>
      </c>
      <c r="C78" t="s">
        <v>1869</v>
      </c>
      <c r="D78" t="s">
        <v>123</v>
      </c>
      <c r="E78"/>
      <c r="F78" t="s">
        <v>1752</v>
      </c>
      <c r="G78" t="s">
        <v>110</v>
      </c>
      <c r="H78" s="77">
        <v>137.32</v>
      </c>
      <c r="I78" s="77">
        <v>21510</v>
      </c>
      <c r="J78" s="77">
        <v>0</v>
      </c>
      <c r="K78" s="77">
        <v>119.84853609</v>
      </c>
      <c r="L78" s="78">
        <v>1E-4</v>
      </c>
      <c r="M78" s="78">
        <v>5.0000000000000001E-3</v>
      </c>
      <c r="N78" s="78">
        <v>1.1000000000000001E-3</v>
      </c>
    </row>
    <row r="79" spans="2:14">
      <c r="B79" t="s">
        <v>1870</v>
      </c>
      <c r="C79" t="s">
        <v>1871</v>
      </c>
      <c r="D79" t="s">
        <v>1563</v>
      </c>
      <c r="E79"/>
      <c r="F79" t="s">
        <v>1752</v>
      </c>
      <c r="G79" t="s">
        <v>106</v>
      </c>
      <c r="H79" s="77">
        <v>620.05999999999995</v>
      </c>
      <c r="I79" s="77">
        <v>7377</v>
      </c>
      <c r="J79" s="77">
        <v>0</v>
      </c>
      <c r="K79" s="77">
        <v>176.0602890438</v>
      </c>
      <c r="L79" s="78">
        <v>0</v>
      </c>
      <c r="M79" s="78">
        <v>7.4000000000000003E-3</v>
      </c>
      <c r="N79" s="78">
        <v>1.6000000000000001E-3</v>
      </c>
    </row>
    <row r="80" spans="2:14">
      <c r="B80" t="s">
        <v>1872</v>
      </c>
      <c r="C80" t="s">
        <v>1873</v>
      </c>
      <c r="D80" t="s">
        <v>1688</v>
      </c>
      <c r="E80"/>
      <c r="F80" t="s">
        <v>1752</v>
      </c>
      <c r="G80" t="s">
        <v>106</v>
      </c>
      <c r="H80" s="77">
        <v>2811.64</v>
      </c>
      <c r="I80" s="77">
        <v>3453.625</v>
      </c>
      <c r="J80" s="77">
        <v>0</v>
      </c>
      <c r="K80" s="77">
        <v>373.75137900555001</v>
      </c>
      <c r="L80" s="78">
        <v>1E-4</v>
      </c>
      <c r="M80" s="78">
        <v>1.5699999999999999E-2</v>
      </c>
      <c r="N80" s="78">
        <v>3.3999999999999998E-3</v>
      </c>
    </row>
    <row r="81" spans="2:14">
      <c r="B81" t="s">
        <v>1874</v>
      </c>
      <c r="C81" t="s">
        <v>1875</v>
      </c>
      <c r="D81" t="s">
        <v>1563</v>
      </c>
      <c r="E81"/>
      <c r="F81" t="s">
        <v>1752</v>
      </c>
      <c r="G81" t="s">
        <v>106</v>
      </c>
      <c r="H81" s="77">
        <v>738.31</v>
      </c>
      <c r="I81" s="77">
        <v>16337</v>
      </c>
      <c r="J81" s="77">
        <v>0</v>
      </c>
      <c r="K81" s="77">
        <v>464.25754539029998</v>
      </c>
      <c r="L81" s="78">
        <v>0</v>
      </c>
      <c r="M81" s="78">
        <v>1.95E-2</v>
      </c>
      <c r="N81" s="78">
        <v>4.1999999999999997E-3</v>
      </c>
    </row>
    <row r="82" spans="2:14">
      <c r="B82" t="s">
        <v>1876</v>
      </c>
      <c r="C82" t="s">
        <v>1877</v>
      </c>
      <c r="D82" t="s">
        <v>1563</v>
      </c>
      <c r="E82"/>
      <c r="F82" t="s">
        <v>1752</v>
      </c>
      <c r="G82" t="s">
        <v>106</v>
      </c>
      <c r="H82" s="77">
        <v>185.68</v>
      </c>
      <c r="I82" s="77">
        <v>14429</v>
      </c>
      <c r="J82" s="77">
        <v>0</v>
      </c>
      <c r="K82" s="77">
        <v>103.12151195280001</v>
      </c>
      <c r="L82" s="78">
        <v>0</v>
      </c>
      <c r="M82" s="78">
        <v>4.3E-3</v>
      </c>
      <c r="N82" s="78">
        <v>8.9999999999999998E-4</v>
      </c>
    </row>
    <row r="83" spans="2:14">
      <c r="B83" t="s">
        <v>1878</v>
      </c>
      <c r="C83" t="s">
        <v>1879</v>
      </c>
      <c r="D83" t="s">
        <v>107</v>
      </c>
      <c r="E83"/>
      <c r="F83" t="s">
        <v>1752</v>
      </c>
      <c r="G83" t="s">
        <v>120</v>
      </c>
      <c r="H83" s="77">
        <v>1408.02</v>
      </c>
      <c r="I83" s="77">
        <v>8814</v>
      </c>
      <c r="J83" s="77">
        <v>0</v>
      </c>
      <c r="K83" s="77">
        <v>305.51647687704002</v>
      </c>
      <c r="L83" s="78">
        <v>0</v>
      </c>
      <c r="M83" s="78">
        <v>1.2800000000000001E-2</v>
      </c>
      <c r="N83" s="78">
        <v>2.8E-3</v>
      </c>
    </row>
    <row r="84" spans="2:14">
      <c r="B84" s="79" t="s">
        <v>1880</v>
      </c>
      <c r="D84" s="16"/>
      <c r="E84" s="16"/>
      <c r="F84" s="16"/>
      <c r="G84" s="16"/>
      <c r="H84" s="81">
        <v>522.46</v>
      </c>
      <c r="J84" s="81">
        <v>0</v>
      </c>
      <c r="K84" s="81">
        <v>180.34186506719999</v>
      </c>
      <c r="M84" s="80">
        <v>7.6E-3</v>
      </c>
      <c r="N84" s="80">
        <v>1.6000000000000001E-3</v>
      </c>
    </row>
    <row r="85" spans="2:14">
      <c r="B85" t="s">
        <v>1881</v>
      </c>
      <c r="C85" t="s">
        <v>1882</v>
      </c>
      <c r="D85" t="s">
        <v>1688</v>
      </c>
      <c r="E85"/>
      <c r="F85" t="s">
        <v>1784</v>
      </c>
      <c r="G85" t="s">
        <v>106</v>
      </c>
      <c r="H85" s="77">
        <v>522.46</v>
      </c>
      <c r="I85" s="77">
        <v>8968</v>
      </c>
      <c r="J85" s="77">
        <v>0</v>
      </c>
      <c r="K85" s="77">
        <v>180.34186506719999</v>
      </c>
      <c r="L85" s="78">
        <v>0</v>
      </c>
      <c r="M85" s="78">
        <v>7.6E-3</v>
      </c>
      <c r="N85" s="78">
        <v>1.6000000000000001E-3</v>
      </c>
    </row>
    <row r="86" spans="2:14">
      <c r="B86" s="79" t="s">
        <v>848</v>
      </c>
      <c r="D86" s="16"/>
      <c r="E86" s="16"/>
      <c r="F86" s="16"/>
      <c r="G86" s="16"/>
      <c r="H86" s="81">
        <v>0</v>
      </c>
      <c r="J86" s="81">
        <v>0</v>
      </c>
      <c r="K86" s="81">
        <v>0</v>
      </c>
      <c r="M86" s="80">
        <v>0</v>
      </c>
      <c r="N86" s="80">
        <v>0</v>
      </c>
    </row>
    <row r="87" spans="2:14">
      <c r="B87" t="s">
        <v>212</v>
      </c>
      <c r="C87" t="s">
        <v>212</v>
      </c>
      <c r="D87" s="16"/>
      <c r="E87" s="16"/>
      <c r="F87" t="s">
        <v>212</v>
      </c>
      <c r="G87" t="s">
        <v>212</v>
      </c>
      <c r="H87" s="77">
        <v>0</v>
      </c>
      <c r="I87" s="77">
        <v>0</v>
      </c>
      <c r="K87" s="77">
        <v>0</v>
      </c>
      <c r="L87" s="78">
        <v>0</v>
      </c>
      <c r="M87" s="78">
        <v>0</v>
      </c>
      <c r="N87" s="78">
        <v>0</v>
      </c>
    </row>
    <row r="88" spans="2:14">
      <c r="B88" s="79" t="s">
        <v>1800</v>
      </c>
      <c r="D88" s="16"/>
      <c r="E88" s="16"/>
      <c r="F88" s="16"/>
      <c r="G88" s="16"/>
      <c r="H88" s="81">
        <v>0</v>
      </c>
      <c r="J88" s="81">
        <v>0</v>
      </c>
      <c r="K88" s="81">
        <v>0</v>
      </c>
      <c r="M88" s="80">
        <v>0</v>
      </c>
      <c r="N88" s="80">
        <v>0</v>
      </c>
    </row>
    <row r="89" spans="2:14">
      <c r="B89" t="s">
        <v>212</v>
      </c>
      <c r="C89" t="s">
        <v>212</v>
      </c>
      <c r="D89" s="16"/>
      <c r="E89" s="16"/>
      <c r="F89" t="s">
        <v>212</v>
      </c>
      <c r="G89" t="s">
        <v>212</v>
      </c>
      <c r="H89" s="77">
        <v>0</v>
      </c>
      <c r="I89" s="77">
        <v>0</v>
      </c>
      <c r="K89" s="77">
        <v>0</v>
      </c>
      <c r="L89" s="78">
        <v>0</v>
      </c>
      <c r="M89" s="78">
        <v>0</v>
      </c>
      <c r="N89" s="78">
        <v>0</v>
      </c>
    </row>
    <row r="90" spans="2:14">
      <c r="B90" t="s">
        <v>226</v>
      </c>
      <c r="D90" s="16"/>
      <c r="E90" s="16"/>
      <c r="F90" s="16"/>
      <c r="G90" s="16"/>
    </row>
    <row r="91" spans="2:14">
      <c r="B91" t="s">
        <v>312</v>
      </c>
      <c r="D91" s="16"/>
      <c r="E91" s="16"/>
      <c r="F91" s="16"/>
      <c r="G91" s="16"/>
    </row>
    <row r="92" spans="2:14">
      <c r="B92" t="s">
        <v>313</v>
      </c>
      <c r="D92" s="16"/>
      <c r="E92" s="16"/>
      <c r="F92" s="16"/>
      <c r="G92" s="16"/>
    </row>
    <row r="93" spans="2:14">
      <c r="B93" t="s">
        <v>314</v>
      </c>
      <c r="D93" s="16"/>
      <c r="E93" s="16"/>
      <c r="F93" s="16"/>
      <c r="G93" s="16"/>
    </row>
    <row r="94" spans="2:14">
      <c r="B94" t="s">
        <v>315</v>
      </c>
      <c r="D94" s="16"/>
      <c r="E94" s="16"/>
      <c r="F94" s="16"/>
      <c r="G94" s="16"/>
    </row>
    <row r="95" spans="2:14">
      <c r="D95" s="16"/>
      <c r="E95" s="16"/>
      <c r="F95" s="16"/>
      <c r="G95" s="16"/>
    </row>
    <row r="96" spans="2:14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J5:N7 A5:I1048576 O5:XFD1048576 A1:XFD4" xr:uid="{00000000-0002-0000-0600-000000000000}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indexed="44"/>
    <pageSetUpPr fitToPage="1"/>
  </sheetPr>
  <dimension ref="B1:BM297"/>
  <sheetViews>
    <sheetView rightToLeft="1" topLeftCell="A9" workbookViewId="0">
      <selection activeCell="G33" sqref="G33:G35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s="82">
        <v>45106</v>
      </c>
      <c r="E1" s="16"/>
    </row>
    <row r="2" spans="2:65">
      <c r="B2" s="2" t="s">
        <v>1</v>
      </c>
      <c r="C2" s="12" t="s">
        <v>2099</v>
      </c>
      <c r="E2" s="16"/>
    </row>
    <row r="3" spans="2:65">
      <c r="B3" s="2" t="s">
        <v>2</v>
      </c>
      <c r="C3" s="26" t="s">
        <v>2100</v>
      </c>
      <c r="E3" s="16"/>
    </row>
    <row r="4" spans="2:65">
      <c r="B4" s="2" t="s">
        <v>3</v>
      </c>
      <c r="C4" s="83" t="s">
        <v>196</v>
      </c>
      <c r="E4" s="16"/>
    </row>
    <row r="6" spans="2:65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3"/>
    </row>
    <row r="7" spans="2:65" ht="26.25" customHeight="1">
      <c r="B7" s="111" t="s">
        <v>93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3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186</v>
      </c>
      <c r="K8" s="28" t="s">
        <v>187</v>
      </c>
      <c r="L8" s="28" t="s">
        <v>56</v>
      </c>
      <c r="M8" s="28" t="s">
        <v>73</v>
      </c>
      <c r="N8" s="28" t="s">
        <v>57</v>
      </c>
      <c r="O8" s="34" t="s">
        <v>182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183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12425.31</v>
      </c>
      <c r="K11" s="7"/>
      <c r="L11" s="75">
        <v>1879.2060288193379</v>
      </c>
      <c r="M11" s="7"/>
      <c r="N11" s="76">
        <v>1</v>
      </c>
      <c r="O11" s="76">
        <v>1.6899999999999998E-2</v>
      </c>
      <c r="P11" s="35"/>
      <c r="BG11" s="16"/>
      <c r="BH11" s="19"/>
      <c r="BI11" s="16"/>
      <c r="BM11" s="16"/>
    </row>
    <row r="12" spans="2:65">
      <c r="B12" s="79" t="s">
        <v>204</v>
      </c>
      <c r="C12" s="16"/>
      <c r="D12" s="16"/>
      <c r="E12" s="16"/>
      <c r="J12" s="81">
        <v>0</v>
      </c>
      <c r="L12" s="81">
        <v>0</v>
      </c>
      <c r="N12" s="80">
        <v>0</v>
      </c>
      <c r="O12" s="80">
        <v>0</v>
      </c>
    </row>
    <row r="13" spans="2:65">
      <c r="B13" s="79" t="s">
        <v>1883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212</v>
      </c>
      <c r="C14" t="s">
        <v>212</v>
      </c>
      <c r="D14" s="16"/>
      <c r="E14" s="16"/>
      <c r="F14" t="s">
        <v>212</v>
      </c>
      <c r="G14" t="s">
        <v>212</v>
      </c>
      <c r="I14" t="s">
        <v>212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1884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212</v>
      </c>
      <c r="C16" t="s">
        <v>212</v>
      </c>
      <c r="D16" s="16"/>
      <c r="E16" s="16"/>
      <c r="F16" t="s">
        <v>212</v>
      </c>
      <c r="G16" t="s">
        <v>212</v>
      </c>
      <c r="I16" t="s">
        <v>212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0</v>
      </c>
      <c r="L17" s="81">
        <v>0</v>
      </c>
      <c r="N17" s="80">
        <v>0</v>
      </c>
      <c r="O17" s="80">
        <v>0</v>
      </c>
    </row>
    <row r="18" spans="2:15">
      <c r="B18" t="s">
        <v>212</v>
      </c>
      <c r="C18" t="s">
        <v>212</v>
      </c>
      <c r="D18" s="16"/>
      <c r="E18" s="16"/>
      <c r="F18" t="s">
        <v>212</v>
      </c>
      <c r="G18" t="s">
        <v>212</v>
      </c>
      <c r="I18" t="s">
        <v>212</v>
      </c>
      <c r="J18" s="77">
        <v>0</v>
      </c>
      <c r="K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848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212</v>
      </c>
      <c r="C20" t="s">
        <v>212</v>
      </c>
      <c r="D20" s="16"/>
      <c r="E20" s="16"/>
      <c r="F20" t="s">
        <v>212</v>
      </c>
      <c r="G20" t="s">
        <v>212</v>
      </c>
      <c r="I20" t="s">
        <v>212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224</v>
      </c>
      <c r="C21" s="16"/>
      <c r="D21" s="16"/>
      <c r="E21" s="16"/>
      <c r="J21" s="81">
        <v>12425.31</v>
      </c>
      <c r="L21" s="81">
        <v>1879.2060288193379</v>
      </c>
      <c r="N21" s="80">
        <v>1</v>
      </c>
      <c r="O21" s="80">
        <v>1.6899999999999998E-2</v>
      </c>
    </row>
    <row r="22" spans="2:15">
      <c r="B22" s="79" t="s">
        <v>1883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212</v>
      </c>
      <c r="C23" t="s">
        <v>212</v>
      </c>
      <c r="D23" s="16"/>
      <c r="E23" s="16"/>
      <c r="F23" t="s">
        <v>212</v>
      </c>
      <c r="G23" t="s">
        <v>212</v>
      </c>
      <c r="I23" t="s">
        <v>212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1884</v>
      </c>
      <c r="C24" s="16"/>
      <c r="D24" s="16"/>
      <c r="E24" s="16"/>
      <c r="J24" s="81">
        <v>10911.46</v>
      </c>
      <c r="L24" s="81">
        <v>1307.1013741200179</v>
      </c>
      <c r="N24" s="80">
        <v>0.6956</v>
      </c>
      <c r="O24" s="80">
        <v>1.18E-2</v>
      </c>
    </row>
    <row r="25" spans="2:15">
      <c r="B25" t="s">
        <v>1885</v>
      </c>
      <c r="C25" t="s">
        <v>1886</v>
      </c>
      <c r="D25" t="s">
        <v>123</v>
      </c>
      <c r="E25"/>
      <c r="F25" t="s">
        <v>1784</v>
      </c>
      <c r="G25" t="s">
        <v>852</v>
      </c>
      <c r="H25" t="s">
        <v>214</v>
      </c>
      <c r="I25" t="s">
        <v>110</v>
      </c>
      <c r="J25" s="77">
        <v>25.09</v>
      </c>
      <c r="K25" s="77">
        <v>106693.5924000003</v>
      </c>
      <c r="L25" s="77">
        <v>108.61693111679701</v>
      </c>
      <c r="M25" s="78">
        <v>0</v>
      </c>
      <c r="N25" s="78">
        <v>5.7799999999999997E-2</v>
      </c>
      <c r="O25" s="78">
        <v>1E-3</v>
      </c>
    </row>
    <row r="26" spans="2:15">
      <c r="B26" t="s">
        <v>1887</v>
      </c>
      <c r="C26" t="s">
        <v>1888</v>
      </c>
      <c r="D26" t="s">
        <v>123</v>
      </c>
      <c r="E26"/>
      <c r="F26" t="s">
        <v>1784</v>
      </c>
      <c r="G26" t="s">
        <v>862</v>
      </c>
      <c r="H26" t="s">
        <v>214</v>
      </c>
      <c r="I26" t="s">
        <v>106</v>
      </c>
      <c r="J26" s="77">
        <v>4.38</v>
      </c>
      <c r="K26" s="77">
        <v>1007522</v>
      </c>
      <c r="L26" s="77">
        <v>169.85430539640001</v>
      </c>
      <c r="M26" s="78">
        <v>0</v>
      </c>
      <c r="N26" s="78">
        <v>9.0399999999999994E-2</v>
      </c>
      <c r="O26" s="78">
        <v>1.5E-3</v>
      </c>
    </row>
    <row r="27" spans="2:15">
      <c r="B27" t="s">
        <v>1889</v>
      </c>
      <c r="C27" t="s">
        <v>1890</v>
      </c>
      <c r="D27" t="s">
        <v>123</v>
      </c>
      <c r="E27"/>
      <c r="F27" t="s">
        <v>1784</v>
      </c>
      <c r="G27" t="s">
        <v>1082</v>
      </c>
      <c r="H27" t="s">
        <v>214</v>
      </c>
      <c r="I27" t="s">
        <v>106</v>
      </c>
      <c r="J27" s="77">
        <v>103.25</v>
      </c>
      <c r="K27" s="77">
        <v>34735.449999999997</v>
      </c>
      <c r="L27" s="77">
        <v>138.04189132912501</v>
      </c>
      <c r="M27" s="78">
        <v>0</v>
      </c>
      <c r="N27" s="78">
        <v>7.3499999999999996E-2</v>
      </c>
      <c r="O27" s="78">
        <v>1.1999999999999999E-3</v>
      </c>
    </row>
    <row r="28" spans="2:15">
      <c r="B28" t="s">
        <v>1891</v>
      </c>
      <c r="C28" t="s">
        <v>1892</v>
      </c>
      <c r="D28" t="s">
        <v>123</v>
      </c>
      <c r="E28"/>
      <c r="F28" t="s">
        <v>1784</v>
      </c>
      <c r="G28" t="s">
        <v>1893</v>
      </c>
      <c r="H28" t="s">
        <v>214</v>
      </c>
      <c r="I28" t="s">
        <v>110</v>
      </c>
      <c r="J28" s="77">
        <v>24.11</v>
      </c>
      <c r="K28" s="77">
        <v>236239</v>
      </c>
      <c r="L28" s="77">
        <v>231.10393191675001</v>
      </c>
      <c r="M28" s="78">
        <v>0</v>
      </c>
      <c r="N28" s="78">
        <v>0.123</v>
      </c>
      <c r="O28" s="78">
        <v>2.0999999999999999E-3</v>
      </c>
    </row>
    <row r="29" spans="2:15">
      <c r="B29" t="s">
        <v>1894</v>
      </c>
      <c r="C29" t="s">
        <v>1895</v>
      </c>
      <c r="D29" t="s">
        <v>123</v>
      </c>
      <c r="E29"/>
      <c r="F29" t="s">
        <v>1784</v>
      </c>
      <c r="G29" t="s">
        <v>1896</v>
      </c>
      <c r="H29" t="s">
        <v>214</v>
      </c>
      <c r="I29" t="s">
        <v>106</v>
      </c>
      <c r="J29" s="77">
        <v>59.14</v>
      </c>
      <c r="K29" s="77">
        <v>122601.60000000001</v>
      </c>
      <c r="L29" s="77">
        <v>279.07785043775999</v>
      </c>
      <c r="M29" s="78">
        <v>0</v>
      </c>
      <c r="N29" s="78">
        <v>0.14849999999999999</v>
      </c>
      <c r="O29" s="78">
        <v>2.5000000000000001E-3</v>
      </c>
    </row>
    <row r="30" spans="2:15">
      <c r="B30" t="s">
        <v>1897</v>
      </c>
      <c r="C30" t="s">
        <v>1898</v>
      </c>
      <c r="D30" t="s">
        <v>123</v>
      </c>
      <c r="E30"/>
      <c r="F30" t="s">
        <v>1784</v>
      </c>
      <c r="G30" t="s">
        <v>1896</v>
      </c>
      <c r="H30" t="s">
        <v>214</v>
      </c>
      <c r="I30" t="s">
        <v>113</v>
      </c>
      <c r="J30" s="77">
        <v>10292.1</v>
      </c>
      <c r="K30" s="77">
        <v>132</v>
      </c>
      <c r="L30" s="77">
        <v>63.856264071600002</v>
      </c>
      <c r="M30" s="78">
        <v>0</v>
      </c>
      <c r="N30" s="78">
        <v>3.4000000000000002E-2</v>
      </c>
      <c r="O30" s="78">
        <v>5.9999999999999995E-4</v>
      </c>
    </row>
    <row r="31" spans="2:15">
      <c r="B31" t="s">
        <v>1899</v>
      </c>
      <c r="C31" t="s">
        <v>1900</v>
      </c>
      <c r="D31" t="s">
        <v>123</v>
      </c>
      <c r="E31"/>
      <c r="F31" t="s">
        <v>1784</v>
      </c>
      <c r="G31" t="s">
        <v>2885</v>
      </c>
      <c r="H31" t="s">
        <v>213</v>
      </c>
      <c r="I31" t="s">
        <v>113</v>
      </c>
      <c r="J31" s="77">
        <v>403.39</v>
      </c>
      <c r="K31" s="77">
        <v>16695.210000000017</v>
      </c>
      <c r="L31" s="77">
        <v>316.550199851586</v>
      </c>
      <c r="M31" s="78">
        <v>0</v>
      </c>
      <c r="N31" s="78">
        <v>0.16839999999999999</v>
      </c>
      <c r="O31" s="78">
        <v>2.8999999999999998E-3</v>
      </c>
    </row>
    <row r="32" spans="2:15">
      <c r="B32" s="79" t="s">
        <v>92</v>
      </c>
      <c r="C32" s="16"/>
      <c r="D32" s="16"/>
      <c r="E32" s="16"/>
      <c r="J32" s="81">
        <v>1513.85</v>
      </c>
      <c r="L32" s="81">
        <v>572.10465469932001</v>
      </c>
      <c r="N32" s="80">
        <v>0.3044</v>
      </c>
      <c r="O32" s="80">
        <v>5.1999999999999998E-3</v>
      </c>
    </row>
    <row r="33" spans="2:15">
      <c r="B33" t="s">
        <v>1901</v>
      </c>
      <c r="C33" t="s">
        <v>1902</v>
      </c>
      <c r="D33" t="s">
        <v>123</v>
      </c>
      <c r="E33"/>
      <c r="F33" t="s">
        <v>1752</v>
      </c>
      <c r="G33" t="s">
        <v>2885</v>
      </c>
      <c r="H33" t="s">
        <v>213</v>
      </c>
      <c r="I33" t="s">
        <v>106</v>
      </c>
      <c r="J33" s="77">
        <v>80.23</v>
      </c>
      <c r="K33" s="77">
        <v>20511</v>
      </c>
      <c r="L33" s="77">
        <v>63.339048929699999</v>
      </c>
      <c r="M33" s="78">
        <v>0</v>
      </c>
      <c r="N33" s="78">
        <v>3.3700000000000001E-2</v>
      </c>
      <c r="O33" s="78">
        <v>5.9999999999999995E-4</v>
      </c>
    </row>
    <row r="34" spans="2:15">
      <c r="B34" t="s">
        <v>1903</v>
      </c>
      <c r="C34" t="s">
        <v>1904</v>
      </c>
      <c r="D34" t="s">
        <v>123</v>
      </c>
      <c r="E34"/>
      <c r="F34" t="s">
        <v>1752</v>
      </c>
      <c r="G34" t="s">
        <v>2885</v>
      </c>
      <c r="H34" t="s">
        <v>213</v>
      </c>
      <c r="I34" t="s">
        <v>106</v>
      </c>
      <c r="J34" s="77">
        <v>451.11</v>
      </c>
      <c r="K34" s="77">
        <v>3717</v>
      </c>
      <c r="L34" s="77">
        <v>64.539103236299994</v>
      </c>
      <c r="M34" s="78">
        <v>0</v>
      </c>
      <c r="N34" s="78">
        <v>3.4299999999999997E-2</v>
      </c>
      <c r="O34" s="78">
        <v>5.9999999999999995E-4</v>
      </c>
    </row>
    <row r="35" spans="2:15">
      <c r="B35" t="s">
        <v>1905</v>
      </c>
      <c r="C35" t="s">
        <v>1906</v>
      </c>
      <c r="D35" t="s">
        <v>1907</v>
      </c>
      <c r="E35"/>
      <c r="F35" t="s">
        <v>1752</v>
      </c>
      <c r="G35" t="s">
        <v>2885</v>
      </c>
      <c r="H35" t="s">
        <v>213</v>
      </c>
      <c r="I35" t="s">
        <v>106</v>
      </c>
      <c r="J35" s="77">
        <v>982.51</v>
      </c>
      <c r="K35" s="77">
        <v>11746.8</v>
      </c>
      <c r="L35" s="77">
        <v>444.22650253332</v>
      </c>
      <c r="M35" s="78">
        <v>0</v>
      </c>
      <c r="N35" s="78">
        <v>0.2364</v>
      </c>
      <c r="O35" s="78">
        <v>4.0000000000000001E-3</v>
      </c>
    </row>
    <row r="36" spans="2:15">
      <c r="B36" s="79" t="s">
        <v>848</v>
      </c>
      <c r="C36" s="16"/>
      <c r="D36" s="16"/>
      <c r="E36" s="16"/>
      <c r="J36" s="81">
        <v>0</v>
      </c>
      <c r="L36" s="81">
        <v>0</v>
      </c>
      <c r="N36" s="80">
        <v>0</v>
      </c>
      <c r="O36" s="80">
        <v>0</v>
      </c>
    </row>
    <row r="37" spans="2:15">
      <c r="B37" t="s">
        <v>212</v>
      </c>
      <c r="C37" t="s">
        <v>212</v>
      </c>
      <c r="D37" s="16"/>
      <c r="E37" s="16"/>
      <c r="F37" t="s">
        <v>212</v>
      </c>
      <c r="G37" t="s">
        <v>212</v>
      </c>
      <c r="I37" t="s">
        <v>212</v>
      </c>
      <c r="J37" s="77">
        <v>0</v>
      </c>
      <c r="K37" s="77">
        <v>0</v>
      </c>
      <c r="L37" s="77">
        <v>0</v>
      </c>
      <c r="M37" s="78">
        <v>0</v>
      </c>
      <c r="N37" s="78">
        <v>0</v>
      </c>
      <c r="O37" s="78">
        <v>0</v>
      </c>
    </row>
    <row r="38" spans="2:15">
      <c r="B38" t="s">
        <v>226</v>
      </c>
      <c r="C38" s="16"/>
      <c r="D38" s="16"/>
      <c r="E38" s="16"/>
    </row>
    <row r="39" spans="2:15">
      <c r="B39" t="s">
        <v>312</v>
      </c>
      <c r="C39" s="16"/>
      <c r="D39" s="16"/>
      <c r="E39" s="16"/>
    </row>
    <row r="40" spans="2:15">
      <c r="B40" t="s">
        <v>313</v>
      </c>
      <c r="C40" s="16"/>
      <c r="D40" s="16"/>
      <c r="E40" s="16"/>
    </row>
    <row r="41" spans="2:15">
      <c r="B41" t="s">
        <v>314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 xr:uid="{00000000-0002-0000-0700-000000000000}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82">
        <v>45106</v>
      </c>
      <c r="E1" s="16"/>
    </row>
    <row r="2" spans="2:60">
      <c r="B2" s="2" t="s">
        <v>1</v>
      </c>
      <c r="C2" s="12" t="s">
        <v>2099</v>
      </c>
      <c r="E2" s="16"/>
    </row>
    <row r="3" spans="2:60">
      <c r="B3" s="2" t="s">
        <v>2</v>
      </c>
      <c r="C3" s="26" t="s">
        <v>2100</v>
      </c>
      <c r="E3" s="16"/>
    </row>
    <row r="4" spans="2:60">
      <c r="B4" s="2" t="s">
        <v>3</v>
      </c>
      <c r="C4" s="83" t="s">
        <v>196</v>
      </c>
      <c r="E4" s="16"/>
    </row>
    <row r="6" spans="2:60" ht="26.25" customHeight="1">
      <c r="B6" s="111" t="s">
        <v>68</v>
      </c>
      <c r="C6" s="112"/>
      <c r="D6" s="112"/>
      <c r="E6" s="112"/>
      <c r="F6" s="112"/>
      <c r="G6" s="112"/>
      <c r="H6" s="112"/>
      <c r="I6" s="112"/>
      <c r="J6" s="112"/>
      <c r="K6" s="112"/>
      <c r="L6" s="113"/>
    </row>
    <row r="7" spans="2:60" ht="26.25" customHeight="1">
      <c r="B7" s="111" t="s">
        <v>95</v>
      </c>
      <c r="C7" s="112"/>
      <c r="D7" s="112"/>
      <c r="E7" s="112"/>
      <c r="F7" s="112"/>
      <c r="G7" s="112"/>
      <c r="H7" s="112"/>
      <c r="I7" s="112"/>
      <c r="J7" s="112"/>
      <c r="K7" s="112"/>
      <c r="L7" s="113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186</v>
      </c>
      <c r="H8" s="28" t="s">
        <v>187</v>
      </c>
      <c r="I8" s="28" t="s">
        <v>56</v>
      </c>
      <c r="J8" s="28" t="s">
        <v>73</v>
      </c>
      <c r="K8" s="28" t="s">
        <v>57</v>
      </c>
      <c r="L8" s="28" t="s">
        <v>182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183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7050.78</v>
      </c>
      <c r="H11" s="7"/>
      <c r="I11" s="75">
        <v>0.79152942309999996</v>
      </c>
      <c r="J11" s="25"/>
      <c r="K11" s="76">
        <v>1</v>
      </c>
      <c r="L11" s="76">
        <v>0</v>
      </c>
      <c r="BC11" s="16"/>
      <c r="BD11" s="19"/>
      <c r="BE11" s="16"/>
      <c r="BG11" s="16"/>
    </row>
    <row r="12" spans="2:60">
      <c r="B12" s="79" t="s">
        <v>204</v>
      </c>
      <c r="D12" s="16"/>
      <c r="E12" s="16"/>
      <c r="G12" s="81">
        <v>6777.01</v>
      </c>
      <c r="I12" s="81">
        <v>0.58440742000000001</v>
      </c>
      <c r="K12" s="80">
        <v>0.73829999999999996</v>
      </c>
      <c r="L12" s="80">
        <v>0</v>
      </c>
    </row>
    <row r="13" spans="2:60">
      <c r="B13" s="79" t="s">
        <v>1908</v>
      </c>
      <c r="D13" s="16"/>
      <c r="E13" s="16"/>
      <c r="G13" s="81">
        <v>6777.01</v>
      </c>
      <c r="I13" s="81">
        <v>0.58440742000000001</v>
      </c>
      <c r="K13" s="80">
        <v>0.73829999999999996</v>
      </c>
      <c r="L13" s="80">
        <v>0</v>
      </c>
    </row>
    <row r="14" spans="2:60">
      <c r="B14" t="s">
        <v>1909</v>
      </c>
      <c r="C14" t="s">
        <v>1910</v>
      </c>
      <c r="D14" t="s">
        <v>100</v>
      </c>
      <c r="E14" t="s">
        <v>356</v>
      </c>
      <c r="F14" t="s">
        <v>102</v>
      </c>
      <c r="G14" s="77">
        <v>5342.38</v>
      </c>
      <c r="H14" s="77">
        <v>8.1999999999999993</v>
      </c>
      <c r="I14" s="77">
        <v>0.43807516000000002</v>
      </c>
      <c r="J14" s="78">
        <v>0</v>
      </c>
      <c r="K14" s="78">
        <v>0.55349999999999999</v>
      </c>
      <c r="L14" s="78">
        <v>0</v>
      </c>
    </row>
    <row r="15" spans="2:60">
      <c r="B15" t="s">
        <v>1911</v>
      </c>
      <c r="C15" t="s">
        <v>1912</v>
      </c>
      <c r="D15" t="s">
        <v>100</v>
      </c>
      <c r="E15" t="s">
        <v>129</v>
      </c>
      <c r="F15" t="s">
        <v>102</v>
      </c>
      <c r="G15" s="77">
        <v>1434.63</v>
      </c>
      <c r="H15" s="77">
        <v>10.199999999999999</v>
      </c>
      <c r="I15" s="77">
        <v>0.14633225999999999</v>
      </c>
      <c r="J15" s="78">
        <v>1E-4</v>
      </c>
      <c r="K15" s="78">
        <v>0.18490000000000001</v>
      </c>
      <c r="L15" s="78">
        <v>0</v>
      </c>
    </row>
    <row r="16" spans="2:60">
      <c r="B16" s="79" t="s">
        <v>224</v>
      </c>
      <c r="D16" s="16"/>
      <c r="E16" s="16"/>
      <c r="G16" s="81">
        <v>273.77</v>
      </c>
      <c r="I16" s="81">
        <v>0.20712200310000001</v>
      </c>
      <c r="K16" s="80">
        <v>0.26169999999999999</v>
      </c>
      <c r="L16" s="80">
        <v>0</v>
      </c>
    </row>
    <row r="17" spans="2:12">
      <c r="B17" s="79" t="s">
        <v>1913</v>
      </c>
      <c r="D17" s="16"/>
      <c r="E17" s="16"/>
      <c r="G17" s="81">
        <v>273.77</v>
      </c>
      <c r="I17" s="81">
        <v>0.20712200310000001</v>
      </c>
      <c r="K17" s="80">
        <v>0.26169999999999999</v>
      </c>
      <c r="L17" s="80">
        <v>0</v>
      </c>
    </row>
    <row r="18" spans="2:12">
      <c r="B18" t="s">
        <v>1914</v>
      </c>
      <c r="C18" t="s">
        <v>1915</v>
      </c>
      <c r="D18" t="s">
        <v>1567</v>
      </c>
      <c r="E18" t="s">
        <v>927</v>
      </c>
      <c r="F18" t="s">
        <v>106</v>
      </c>
      <c r="G18" s="77">
        <v>216.55</v>
      </c>
      <c r="H18" s="77">
        <v>23</v>
      </c>
      <c r="I18" s="77">
        <v>0.1917052185</v>
      </c>
      <c r="J18" s="78">
        <v>0</v>
      </c>
      <c r="K18" s="78">
        <v>0.2422</v>
      </c>
      <c r="L18" s="78">
        <v>0</v>
      </c>
    </row>
    <row r="19" spans="2:12">
      <c r="B19" t="s">
        <v>1916</v>
      </c>
      <c r="C19" t="s">
        <v>1917</v>
      </c>
      <c r="D19" t="s">
        <v>1563</v>
      </c>
      <c r="E19" t="s">
        <v>994</v>
      </c>
      <c r="F19" t="s">
        <v>106</v>
      </c>
      <c r="G19" s="77">
        <v>57.22</v>
      </c>
      <c r="H19" s="77">
        <v>7</v>
      </c>
      <c r="I19" s="77">
        <v>1.54167846E-2</v>
      </c>
      <c r="J19" s="78">
        <v>0</v>
      </c>
      <c r="K19" s="78">
        <v>1.95E-2</v>
      </c>
      <c r="L19" s="78">
        <v>0</v>
      </c>
    </row>
    <row r="20" spans="2:12">
      <c r="B20" t="s">
        <v>226</v>
      </c>
      <c r="D20" s="16"/>
      <c r="E20" s="16"/>
    </row>
    <row r="21" spans="2:12">
      <c r="B21" t="s">
        <v>312</v>
      </c>
      <c r="D21" s="16"/>
      <c r="E21" s="16"/>
    </row>
    <row r="22" spans="2:12">
      <c r="B22" t="s">
        <v>313</v>
      </c>
      <c r="D22" s="16"/>
      <c r="E22" s="16"/>
    </row>
    <row r="23" spans="2:12">
      <c r="B23" t="s">
        <v>314</v>
      </c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 xr:uid="{00000000-0002-0000-0800-000000000000}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2023-12-04T08:34:44Z</dcterms:modified>
</cp:coreProperties>
</file>