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36C1A182-E4EE-4801-A25F-D01E6D42D527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'!$B$7:$K$610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1" l="1"/>
  <c r="I10" i="81" s="1"/>
  <c r="C43" i="88"/>
  <c r="P33" i="78"/>
  <c r="P12" i="78"/>
  <c r="J12" i="72"/>
  <c r="J11" i="72" s="1"/>
  <c r="L183" i="62"/>
  <c r="L184" i="62"/>
  <c r="L211" i="62"/>
  <c r="L13" i="62"/>
  <c r="L111" i="62"/>
  <c r="J12" i="81" l="1"/>
  <c r="C37" i="88"/>
  <c r="J13" i="81"/>
  <c r="J11" i="81"/>
  <c r="L12" i="72"/>
  <c r="L13" i="72"/>
  <c r="J10" i="81"/>
  <c r="P11" i="78"/>
  <c r="P10" i="78" s="1"/>
  <c r="C33" i="88" s="1"/>
  <c r="L12" i="62"/>
  <c r="L11" i="62" s="1"/>
  <c r="C16" i="88" s="1"/>
  <c r="R13" i="61" l="1"/>
  <c r="R12" i="61" s="1"/>
  <c r="R11" i="61" s="1"/>
  <c r="C15" i="88" s="1"/>
  <c r="J12" i="58" l="1"/>
  <c r="J20" i="58"/>
  <c r="J11" i="58" s="1"/>
  <c r="J52" i="58"/>
  <c r="J51" i="58" s="1"/>
  <c r="C23" i="88"/>
  <c r="C12" i="8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292" i="76"/>
  <c r="J291" i="76"/>
  <c r="J290" i="76"/>
  <c r="J289" i="76"/>
  <c r="J288" i="76"/>
  <c r="J287" i="76"/>
  <c r="J286" i="76"/>
  <c r="J285" i="76"/>
  <c r="J284" i="76"/>
  <c r="J283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5" i="74"/>
  <c r="K14" i="74"/>
  <c r="K13" i="74"/>
  <c r="K12" i="74"/>
  <c r="K11" i="74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1" i="73"/>
  <c r="J30" i="73"/>
  <c r="J29" i="73"/>
  <c r="J28" i="73"/>
  <c r="J26" i="73"/>
  <c r="J25" i="73"/>
  <c r="J23" i="73"/>
  <c r="J22" i="73"/>
  <c r="J21" i="73"/>
  <c r="J20" i="73"/>
  <c r="J18" i="73"/>
  <c r="J17" i="73"/>
  <c r="J16" i="73"/>
  <c r="J14" i="73"/>
  <c r="J13" i="73"/>
  <c r="J12" i="73"/>
  <c r="J11" i="73"/>
  <c r="L20" i="72"/>
  <c r="L19" i="72"/>
  <c r="L18" i="72"/>
  <c r="L17" i="72"/>
  <c r="L16" i="72"/>
  <c r="L15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15" i="64"/>
  <c r="N14" i="64"/>
  <c r="N13" i="64"/>
  <c r="N12" i="64"/>
  <c r="N11" i="64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285" i="61"/>
  <c r="T284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0" i="58" l="1"/>
  <c r="K52" i="58" s="1"/>
  <c r="K11" i="58"/>
  <c r="K51" i="58"/>
  <c r="K46" i="58" l="1"/>
  <c r="K40" i="58"/>
  <c r="K33" i="58"/>
  <c r="K27" i="58"/>
  <c r="K21" i="58"/>
  <c r="K14" i="58"/>
  <c r="K54" i="58"/>
  <c r="K45" i="58"/>
  <c r="K39" i="58"/>
  <c r="K32" i="58"/>
  <c r="K26" i="58"/>
  <c r="K20" i="58"/>
  <c r="K13" i="58"/>
  <c r="K43" i="58"/>
  <c r="K36" i="58"/>
  <c r="K30" i="58"/>
  <c r="K17" i="58"/>
  <c r="K48" i="58"/>
  <c r="K35" i="58"/>
  <c r="K23" i="58"/>
  <c r="K10" i="58"/>
  <c r="K47" i="58"/>
  <c r="K41" i="58"/>
  <c r="K34" i="58"/>
  <c r="K28" i="58"/>
  <c r="K15" i="58"/>
  <c r="C11" i="88"/>
  <c r="C10" i="88" s="1"/>
  <c r="C42" i="88" s="1"/>
  <c r="R208" i="78" s="1"/>
  <c r="K53" i="58"/>
  <c r="K44" i="58"/>
  <c r="K37" i="58"/>
  <c r="K31" i="58"/>
  <c r="K25" i="58"/>
  <c r="K18" i="58"/>
  <c r="K12" i="58"/>
  <c r="K49" i="58"/>
  <c r="K24" i="58"/>
  <c r="K42" i="58"/>
  <c r="K29" i="58"/>
  <c r="K16" i="58"/>
  <c r="K38" i="58"/>
  <c r="K22" i="58"/>
  <c r="L32" i="58"/>
  <c r="R312" i="78"/>
  <c r="R67" i="78"/>
  <c r="R132" i="78"/>
  <c r="K173" i="76"/>
  <c r="K48" i="73"/>
  <c r="R310" i="78"/>
  <c r="R225" i="78"/>
  <c r="D33" i="88"/>
  <c r="R305" i="78"/>
  <c r="R248" i="78"/>
  <c r="R134" i="78"/>
  <c r="R85" i="78"/>
  <c r="R78" i="78"/>
  <c r="R39" i="78"/>
  <c r="K258" i="76"/>
  <c r="K148" i="76"/>
  <c r="K11" i="76"/>
  <c r="K21" i="73"/>
  <c r="K115" i="76"/>
  <c r="O247" i="62"/>
  <c r="K56" i="73"/>
  <c r="O83" i="62"/>
  <c r="U246" i="61"/>
  <c r="U202" i="61"/>
  <c r="D37" i="88"/>
  <c r="D20" i="88"/>
  <c r="R341" i="78"/>
  <c r="R302" i="78"/>
  <c r="R263" i="78"/>
  <c r="R223" i="78"/>
  <c r="R82" i="78"/>
  <c r="R342" i="78"/>
  <c r="R206" i="78"/>
  <c r="K284" i="76"/>
  <c r="K243" i="76"/>
  <c r="K273" i="76"/>
  <c r="M11" i="72"/>
  <c r="K235" i="76"/>
  <c r="R21" i="78"/>
  <c r="K223" i="76"/>
  <c r="O71" i="62"/>
  <c r="N15" i="63"/>
  <c r="O69" i="62"/>
  <c r="L35" i="58"/>
  <c r="R334" i="78"/>
  <c r="R210" i="78"/>
  <c r="R250" i="78"/>
  <c r="R172" i="78"/>
  <c r="R133" i="78"/>
  <c r="R321" i="78"/>
  <c r="R188" i="78"/>
  <c r="R108" i="78"/>
  <c r="R209" i="78"/>
  <c r="K185" i="76"/>
  <c r="K131" i="76"/>
  <c r="K60" i="73"/>
  <c r="K165" i="76"/>
  <c r="K168" i="76"/>
  <c r="L11" i="66"/>
  <c r="O206" i="62"/>
  <c r="K12" i="67"/>
  <c r="U112" i="61"/>
  <c r="U37" i="61"/>
  <c r="R174" i="78"/>
  <c r="R194" i="78"/>
  <c r="R176" i="78"/>
  <c r="K36" i="76"/>
  <c r="R273" i="78"/>
  <c r="R31" i="78"/>
  <c r="O11" i="64"/>
  <c r="O136" i="62"/>
  <c r="O224" i="62"/>
  <c r="U104" i="61"/>
  <c r="R319" i="78"/>
  <c r="R240" i="78"/>
  <c r="R320" i="78"/>
  <c r="R157" i="78"/>
  <c r="R294" i="78"/>
  <c r="R159" i="78"/>
  <c r="R100" i="78"/>
  <c r="R54" i="78"/>
  <c r="K281" i="76"/>
  <c r="R92" i="78"/>
  <c r="K195" i="76"/>
  <c r="K81" i="76"/>
  <c r="K162" i="76"/>
  <c r="K61" i="76"/>
  <c r="N60" i="63"/>
  <c r="K138" i="76"/>
  <c r="N46" i="63"/>
  <c r="O151" i="62"/>
  <c r="L16" i="58"/>
  <c r="R316" i="78"/>
  <c r="R317" i="78"/>
  <c r="R278" i="78"/>
  <c r="R193" i="78"/>
  <c r="R97" i="78"/>
  <c r="R58" i="78"/>
  <c r="L25" i="58"/>
  <c r="R129" i="78"/>
  <c r="K209" i="76"/>
  <c r="K155" i="76"/>
  <c r="K166" i="76"/>
  <c r="R24" i="78"/>
  <c r="K133" i="76"/>
  <c r="K25" i="76"/>
  <c r="K73" i="76"/>
  <c r="K53" i="76"/>
  <c r="K157" i="76"/>
  <c r="O28" i="62"/>
  <c r="K263" i="76"/>
  <c r="R110" i="78"/>
  <c r="R38" i="78"/>
  <c r="K170" i="76"/>
  <c r="K146" i="76"/>
  <c r="K213" i="76"/>
  <c r="L13" i="74"/>
  <c r="K45" i="73"/>
  <c r="K17" i="73"/>
  <c r="K264" i="76"/>
  <c r="K118" i="76"/>
  <c r="K34" i="73"/>
  <c r="K241" i="76"/>
  <c r="K23" i="73"/>
  <c r="O244" i="62"/>
  <c r="K59" i="76"/>
  <c r="L15" i="66"/>
  <c r="N43" i="63"/>
  <c r="O231" i="62"/>
  <c r="O138" i="62"/>
  <c r="O17" i="62"/>
  <c r="O131" i="62"/>
  <c r="L18" i="65"/>
  <c r="U157" i="61"/>
  <c r="U69" i="61"/>
  <c r="O64" i="62"/>
  <c r="M13" i="72"/>
  <c r="L29" i="58"/>
  <c r="R283" i="78"/>
  <c r="R258" i="78"/>
  <c r="R299" i="78"/>
  <c r="R269" i="78"/>
  <c r="R244" i="78"/>
  <c r="L31" i="58"/>
  <c r="R303" i="78"/>
  <c r="R103" i="78"/>
  <c r="R242" i="78"/>
  <c r="R147" i="78"/>
  <c r="R111" i="78"/>
  <c r="R81" i="78"/>
  <c r="R12" i="78"/>
  <c r="R22" i="78"/>
  <c r="K191" i="76"/>
  <c r="K113" i="76"/>
  <c r="K202" i="76"/>
  <c r="K54" i="76"/>
  <c r="M17" i="72"/>
  <c r="K242" i="76"/>
  <c r="K169" i="76"/>
  <c r="R10" i="78"/>
  <c r="K236" i="76"/>
  <c r="K127" i="76"/>
  <c r="K43" i="76"/>
  <c r="R191" i="78"/>
  <c r="K34" i="76"/>
  <c r="K229" i="76"/>
  <c r="O211" i="62"/>
  <c r="O171" i="62"/>
  <c r="O77" i="62"/>
  <c r="K153" i="76"/>
  <c r="O236" i="62"/>
  <c r="U231" i="61"/>
  <c r="U137" i="61"/>
  <c r="U244" i="61"/>
  <c r="N12" i="63"/>
  <c r="L11" i="58"/>
  <c r="K109" i="76"/>
  <c r="K62" i="73"/>
  <c r="K16" i="67"/>
  <c r="N66" i="63"/>
  <c r="K174" i="76"/>
  <c r="K62" i="76"/>
  <c r="N67" i="63"/>
  <c r="O104" i="62"/>
  <c r="O125" i="62"/>
  <c r="O41" i="62"/>
  <c r="O25" i="62"/>
  <c r="U195" i="61"/>
  <c r="O49" i="62"/>
  <c r="U217" i="61"/>
  <c r="D31" i="88"/>
  <c r="L13" i="58"/>
  <c r="R328" i="78"/>
  <c r="R189" i="78"/>
  <c r="L30" i="58"/>
  <c r="R314" i="78"/>
  <c r="R205" i="78"/>
  <c r="R175" i="78"/>
  <c r="R151" i="78"/>
  <c r="R167" i="78"/>
  <c r="R94" i="78"/>
  <c r="R64" i="78"/>
  <c r="L15" i="58"/>
  <c r="R126" i="78"/>
  <c r="R96" i="78"/>
  <c r="R17" i="78"/>
  <c r="R56" i="78"/>
  <c r="K261" i="76"/>
  <c r="K237" i="76"/>
  <c r="K206" i="76"/>
  <c r="K250" i="76"/>
  <c r="K159" i="76"/>
  <c r="K99" i="76"/>
  <c r="K57" i="73"/>
  <c r="K25" i="73"/>
  <c r="K290" i="76"/>
  <c r="K227" i="76"/>
  <c r="K154" i="76"/>
  <c r="K92" i="76"/>
  <c r="K52" i="73"/>
  <c r="K55" i="73"/>
  <c r="N63" i="63"/>
  <c r="N25" i="63"/>
  <c r="K35" i="73"/>
  <c r="K160" i="76"/>
  <c r="L22" i="66"/>
  <c r="O144" i="62"/>
  <c r="O101" i="62"/>
  <c r="K49" i="76"/>
  <c r="O118" i="62"/>
  <c r="S14" i="71"/>
  <c r="O163" i="62"/>
  <c r="U281" i="61"/>
  <c r="R282" i="78"/>
  <c r="U97" i="61"/>
  <c r="U33" i="61"/>
  <c r="O53" i="62"/>
  <c r="U271" i="61"/>
  <c r="U134" i="61"/>
  <c r="U80" i="61"/>
  <c r="U182" i="61"/>
  <c r="U12" i="61"/>
  <c r="U284" i="61"/>
  <c r="D21" i="88"/>
  <c r="L23" i="58"/>
  <c r="R325" i="78"/>
  <c r="R252" i="78"/>
  <c r="R234" i="78"/>
  <c r="R216" i="78"/>
  <c r="R198" i="78"/>
  <c r="D38" i="88"/>
  <c r="D23" i="88"/>
  <c r="R329" i="78"/>
  <c r="R311" i="78"/>
  <c r="R293" i="78"/>
  <c r="R220" i="78"/>
  <c r="R184" i="78"/>
  <c r="R148" i="78"/>
  <c r="R339" i="78"/>
  <c r="R285" i="78"/>
  <c r="R177" i="78"/>
  <c r="R73" i="78"/>
  <c r="R137" i="78"/>
  <c r="R333" i="78"/>
  <c r="R279" i="78"/>
  <c r="R105" i="78"/>
  <c r="R69" i="78"/>
  <c r="R51" i="78"/>
  <c r="R318" i="78"/>
  <c r="R143" i="78"/>
  <c r="R83" i="78"/>
  <c r="K234" i="76"/>
  <c r="K215" i="76"/>
  <c r="K197" i="76"/>
  <c r="K161" i="76"/>
  <c r="K107" i="76"/>
  <c r="K184" i="76"/>
  <c r="K130" i="76"/>
  <c r="K60" i="76"/>
  <c r="K24" i="76"/>
  <c r="K72" i="73"/>
  <c r="R71" i="78"/>
  <c r="K260" i="76"/>
  <c r="K205" i="76"/>
  <c r="K151" i="76"/>
  <c r="K201" i="76"/>
  <c r="K101" i="76"/>
  <c r="R218" i="78"/>
  <c r="R25" i="78"/>
  <c r="K217" i="76"/>
  <c r="K150" i="76"/>
  <c r="N78" i="63"/>
  <c r="N48" i="63"/>
  <c r="O226" i="62"/>
  <c r="O201" i="62"/>
  <c r="L28" i="58"/>
  <c r="K120" i="76"/>
  <c r="K18" i="76"/>
  <c r="N23" i="63"/>
  <c r="O227" i="62"/>
  <c r="O192" i="62"/>
  <c r="O190" i="62"/>
  <c r="O81" i="62"/>
  <c r="K38" i="76"/>
  <c r="N53" i="63"/>
  <c r="O178" i="62"/>
  <c r="N47" i="63"/>
  <c r="O34" i="62"/>
  <c r="U170" i="61"/>
  <c r="U116" i="61"/>
  <c r="O137" i="62"/>
  <c r="O45" i="62"/>
  <c r="U153" i="61"/>
  <c r="U19" i="61"/>
  <c r="O61" i="62"/>
  <c r="U169" i="61"/>
  <c r="U227" i="61"/>
  <c r="U154" i="61"/>
  <c r="U21" i="61"/>
  <c r="U208" i="61"/>
  <c r="K74" i="76"/>
  <c r="L20" i="58"/>
  <c r="R340" i="78"/>
  <c r="R322" i="78"/>
  <c r="R286" i="78"/>
  <c r="R231" i="78"/>
  <c r="D26" i="88"/>
  <c r="L24" i="58"/>
  <c r="R308" i="78"/>
  <c r="R272" i="78"/>
  <c r="R253" i="78"/>
  <c r="R163" i="78"/>
  <c r="R145" i="78"/>
  <c r="D19" i="88"/>
  <c r="R131" i="78"/>
  <c r="R170" i="78"/>
  <c r="R106" i="78"/>
  <c r="R88" i="78"/>
  <c r="L34" i="58"/>
  <c r="R324" i="78"/>
  <c r="R270" i="78"/>
  <c r="R84" i="78"/>
  <c r="R66" i="78"/>
  <c r="R29" i="78"/>
  <c r="R11" i="78"/>
  <c r="R128" i="78"/>
  <c r="R171" i="78"/>
  <c r="K279" i="76"/>
  <c r="K194" i="76"/>
  <c r="K176" i="76"/>
  <c r="K158" i="76"/>
  <c r="K232" i="76"/>
  <c r="K177" i="76"/>
  <c r="K123" i="76"/>
  <c r="K93" i="76"/>
  <c r="K20" i="76"/>
  <c r="K51" i="73"/>
  <c r="M20" i="72"/>
  <c r="K253" i="76"/>
  <c r="K198" i="76"/>
  <c r="R254" i="78"/>
  <c r="K136" i="76"/>
  <c r="R107" i="78"/>
  <c r="K58" i="76"/>
  <c r="K70" i="73"/>
  <c r="K132" i="76"/>
  <c r="L11" i="74"/>
  <c r="S35" i="71"/>
  <c r="N19" i="63"/>
  <c r="O222" i="62"/>
  <c r="O199" i="62"/>
  <c r="K178" i="76"/>
  <c r="K106" i="76"/>
  <c r="L12" i="74"/>
  <c r="O15" i="64"/>
  <c r="O223" i="62"/>
  <c r="O123" i="62"/>
  <c r="O95" i="62"/>
  <c r="O70" i="62"/>
  <c r="N34" i="63"/>
  <c r="O164" i="62"/>
  <c r="N38" i="63"/>
  <c r="O127" i="62"/>
  <c r="O31" i="62"/>
  <c r="U261" i="61"/>
  <c r="U65" i="61"/>
  <c r="U241" i="61"/>
  <c r="U78" i="61"/>
  <c r="U135" i="61"/>
  <c r="U13" i="61"/>
  <c r="O24" i="62"/>
  <c r="O229" i="62"/>
  <c r="U172" i="61"/>
  <c r="S26" i="71"/>
  <c r="L24" i="66"/>
  <c r="N54" i="63"/>
  <c r="O234" i="62"/>
  <c r="O213" i="62"/>
  <c r="K64" i="73"/>
  <c r="M15" i="72"/>
  <c r="R168" i="78"/>
  <c r="K37" i="76"/>
  <c r="K38" i="73"/>
  <c r="S13" i="71"/>
  <c r="L12" i="66"/>
  <c r="O245" i="62"/>
  <c r="O197" i="62"/>
  <c r="O156" i="62"/>
  <c r="O89" i="62"/>
  <c r="O68" i="62"/>
  <c r="O172" i="62"/>
  <c r="N71" i="63"/>
  <c r="O157" i="62"/>
  <c r="O60" i="62"/>
  <c r="O26" i="62"/>
  <c r="K56" i="76"/>
  <c r="O215" i="62"/>
  <c r="O116" i="62"/>
  <c r="U225" i="61"/>
  <c r="U192" i="61"/>
  <c r="U158" i="61"/>
  <c r="O39" i="62"/>
  <c r="U205" i="61"/>
  <c r="U103" i="61"/>
  <c r="U239" i="61"/>
  <c r="O240" i="62"/>
  <c r="R25" i="59"/>
  <c r="O140" i="62"/>
  <c r="O130" i="62"/>
  <c r="L48" i="58"/>
  <c r="U273" i="61"/>
  <c r="U57" i="61"/>
  <c r="L37" i="58"/>
  <c r="K254" i="76"/>
  <c r="K199" i="76"/>
  <c r="K44" i="73"/>
  <c r="L21" i="66"/>
  <c r="L12" i="65"/>
  <c r="N13" i="63"/>
  <c r="O230" i="62"/>
  <c r="O209" i="62"/>
  <c r="S24" i="71"/>
  <c r="R113" i="78"/>
  <c r="K196" i="76"/>
  <c r="K142" i="76"/>
  <c r="K30" i="73"/>
  <c r="N70" i="63"/>
  <c r="N49" i="63"/>
  <c r="O195" i="62"/>
  <c r="O174" i="62"/>
  <c r="O153" i="62"/>
  <c r="K61" i="73"/>
  <c r="O161" i="62"/>
  <c r="O88" i="62"/>
  <c r="K207" i="76"/>
  <c r="O139" i="62"/>
  <c r="O23" i="62"/>
  <c r="K40" i="73"/>
  <c r="N56" i="63"/>
  <c r="O189" i="62"/>
  <c r="O43" i="62"/>
  <c r="U189" i="61"/>
  <c r="U119" i="61"/>
  <c r="U86" i="61"/>
  <c r="U53" i="61"/>
  <c r="U96" i="61"/>
  <c r="U232" i="61"/>
  <c r="K193" i="76"/>
  <c r="U45" i="61"/>
  <c r="R13" i="59"/>
  <c r="O85" i="62"/>
  <c r="L39" i="58"/>
  <c r="U199" i="61"/>
  <c r="U36" i="61"/>
  <c r="L41" i="58"/>
  <c r="K55" i="76"/>
  <c r="M18" i="72"/>
  <c r="K14" i="67"/>
  <c r="N58" i="63"/>
  <c r="N40" i="63"/>
  <c r="N20" i="63"/>
  <c r="O184" i="62"/>
  <c r="O165" i="62"/>
  <c r="O147" i="62"/>
  <c r="O129" i="62"/>
  <c r="O74" i="62"/>
  <c r="S34" i="71"/>
  <c r="O154" i="62"/>
  <c r="K65" i="73"/>
  <c r="L13" i="66"/>
  <c r="N44" i="63"/>
  <c r="O38" i="62"/>
  <c r="U282" i="61"/>
  <c r="K211" i="76"/>
  <c r="O186" i="62"/>
  <c r="L16" i="66"/>
  <c r="O170" i="62"/>
  <c r="O79" i="62"/>
  <c r="U264" i="61"/>
  <c r="U234" i="61"/>
  <c r="U210" i="61"/>
  <c r="U101" i="61"/>
  <c r="U71" i="61"/>
  <c r="U47" i="61"/>
  <c r="O176" i="62"/>
  <c r="U139" i="61"/>
  <c r="R150" i="78"/>
  <c r="U148" i="61"/>
  <c r="K15" i="67"/>
  <c r="U262" i="61"/>
  <c r="U190" i="61"/>
  <c r="R16" i="59"/>
  <c r="K85" i="76"/>
  <c r="O33" i="62"/>
  <c r="U236" i="61"/>
  <c r="U120" i="61"/>
  <c r="U123" i="61"/>
  <c r="U15" i="61"/>
  <c r="L45" i="58"/>
  <c r="O18" i="62"/>
  <c r="U43" i="61"/>
  <c r="U136" i="61"/>
  <c r="L53" i="58"/>
  <c r="U64" i="61"/>
  <c r="U17" i="61"/>
  <c r="L51" i="58"/>
  <c r="U233" i="61"/>
  <c r="U142" i="61"/>
  <c r="U16" i="61"/>
  <c r="L49" i="58"/>
  <c r="O100" i="62"/>
  <c r="U193" i="61"/>
  <c r="O218" i="62"/>
  <c r="U185" i="61"/>
  <c r="U58" i="61"/>
  <c r="R18" i="59"/>
  <c r="U90" i="61"/>
  <c r="K58" i="73"/>
  <c r="U256" i="61"/>
  <c r="U39" i="61"/>
  <c r="U184" i="61"/>
  <c r="L47" i="58"/>
  <c r="O183" i="62"/>
  <c r="O128" i="62"/>
  <c r="O73" i="62"/>
  <c r="O32" i="62"/>
  <c r="U268" i="61"/>
  <c r="K103" i="76"/>
  <c r="K22" i="73"/>
  <c r="O94" i="62"/>
  <c r="K189" i="76"/>
  <c r="O13" i="64"/>
  <c r="N28" i="63"/>
  <c r="O152" i="62"/>
  <c r="O97" i="62"/>
  <c r="O59" i="62"/>
  <c r="O22" i="62"/>
  <c r="U258" i="61"/>
  <c r="U240" i="61"/>
  <c r="U222" i="61"/>
  <c r="U204" i="61"/>
  <c r="U149" i="61"/>
  <c r="U131" i="61"/>
  <c r="U113" i="61"/>
  <c r="U95" i="61"/>
  <c r="U77" i="61"/>
  <c r="K19" i="76"/>
  <c r="O67" i="62"/>
  <c r="O12" i="62"/>
  <c r="U230" i="61"/>
  <c r="U121" i="61"/>
  <c r="U138" i="61"/>
  <c r="N41" i="63"/>
  <c r="U196" i="61"/>
  <c r="O173" i="62"/>
  <c r="U206" i="61"/>
  <c r="N59" i="63"/>
  <c r="O112" i="62"/>
  <c r="U171" i="61"/>
  <c r="U117" i="61"/>
  <c r="U63" i="61"/>
  <c r="R22" i="59"/>
  <c r="O194" i="62"/>
  <c r="O52" i="62"/>
  <c r="U270" i="61"/>
  <c r="U218" i="61"/>
  <c r="L21" i="65"/>
  <c r="O75" i="62"/>
  <c r="U166" i="61"/>
  <c r="U94" i="61"/>
  <c r="U24" i="61"/>
  <c r="O36" i="62"/>
  <c r="U242" i="61"/>
  <c r="U133" i="61"/>
  <c r="U61" i="61"/>
  <c r="O200" i="62"/>
  <c r="U29" i="61"/>
  <c r="O78" i="62"/>
  <c r="U118" i="61"/>
  <c r="U209" i="61"/>
  <c r="U46" i="61"/>
  <c r="O175" i="62"/>
  <c r="O121" i="62"/>
  <c r="O48" i="62"/>
  <c r="O29" i="62"/>
  <c r="O11" i="62"/>
  <c r="K82" i="76"/>
  <c r="O142" i="62"/>
  <c r="O87" i="62"/>
  <c r="K135" i="76"/>
  <c r="M19" i="72"/>
  <c r="O198" i="62"/>
  <c r="O145" i="62"/>
  <c r="O90" i="62"/>
  <c r="O56" i="62"/>
  <c r="O37" i="62"/>
  <c r="U255" i="61"/>
  <c r="U237" i="61"/>
  <c r="U219" i="61"/>
  <c r="U201" i="61"/>
  <c r="U164" i="61"/>
  <c r="U128" i="61"/>
  <c r="U110" i="61"/>
  <c r="U92" i="61"/>
  <c r="U56" i="61"/>
  <c r="U38" i="61"/>
  <c r="O58" i="62"/>
  <c r="U276" i="61"/>
  <c r="U168" i="61"/>
  <c r="U114" i="61"/>
  <c r="U60" i="61"/>
  <c r="O185" i="62"/>
  <c r="U27" i="61"/>
  <c r="O103" i="62"/>
  <c r="U188" i="61"/>
  <c r="K226" i="76"/>
  <c r="U215" i="61"/>
  <c r="U160" i="61"/>
  <c r="U106" i="61"/>
  <c r="U52" i="61"/>
  <c r="U22" i="61"/>
  <c r="O155" i="62"/>
  <c r="O42" i="62"/>
  <c r="U265" i="61"/>
  <c r="U211" i="61"/>
  <c r="U55" i="61"/>
  <c r="U250" i="61"/>
  <c r="U159" i="61"/>
  <c r="U87" i="61"/>
  <c r="R12" i="59"/>
  <c r="K31" i="73"/>
  <c r="U224" i="61"/>
  <c r="U126" i="61"/>
  <c r="L20" i="66"/>
  <c r="O148" i="62"/>
  <c r="U147" i="61"/>
  <c r="U238" i="61"/>
  <c r="R11" i="59"/>
  <c r="U165" i="61"/>
  <c r="U26" i="61"/>
  <c r="D11" i="88"/>
  <c r="R331" i="78" l="1"/>
  <c r="R169" i="78"/>
  <c r="K291" i="76"/>
  <c r="K187" i="76"/>
  <c r="R186" i="78"/>
  <c r="R142" i="78"/>
  <c r="D42" i="88"/>
  <c r="R47" i="78"/>
  <c r="K66" i="76"/>
  <c r="K89" i="76"/>
  <c r="O235" i="62"/>
  <c r="L52" i="58"/>
  <c r="R222" i="78"/>
  <c r="R178" i="78"/>
  <c r="R43" i="78"/>
  <c r="R236" i="78"/>
  <c r="K105" i="76"/>
  <c r="K172" i="76"/>
  <c r="S27" i="71"/>
  <c r="U42" i="61"/>
  <c r="R255" i="78"/>
  <c r="R211" i="78"/>
  <c r="R76" i="78"/>
  <c r="R20" i="78"/>
  <c r="K257" i="76"/>
  <c r="R135" i="78"/>
  <c r="K247" i="76"/>
  <c r="U143" i="61"/>
  <c r="R247" i="78"/>
  <c r="R119" i="78"/>
  <c r="K129" i="76"/>
  <c r="O168" i="62"/>
  <c r="U130" i="61"/>
  <c r="L21" i="58"/>
  <c r="R156" i="78"/>
  <c r="R261" i="78"/>
  <c r="R15" i="78"/>
  <c r="K27" i="76"/>
  <c r="K41" i="73"/>
  <c r="O141" i="62"/>
  <c r="O158" i="62"/>
  <c r="L17" i="58"/>
  <c r="R149" i="78"/>
  <c r="R251" i="78"/>
  <c r="K268" i="76"/>
  <c r="K17" i="76"/>
  <c r="S23" i="71"/>
  <c r="O117" i="62"/>
  <c r="U115" i="61"/>
  <c r="R34" i="78"/>
  <c r="K116" i="76"/>
  <c r="K33" i="76"/>
  <c r="K180" i="76"/>
  <c r="K40" i="76"/>
  <c r="L19" i="65"/>
  <c r="K233" i="76"/>
  <c r="O180" i="62"/>
  <c r="O102" i="62"/>
  <c r="U140" i="61"/>
  <c r="S17" i="71"/>
  <c r="R337" i="78"/>
  <c r="D17" i="88"/>
  <c r="R214" i="78"/>
  <c r="R212" i="78"/>
  <c r="R315" i="78"/>
  <c r="R26" i="78"/>
  <c r="K246" i="76"/>
  <c r="K277" i="76"/>
  <c r="K66" i="73"/>
  <c r="R161" i="78"/>
  <c r="S32" i="71"/>
  <c r="N42" i="63"/>
  <c r="K80" i="76"/>
  <c r="O120" i="62"/>
  <c r="K271" i="76"/>
  <c r="U35" i="61"/>
  <c r="O55" i="62"/>
  <c r="K186" i="76"/>
  <c r="O219" i="62"/>
  <c r="K11" i="67"/>
  <c r="K64" i="76"/>
  <c r="K68" i="73"/>
  <c r="U174" i="61"/>
  <c r="U32" i="61"/>
  <c r="R243" i="78"/>
  <c r="R246" i="78"/>
  <c r="R112" i="78"/>
  <c r="K220" i="76"/>
  <c r="R265" i="78"/>
  <c r="R187" i="78"/>
  <c r="R233" i="78"/>
  <c r="K203" i="76"/>
  <c r="K286" i="76"/>
  <c r="K26" i="73"/>
  <c r="U187" i="61"/>
  <c r="R183" i="78"/>
  <c r="L12" i="58"/>
  <c r="R114" i="78"/>
  <c r="K134" i="76"/>
  <c r="R146" i="78"/>
  <c r="O207" i="62"/>
  <c r="U129" i="61"/>
  <c r="R335" i="78"/>
  <c r="R203" i="78"/>
  <c r="R63" i="78"/>
  <c r="K102" i="76"/>
  <c r="K47" i="76"/>
  <c r="K18" i="73"/>
  <c r="R292" i="78"/>
  <c r="R60" i="78"/>
  <c r="K21" i="76"/>
  <c r="O84" i="62"/>
  <c r="R280" i="78"/>
  <c r="R196" i="78"/>
  <c r="R144" i="78"/>
  <c r="K218" i="76"/>
  <c r="R86" i="78"/>
  <c r="K70" i="76"/>
  <c r="U50" i="61"/>
  <c r="R192" i="78"/>
  <c r="R267" i="78"/>
  <c r="R90" i="78"/>
  <c r="R200" i="78"/>
  <c r="K238" i="76"/>
  <c r="N33" i="63"/>
  <c r="R36" i="78"/>
  <c r="K225" i="76"/>
  <c r="K141" i="76"/>
  <c r="R227" i="78"/>
  <c r="K86" i="76"/>
  <c r="N57" i="63"/>
  <c r="K49" i="73"/>
  <c r="O228" i="62"/>
  <c r="O65" i="62"/>
  <c r="L40" i="58"/>
  <c r="R313" i="78"/>
  <c r="R323" i="78"/>
  <c r="R136" i="78"/>
  <c r="R49" i="78"/>
  <c r="R57" i="78"/>
  <c r="K221" i="76"/>
  <c r="K112" i="76"/>
  <c r="R125" i="78"/>
  <c r="R53" i="78"/>
  <c r="O14" i="64"/>
  <c r="K16" i="73"/>
  <c r="O143" i="62"/>
  <c r="O62" i="62"/>
  <c r="K248" i="76"/>
  <c r="R122" i="78"/>
  <c r="R153" i="78"/>
  <c r="N14" i="63"/>
  <c r="O212" i="62"/>
  <c r="U98" i="61"/>
  <c r="U79" i="61"/>
  <c r="R219" i="78"/>
  <c r="R260" i="78"/>
  <c r="D18" i="88"/>
  <c r="R40" i="78"/>
  <c r="R72" i="78"/>
  <c r="K265" i="76"/>
  <c r="K128" i="76"/>
  <c r="K45" i="76"/>
  <c r="K216" i="76"/>
  <c r="K76" i="76"/>
  <c r="K13" i="67"/>
  <c r="R59" i="78"/>
  <c r="O239" i="62"/>
  <c r="O202" i="62"/>
  <c r="U176" i="61"/>
  <c r="U200" i="61"/>
  <c r="U228" i="61"/>
  <c r="U28" i="61"/>
  <c r="K10" i="81"/>
  <c r="R289" i="78"/>
  <c r="R275" i="78"/>
  <c r="R166" i="78"/>
  <c r="R230" i="78"/>
  <c r="R55" i="78"/>
  <c r="R123" i="78"/>
  <c r="R14" i="78"/>
  <c r="L18" i="58"/>
  <c r="K179" i="76"/>
  <c r="K239" i="76"/>
  <c r="K42" i="76"/>
  <c r="S25" i="71"/>
  <c r="R80" i="78"/>
  <c r="K65" i="76"/>
  <c r="K79" i="76"/>
  <c r="N22" i="63"/>
  <c r="R44" i="78"/>
  <c r="N61" i="63"/>
  <c r="O98" i="62"/>
  <c r="O193" i="62"/>
  <c r="O134" i="62"/>
  <c r="U68" i="61"/>
  <c r="K35" i="76"/>
  <c r="R21" i="59"/>
  <c r="K292" i="76"/>
  <c r="U220" i="61"/>
  <c r="R304" i="78"/>
  <c r="R195" i="78"/>
  <c r="R290" i="78"/>
  <c r="R181" i="78"/>
  <c r="R276" i="78"/>
  <c r="R70" i="78"/>
  <c r="R215" i="78"/>
  <c r="R48" i="78"/>
  <c r="R74" i="78"/>
  <c r="K212" i="76"/>
  <c r="R245" i="78"/>
  <c r="K75" i="76"/>
  <c r="K33" i="73"/>
  <c r="K144" i="76"/>
  <c r="K98" i="76"/>
  <c r="K204" i="76"/>
  <c r="N75" i="63"/>
  <c r="K71" i="73"/>
  <c r="S16" i="71"/>
  <c r="O159" i="62"/>
  <c r="K50" i="73"/>
  <c r="K244" i="76"/>
  <c r="U161" i="61"/>
  <c r="U257" i="61"/>
  <c r="U109" i="61"/>
  <c r="U100" i="61"/>
  <c r="N36" i="63"/>
  <c r="K52" i="76"/>
  <c r="K156" i="76"/>
  <c r="N73" i="63"/>
  <c r="O177" i="62"/>
  <c r="L14" i="74"/>
  <c r="O243" i="62"/>
  <c r="O124" i="62"/>
  <c r="O13" i="62"/>
  <c r="U89" i="61"/>
  <c r="U145" i="61"/>
  <c r="U81" i="61"/>
  <c r="U76" i="61"/>
  <c r="U23" i="61"/>
  <c r="K91" i="76"/>
  <c r="N69" i="63"/>
  <c r="R309" i="78"/>
  <c r="K251" i="76"/>
  <c r="K17" i="67"/>
  <c r="O214" i="62"/>
  <c r="O86" i="62"/>
  <c r="S20" i="71"/>
  <c r="K283" i="76"/>
  <c r="O108" i="62"/>
  <c r="U152" i="61"/>
  <c r="U194" i="61"/>
  <c r="O166" i="62"/>
  <c r="U48" i="61"/>
  <c r="U245" i="61"/>
  <c r="L33" i="58"/>
  <c r="R297" i="78"/>
  <c r="K114" i="76"/>
  <c r="R266" i="78"/>
  <c r="R46" i="78"/>
  <c r="K149" i="76"/>
  <c r="K219" i="76"/>
  <c r="L14" i="65"/>
  <c r="R301" i="78"/>
  <c r="R139" i="78"/>
  <c r="R75" i="78"/>
  <c r="K51" i="76"/>
  <c r="S12" i="71"/>
  <c r="U198" i="61"/>
  <c r="L36" i="58"/>
  <c r="R115" i="78"/>
  <c r="K276" i="76"/>
  <c r="S33" i="71"/>
  <c r="L19" i="66"/>
  <c r="R14" i="59"/>
  <c r="K228" i="76"/>
  <c r="R164" i="78"/>
  <c r="U235" i="61"/>
  <c r="R281" i="78"/>
  <c r="R61" i="78"/>
  <c r="K164" i="76"/>
  <c r="K280" i="76"/>
  <c r="R327" i="78"/>
  <c r="R277" i="78"/>
  <c r="R154" i="78"/>
  <c r="R45" i="78"/>
  <c r="K72" i="76"/>
  <c r="N39" i="63"/>
  <c r="O82" i="62"/>
  <c r="K255" i="76"/>
  <c r="K87" i="76"/>
  <c r="K108" i="76"/>
  <c r="K163" i="76"/>
  <c r="K12" i="73"/>
  <c r="O80" i="62"/>
  <c r="U243" i="61"/>
  <c r="U93" i="61"/>
  <c r="R228" i="78"/>
  <c r="R190" i="78"/>
  <c r="R79" i="78"/>
  <c r="K285" i="76"/>
  <c r="K167" i="76"/>
  <c r="K30" i="76"/>
  <c r="K183" i="76"/>
  <c r="S15" i="71"/>
  <c r="O12" i="64"/>
  <c r="N24" i="63"/>
  <c r="U150" i="61"/>
  <c r="K83" i="76"/>
  <c r="N29" i="63"/>
  <c r="O204" i="62"/>
  <c r="K67" i="76"/>
  <c r="U88" i="61"/>
  <c r="R298" i="78"/>
  <c r="R284" i="78"/>
  <c r="R257" i="78"/>
  <c r="R288" i="78"/>
  <c r="K269" i="76"/>
  <c r="K182" i="76"/>
  <c r="K69" i="76"/>
  <c r="K126" i="76"/>
  <c r="R68" i="78"/>
  <c r="O216" i="62"/>
  <c r="N64" i="63"/>
  <c r="L23" i="66"/>
  <c r="U83" i="61"/>
  <c r="K117" i="76"/>
  <c r="U132" i="61"/>
  <c r="N77" i="63"/>
  <c r="R307" i="78"/>
  <c r="R256" i="78"/>
  <c r="R130" i="78"/>
  <c r="R109" i="78"/>
  <c r="R224" i="78"/>
  <c r="R33" i="78"/>
  <c r="K287" i="76"/>
  <c r="K143" i="76"/>
  <c r="K96" i="76"/>
  <c r="K36" i="73"/>
  <c r="R300" i="78"/>
  <c r="L15" i="74"/>
  <c r="K14" i="73"/>
  <c r="R13" i="78"/>
  <c r="S19" i="71"/>
  <c r="O126" i="62"/>
  <c r="O54" i="62"/>
  <c r="U267" i="61"/>
  <c r="U85" i="61"/>
  <c r="U163" i="61"/>
  <c r="U173" i="61"/>
  <c r="M12" i="72"/>
  <c r="R268" i="78"/>
  <c r="D16" i="88"/>
  <c r="R217" i="78"/>
  <c r="R330" i="78"/>
  <c r="R52" i="78"/>
  <c r="R120" i="78"/>
  <c r="K275" i="76"/>
  <c r="K249" i="76"/>
  <c r="K122" i="76"/>
  <c r="K57" i="76"/>
  <c r="S22" i="71"/>
  <c r="K245" i="76"/>
  <c r="K11" i="73"/>
  <c r="L14" i="66"/>
  <c r="L10" i="58"/>
  <c r="N55" i="63"/>
  <c r="K121" i="76"/>
  <c r="U275" i="61"/>
  <c r="U207" i="61"/>
  <c r="U260" i="61"/>
  <c r="L54" i="58"/>
  <c r="L15" i="65"/>
  <c r="D27" i="88"/>
  <c r="K210" i="76"/>
  <c r="N52" i="63"/>
  <c r="O135" i="62"/>
  <c r="K262" i="76"/>
  <c r="U272" i="61"/>
  <c r="O50" i="62"/>
  <c r="U62" i="61"/>
  <c r="R24" i="59"/>
  <c r="U247" i="61"/>
  <c r="O133" i="62"/>
  <c r="K145" i="76"/>
  <c r="N51" i="63"/>
  <c r="K41" i="76"/>
  <c r="K88" i="76"/>
  <c r="N27" i="63"/>
  <c r="O107" i="62"/>
  <c r="N62" i="63"/>
  <c r="O105" i="62"/>
  <c r="U249" i="61"/>
  <c r="K31" i="76"/>
  <c r="U108" i="61"/>
  <c r="U214" i="61"/>
  <c r="L44" i="58"/>
  <c r="L20" i="65"/>
  <c r="O217" i="62"/>
  <c r="O111" i="62"/>
  <c r="O99" i="62"/>
  <c r="O146" i="62"/>
  <c r="O113" i="62"/>
  <c r="O46" i="62"/>
  <c r="U155" i="61"/>
  <c r="O30" i="62"/>
  <c r="L42" i="58"/>
  <c r="U31" i="61"/>
  <c r="K171" i="76"/>
  <c r="U162" i="61"/>
  <c r="U263" i="61"/>
  <c r="U70" i="61"/>
  <c r="U84" i="61"/>
  <c r="U253" i="61"/>
  <c r="U14" i="61"/>
  <c r="O51" i="62"/>
  <c r="O149" i="62"/>
  <c r="O205" i="62"/>
  <c r="U277" i="61"/>
  <c r="U167" i="61"/>
  <c r="U59" i="61"/>
  <c r="U175" i="61"/>
  <c r="U30" i="61"/>
  <c r="U226" i="61"/>
  <c r="L46" i="58"/>
  <c r="U66" i="61"/>
  <c r="R15" i="59"/>
  <c r="K47" i="73"/>
  <c r="R20" i="59"/>
  <c r="O66" i="62"/>
  <c r="O196" i="62"/>
  <c r="N18" i="63"/>
  <c r="O19" i="62"/>
  <c r="U183" i="61"/>
  <c r="U74" i="61"/>
  <c r="U223" i="61"/>
  <c r="U177" i="61"/>
  <c r="O96" i="62"/>
  <c r="R19" i="59"/>
  <c r="U127" i="61"/>
  <c r="U18" i="61"/>
  <c r="U54" i="61"/>
  <c r="U75" i="61"/>
  <c r="R332" i="78"/>
  <c r="R99" i="78"/>
  <c r="D29" i="88"/>
  <c r="R226" i="78"/>
  <c r="R117" i="78"/>
  <c r="R77" i="78"/>
  <c r="K259" i="76"/>
  <c r="O160" i="62"/>
  <c r="R262" i="78"/>
  <c r="R239" i="78"/>
  <c r="R23" i="78"/>
  <c r="K63" i="73"/>
  <c r="O237" i="62"/>
  <c r="O15" i="62"/>
  <c r="R296" i="78"/>
  <c r="R173" i="78"/>
  <c r="K240" i="76"/>
  <c r="K224" i="76"/>
  <c r="O187" i="62"/>
  <c r="R207" i="78"/>
  <c r="K119" i="76"/>
  <c r="K214" i="76"/>
  <c r="L26" i="58"/>
  <c r="R241" i="78"/>
  <c r="R140" i="78"/>
  <c r="K110" i="76"/>
  <c r="K104" i="76"/>
  <c r="O20" i="62"/>
  <c r="R237" i="78"/>
  <c r="R152" i="78"/>
  <c r="K272" i="76"/>
  <c r="K29" i="73"/>
  <c r="K23" i="76"/>
  <c r="U124" i="61"/>
  <c r="K200" i="76"/>
  <c r="K63" i="76"/>
  <c r="R27" i="78"/>
  <c r="K50" i="76"/>
  <c r="K124" i="76"/>
  <c r="R89" i="78"/>
  <c r="U44" i="61"/>
  <c r="D12" i="88"/>
  <c r="R204" i="78"/>
  <c r="R160" i="78"/>
  <c r="R155" i="78"/>
  <c r="R264" i="78"/>
  <c r="K137" i="76"/>
  <c r="K42" i="73"/>
  <c r="K111" i="76"/>
  <c r="O241" i="62"/>
  <c r="N37" i="63"/>
  <c r="O91" i="62"/>
  <c r="U40" i="61"/>
  <c r="K59" i="73"/>
  <c r="K46" i="73"/>
  <c r="O150" i="62"/>
  <c r="O181" i="62"/>
  <c r="U254" i="61"/>
  <c r="R274" i="78"/>
  <c r="R229" i="78"/>
  <c r="R185" i="78"/>
  <c r="R197" i="78"/>
  <c r="R182" i="78"/>
  <c r="K152" i="76"/>
  <c r="K14" i="76"/>
  <c r="R95" i="78"/>
  <c r="K181" i="76"/>
  <c r="R104" i="78"/>
  <c r="N11" i="63"/>
  <c r="O35" i="62"/>
  <c r="U266" i="61"/>
  <c r="O93" i="62"/>
  <c r="S30" i="71"/>
  <c r="U11" i="61"/>
  <c r="R271" i="78"/>
  <c r="L27" i="58"/>
  <c r="R238" i="78"/>
  <c r="R138" i="78"/>
  <c r="R91" i="78"/>
  <c r="R165" i="78"/>
  <c r="K278" i="76"/>
  <c r="K252" i="76"/>
  <c r="K125" i="76"/>
  <c r="K78" i="76"/>
  <c r="K13" i="73"/>
  <c r="K256" i="76"/>
  <c r="K20" i="73"/>
  <c r="L17" i="66"/>
  <c r="K15" i="76"/>
  <c r="L13" i="65"/>
  <c r="K175" i="76"/>
  <c r="U278" i="61"/>
  <c r="U213" i="61"/>
  <c r="O115" i="62"/>
  <c r="U203" i="61"/>
  <c r="U259" i="61"/>
  <c r="D15" i="88"/>
  <c r="R249" i="78"/>
  <c r="R326" i="78"/>
  <c r="R199" i="78"/>
  <c r="R221" i="78"/>
  <c r="R180" i="78"/>
  <c r="R102" i="78"/>
  <c r="R291" i="78"/>
  <c r="K231" i="76"/>
  <c r="R16" i="78"/>
  <c r="K39" i="76"/>
  <c r="R37" i="78"/>
  <c r="K190" i="76"/>
  <c r="K289" i="76"/>
  <c r="N45" i="63"/>
  <c r="K274" i="76"/>
  <c r="N17" i="63"/>
  <c r="O179" i="62"/>
  <c r="O167" i="62"/>
  <c r="U107" i="61"/>
  <c r="L11" i="65"/>
  <c r="U144" i="61"/>
  <c r="N72" i="63"/>
  <c r="R50" i="78"/>
  <c r="K97" i="76"/>
  <c r="N30" i="63"/>
  <c r="O114" i="62"/>
  <c r="M16" i="72"/>
  <c r="K12" i="76"/>
  <c r="U252" i="61"/>
  <c r="K139" i="76"/>
  <c r="U151" i="61"/>
  <c r="U102" i="61"/>
  <c r="R17" i="59"/>
  <c r="K32" i="76"/>
  <c r="N32" i="63"/>
  <c r="K53" i="73"/>
  <c r="K26" i="76"/>
  <c r="O242" i="62"/>
  <c r="K230" i="76"/>
  <c r="O233" i="62"/>
  <c r="K16" i="76"/>
  <c r="U216" i="61"/>
  <c r="O21" i="62"/>
  <c r="U178" i="61"/>
  <c r="U51" i="61"/>
  <c r="R23" i="59"/>
  <c r="N76" i="63"/>
  <c r="O232" i="62"/>
  <c r="O92" i="62"/>
  <c r="K267" i="76"/>
  <c r="O63" i="62"/>
  <c r="K71" i="76"/>
  <c r="O16" i="62"/>
  <c r="U125" i="61"/>
  <c r="U212" i="61"/>
  <c r="U181" i="61"/>
  <c r="D10" i="88"/>
  <c r="U20" i="61"/>
  <c r="O27" i="62"/>
  <c r="N68" i="63"/>
  <c r="L43" i="58"/>
  <c r="N31" i="63"/>
  <c r="U91" i="61"/>
  <c r="O191" i="62"/>
  <c r="U146" i="61"/>
  <c r="U274" i="61"/>
  <c r="N74" i="63"/>
  <c r="R35" i="78"/>
  <c r="L38" i="58"/>
  <c r="U191" i="61"/>
  <c r="K43" i="73"/>
  <c r="U156" i="61"/>
  <c r="U25" i="61"/>
  <c r="O188" i="62"/>
  <c r="U67" i="61"/>
  <c r="U41" i="61"/>
  <c r="U186" i="61"/>
  <c r="O40" i="62"/>
  <c r="K28" i="73"/>
  <c r="O14" i="62"/>
  <c r="U111" i="61"/>
  <c r="O119" i="62"/>
  <c r="U280" i="61"/>
  <c r="O208" i="62"/>
  <c r="N21" i="63"/>
  <c r="U221" i="61"/>
  <c r="U99" i="61"/>
  <c r="U49" i="61"/>
  <c r="U179" i="61"/>
  <c r="O246" i="62"/>
  <c r="O221" i="62"/>
  <c r="K94" i="76"/>
  <c r="O238" i="62"/>
  <c r="K67" i="73"/>
  <c r="U229" i="61"/>
  <c r="U73" i="61"/>
  <c r="U285" i="61"/>
  <c r="O57" i="62"/>
  <c r="O132" i="62"/>
  <c r="L16" i="65"/>
  <c r="R18" i="78"/>
  <c r="S18" i="71"/>
  <c r="U72" i="61"/>
  <c r="U197" i="61"/>
  <c r="U122" i="61"/>
  <c r="N65" i="63"/>
  <c r="O106" i="62"/>
  <c r="O220" i="62"/>
  <c r="K270" i="76"/>
  <c r="N16" i="63"/>
  <c r="U141" i="61"/>
  <c r="O122" i="62"/>
  <c r="O44" i="62"/>
  <c r="O225" i="62"/>
  <c r="K77" i="76"/>
  <c r="K68" i="76"/>
  <c r="R41" i="78"/>
  <c r="K69" i="73"/>
  <c r="K140" i="76"/>
  <c r="R19" i="78"/>
  <c r="R158" i="78"/>
  <c r="R124" i="78"/>
  <c r="R235" i="78"/>
  <c r="R213" i="78"/>
  <c r="O169" i="62"/>
  <c r="N50" i="63"/>
  <c r="U248" i="61"/>
  <c r="D28" i="88"/>
  <c r="O162" i="62"/>
  <c r="K192" i="76"/>
  <c r="K13" i="76"/>
  <c r="K147" i="76"/>
  <c r="K54" i="73"/>
  <c r="R28" i="78"/>
  <c r="R30" i="78"/>
  <c r="R87" i="78"/>
  <c r="R127" i="78"/>
  <c r="R202" i="78"/>
  <c r="D13" i="88"/>
  <c r="K46" i="76"/>
  <c r="U34" i="61"/>
  <c r="K28" i="76"/>
  <c r="K44" i="76"/>
  <c r="K100" i="76"/>
  <c r="S29" i="71"/>
  <c r="R116" i="78"/>
  <c r="R42" i="78"/>
  <c r="R118" i="78"/>
  <c r="R338" i="78"/>
  <c r="U105" i="61"/>
  <c r="S11" i="71"/>
  <c r="R98" i="78"/>
  <c r="U82" i="61"/>
  <c r="O76" i="62"/>
  <c r="R336" i="78"/>
  <c r="K29" i="76"/>
  <c r="K84" i="76"/>
  <c r="R101" i="78"/>
  <c r="R141" i="78"/>
  <c r="L14" i="58"/>
  <c r="U251" i="61"/>
  <c r="N80" i="63"/>
  <c r="O203" i="62"/>
  <c r="K208" i="76"/>
  <c r="R62" i="78"/>
  <c r="K288" i="76"/>
  <c r="K95" i="76"/>
  <c r="R65" i="78"/>
  <c r="R232" i="78"/>
  <c r="O72" i="62"/>
  <c r="K39" i="73"/>
  <c r="R93" i="78"/>
  <c r="R201" i="78"/>
  <c r="N79" i="63"/>
  <c r="R162" i="78"/>
  <c r="O109" i="62"/>
  <c r="K48" i="76"/>
  <c r="R306" i="78"/>
  <c r="R295" i="78"/>
  <c r="R179" i="78"/>
  <c r="K188" i="76"/>
  <c r="R121" i="78"/>
  <c r="K37" i="73"/>
  <c r="K266" i="76"/>
  <c r="L22" i="58"/>
  <c r="K90" i="76"/>
  <c r="R287" i="78"/>
  <c r="K11" i="81"/>
  <c r="K12" i="81"/>
  <c r="K13" i="8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331]}"/>
    <s v="{[Medida].[Medida].&amp;[2]}"/>
    <s v="{[Keren].[Keren].[All]}"/>
    <s v="{[Cheshbon KM].[Hie Peilut].[Peilut 7].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<sst xmlns="http://schemas.openxmlformats.org/spreadsheetml/2006/main" count="8956" uniqueCount="2352">
  <si>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</si>
  <si>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</si>
  <si>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</si>
  <si>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</si>
  <si>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</si>
  <si>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</si>
  <si>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</si>
  <si>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</si>
  <si>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</si>
  <si>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</si>
  <si>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</si>
  <si>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</si>
  <si>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</si>
  <si>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</si>
  <si>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</si>
  <si>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</si>
  <si>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</si>
  <si>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</si>
  <si>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</si>
  <si>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</si>
  <si>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</si>
  <si>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</si>
  <si>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</si>
  <si>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</si>
  <si>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</si>
  <si>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</si>
  <si>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</si>
  <si>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</si>
  <si>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</si>
  <si>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</si>
  <si>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</si>
  <si>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</si>
  <si>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</si>
  <si>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</si>
  <si>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</si>
  <si>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</si>
  <si>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</si>
  <si>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</si>
  <si>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</si>
  <si>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</si>
  <si>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</si>
  <si>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</si>
  <si>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</si>
  <si>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</si>
  <si>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</si>
  <si>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</si>
  <si>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</si>
  <si>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</si>
  <si>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</si>
  <si>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</si>
  <si>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</si>
  <si>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</si>
  <si>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</si>
  <si>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</si>
  <si>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</si>
  <si>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</si>
  <si>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</si>
  <si>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</si>
  <si>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</si>
  <si>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</si>
  <si>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</si>
  <si>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</si>
  <si>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</si>
  <si>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</si>
  <si>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</si>
  <si>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</si>
  <si>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</si>
  <si>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</si>
  <si>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</si>
  <si>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</si>
  <si>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</si>
  <si>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</si>
  <si>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</si>
  <si>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</si>
  <si>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</si>
  <si>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</si>
  <si>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</si>
  <si>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</si>
  <si>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</si>
  <si>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</si>
  <si>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</si>
  <si>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</si>
  <si>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</si>
  <si>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</si>
  <si>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</si>
  <si>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</si>
  <si>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</si>
  <si>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</si>
  <si>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</si>
  <si>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</si>
  <si>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</si>
  <si>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</si>
  <si>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</si>
  <si>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</si>
  <si>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</si>
  <si>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</si>
  <si>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</si>
  <si>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</si>
  <si>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</si>
  <si>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</si>
  <si>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</si>
  <si>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</si>
  <si>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</si>
  <si>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</si>
  <si>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</si>
  <si>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</si>
  <si>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</si>
  <si>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</si>
  <si>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</si>
  <si>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</si>
  <si>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</si>
  <si>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</si>
  <si>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</si>
  <si>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</si>
  <si>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</si>
  <si>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</si>
  <si>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</si>
  <si>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</si>
  <si>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</si>
  <si>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</si>
  <si>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</si>
  <si>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</si>
  <si>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</si>
  <si>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</si>
  <si>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</si>
  <si>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</si>
  <si>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</si>
  <si>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</si>
  <si>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</si>
  <si>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</si>
  <si>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</si>
  <si>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</si>
  <si>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</si>
  <si>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</si>
  <si>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</si>
  <si>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</si>
  <si>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</si>
  <si>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</si>
  <si>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</si>
  <si>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</si>
  <si>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</si>
  <si>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</si>
  <si>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</si>
  <si>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</si>
  <si>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</si>
  <si>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</si>
  <si>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</si>
  <si>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</si>
  <si>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</si>
  <si>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</si>
  <si>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</si>
  <si>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</si>
  <si>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</si>
  <si>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</si>
  <si>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</si>
  <si>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</si>
  <si>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</si>
  <si>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</si>
  <si>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</si>
  <si>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</si>
  <si>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</si>
  <si>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</si>
  <si>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</si>
  <si>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</si>
  <si>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</si>
  <si>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</si>
  <si>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</si>
  <si>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</si>
  <si>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</si>
  <si>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</si>
  <si>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</si>
  <si>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</si>
  <si>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</si>
  <si>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</si>
  <si>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</si>
  <si>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</si>
  <si>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</si>
  <si>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</si>
  <si>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</si>
  <si>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</si>
  <si>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</si>
  <si>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</si>
  <si>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</si>
  <si>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</si>
  <si>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</si>
  <si>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</si>
  <si>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</si>
  <si>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</si>
  <si>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</si>
  <si>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</si>
  <si>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</si>
  <si>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</si>
  <si>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</si>
  <si>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</si>
  <si>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</si>
  <si>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</si>
  <si>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</si>
  <si>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</si>
  <si>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</si>
  <si>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</si>
  <si>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</si>
  <si>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</si>
  <si>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</si>
  <si>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</si>
  <si>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</si>
  <si>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</si>
  <si>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</si>
  <si>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</si>
  <si>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</si>
  <si>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</si>
  <si>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</si>
  <si>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</si>
  <si>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</si>
  <si>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</si>
  <si>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</si>
  <si>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</si>
  <si>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</si>
  <si>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</si>
  <si>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31/03/2023</t>
  </si>
  <si>
    <t>מגדל מקפת קרנות פנסיה וקופות גמל בע"מ</t>
  </si>
  <si>
    <t xml:space="preserve">מגדל מקפת משלימה (מספר אוצר 659) - מסלול כללי למקבלי קצבה קיימים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</si>
  <si>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</si>
  <si>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</si>
  <si>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</si>
  <si>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</si>
  <si>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</si>
  <si>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</si>
  <si>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</si>
  <si>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</si>
  <si>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</si>
  <si>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</si>
  <si>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</si>
  <si>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</si>
  <si>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</si>
  <si>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</si>
  <si>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</si>
  <si>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</si>
  <si>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</si>
  <si>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</si>
  <si>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</si>
  <si>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</si>
  <si>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</si>
  <si>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</si>
  <si>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</si>
  <si>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אלה פקדון אגח ה</t>
  </si>
  <si>
    <t>מגמה</t>
  </si>
  <si>
    <t>אג"ח מובנות</t>
  </si>
  <si>
    <t>ilAAA</t>
  </si>
  <si>
    <t>מעלות S&amp;P</t>
  </si>
  <si>
    <t>בינל הנפק אגח י</t>
  </si>
  <si>
    <t>בנקים</t>
  </si>
  <si>
    <t>Aaa.il</t>
  </si>
  <si>
    <t>דיסק מנ אגח טו</t>
  </si>
  <si>
    <t>לאומי אגח 179</t>
  </si>
  <si>
    <t>520018078</t>
  </si>
  <si>
    <t>מז טפ הנפק 45</t>
  </si>
  <si>
    <t>מז טפ הנפק 49</t>
  </si>
  <si>
    <t>מז טפ הנפק 52</t>
  </si>
  <si>
    <t>מקורות אגח 11</t>
  </si>
  <si>
    <t>520010869</t>
  </si>
  <si>
    <t>מרכנתיל הנ אגחג</t>
  </si>
  <si>
    <t>מרכנתיל הנ אגחד</t>
  </si>
  <si>
    <t>נמלי ישראל אגחא</t>
  </si>
  <si>
    <t>נדל"ן מניב בישראל</t>
  </si>
  <si>
    <t>נמלי ישראל אגחב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</si>
  <si>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</si>
  <si>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</si>
  <si>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</si>
  <si>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</si>
  <si>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</si>
  <si>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</si>
  <si>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</si>
  <si>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</si>
  <si>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</si>
  <si>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</si>
  <si>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</si>
  <si>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</si>
  <si>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</si>
  <si>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</si>
  <si>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</si>
  <si>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</si>
  <si>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</si>
  <si>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</si>
  <si>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</si>
  <si>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</si>
  <si>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</si>
  <si>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</si>
  <si>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</si>
  <si>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</si>
  <si>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</si>
  <si>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</si>
  <si>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</si>
  <si>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</si>
  <si>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</si>
  <si>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</si>
  <si>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</si>
  <si>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</si>
  <si>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</si>
  <si>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</si>
  <si>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</si>
  <si>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</si>
  <si>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</si>
  <si>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</si>
  <si>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</si>
  <si>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</si>
  <si>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</si>
  <si>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</si>
  <si>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</si>
  <si>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</si>
  <si>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</si>
  <si>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</si>
  <si>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</si>
  <si>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</si>
  <si>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</si>
  <si>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</si>
  <si>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</si>
  <si>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</si>
  <si>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</si>
  <si>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</si>
  <si>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</si>
  <si>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</si>
  <si>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</si>
  <si>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</si>
  <si>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</si>
  <si>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</si>
  <si>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</si>
  <si>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</si>
  <si>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</si>
  <si>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</si>
  <si>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</si>
  <si>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</si>
  <si>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</si>
  <si>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</si>
  <si>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</si>
  <si>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</si>
  <si>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</si>
  <si>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</si>
  <si>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</si>
  <si>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</si>
  <si>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</si>
  <si>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</si>
  <si>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</si>
  <si>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</si>
  <si>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</si>
  <si>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</si>
  <si>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</si>
  <si>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</si>
  <si>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</si>
  <si>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שלמה החז אגח יח</t>
  </si>
  <si>
    <t>שלמה החז אגח כ</t>
  </si>
  <si>
    <t>אדמה אגח ב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</si>
  <si>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</si>
  <si>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</si>
  <si>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</si>
  <si>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</si>
  <si>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</si>
  <si>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</si>
  <si>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</si>
  <si>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</si>
  <si>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</si>
  <si>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</si>
  <si>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</si>
  <si>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</si>
  <si>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</si>
  <si>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</si>
  <si>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</si>
  <si>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</si>
  <si>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</si>
  <si>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</si>
  <si>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</si>
  <si>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</si>
  <si>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</si>
  <si>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</si>
  <si>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</si>
  <si>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</si>
  <si>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</si>
  <si>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הראל הנפק אגח ז</t>
  </si>
  <si>
    <t>ישרס אגח טז</t>
  </si>
  <si>
    <t>ישרס אגח יג</t>
  </si>
  <si>
    <t>ישרס אגח יט</t>
  </si>
  <si>
    <t>כלל מימון אגח ט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</si>
  <si>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</si>
  <si>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</si>
  <si>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</si>
  <si>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</si>
  <si>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</si>
  <si>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</si>
  <si>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</si>
  <si>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</si>
  <si>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</si>
  <si>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</si>
  <si>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</si>
  <si>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</si>
  <si>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</si>
  <si>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ilA+</t>
  </si>
  <si>
    <t>אלבר אגח יט</t>
  </si>
  <si>
    <t>אלדן תחבו אגח ה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</si>
  <si>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</si>
  <si>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</si>
  <si>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</si>
  <si>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</si>
  <si>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</si>
  <si>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</si>
  <si>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</si>
  <si>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</si>
  <si>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</si>
  <si>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</si>
  <si>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</si>
  <si>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</si>
  <si>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</si>
  <si>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</si>
  <si>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</si>
  <si>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</si>
  <si>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</si>
  <si>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</si>
  <si>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</si>
  <si>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</si>
  <si>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</si>
  <si>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</si>
  <si>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</si>
  <si>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</si>
  <si>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</si>
  <si>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</si>
  <si>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</si>
  <si>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</si>
  <si>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</si>
  <si>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</si>
  <si>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</si>
  <si>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</si>
  <si>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</si>
  <si>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</si>
  <si>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</si>
  <si>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</si>
  <si>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</si>
  <si>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</si>
  <si>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</si>
  <si>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</si>
  <si>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נכסים ובנין אגח י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</si>
  <si>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</si>
  <si>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</si>
  <si>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</si>
  <si>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</si>
  <si>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</si>
  <si>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</si>
  <si>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</si>
  <si>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</si>
  <si>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</si>
  <si>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</si>
  <si>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</si>
  <si>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</si>
  <si>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</si>
  <si>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</si>
  <si>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</si>
  <si>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</si>
  <si>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</si>
  <si>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</si>
  <si>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</si>
  <si>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</si>
  <si>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</si>
  <si>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</si>
  <si>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</si>
  <si>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</si>
  <si>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</si>
  <si>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</si>
  <si>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</si>
  <si>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</si>
  <si>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</si>
  <si>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</si>
  <si>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</si>
  <si>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</si>
  <si>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</si>
  <si>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</si>
  <si>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</si>
  <si>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</si>
  <si>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</si>
  <si>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</si>
  <si>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</si>
  <si>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</si>
  <si>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</si>
  <si>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</si>
  <si>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</si>
  <si>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</si>
  <si>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</si>
  <si>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</si>
  <si>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</si>
  <si>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</si>
  <si>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</si>
  <si>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</si>
  <si>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</si>
  <si>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ישראמקו אגח ג*</t>
  </si>
  <si>
    <t>550010003</t>
  </si>
  <si>
    <t>מנורה הון התח ד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</si>
  <si>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</si>
  <si>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</si>
  <si>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</si>
  <si>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</si>
  <si>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</si>
  <si>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</si>
  <si>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</si>
  <si>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</si>
  <si>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</si>
  <si>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</si>
  <si>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</si>
  <si>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</si>
  <si>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</si>
  <si>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</si>
  <si>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</si>
  <si>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</si>
  <si>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</si>
  <si>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</si>
  <si>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</si>
  <si>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</si>
  <si>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</si>
  <si>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</si>
  <si>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</si>
  <si>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</si>
  <si>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</si>
  <si>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</si>
  <si>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</si>
  <si>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</si>
  <si>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</si>
  <si>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</si>
  <si>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</si>
  <si>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</si>
  <si>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</si>
  <si>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</si>
  <si>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</si>
  <si>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</si>
  <si>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</si>
  <si>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דמרי אגח ז*</t>
  </si>
  <si>
    <t>511399388</t>
  </si>
  <si>
    <t>דמרי אגח ט*</t>
  </si>
  <si>
    <t>ממן אגח ב</t>
  </si>
  <si>
    <t>ספנסר אגח ג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</si>
  <si>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</si>
  <si>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</si>
  <si>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</si>
  <si>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</si>
  <si>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</si>
  <si>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</si>
  <si>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</si>
  <si>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</si>
  <si>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</si>
  <si>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</si>
  <si>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</si>
  <si>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</si>
  <si>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</si>
  <si>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</si>
  <si>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</si>
  <si>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</si>
  <si>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</si>
  <si>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</si>
  <si>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</si>
  <si>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</si>
  <si>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</si>
  <si>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</si>
  <si>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</si>
  <si>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</si>
  <si>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</si>
  <si>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</si>
  <si>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</si>
  <si>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</si>
  <si>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</si>
  <si>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</si>
  <si>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</si>
  <si>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</si>
  <si>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</si>
  <si>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</si>
  <si>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</si>
  <si>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</si>
  <si>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</si>
  <si>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דלשה קפיטל אגחב</t>
  </si>
  <si>
    <t>Baa1.il</t>
  </si>
  <si>
    <t>אול יר אגח ג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</si>
  <si>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</si>
  <si>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</si>
  <si>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</si>
  <si>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</si>
  <si>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</si>
  <si>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</si>
  <si>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</si>
  <si>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</si>
  <si>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</si>
  <si>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</si>
  <si>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</si>
  <si>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</si>
  <si>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</si>
  <si>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</si>
  <si>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</si>
  <si>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</si>
  <si>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</si>
  <si>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</si>
  <si>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</si>
  <si>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</si>
  <si>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</si>
  <si>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</si>
  <si>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</si>
  <si>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</si>
  <si>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</si>
  <si>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</si>
  <si>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</si>
  <si>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</si>
  <si>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</si>
  <si>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</si>
  <si>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</si>
  <si>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</si>
  <si>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</si>
  <si>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</si>
  <si>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</si>
  <si>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</si>
  <si>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</si>
  <si>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</si>
  <si>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</si>
  <si>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</si>
  <si>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</si>
  <si>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</si>
  <si>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</si>
  <si>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</si>
  <si>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</si>
  <si>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</si>
  <si>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</si>
  <si>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</si>
  <si>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</si>
  <si>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</si>
  <si>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</si>
  <si>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</si>
  <si>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</si>
  <si>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</si>
  <si>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</si>
  <si>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</si>
  <si>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</si>
  <si>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</si>
  <si>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</si>
  <si>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</si>
  <si>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</si>
  <si>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</si>
  <si>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</si>
  <si>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</si>
  <si>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</si>
  <si>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</si>
  <si>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</si>
  <si>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</si>
  <si>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</si>
  <si>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</si>
  <si>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</si>
  <si>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</si>
  <si>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</si>
  <si>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</si>
  <si>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</si>
  <si>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</si>
  <si>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</si>
  <si>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</si>
  <si>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</si>
  <si>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</si>
  <si>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</si>
  <si>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</si>
  <si>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</si>
  <si>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</si>
  <si>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</si>
  <si>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</si>
  <si>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</si>
  <si>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</si>
  <si>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</si>
  <si>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</si>
  <si>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</si>
  <si>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</si>
  <si>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</si>
  <si>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</si>
  <si>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</si>
  <si>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</si>
  <si>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</si>
  <si>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</si>
  <si>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</si>
  <si>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</si>
  <si>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</si>
  <si>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</si>
  <si>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</si>
  <si>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</si>
  <si>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</si>
  <si>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</si>
  <si>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</si>
  <si>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</si>
  <si>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</si>
  <si>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</si>
  <si>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</si>
  <si>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</si>
  <si>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</si>
  <si>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</si>
  <si>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</si>
  <si>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</si>
  <si>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</si>
  <si>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</si>
  <si>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</si>
  <si>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</si>
  <si>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</si>
  <si>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</si>
  <si>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</si>
  <si>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</si>
  <si>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</si>
  <si>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</si>
  <si>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</si>
  <si>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</si>
  <si>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</si>
  <si>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</si>
  <si>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</si>
  <si>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</si>
  <si>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</si>
  <si>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</si>
  <si>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</si>
  <si>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</si>
  <si>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</si>
  <si>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</si>
  <si>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</si>
  <si>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</si>
  <si>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</si>
  <si>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</si>
  <si>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</si>
  <si>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</si>
  <si>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</si>
  <si>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</si>
  <si>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</si>
  <si>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</si>
  <si>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</si>
  <si>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</si>
  <si>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</si>
  <si>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</si>
  <si>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</si>
  <si>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</si>
  <si>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</si>
  <si>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</si>
  <si>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</si>
  <si>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</si>
  <si>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</si>
  <si>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</si>
  <si>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</si>
  <si>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</si>
  <si>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</si>
  <si>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</si>
  <si>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</si>
  <si>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</si>
  <si>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</si>
  <si>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</si>
  <si>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</si>
  <si>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</si>
  <si>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</si>
  <si>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</si>
  <si>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</si>
  <si>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</si>
  <si>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</si>
  <si>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</si>
  <si>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</si>
  <si>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</si>
  <si>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</si>
  <si>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</si>
  <si>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</si>
  <si>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</si>
  <si>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</si>
  <si>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</si>
  <si>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</si>
  <si>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</si>
  <si>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</si>
  <si>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</si>
  <si>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</si>
  <si>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</si>
  <si>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</si>
  <si>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</si>
  <si>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</si>
  <si>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</si>
  <si>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</si>
  <si>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</si>
  <si>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</si>
  <si>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</si>
  <si>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</si>
  <si>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</si>
  <si>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</si>
  <si>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</si>
  <si>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</si>
  <si>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</si>
  <si>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</si>
  <si>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</si>
  <si>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</si>
  <si>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</si>
  <si>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</si>
  <si>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</si>
  <si>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</si>
  <si>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</si>
  <si>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</si>
  <si>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</si>
  <si>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</si>
  <si>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</si>
  <si>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</si>
  <si>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</si>
  <si>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</si>
  <si>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</si>
  <si>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</si>
  <si>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</si>
  <si>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</si>
  <si>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</si>
  <si>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</si>
  <si>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</si>
  <si>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</si>
  <si>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</si>
  <si>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</si>
  <si>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</si>
  <si>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</si>
  <si>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</si>
  <si>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</si>
  <si>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</si>
  <si>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</si>
  <si>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</si>
  <si>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</si>
  <si>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</si>
  <si>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</si>
  <si>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</si>
  <si>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</si>
  <si>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</si>
  <si>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</si>
  <si>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</si>
  <si>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</si>
  <si>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</si>
  <si>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</si>
  <si>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</si>
  <si>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</si>
  <si>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</si>
  <si>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</si>
  <si>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</si>
  <si>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</si>
  <si>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</si>
  <si>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</si>
  <si>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</si>
  <si>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</si>
  <si>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</si>
  <si>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</si>
  <si>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</si>
  <si>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</si>
  <si>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</si>
  <si>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</si>
  <si>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</si>
  <si>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</si>
  <si>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</si>
  <si>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</si>
  <si>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</si>
  <si>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</si>
  <si>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</si>
  <si>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</si>
  <si>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</si>
  <si>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</si>
  <si>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</si>
  <si>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</si>
  <si>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</si>
  <si>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</si>
  <si>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</si>
  <si>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</si>
  <si>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</si>
  <si>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</si>
  <si>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</si>
  <si>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</si>
  <si>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</si>
  <si>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</si>
  <si>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</si>
  <si>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</si>
  <si>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</si>
  <si>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</si>
  <si>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</si>
  <si>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</si>
  <si>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</si>
  <si>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</si>
  <si>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</si>
  <si>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</si>
  <si>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</si>
  <si>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</si>
  <si>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</si>
  <si>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</si>
  <si>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</si>
  <si>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</si>
  <si>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</si>
  <si>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</si>
  <si>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</si>
  <si>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</si>
  <si>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</si>
  <si>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</si>
  <si>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</si>
  <si>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</si>
  <si>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</si>
  <si>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</si>
  <si>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</si>
  <si>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</si>
  <si>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</si>
  <si>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</si>
  <si>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</si>
  <si>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</si>
  <si>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</si>
  <si>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</si>
  <si>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</si>
  <si>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</si>
  <si>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</si>
  <si>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</si>
  <si>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</si>
  <si>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</si>
  <si>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</si>
  <si>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</si>
  <si>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</si>
  <si>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</si>
  <si>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</si>
  <si>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</si>
  <si>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</si>
  <si>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</si>
  <si>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</si>
  <si>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</si>
  <si>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</si>
  <si>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</si>
  <si>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</si>
  <si>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</si>
  <si>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</si>
  <si>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</si>
  <si>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</si>
  <si>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</si>
  <si>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</si>
  <si>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</si>
  <si>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</si>
  <si>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</si>
  <si>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</si>
  <si>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</si>
  <si>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</si>
  <si>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</si>
  <si>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</si>
  <si>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</si>
  <si>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</si>
  <si>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</si>
  <si>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</si>
  <si>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</si>
  <si>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</si>
  <si>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</si>
  <si>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</si>
  <si>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</si>
  <si>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</si>
  <si>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</si>
  <si>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</si>
  <si>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</si>
  <si>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</si>
  <si>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</si>
  <si>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</si>
  <si>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</si>
  <si>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</si>
  <si>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</si>
  <si>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</si>
  <si>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</si>
  <si>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</si>
  <si>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</si>
  <si>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</si>
  <si>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</si>
  <si>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</si>
  <si>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</si>
  <si>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</si>
  <si>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</si>
  <si>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</si>
  <si>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</si>
  <si>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</si>
  <si>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</si>
  <si>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</si>
  <si>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</si>
  <si>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</si>
  <si>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</si>
  <si>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</si>
  <si>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</si>
  <si>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</si>
  <si>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</si>
  <si>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</si>
  <si>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</si>
  <si>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</si>
  <si>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</si>
  <si>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</si>
  <si>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</si>
  <si>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</si>
  <si>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</si>
  <si>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</si>
  <si>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</si>
  <si>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</si>
  <si>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</si>
  <si>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</si>
  <si>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</si>
  <si>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</si>
  <si>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</si>
  <si>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</si>
  <si>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</si>
  <si>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</si>
  <si>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</si>
  <si>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</si>
  <si>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</si>
  <si>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</si>
  <si>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</si>
  <si>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</si>
  <si>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</si>
  <si>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</si>
  <si>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</si>
  <si>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</si>
  <si>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</si>
  <si>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</si>
  <si>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</si>
  <si>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</si>
  <si>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</si>
  <si>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</si>
  <si>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</si>
  <si>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</si>
  <si>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</si>
  <si>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</si>
  <si>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</si>
  <si>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</si>
  <si>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</si>
  <si>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</si>
  <si>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</si>
  <si>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</si>
  <si>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</si>
  <si>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</si>
  <si>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</si>
  <si>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</si>
  <si>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</si>
  <si>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</si>
  <si>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</si>
  <si>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</si>
  <si>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</si>
  <si>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</si>
  <si>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</si>
  <si>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</si>
  <si>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</si>
  <si>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</si>
  <si>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</si>
  <si>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</si>
  <si>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</si>
  <si>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</si>
  <si>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</si>
  <si>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</si>
  <si>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</si>
  <si>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</si>
  <si>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</si>
  <si>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</si>
  <si>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</si>
  <si>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</si>
  <si>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</si>
  <si>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</si>
  <si>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</si>
  <si>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</si>
  <si>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</si>
  <si>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</si>
  <si>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</si>
  <si>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</si>
  <si>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</si>
  <si>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</si>
  <si>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</si>
  <si>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</si>
  <si>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</si>
  <si>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</si>
  <si>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</si>
  <si>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</si>
  <si>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</si>
  <si>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</si>
  <si>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</si>
  <si>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</si>
  <si>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</si>
  <si>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</si>
  <si>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</si>
  <si>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</si>
  <si>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</si>
  <si>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</si>
  <si>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</si>
  <si>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</si>
  <si>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</si>
  <si>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</si>
  <si>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</si>
  <si>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</si>
  <si>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</si>
  <si>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</si>
  <si>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</si>
  <si>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</si>
  <si>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</si>
  <si>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</si>
  <si>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</si>
  <si>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</si>
  <si>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</si>
  <si>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</si>
  <si>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</si>
  <si>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</si>
  <si>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</si>
  <si>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</si>
  <si>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</si>
  <si>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</si>
  <si>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</si>
  <si>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</si>
  <si>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</si>
  <si>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</si>
  <si>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</si>
  <si>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</si>
  <si>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</si>
  <si>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</si>
  <si>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</si>
  <si>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</si>
  <si>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</si>
  <si>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</si>
  <si>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</si>
  <si>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</si>
  <si>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</si>
  <si>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</si>
  <si>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</si>
  <si>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</si>
  <si>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</si>
  <si>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</si>
  <si>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</si>
  <si>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</si>
  <si>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</si>
  <si>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</si>
  <si>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</si>
  <si>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</si>
  <si>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</si>
  <si>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</si>
  <si>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</si>
  <si>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</si>
  <si>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</si>
  <si>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</si>
  <si>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</si>
  <si>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</si>
  <si>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</si>
  <si>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</si>
  <si>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</si>
  <si>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</si>
  <si>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</si>
  <si>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</si>
  <si>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</si>
  <si>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</si>
  <si>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</si>
  <si>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</si>
  <si>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</si>
  <si>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</si>
  <si>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</si>
  <si>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</si>
  <si>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</si>
  <si>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</si>
  <si>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</si>
  <si>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</si>
  <si>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</si>
  <si>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</si>
  <si>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</si>
  <si>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</si>
  <si>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</si>
  <si>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</si>
  <si>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</si>
  <si>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</si>
  <si>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</si>
  <si>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</si>
  <si>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</si>
  <si>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</si>
  <si>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</si>
  <si>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</si>
  <si>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</si>
  <si>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Real Estate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</si>
  <si>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</si>
  <si>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</si>
  <si>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</si>
  <si>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</si>
  <si>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</si>
  <si>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</si>
  <si>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</si>
  <si>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</si>
  <si>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Diversified Financials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</si>
  <si>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</si>
  <si>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</si>
  <si>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</si>
  <si>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</si>
  <si>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</si>
  <si>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</si>
  <si>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</si>
  <si>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</si>
  <si>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</si>
  <si>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</si>
  <si>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</si>
  <si>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</si>
  <si>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</si>
  <si>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</si>
  <si>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</si>
  <si>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</si>
  <si>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</si>
  <si>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</si>
  <si>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</si>
  <si>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MATERIALS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</si>
  <si>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</si>
  <si>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</si>
  <si>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</si>
  <si>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</si>
  <si>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</si>
  <si>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</si>
  <si>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</si>
  <si>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</si>
  <si>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</si>
  <si>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</si>
  <si>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</si>
  <si>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</si>
  <si>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</si>
  <si>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</si>
  <si>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</si>
  <si>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</si>
  <si>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</si>
  <si>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</si>
  <si>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</si>
  <si>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</si>
  <si>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</si>
  <si>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</si>
  <si>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</si>
  <si>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</si>
  <si>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</si>
  <si>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</si>
  <si>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</si>
  <si>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</si>
  <si>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</si>
  <si>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</si>
  <si>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</si>
  <si>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</si>
  <si>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</si>
  <si>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</si>
  <si>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</si>
  <si>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</si>
  <si>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</si>
  <si>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</si>
  <si>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</si>
  <si>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</si>
  <si>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</si>
  <si>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</si>
  <si>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</si>
  <si>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</si>
  <si>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</si>
  <si>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</si>
  <si>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</si>
  <si>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</si>
  <si>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</si>
  <si>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</si>
  <si>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</si>
  <si>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</si>
  <si>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</si>
  <si>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</si>
  <si>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</si>
  <si>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</si>
  <si>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</si>
  <si>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</si>
  <si>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</si>
  <si>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</si>
  <si>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</si>
  <si>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</si>
  <si>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</si>
  <si>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</si>
  <si>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</si>
  <si>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</si>
  <si>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</si>
  <si>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</si>
  <si>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</si>
  <si>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</si>
  <si>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</si>
  <si>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</si>
  <si>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</si>
  <si>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</si>
  <si>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</si>
  <si>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</si>
  <si>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</si>
  <si>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</si>
  <si>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</si>
  <si>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</si>
  <si>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</si>
  <si>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</si>
  <si>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</si>
  <si>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</si>
  <si>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</si>
  <si>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</si>
  <si>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</si>
  <si>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</si>
  <si>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</si>
  <si>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</si>
  <si>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</si>
  <si>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</si>
  <si>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</si>
  <si>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</si>
  <si>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</si>
  <si>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</si>
  <si>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</si>
  <si>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</si>
  <si>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</si>
  <si>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</si>
  <si>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</si>
  <si>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</si>
  <si>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</si>
  <si>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</si>
  <si>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</si>
  <si>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</si>
  <si>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</si>
  <si>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</si>
  <si>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</si>
  <si>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</si>
  <si>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</si>
  <si>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</si>
  <si>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</si>
  <si>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</si>
  <si>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</si>
  <si>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</si>
  <si>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</si>
  <si>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</si>
  <si>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</si>
  <si>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</si>
  <si>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</si>
  <si>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</si>
  <si>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</si>
  <si>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</si>
  <si>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</si>
  <si>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</si>
  <si>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</si>
  <si>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</si>
  <si>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</si>
  <si>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</si>
  <si>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</si>
  <si>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</si>
  <si>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</si>
  <si>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</si>
  <si>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</si>
  <si>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</si>
  <si>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</si>
  <si>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</si>
  <si>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</si>
  <si>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</si>
  <si>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</si>
  <si>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</si>
  <si>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</si>
  <si>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</si>
  <si>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</si>
  <si>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</si>
  <si>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</si>
  <si>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</si>
  <si>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</si>
  <si>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</si>
  <si>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</si>
  <si>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</si>
  <si>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</si>
  <si>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</si>
  <si>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</si>
  <si>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</si>
  <si>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</si>
  <si>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</si>
  <si>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</si>
  <si>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</si>
  <si>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</si>
  <si>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</si>
  <si>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</si>
  <si>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</si>
  <si>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</si>
  <si>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</si>
  <si>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</si>
  <si>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</si>
  <si>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</si>
  <si>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</si>
  <si>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</si>
  <si>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</si>
  <si>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</si>
  <si>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</si>
  <si>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</si>
  <si>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</si>
  <si>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</si>
  <si>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</si>
  <si>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</si>
  <si>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</si>
  <si>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</si>
  <si>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</si>
  <si>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</si>
  <si>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</si>
  <si>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</si>
  <si>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</si>
  <si>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</si>
  <si>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</si>
  <si>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</si>
  <si>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</si>
  <si>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</si>
  <si>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</si>
  <si>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</si>
  <si>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</si>
  <si>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</si>
  <si>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</si>
  <si>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</si>
  <si>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</si>
  <si>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</si>
  <si>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</si>
  <si>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</si>
  <si>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</si>
  <si>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</si>
  <si>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</si>
  <si>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</si>
  <si>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</si>
  <si>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</si>
  <si>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</si>
  <si>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</si>
  <si>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</si>
  <si>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</si>
  <si>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</si>
  <si>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</si>
  <si>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</si>
  <si>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</si>
  <si>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</si>
  <si>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</si>
  <si>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</si>
  <si>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</si>
  <si>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</si>
  <si>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</si>
  <si>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</si>
  <si>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</si>
  <si>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</si>
  <si>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</si>
  <si>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</si>
  <si>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</si>
  <si>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</si>
  <si>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</si>
  <si>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</si>
  <si>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</si>
  <si>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</si>
  <si>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</si>
  <si>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</si>
  <si>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</si>
  <si>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Transportation</t>
  </si>
  <si>
    <t>Baa2</t>
  </si>
  <si>
    <t>Moodys</t>
  </si>
  <si>
    <t>TRANSED PARTNERS 3.951 09/50 12/37</t>
  </si>
  <si>
    <t>BB</t>
  </si>
  <si>
    <t>DBRS</t>
  </si>
  <si>
    <t>אלון דלק מניה לא סחירה</t>
  </si>
  <si>
    <t>Sacramento 353*</t>
  </si>
  <si>
    <t>SALEM מניה לא סחירה</t>
  </si>
  <si>
    <t>ENERGY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</si>
  <si>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</si>
  <si>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</si>
  <si>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</si>
  <si>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</si>
  <si>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</si>
  <si>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</si>
  <si>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</si>
  <si>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</si>
  <si>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</si>
  <si>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VIII LP</t>
  </si>
  <si>
    <t>קרנות גידור</t>
  </si>
  <si>
    <t>ION TECH FEEDER FUND</t>
  </si>
  <si>
    <t>KYG4939W1188</t>
  </si>
  <si>
    <t>Portfolio EDGE</t>
  </si>
  <si>
    <t>Waterton Residential P V XIII</t>
  </si>
  <si>
    <t>חשבון ריט WATERTON EDGE</t>
  </si>
  <si>
    <t>AE Industrial Partners Fund II, LP</t>
  </si>
  <si>
    <t>APCS LP*</t>
  </si>
  <si>
    <t>Apollo Natural Resources Partners II LP</t>
  </si>
  <si>
    <t>Apollo Overseas Partners IX L.P</t>
  </si>
  <si>
    <t>CMPVIIC</t>
  </si>
  <si>
    <t>Court Square IV</t>
  </si>
  <si>
    <t>CRECH V</t>
  </si>
  <si>
    <t>Dover Street IX L.P.</t>
  </si>
  <si>
    <t>Elatec GmbH</t>
  </si>
  <si>
    <t>GTCR Fund XII/A&amp;B LP</t>
  </si>
  <si>
    <t>H.I.G. Advantage Buyout Fund, L.P.</t>
  </si>
  <si>
    <t>HarbourVest Partners Co-Investment Fund IV L.P.</t>
  </si>
  <si>
    <t>IK Small Cap Fund II No.1 SCSp</t>
  </si>
  <si>
    <t>Incline Equity Partners IV, L.P.</t>
  </si>
  <si>
    <t>Insight Venture Partners X, L.P.</t>
  </si>
  <si>
    <t>Investindustrial VII L.P.</t>
  </si>
  <si>
    <t>KCOIV SCS</t>
  </si>
  <si>
    <t>Kelso Investment Associates X, L.P.</t>
  </si>
  <si>
    <t>Lytx, Inc.</t>
  </si>
  <si>
    <t>MediFox</t>
  </si>
  <si>
    <t>Pamlico Capital IV, L.P.</t>
  </si>
  <si>
    <t>Pantheon Global Secondary Fund VI</t>
  </si>
  <si>
    <t>Paragon Fund III Feeder Limited</t>
  </si>
  <si>
    <t>PCSIII LP</t>
  </si>
  <si>
    <t>PGCO IV Co mingled Fund SCSP</t>
  </si>
  <si>
    <t>Preston Hollow Capital, LLC</t>
  </si>
  <si>
    <t>Project Draco</t>
  </si>
  <si>
    <t>Project Gridiron</t>
  </si>
  <si>
    <t>Project Saxa</t>
  </si>
  <si>
    <t>Project Starboard</t>
  </si>
  <si>
    <t>SDPIII</t>
  </si>
  <si>
    <t>SLF1</t>
  </si>
  <si>
    <t>Sun Capital Partners VII, L.P.</t>
  </si>
  <si>
    <t>Thoma Bravo Discover Fund II, L.P.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</si>
  <si>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</si>
  <si>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</si>
  <si>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</si>
  <si>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</si>
  <si>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</si>
  <si>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</si>
  <si>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</si>
  <si>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</si>
  <si>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</si>
  <si>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</si>
  <si>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</si>
  <si>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</si>
  <si>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</si>
  <si>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</si>
  <si>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</si>
  <si>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</si>
  <si>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</si>
  <si>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</si>
  <si>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</si>
  <si>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</si>
  <si>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</si>
  <si>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</si>
  <si>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</si>
  <si>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</si>
  <si>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</si>
  <si>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</si>
  <si>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</si>
  <si>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</si>
  <si>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</si>
  <si>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</si>
  <si>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</si>
  <si>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</si>
  <si>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</si>
  <si>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</si>
  <si>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</si>
  <si>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</si>
  <si>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</si>
  <si>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</si>
  <si>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</si>
  <si>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</si>
  <si>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</si>
  <si>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</si>
  <si>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</si>
  <si>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</si>
  <si>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</si>
  <si>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</si>
  <si>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</si>
  <si>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10000171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</si>
  <si>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</si>
  <si>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</si>
  <si>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</si>
  <si>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</si>
  <si>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</si>
  <si>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</si>
  <si>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</si>
  <si>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</si>
  <si>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</si>
  <si>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</si>
  <si>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</si>
  <si>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</si>
  <si>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</si>
  <si>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</si>
  <si>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</si>
  <si>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</si>
  <si>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</si>
  <si>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</si>
  <si>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</si>
  <si>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</si>
  <si>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</si>
  <si>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</si>
  <si>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</si>
  <si>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</si>
  <si>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</si>
  <si>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</si>
  <si>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</si>
  <si>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</si>
  <si>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</si>
  <si>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</si>
  <si>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</si>
  <si>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</si>
  <si>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</si>
  <si>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</si>
  <si>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</si>
  <si>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</si>
  <si>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</si>
  <si>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</si>
  <si>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</si>
  <si>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</si>
  <si>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</si>
  <si>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</si>
  <si>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</si>
  <si>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</si>
  <si>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</si>
  <si>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</si>
  <si>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</si>
  <si>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</si>
  <si>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</si>
  <si>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</si>
  <si>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</si>
  <si>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</si>
  <si>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</si>
  <si>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</si>
  <si>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</si>
  <si>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</si>
  <si>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</si>
  <si>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</si>
  <si>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</si>
  <si>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</si>
  <si>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</si>
  <si>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</si>
  <si>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</si>
  <si>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</si>
  <si>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</si>
  <si>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</si>
  <si>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</si>
  <si>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</si>
  <si>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</si>
  <si>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</si>
  <si>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</si>
  <si>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</si>
  <si>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</si>
  <si>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</si>
  <si>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</si>
  <si>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</si>
  <si>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</si>
  <si>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</si>
  <si>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</si>
  <si>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</si>
  <si>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</si>
  <si>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</si>
  <si>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</si>
  <si>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</si>
  <si>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</si>
  <si>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</si>
  <si>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</si>
  <si>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</si>
  <si>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</si>
  <si>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</si>
  <si>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</si>
  <si>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</si>
  <si>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</si>
  <si>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</si>
  <si>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</si>
  <si>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</si>
  <si>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</si>
  <si>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</si>
  <si>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</si>
  <si>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10000108</t>
  </si>
  <si>
    <t>10003127</t>
  </si>
  <si>
    <t>+ILS/-USD 3.42 17-05-23 (11) -540</t>
  </si>
  <si>
    <t>10000634</t>
  </si>
  <si>
    <t>+ILS/-USD 3.4215 24-04-23 (20) -500</t>
  </si>
  <si>
    <t>10003125</t>
  </si>
  <si>
    <t>+ILS/-USD 3.423 17-05-23 (10) -550</t>
  </si>
  <si>
    <t>10000106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</si>
  <si>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</si>
  <si>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</si>
  <si>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</si>
  <si>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</si>
  <si>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</si>
  <si>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</si>
  <si>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</si>
  <si>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</si>
  <si>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</si>
  <si>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</si>
  <si>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</si>
  <si>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</si>
  <si>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</si>
  <si>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</si>
  <si>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</si>
  <si>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</si>
  <si>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</si>
  <si>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</si>
  <si>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</si>
  <si>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</si>
  <si>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</si>
  <si>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</si>
  <si>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</si>
  <si>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</si>
  <si>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</si>
  <si>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</si>
  <si>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</si>
  <si>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</si>
  <si>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</si>
  <si>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</si>
  <si>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</si>
  <si>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</si>
  <si>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</si>
  <si>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</si>
  <si>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10000147</t>
  </si>
  <si>
    <t>+ILS/-USD 3.471 20-04-23 (11) -530</t>
  </si>
  <si>
    <t>10003066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</si>
  <si>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</si>
  <si>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</si>
  <si>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</si>
  <si>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</si>
  <si>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</si>
  <si>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</si>
  <si>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</si>
  <si>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</si>
  <si>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</si>
  <si>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</si>
  <si>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</si>
  <si>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</si>
  <si>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</si>
  <si>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</si>
  <si>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</si>
  <si>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</si>
  <si>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</si>
  <si>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</si>
  <si>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</si>
  <si>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</si>
  <si>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</si>
  <si>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</si>
  <si>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</si>
  <si>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</si>
  <si>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</si>
  <si>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</si>
  <si>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</si>
  <si>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</si>
  <si>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</si>
  <si>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</si>
  <si>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</si>
  <si>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</si>
  <si>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</si>
  <si>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</si>
  <si>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</si>
  <si>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</si>
  <si>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</si>
  <si>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</si>
  <si>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</si>
  <si>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</si>
  <si>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</si>
  <si>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</si>
  <si>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3.5047 25-04-23 (10) -233</t>
  </si>
  <si>
    <t>10000833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</si>
  <si>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</si>
  <si>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</si>
  <si>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</si>
  <si>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</si>
  <si>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</si>
  <si>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</si>
  <si>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</si>
  <si>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</si>
  <si>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</si>
  <si>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</si>
  <si>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</si>
  <si>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</si>
  <si>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</si>
  <si>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</si>
  <si>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</si>
  <si>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</si>
  <si>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</si>
  <si>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</si>
  <si>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</si>
  <si>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</si>
  <si>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</si>
  <si>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</si>
  <si>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</si>
  <si>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</si>
  <si>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</si>
  <si>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</si>
  <si>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</si>
  <si>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</si>
  <si>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</si>
  <si>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</si>
  <si>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</si>
  <si>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</si>
  <si>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</si>
  <si>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</si>
  <si>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</si>
  <si>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</si>
  <si>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</si>
  <si>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</si>
  <si>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</si>
  <si>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</si>
  <si>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</si>
  <si>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</si>
  <si>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</si>
  <si>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</si>
  <si>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</si>
  <si>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</si>
  <si>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</si>
  <si>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</si>
  <si>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</si>
  <si>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</si>
  <si>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</si>
  <si>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</si>
  <si>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</si>
  <si>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</si>
  <si>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</si>
  <si>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</si>
  <si>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</si>
  <si>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</si>
  <si>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</si>
  <si>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</si>
  <si>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</si>
  <si>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</si>
  <si>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</si>
  <si>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</si>
  <si>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10000216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</si>
  <si>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</si>
  <si>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</si>
  <si>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</si>
  <si>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</si>
  <si>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</si>
  <si>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</si>
  <si>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</si>
  <si>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</si>
  <si>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</si>
  <si>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</si>
  <si>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</si>
  <si>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</si>
  <si>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</si>
  <si>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</si>
  <si>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</si>
  <si>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</si>
  <si>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</si>
  <si>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</si>
  <si>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</si>
  <si>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</si>
  <si>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</si>
  <si>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</si>
  <si>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</si>
  <si>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</si>
  <si>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</si>
  <si>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</si>
  <si>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</si>
  <si>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</si>
  <si>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</si>
  <si>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</si>
  <si>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</si>
  <si>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</si>
  <si>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</si>
  <si>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</si>
  <si>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</si>
  <si>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</si>
  <si>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</si>
  <si>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</si>
  <si>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</si>
  <si>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</si>
  <si>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</si>
  <si>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</si>
  <si>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</si>
  <si>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</si>
  <si>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</si>
  <si>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</si>
  <si>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</si>
  <si>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</si>
  <si>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</si>
  <si>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</si>
  <si>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</si>
  <si>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</si>
  <si>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</si>
  <si>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</si>
  <si>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</si>
  <si>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</si>
  <si>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</si>
  <si>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</si>
  <si>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</si>
  <si>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</si>
  <si>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</si>
  <si>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</si>
  <si>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</si>
  <si>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</si>
  <si>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</si>
  <si>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</si>
  <si>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3.6356 03-04-23 (10) -29</t>
  </si>
  <si>
    <t>10003522</t>
  </si>
  <si>
    <t>+USD/-ILS 3.636 25-04-23 (10) -88</t>
  </si>
  <si>
    <t>10000837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</si>
  <si>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</si>
  <si>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</si>
  <si>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</si>
  <si>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</si>
  <si>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</si>
  <si>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</si>
  <si>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</si>
  <si>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</si>
  <si>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</si>
  <si>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</si>
  <si>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</si>
  <si>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</si>
  <si>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</si>
  <si>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</si>
  <si>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</si>
  <si>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</si>
  <si>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</si>
  <si>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</si>
  <si>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</si>
  <si>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</si>
  <si>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</si>
  <si>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</si>
  <si>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</si>
  <si>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</si>
  <si>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</si>
  <si>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</si>
  <si>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</si>
  <si>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</si>
  <si>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</si>
  <si>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</si>
  <si>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</si>
  <si>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</si>
  <si>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</si>
  <si>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</si>
  <si>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</si>
  <si>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</si>
  <si>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</si>
  <si>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</si>
  <si>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</si>
  <si>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</si>
  <si>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</si>
  <si>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</si>
  <si>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</si>
  <si>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</si>
  <si>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</si>
  <si>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</si>
  <si>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</si>
  <si>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</si>
  <si>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</si>
  <si>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</si>
  <si>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</si>
  <si>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</si>
  <si>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</si>
  <si>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</si>
  <si>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</si>
  <si>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</si>
  <si>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</si>
  <si>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</si>
  <si>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</si>
  <si>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</si>
  <si>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</si>
  <si>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</si>
  <si>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</si>
  <si>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</si>
  <si>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</si>
  <si>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</si>
  <si>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</si>
  <si>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</si>
  <si>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</si>
  <si>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</si>
  <si>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</si>
  <si>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1.06517 07-08-23 (10) +86.7</t>
  </si>
  <si>
    <t>10000839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</si>
  <si>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</si>
  <si>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</si>
  <si>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</si>
  <si>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</si>
  <si>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</si>
  <si>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</si>
  <si>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</si>
  <si>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</si>
  <si>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</si>
  <si>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</si>
  <si>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</si>
  <si>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</si>
  <si>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</si>
  <si>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</si>
  <si>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</si>
  <si>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</si>
  <si>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</si>
  <si>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</si>
  <si>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</si>
  <si>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</si>
  <si>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</si>
  <si>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</si>
  <si>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</si>
  <si>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</si>
  <si>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</si>
  <si>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</si>
  <si>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</si>
  <si>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</si>
  <si>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</si>
  <si>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</si>
  <si>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10000828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</si>
  <si>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</si>
  <si>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</si>
  <si>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</si>
  <si>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</si>
  <si>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</si>
  <si>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</si>
  <si>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</si>
  <si>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</si>
  <si>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10000835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</si>
  <si>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</si>
  <si>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</si>
  <si>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</si>
  <si>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</si>
  <si>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</si>
  <si>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</si>
  <si>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</si>
  <si>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</si>
  <si>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</si>
  <si>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</si>
  <si>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</si>
  <si>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</si>
  <si>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</si>
  <si>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</si>
  <si>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</si>
  <si>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</si>
  <si>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</si>
  <si>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</si>
  <si>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</si>
  <si>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</si>
  <si>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</si>
  <si>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</si>
  <si>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</si>
  <si>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</si>
  <si>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</si>
  <si>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</si>
  <si>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</si>
  <si>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</si>
  <si>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</si>
  <si>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</si>
  <si>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</si>
  <si>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</si>
  <si>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</si>
  <si>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</si>
  <si>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</si>
  <si>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</si>
  <si>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</si>
  <si>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</si>
  <si>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</si>
  <si>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</si>
  <si>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</si>
  <si>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</si>
  <si>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</si>
  <si>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</si>
  <si>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</si>
  <si>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</si>
  <si>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</si>
  <si>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</si>
  <si>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</si>
  <si>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</si>
  <si>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</si>
  <si>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33810000</t>
  </si>
  <si>
    <t>31110000</t>
  </si>
  <si>
    <t>34610000</t>
  </si>
  <si>
    <t>31710000</t>
  </si>
  <si>
    <t>30710000</t>
  </si>
  <si>
    <t>34710000</t>
  </si>
  <si>
    <t>30910000</t>
  </si>
  <si>
    <t>34010000</t>
  </si>
  <si>
    <t>30810000</t>
  </si>
  <si>
    <t>31720000</t>
  </si>
  <si>
    <t>34020000</t>
  </si>
  <si>
    <t>31220000</t>
  </si>
  <si>
    <t>30820000</t>
  </si>
  <si>
    <t>34520000</t>
  </si>
  <si>
    <t>31120000</t>
  </si>
  <si>
    <t>31726000</t>
  </si>
  <si>
    <t>30326000</t>
  </si>
  <si>
    <t>30226000</t>
  </si>
  <si>
    <t>32026000</t>
  </si>
  <si>
    <t>JP MORGAN</t>
  </si>
  <si>
    <t>32085000</t>
  </si>
  <si>
    <t>A-</t>
  </si>
  <si>
    <t>S&amp;P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</si>
  <si>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</si>
  <si>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</si>
  <si>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</si>
  <si>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</si>
  <si>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</si>
  <si>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</si>
  <si>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</si>
  <si>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</si>
  <si>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</si>
  <si>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</si>
  <si>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</si>
  <si>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</si>
  <si>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</si>
  <si>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</si>
  <si>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</si>
  <si>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</si>
  <si>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</si>
  <si>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</si>
  <si>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</si>
  <si>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</si>
  <si>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</si>
  <si>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</si>
  <si>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</si>
  <si>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</si>
  <si>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</si>
  <si>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</si>
  <si>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</si>
  <si>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</si>
  <si>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</si>
  <si>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</si>
  <si>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</si>
  <si>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</si>
  <si>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</si>
  <si>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</si>
  <si>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</si>
  <si>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</si>
  <si>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</si>
  <si>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</si>
  <si>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</si>
  <si>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</si>
  <si>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</si>
  <si>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</si>
  <si>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</si>
  <si>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</si>
  <si>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</si>
  <si>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</si>
  <si>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</si>
  <si>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</si>
  <si>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</si>
  <si>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</si>
  <si>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</si>
  <si>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</si>
  <si>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</si>
  <si>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</si>
  <si>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</si>
  <si>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</si>
  <si>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</si>
  <si>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</si>
  <si>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</si>
  <si>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</si>
  <si>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</si>
  <si>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</si>
  <si>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</si>
  <si>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</si>
  <si>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</si>
  <si>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</si>
  <si>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</si>
  <si>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</si>
  <si>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</si>
  <si>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</si>
  <si>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</si>
  <si>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</si>
  <si>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</si>
  <si>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</si>
  <si>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</si>
  <si>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</si>
  <si>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</si>
  <si>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</si>
  <si>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</si>
  <si>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</si>
  <si>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</si>
  <si>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</si>
  <si>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</si>
  <si>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</si>
  <si>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</si>
  <si>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</si>
  <si>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</si>
  <si>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</si>
  <si>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</si>
  <si>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</si>
  <si>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</si>
  <si>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</si>
  <si>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</si>
  <si>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</si>
  <si>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</si>
  <si>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</si>
  <si>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</si>
  <si>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</si>
  <si>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</si>
  <si>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</si>
  <si>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</si>
  <si>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</si>
  <si>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</si>
  <si>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</si>
  <si>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</si>
  <si>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</si>
  <si>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</si>
  <si>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</si>
  <si>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</si>
  <si>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</si>
  <si>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</si>
  <si>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</si>
  <si>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</si>
  <si>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</si>
  <si>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</si>
  <si>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</si>
  <si>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</si>
  <si>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</si>
  <si>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</si>
  <si>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</si>
  <si>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</si>
  <si>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</si>
  <si>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</si>
  <si>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</si>
  <si>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</si>
  <si>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</si>
  <si>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</si>
  <si>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</si>
  <si>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</si>
  <si>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</si>
  <si>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</si>
  <si>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</si>
  <si>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</si>
  <si>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</si>
  <si>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</si>
  <si>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</si>
  <si>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</si>
  <si>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</si>
  <si>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</si>
  <si>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</si>
  <si>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</si>
  <si>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</si>
  <si>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</si>
  <si>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A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</si>
  <si>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</si>
  <si>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</si>
  <si>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</si>
  <si>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</si>
  <si>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</si>
  <si>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</si>
  <si>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</si>
  <si>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</si>
  <si>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</si>
  <si>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</si>
  <si>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</si>
  <si>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</si>
  <si>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</si>
  <si>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</si>
  <si>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</si>
  <si>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</si>
  <si>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</si>
  <si>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</si>
  <si>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</si>
  <si>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</si>
  <si>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</si>
  <si>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</si>
  <si>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</si>
  <si>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</si>
  <si>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</si>
  <si>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</si>
  <si>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</si>
  <si>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</si>
  <si>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</si>
  <si>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</si>
  <si>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</si>
  <si>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</si>
  <si>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</si>
  <si>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</si>
  <si>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</si>
  <si>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</si>
  <si>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</si>
  <si>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</si>
  <si>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</si>
  <si>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TELECOMMUNICATION SERVICES</t>
  </si>
  <si>
    <t>BBB-</t>
  </si>
  <si>
    <t>FITCH</t>
  </si>
  <si>
    <t>508309</t>
  </si>
  <si>
    <t>464740</t>
  </si>
  <si>
    <t>Other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</si>
  <si>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</si>
  <si>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</si>
  <si>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</si>
  <si>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</si>
  <si>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</si>
  <si>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</si>
  <si>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</si>
  <si>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</si>
  <si>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</si>
  <si>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</si>
  <si>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</si>
  <si>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</si>
  <si>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</si>
  <si>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M.A Movilim Renewable Energies, Limited Partnership</t>
  </si>
  <si>
    <t>Orbimed Israel Partners II</t>
  </si>
  <si>
    <t>Tene Growth Capital IV</t>
  </si>
  <si>
    <t>Apollo Investment Fund IX</t>
  </si>
  <si>
    <t>Ares Private Credit Solutions</t>
  </si>
  <si>
    <t>Bluebay Senior Loan Fund I</t>
  </si>
  <si>
    <t>Court Square Capital Partners IV</t>
  </si>
  <si>
    <t>Crescent Mezzanine VII</t>
  </si>
  <si>
    <t>ICG Senior Debt Partners III</t>
  </si>
  <si>
    <t>Kartesia Credit Opportunities IV</t>
  </si>
  <si>
    <t>Migdal-HarbourVest 2016 Fund L.P</t>
  </si>
  <si>
    <t>Migdal-HarbourVest 2016 Fund L.P. (Tranche B)</t>
  </si>
  <si>
    <t>Pantheon Global Co-Investment Opportunities IV</t>
  </si>
  <si>
    <t>Permira Credit Solutions III</t>
  </si>
  <si>
    <t>Strategic Investors Fund VIII</t>
  </si>
  <si>
    <t>Thoma Bravo Fund XII</t>
  </si>
  <si>
    <t>Waterton Residential Property Venture XIII</t>
  </si>
  <si>
    <t>Waterton Residential Property Venture XIII Edge Co-Invest L.P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</si>
  <si>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</si>
  <si>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</si>
  <si>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</si>
  <si>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</si>
  <si>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</si>
  <si>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</si>
  <si>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</si>
  <si>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</si>
  <si>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</si>
  <si>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</si>
  <si>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</si>
  <si>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</si>
  <si>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</si>
  <si>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</si>
  <si>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</si>
  <si>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</si>
  <si>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</si>
  <si>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</si>
  <si>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</si>
  <si>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</si>
  <si>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</si>
  <si>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</si>
  <si>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</si>
  <si>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</si>
  <si>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</si>
  <si>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</si>
  <si>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</si>
  <si>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</si>
  <si>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</si>
  <si>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</si>
  <si>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</si>
  <si>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</si>
  <si>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</si>
  <si>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</si>
  <si>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</si>
  <si>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</si>
  <si>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</si>
  <si>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</si>
  <si>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</si>
  <si>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</si>
  <si>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</si>
  <si>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</si>
  <si>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</si>
  <si>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</si>
  <si>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</si>
  <si>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</si>
  <si>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</si>
  <si>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</si>
  <si>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</si>
  <si>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</si>
  <si>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</si>
  <si>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</si>
  <si>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</si>
  <si>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</si>
  <si>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</si>
  <si>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</si>
  <si>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</si>
  <si>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</si>
  <si>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</si>
  <si>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</si>
  <si>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</si>
  <si>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</si>
  <si>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</si>
  <si>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</si>
  <si>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</si>
  <si>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</si>
  <si>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</si>
  <si>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</si>
  <si>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</si>
  <si>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</si>
  <si>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</si>
  <si>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</si>
  <si>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</si>
  <si>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</si>
  <si>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</si>
  <si>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</si>
  <si>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</si>
  <si>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</si>
  <si>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</si>
  <si>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</si>
  <si>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</si>
  <si>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</si>
  <si>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</si>
  <si>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</si>
  <si>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</si>
  <si>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</si>
  <si>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</si>
  <si>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</si>
  <si>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181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</si>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</sst>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49" fontId="25" fillId="0" borderId="0" xfId="15" applyNumberFormat="1" applyFont="1" applyFill="1" applyAlignment="1">
      <alignment horizontal="right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F104572C-3EF4-4109-A635-83C6D11C84A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2" sqref="G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139</v>
      </c>
      <c r="C1" s="46" t="s" vm="1">
        <v>218</v>
      </c>
    </row>
    <row r="2" spans="1:4">
      <c r="B2" s="46" t="s">
        <v>138</v>
      </c>
      <c r="C2" s="46" t="s">
        <v>219</v>
      </c>
    </row>
    <row r="3" spans="1:4">
      <c r="B3" s="46" t="s">
        <v>140</v>
      </c>
      <c r="C3" s="46" t="s">
        <v>220</v>
      </c>
    </row>
    <row r="4" spans="1:4">
      <c r="B4" s="46" t="s">
        <v>141</v>
      </c>
      <c r="C4" s="46">
        <v>2208</v>
      </c>
    </row>
    <row r="6" spans="1:4" ht="26.25" customHeight="1">
      <c r="B6" s="130" t="s">
        <v>152</v>
      </c>
      <c r="C6" s="131"/>
      <c r="D6" s="132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198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151</v>
      </c>
      <c r="C10" s="68">
        <f>C11+C12+C23+C33+C37</f>
        <v>96658.92355804301</v>
      </c>
      <c r="D10" s="69">
        <f>C10/$C$42</f>
        <v>1</v>
      </c>
    </row>
    <row r="11" spans="1:4">
      <c r="A11" s="42" t="s">
        <v>118</v>
      </c>
      <c r="B11" s="27" t="s">
        <v>153</v>
      </c>
      <c r="C11" s="68">
        <f>מזומנים!J10</f>
        <v>4316.0070123149999</v>
      </c>
      <c r="D11" s="69">
        <f t="shared" ref="D11:D13" si="0">C11/$C$42</f>
        <v>4.4651925072631993E-2</v>
      </c>
    </row>
    <row r="12" spans="1:4">
      <c r="B12" s="27" t="s">
        <v>154</v>
      </c>
      <c r="C12" s="68">
        <f>SUM(C13:C21)</f>
        <v>81922.331004210006</v>
      </c>
      <c r="D12" s="69">
        <f t="shared" si="0"/>
        <v>0.84754027862741732</v>
      </c>
    </row>
    <row r="13" spans="1:4">
      <c r="A13" s="44" t="s">
        <v>118</v>
      </c>
      <c r="B13" s="28" t="s">
        <v>65</v>
      </c>
      <c r="C13" s="68" vm="2">
        <v>68724.094957930996</v>
      </c>
      <c r="D13" s="69">
        <f t="shared" si="0"/>
        <v>0.7109958649256285</v>
      </c>
    </row>
    <row r="14" spans="1:4">
      <c r="A14" s="44" t="s">
        <v>118</v>
      </c>
      <c r="B14" s="28" t="s">
        <v>66</v>
      </c>
      <c r="C14" s="68" t="s" vm="3">
        <v>1986</v>
      </c>
      <c r="D14" s="69" t="s" vm="4">
        <v>1986</v>
      </c>
    </row>
    <row r="15" spans="1:4">
      <c r="A15" s="44" t="s">
        <v>118</v>
      </c>
      <c r="B15" s="28" t="s">
        <v>67</v>
      </c>
      <c r="C15" s="68">
        <f>'אג"ח קונצרני'!R11</f>
        <v>11905.753067606003</v>
      </c>
      <c r="D15" s="69">
        <f t="shared" ref="D15:D21" si="1">C15/$C$42</f>
        <v>0.12317282905035334</v>
      </c>
    </row>
    <row r="16" spans="1:4">
      <c r="A16" s="44" t="s">
        <v>118</v>
      </c>
      <c r="B16" s="28" t="s">
        <v>68</v>
      </c>
      <c r="C16" s="68">
        <f>מניות!L11</f>
        <v>626.00997745299992</v>
      </c>
      <c r="D16" s="69">
        <f t="shared" si="1"/>
        <v>6.4764840576471486E-3</v>
      </c>
    </row>
    <row r="17" spans="1:4">
      <c r="A17" s="44" t="s">
        <v>118</v>
      </c>
      <c r="B17" s="28" t="s">
        <v>211</v>
      </c>
      <c r="C17" s="68" vm="5">
        <v>608.19355877100008</v>
      </c>
      <c r="D17" s="69">
        <f t="shared" si="1"/>
        <v>6.2921615137352949E-3</v>
      </c>
    </row>
    <row r="18" spans="1:4">
      <c r="A18" s="44" t="s">
        <v>118</v>
      </c>
      <c r="B18" s="28" t="s">
        <v>69</v>
      </c>
      <c r="C18" s="68" vm="6">
        <v>34.736738007000007</v>
      </c>
      <c r="D18" s="69">
        <f t="shared" si="1"/>
        <v>3.593743518790672E-4</v>
      </c>
    </row>
    <row r="19" spans="1:4">
      <c r="A19" s="44" t="s">
        <v>118</v>
      </c>
      <c r="B19" s="28" t="s">
        <v>70</v>
      </c>
      <c r="C19" s="68" vm="7">
        <v>0.12005143100000001</v>
      </c>
      <c r="D19" s="69">
        <f t="shared" si="1"/>
        <v>1.2420108416364679E-6</v>
      </c>
    </row>
    <row r="20" spans="1:4">
      <c r="A20" s="44" t="s">
        <v>118</v>
      </c>
      <c r="B20" s="28" t="s">
        <v>71</v>
      </c>
      <c r="C20" s="68" vm="8">
        <v>7.4010138000000211E-2</v>
      </c>
      <c r="D20" s="69">
        <f t="shared" si="1"/>
        <v>7.656834493460672E-7</v>
      </c>
    </row>
    <row r="21" spans="1:4">
      <c r="A21" s="44" t="s">
        <v>118</v>
      </c>
      <c r="B21" s="28" t="s">
        <v>72</v>
      </c>
      <c r="C21" s="68" vm="9">
        <v>23.348642872999992</v>
      </c>
      <c r="D21" s="69">
        <f t="shared" si="1"/>
        <v>2.4155703388295335E-4</v>
      </c>
    </row>
    <row r="22" spans="1:4">
      <c r="A22" s="44" t="s">
        <v>118</v>
      </c>
      <c r="B22" s="28" t="s">
        <v>73</v>
      </c>
      <c r="C22" s="68" t="s" vm="10">
        <v>1986</v>
      </c>
      <c r="D22" s="69" t="s" vm="11">
        <v>1986</v>
      </c>
    </row>
    <row r="23" spans="1:4">
      <c r="B23" s="27" t="s">
        <v>155</v>
      </c>
      <c r="C23" s="68">
        <f>SUM(C24:C31)</f>
        <v>4855.2217101310016</v>
      </c>
      <c r="D23" s="69">
        <f>C23/$C$42</f>
        <v>5.0230455000002922E-2</v>
      </c>
    </row>
    <row r="24" spans="1:4">
      <c r="A24" s="44" t="s">
        <v>118</v>
      </c>
      <c r="B24" s="28" t="s">
        <v>74</v>
      </c>
      <c r="C24" s="68" t="s" vm="12">
        <v>1986</v>
      </c>
      <c r="D24" s="69" t="s" vm="13">
        <v>1986</v>
      </c>
    </row>
    <row r="25" spans="1:4">
      <c r="A25" s="44" t="s">
        <v>118</v>
      </c>
      <c r="B25" s="28" t="s">
        <v>75</v>
      </c>
      <c r="C25" s="68" t="s" vm="14">
        <v>1986</v>
      </c>
      <c r="D25" s="69" t="s" vm="15">
        <v>1986</v>
      </c>
    </row>
    <row r="26" spans="1:4">
      <c r="A26" s="44" t="s">
        <v>118</v>
      </c>
      <c r="B26" s="28" t="s">
        <v>67</v>
      </c>
      <c r="C26" s="68" vm="16">
        <v>916.52412805100005</v>
      </c>
      <c r="D26" s="69">
        <f t="shared" ref="D26:D29" si="2">C26/$C$42</f>
        <v>9.482043605633924E-3</v>
      </c>
    </row>
    <row r="27" spans="1:4">
      <c r="A27" s="44" t="s">
        <v>118</v>
      </c>
      <c r="B27" s="28" t="s">
        <v>76</v>
      </c>
      <c r="C27" s="68" vm="17">
        <v>296.10226</v>
      </c>
      <c r="D27" s="69">
        <f t="shared" si="2"/>
        <v>3.063372207142289E-3</v>
      </c>
    </row>
    <row r="28" spans="1:4">
      <c r="A28" s="44" t="s">
        <v>118</v>
      </c>
      <c r="B28" s="28" t="s">
        <v>77</v>
      </c>
      <c r="C28" s="68" vm="18">
        <v>3855.8798266450003</v>
      </c>
      <c r="D28" s="69">
        <f t="shared" si="2"/>
        <v>3.9891607362351512E-2</v>
      </c>
    </row>
    <row r="29" spans="1:4">
      <c r="A29" s="44" t="s">
        <v>118</v>
      </c>
      <c r="B29" s="28" t="s">
        <v>78</v>
      </c>
      <c r="C29" s="68" vm="19">
        <v>4.3554000000000006E-3</v>
      </c>
      <c r="D29" s="69">
        <f t="shared" si="2"/>
        <v>4.5059471383256337E-8</v>
      </c>
    </row>
    <row r="30" spans="1:4">
      <c r="A30" s="44" t="s">
        <v>118</v>
      </c>
      <c r="B30" s="28" t="s">
        <v>178</v>
      </c>
      <c r="C30" s="68" t="s" vm="20">
        <v>1986</v>
      </c>
      <c r="D30" s="69" t="s" vm="21">
        <v>1986</v>
      </c>
    </row>
    <row r="31" spans="1:4">
      <c r="A31" s="44" t="s">
        <v>118</v>
      </c>
      <c r="B31" s="28" t="s">
        <v>99</v>
      </c>
      <c r="C31" s="68" vm="22">
        <v>-213.28885996499994</v>
      </c>
      <c r="D31" s="69">
        <f>C31/$C$42</f>
        <v>-2.206613234596198E-3</v>
      </c>
    </row>
    <row r="32" spans="1:4">
      <c r="A32" s="44" t="s">
        <v>118</v>
      </c>
      <c r="B32" s="28" t="s">
        <v>79</v>
      </c>
      <c r="C32" s="68" t="s" vm="23">
        <v>1986</v>
      </c>
      <c r="D32" s="69" t="s" vm="24">
        <v>1986</v>
      </c>
    </row>
    <row r="33" spans="1:4">
      <c r="A33" s="44" t="s">
        <v>118</v>
      </c>
      <c r="B33" s="27" t="s">
        <v>156</v>
      </c>
      <c r="C33" s="68">
        <f>הלוואות!P10</f>
        <v>5572.0336519969969</v>
      </c>
      <c r="D33" s="69">
        <f>C33/$C$42</f>
        <v>5.7646344971460699E-2</v>
      </c>
    </row>
    <row r="34" spans="1:4">
      <c r="A34" s="44" t="s">
        <v>118</v>
      </c>
      <c r="B34" s="27" t="s">
        <v>157</v>
      </c>
      <c r="C34" s="68" t="s" vm="25">
        <v>1986</v>
      </c>
      <c r="D34" s="69" t="s" vm="26">
        <v>1986</v>
      </c>
    </row>
    <row r="35" spans="1:4">
      <c r="A35" s="44" t="s">
        <v>118</v>
      </c>
      <c r="B35" s="27" t="s">
        <v>158</v>
      </c>
      <c r="C35" s="68" t="s" vm="27">
        <v>1986</v>
      </c>
      <c r="D35" s="69" t="s" vm="28">
        <v>1986</v>
      </c>
    </row>
    <row r="36" spans="1:4">
      <c r="A36" s="44" t="s">
        <v>118</v>
      </c>
      <c r="B36" s="45" t="s">
        <v>159</v>
      </c>
      <c r="C36" s="68" t="s" vm="29">
        <v>1986</v>
      </c>
      <c r="D36" s="69" t="s" vm="30">
        <v>1986</v>
      </c>
    </row>
    <row r="37" spans="1:4">
      <c r="A37" s="44" t="s">
        <v>118</v>
      </c>
      <c r="B37" s="27" t="s">
        <v>160</v>
      </c>
      <c r="C37" s="68">
        <f>'השקעות אחרות '!I10</f>
        <v>-6.6698206100000004</v>
      </c>
      <c r="D37" s="69">
        <f>C37/$C$42</f>
        <v>-6.9003671513006445E-5</v>
      </c>
    </row>
    <row r="38" spans="1:4">
      <c r="A38" s="44"/>
      <c r="B38" s="55" t="s">
        <v>162</v>
      </c>
      <c r="C38" s="68">
        <v>0</v>
      </c>
      <c r="D38" s="69">
        <f>C38/$C$42</f>
        <v>0</v>
      </c>
    </row>
    <row r="39" spans="1:4">
      <c r="A39" s="44" t="s">
        <v>118</v>
      </c>
      <c r="B39" s="56" t="s">
        <v>163</v>
      </c>
      <c r="C39" s="68" t="s" vm="31">
        <v>1986</v>
      </c>
      <c r="D39" s="69" t="s" vm="32">
        <v>1986</v>
      </c>
    </row>
    <row r="40" spans="1:4">
      <c r="A40" s="44" t="s">
        <v>118</v>
      </c>
      <c r="B40" s="56" t="s">
        <v>196</v>
      </c>
      <c r="C40" s="68" t="s" vm="33">
        <v>1986</v>
      </c>
      <c r="D40" s="69" t="s" vm="34">
        <v>1986</v>
      </c>
    </row>
    <row r="41" spans="1:4">
      <c r="A41" s="44" t="s">
        <v>118</v>
      </c>
      <c r="B41" s="56" t="s">
        <v>164</v>
      </c>
      <c r="C41" s="68" t="s" vm="35">
        <v>1986</v>
      </c>
      <c r="D41" s="69" t="s" vm="36">
        <v>1986</v>
      </c>
    </row>
    <row r="42" spans="1:4">
      <c r="B42" s="56" t="s">
        <v>80</v>
      </c>
      <c r="C42" s="68">
        <f>C10</f>
        <v>96658.92355804301</v>
      </c>
      <c r="D42" s="69">
        <f>C42/$C$42</f>
        <v>1</v>
      </c>
    </row>
    <row r="43" spans="1:4">
      <c r="A43" s="44" t="s">
        <v>118</v>
      </c>
      <c r="B43" s="56" t="s">
        <v>161</v>
      </c>
      <c r="C43" s="68">
        <f>'יתרת התחייבות להשקעה'!C10</f>
        <v>2074.2901487651166</v>
      </c>
      <c r="D43" s="69"/>
    </row>
    <row r="44" spans="1:4">
      <c r="B44" s="5" t="s">
        <v>103</v>
      </c>
    </row>
    <row r="45" spans="1:4">
      <c r="C45" s="62" t="s">
        <v>146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70" t="s">
        <v>129</v>
      </c>
      <c r="D47" s="71" vm="37">
        <v>2.4159000000000002</v>
      </c>
    </row>
    <row r="48" spans="1:4">
      <c r="C48" s="70" t="s">
        <v>136</v>
      </c>
      <c r="D48" s="71">
        <v>0.71320062343401669</v>
      </c>
    </row>
    <row r="49" spans="2:4">
      <c r="C49" s="70" t="s">
        <v>133</v>
      </c>
      <c r="D49" s="71" vm="38">
        <v>2.6667000000000001</v>
      </c>
    </row>
    <row r="50" spans="2:4">
      <c r="B50" s="11"/>
      <c r="C50" s="70" t="s">
        <v>1987</v>
      </c>
      <c r="D50" s="71" vm="39">
        <v>3.9455</v>
      </c>
    </row>
    <row r="51" spans="2:4">
      <c r="C51" s="70" t="s">
        <v>127</v>
      </c>
      <c r="D51" s="71" vm="40">
        <v>3.9321999999999999</v>
      </c>
    </row>
    <row r="52" spans="2:4">
      <c r="C52" s="70" t="s">
        <v>128</v>
      </c>
      <c r="D52" s="71" vm="41">
        <v>4.4672000000000001</v>
      </c>
    </row>
    <row r="53" spans="2:4">
      <c r="C53" s="70" t="s">
        <v>130</v>
      </c>
      <c r="D53" s="71">
        <v>0.46051542057860612</v>
      </c>
    </row>
    <row r="54" spans="2:4">
      <c r="C54" s="70" t="s">
        <v>134</v>
      </c>
      <c r="D54" s="71">
        <v>2.7067999999999998E-2</v>
      </c>
    </row>
    <row r="55" spans="2:4">
      <c r="C55" s="70" t="s">
        <v>135</v>
      </c>
      <c r="D55" s="71">
        <v>0.20053698423440919</v>
      </c>
    </row>
    <row r="56" spans="2:4">
      <c r="C56" s="70" t="s">
        <v>132</v>
      </c>
      <c r="D56" s="71" vm="42">
        <v>0.52790000000000004</v>
      </c>
    </row>
    <row r="57" spans="2:4">
      <c r="C57" s="70" t="s">
        <v>1988</v>
      </c>
      <c r="D57" s="71">
        <v>2.260821</v>
      </c>
    </row>
    <row r="58" spans="2:4">
      <c r="C58" s="70" t="s">
        <v>131</v>
      </c>
      <c r="D58" s="71" vm="43">
        <v>0.34910000000000002</v>
      </c>
    </row>
    <row r="59" spans="2:4">
      <c r="C59" s="70" t="s">
        <v>125</v>
      </c>
      <c r="D59" s="71" vm="44">
        <v>3.6150000000000002</v>
      </c>
    </row>
    <row r="60" spans="2:4">
      <c r="C60" s="70" t="s">
        <v>137</v>
      </c>
      <c r="D60" s="71" vm="45">
        <v>0.2029</v>
      </c>
    </row>
    <row r="61" spans="2:4">
      <c r="C61" s="70" t="s">
        <v>1989</v>
      </c>
      <c r="D61" s="71" vm="46">
        <v>0.34649999999999997</v>
      </c>
    </row>
    <row r="62" spans="2:4">
      <c r="C62" s="70" t="s">
        <v>1990</v>
      </c>
      <c r="D62" s="71">
        <v>4.6569268405166807E-2</v>
      </c>
    </row>
    <row r="63" spans="2:4">
      <c r="C63" s="70" t="s">
        <v>1991</v>
      </c>
      <c r="D63" s="71">
        <v>0.52591762806057873</v>
      </c>
    </row>
    <row r="64" spans="2:4">
      <c r="C64" s="70" t="s">
        <v>126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7.85546875" style="2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139</v>
      </c>
      <c r="C1" s="46" t="s" vm="1">
        <v>218</v>
      </c>
    </row>
    <row r="2" spans="2:13">
      <c r="B2" s="46" t="s">
        <v>138</v>
      </c>
      <c r="C2" s="46" t="s">
        <v>219</v>
      </c>
    </row>
    <row r="3" spans="2:13">
      <c r="B3" s="46" t="s">
        <v>140</v>
      </c>
      <c r="C3" s="46" t="s">
        <v>220</v>
      </c>
    </row>
    <row r="4" spans="2:13">
      <c r="B4" s="46" t="s">
        <v>141</v>
      </c>
      <c r="C4" s="46">
        <v>2208</v>
      </c>
    </row>
    <row r="6" spans="2:13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3" ht="26.25" customHeight="1">
      <c r="B7" s="133" t="s">
        <v>88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"/>
    </row>
    <row r="8" spans="2:13" s="3" customFormat="1" ht="78.75">
      <c r="B8" s="21" t="s">
        <v>109</v>
      </c>
      <c r="C8" s="29" t="s">
        <v>43</v>
      </c>
      <c r="D8" s="29" t="s">
        <v>112</v>
      </c>
      <c r="E8" s="29" t="s">
        <v>62</v>
      </c>
      <c r="F8" s="29" t="s">
        <v>96</v>
      </c>
      <c r="G8" s="29" t="s">
        <v>195</v>
      </c>
      <c r="H8" s="29" t="s">
        <v>194</v>
      </c>
      <c r="I8" s="29" t="s">
        <v>59</v>
      </c>
      <c r="J8" s="29" t="s">
        <v>56</v>
      </c>
      <c r="K8" s="29" t="s">
        <v>142</v>
      </c>
      <c r="L8" s="30" t="s">
        <v>144</v>
      </c>
    </row>
    <row r="9" spans="2:13" s="3" customFormat="1">
      <c r="B9" s="14"/>
      <c r="C9" s="29"/>
      <c r="D9" s="29"/>
      <c r="E9" s="29"/>
      <c r="F9" s="29"/>
      <c r="G9" s="15" t="s">
        <v>202</v>
      </c>
      <c r="H9" s="15"/>
      <c r="I9" s="15" t="s">
        <v>198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48</v>
      </c>
      <c r="C11" s="80"/>
      <c r="D11" s="81"/>
      <c r="E11" s="81"/>
      <c r="F11" s="81"/>
      <c r="G11" s="83"/>
      <c r="H11" s="100"/>
      <c r="I11" s="83">
        <v>7.4010138000000211E-2</v>
      </c>
      <c r="J11" s="84"/>
      <c r="K11" s="84">
        <f>IFERROR(I11/$I$11,0)</f>
        <v>1</v>
      </c>
      <c r="L11" s="84">
        <f>I11/'סכום נכסי הקרן'!$C$42</f>
        <v>7.656834493460672E-7</v>
      </c>
    </row>
    <row r="12" spans="2:13">
      <c r="B12" s="113" t="s">
        <v>190</v>
      </c>
      <c r="C12" s="87"/>
      <c r="D12" s="88"/>
      <c r="E12" s="88"/>
      <c r="F12" s="88"/>
      <c r="G12" s="90"/>
      <c r="H12" s="98"/>
      <c r="I12" s="90">
        <v>0.30535857000000011</v>
      </c>
      <c r="J12" s="91"/>
      <c r="K12" s="91">
        <f t="shared" ref="K12:K24" si="0">IFERROR(I12/$I$11,0)</f>
        <v>4.1259019135999884</v>
      </c>
      <c r="L12" s="91">
        <f>I12/'סכום נכסי הקרן'!$C$42</f>
        <v>3.1591348088687788E-6</v>
      </c>
    </row>
    <row r="13" spans="2:13">
      <c r="B13" s="85" t="s">
        <v>184</v>
      </c>
      <c r="C13" s="80"/>
      <c r="D13" s="81"/>
      <c r="E13" s="81"/>
      <c r="F13" s="81"/>
      <c r="G13" s="83"/>
      <c r="H13" s="100"/>
      <c r="I13" s="83">
        <v>0.30535857000000011</v>
      </c>
      <c r="J13" s="84"/>
      <c r="K13" s="84">
        <f t="shared" si="0"/>
        <v>4.1259019135999884</v>
      </c>
      <c r="L13" s="84">
        <f>I13/'סכום נכסי הקרן'!$C$42</f>
        <v>3.1591348088687788E-6</v>
      </c>
    </row>
    <row r="14" spans="2:13">
      <c r="B14" s="86" t="s">
        <v>1358</v>
      </c>
      <c r="C14" s="87" t="s">
        <v>1359</v>
      </c>
      <c r="D14" s="88" t="s">
        <v>113</v>
      </c>
      <c r="E14" s="88" t="s">
        <v>458</v>
      </c>
      <c r="F14" s="88" t="s">
        <v>126</v>
      </c>
      <c r="G14" s="90">
        <v>3.5930999999999998E-2</v>
      </c>
      <c r="H14" s="98">
        <v>731000</v>
      </c>
      <c r="I14" s="90">
        <v>0.26265561000000004</v>
      </c>
      <c r="J14" s="91"/>
      <c r="K14" s="91">
        <f t="shared" si="0"/>
        <v>3.5489139339261775</v>
      </c>
      <c r="L14" s="91">
        <f>I14/'סכום נכסי הקרן'!$C$42</f>
        <v>2.7173446623609167E-6</v>
      </c>
    </row>
    <row r="15" spans="2:13">
      <c r="B15" s="86" t="s">
        <v>1360</v>
      </c>
      <c r="C15" s="87" t="s">
        <v>1361</v>
      </c>
      <c r="D15" s="88" t="s">
        <v>113</v>
      </c>
      <c r="E15" s="88" t="s">
        <v>458</v>
      </c>
      <c r="F15" s="88" t="s">
        <v>126</v>
      </c>
      <c r="G15" s="90">
        <v>-3.5930999999999998E-2</v>
      </c>
      <c r="H15" s="98">
        <v>1906900</v>
      </c>
      <c r="I15" s="90">
        <v>-0.68516823900000012</v>
      </c>
      <c r="J15" s="91"/>
      <c r="K15" s="91">
        <f t="shared" si="0"/>
        <v>-9.2577619433704896</v>
      </c>
      <c r="L15" s="91">
        <f>I15/'סכום נכסי הקרן'!$C$42</f>
        <v>-7.0885150980246676E-6</v>
      </c>
    </row>
    <row r="16" spans="2:13">
      <c r="B16" s="86" t="s">
        <v>1362</v>
      </c>
      <c r="C16" s="87" t="s">
        <v>1363</v>
      </c>
      <c r="D16" s="88" t="s">
        <v>113</v>
      </c>
      <c r="E16" s="88" t="s">
        <v>458</v>
      </c>
      <c r="F16" s="88" t="s">
        <v>126</v>
      </c>
      <c r="G16" s="90">
        <v>0.33040000000000008</v>
      </c>
      <c r="H16" s="98">
        <v>220300</v>
      </c>
      <c r="I16" s="90">
        <v>0.72787120000000005</v>
      </c>
      <c r="J16" s="91"/>
      <c r="K16" s="91">
        <f t="shared" si="0"/>
        <v>9.8347499365559621</v>
      </c>
      <c r="L16" s="91">
        <f>I16/'סכום נכסי הקרן'!$C$42</f>
        <v>7.5303052548781846E-6</v>
      </c>
    </row>
    <row r="17" spans="2:12">
      <c r="B17" s="86" t="s">
        <v>1364</v>
      </c>
      <c r="C17" s="87" t="s">
        <v>1365</v>
      </c>
      <c r="D17" s="88" t="s">
        <v>113</v>
      </c>
      <c r="E17" s="88" t="s">
        <v>458</v>
      </c>
      <c r="F17" s="88" t="s">
        <v>126</v>
      </c>
      <c r="G17" s="90">
        <v>-0.33040000000000008</v>
      </c>
      <c r="H17" s="98">
        <v>0.01</v>
      </c>
      <c r="I17" s="90">
        <v>-9.9999999999999986E-10</v>
      </c>
      <c r="J17" s="91"/>
      <c r="K17" s="91">
        <f t="shared" si="0"/>
        <v>-1.3511662415762514E-8</v>
      </c>
      <c r="L17" s="91">
        <f>I17/'סכום נכסי הקרן'!$C$42</f>
        <v>-1.0345656284900657E-14</v>
      </c>
    </row>
    <row r="18" spans="2:12">
      <c r="B18" s="92"/>
      <c r="C18" s="87"/>
      <c r="D18" s="87"/>
      <c r="E18" s="87"/>
      <c r="F18" s="87"/>
      <c r="G18" s="90"/>
      <c r="H18" s="98"/>
      <c r="I18" s="87"/>
      <c r="J18" s="87"/>
      <c r="K18" s="91"/>
      <c r="L18" s="87"/>
    </row>
    <row r="19" spans="2:12">
      <c r="B19" s="113" t="s">
        <v>189</v>
      </c>
      <c r="C19" s="87"/>
      <c r="D19" s="88"/>
      <c r="E19" s="88"/>
      <c r="F19" s="88"/>
      <c r="G19" s="90"/>
      <c r="H19" s="98"/>
      <c r="I19" s="90">
        <v>-0.23134843199999999</v>
      </c>
      <c r="J19" s="91"/>
      <c r="K19" s="91">
        <f t="shared" si="0"/>
        <v>-3.1259019135999901</v>
      </c>
      <c r="L19" s="91">
        <f>I19/'סכום נכסי הקרן'!$C$42</f>
        <v>-2.3934513595227124E-6</v>
      </c>
    </row>
    <row r="20" spans="2:12">
      <c r="B20" s="85" t="s">
        <v>184</v>
      </c>
      <c r="C20" s="80"/>
      <c r="D20" s="81"/>
      <c r="E20" s="81"/>
      <c r="F20" s="81"/>
      <c r="G20" s="83"/>
      <c r="H20" s="100"/>
      <c r="I20" s="83">
        <v>-0.23134843199999999</v>
      </c>
      <c r="J20" s="84"/>
      <c r="K20" s="84">
        <f t="shared" si="0"/>
        <v>-3.1259019135999901</v>
      </c>
      <c r="L20" s="84">
        <f>I20/'סכום נכסי הקרן'!$C$42</f>
        <v>-2.3934513595227124E-6</v>
      </c>
    </row>
    <row r="21" spans="2:12">
      <c r="B21" s="86" t="s">
        <v>1366</v>
      </c>
      <c r="C21" s="87" t="s">
        <v>1367</v>
      </c>
      <c r="D21" s="88" t="s">
        <v>26</v>
      </c>
      <c r="E21" s="88" t="s">
        <v>458</v>
      </c>
      <c r="F21" s="88" t="s">
        <v>127</v>
      </c>
      <c r="G21" s="90">
        <v>0.32238</v>
      </c>
      <c r="H21" s="98">
        <v>60</v>
      </c>
      <c r="I21" s="90">
        <v>3.8029879000000003E-2</v>
      </c>
      <c r="J21" s="91"/>
      <c r="K21" s="91">
        <f t="shared" si="0"/>
        <v>0.51384688676029622</v>
      </c>
      <c r="L21" s="91">
        <f>I21/'סכום נכסי הקרן'!$C$42</f>
        <v>3.9344405669036161E-7</v>
      </c>
    </row>
    <row r="22" spans="2:12">
      <c r="B22" s="86" t="s">
        <v>1368</v>
      </c>
      <c r="C22" s="87" t="s">
        <v>1369</v>
      </c>
      <c r="D22" s="88" t="s">
        <v>26</v>
      </c>
      <c r="E22" s="88" t="s">
        <v>458</v>
      </c>
      <c r="F22" s="88" t="s">
        <v>127</v>
      </c>
      <c r="G22" s="90">
        <v>-0.32238</v>
      </c>
      <c r="H22" s="98">
        <v>5</v>
      </c>
      <c r="I22" s="90">
        <v>-3.1691569999999997E-3</v>
      </c>
      <c r="J22" s="91"/>
      <c r="K22" s="91">
        <f t="shared" si="0"/>
        <v>-4.2820579526550683E-2</v>
      </c>
      <c r="L22" s="91">
        <f>I22/'סכום נכסי הקרן'!$C$42</f>
        <v>-3.2787009034886912E-8</v>
      </c>
    </row>
    <row r="23" spans="2:12">
      <c r="B23" s="86" t="s">
        <v>1370</v>
      </c>
      <c r="C23" s="87" t="s">
        <v>1371</v>
      </c>
      <c r="D23" s="88" t="s">
        <v>26</v>
      </c>
      <c r="E23" s="88" t="s">
        <v>458</v>
      </c>
      <c r="F23" s="88" t="s">
        <v>127</v>
      </c>
      <c r="G23" s="90">
        <v>-0.32238</v>
      </c>
      <c r="H23" s="98">
        <v>585</v>
      </c>
      <c r="I23" s="90">
        <v>-0.37079132099999995</v>
      </c>
      <c r="J23" s="91"/>
      <c r="K23" s="91">
        <f t="shared" si="0"/>
        <v>-5.0100071560466333</v>
      </c>
      <c r="L23" s="91">
        <f>I23/'סכום נכסי הקרן'!$C$42</f>
        <v>-3.8360795604902669E-6</v>
      </c>
    </row>
    <row r="24" spans="2:12">
      <c r="B24" s="86" t="s">
        <v>1372</v>
      </c>
      <c r="C24" s="87" t="s">
        <v>1373</v>
      </c>
      <c r="D24" s="88" t="s">
        <v>26</v>
      </c>
      <c r="E24" s="88" t="s">
        <v>458</v>
      </c>
      <c r="F24" s="88" t="s">
        <v>127</v>
      </c>
      <c r="G24" s="90">
        <v>0.32238</v>
      </c>
      <c r="H24" s="98">
        <v>165</v>
      </c>
      <c r="I24" s="90">
        <v>0.10458216699999999</v>
      </c>
      <c r="J24" s="91"/>
      <c r="K24" s="91">
        <f t="shared" si="0"/>
        <v>1.4130789352128987</v>
      </c>
      <c r="L24" s="91">
        <f>I24/'סכום נכסי הקרן'!$C$42</f>
        <v>1.0819711533120802E-6</v>
      </c>
    </row>
    <row r="25" spans="2:12">
      <c r="B25" s="92"/>
      <c r="C25" s="87"/>
      <c r="D25" s="87"/>
      <c r="E25" s="87"/>
      <c r="F25" s="87"/>
      <c r="G25" s="90"/>
      <c r="H25" s="98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7" t="s">
        <v>210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7" t="s">
        <v>105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7" t="s">
        <v>193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7" t="s">
        <v>201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0.710937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139</v>
      </c>
      <c r="C1" s="46" t="s" vm="1">
        <v>218</v>
      </c>
    </row>
    <row r="2" spans="1:11">
      <c r="B2" s="46" t="s">
        <v>138</v>
      </c>
      <c r="C2" s="46" t="s">
        <v>219</v>
      </c>
    </row>
    <row r="3" spans="1:11">
      <c r="B3" s="46" t="s">
        <v>140</v>
      </c>
      <c r="C3" s="46" t="s">
        <v>220</v>
      </c>
    </row>
    <row r="4" spans="1:11">
      <c r="B4" s="46" t="s">
        <v>141</v>
      </c>
      <c r="C4" s="46">
        <v>2208</v>
      </c>
    </row>
    <row r="6" spans="1:11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1:11" ht="26.25" customHeight="1">
      <c r="B7" s="133" t="s">
        <v>89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1:11" s="3" customFormat="1" ht="78.75">
      <c r="A8" s="2"/>
      <c r="B8" s="21" t="s">
        <v>109</v>
      </c>
      <c r="C8" s="29" t="s">
        <v>43</v>
      </c>
      <c r="D8" s="29" t="s">
        <v>112</v>
      </c>
      <c r="E8" s="29" t="s">
        <v>62</v>
      </c>
      <c r="F8" s="29" t="s">
        <v>96</v>
      </c>
      <c r="G8" s="29" t="s">
        <v>195</v>
      </c>
      <c r="H8" s="29" t="s">
        <v>194</v>
      </c>
      <c r="I8" s="29" t="s">
        <v>59</v>
      </c>
      <c r="J8" s="29" t="s">
        <v>142</v>
      </c>
      <c r="K8" s="30" t="s">
        <v>144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202</v>
      </c>
      <c r="H9" s="15"/>
      <c r="I9" s="15" t="s">
        <v>198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47</v>
      </c>
      <c r="C11" s="87"/>
      <c r="D11" s="88"/>
      <c r="E11" s="88"/>
      <c r="F11" s="88"/>
      <c r="G11" s="90"/>
      <c r="H11" s="98"/>
      <c r="I11" s="90">
        <v>23.348642872999992</v>
      </c>
      <c r="J11" s="91">
        <f>IFERROR(I11/$I$11,0)</f>
        <v>1</v>
      </c>
      <c r="K11" s="91">
        <f>I11/'סכום נכסי הקרן'!$C$42</f>
        <v>2.4155703388295335E-4</v>
      </c>
    </row>
    <row r="12" spans="1:11">
      <c r="B12" s="113" t="s">
        <v>191</v>
      </c>
      <c r="C12" s="87"/>
      <c r="D12" s="88"/>
      <c r="E12" s="88"/>
      <c r="F12" s="88"/>
      <c r="G12" s="90"/>
      <c r="H12" s="98"/>
      <c r="I12" s="90">
        <v>23.348642872999992</v>
      </c>
      <c r="J12" s="91">
        <f t="shared" ref="J12:J17" si="0">IFERROR(I12/$I$11,0)</f>
        <v>1</v>
      </c>
      <c r="K12" s="91">
        <f>I12/'סכום נכסי הקרן'!$C$42</f>
        <v>2.4155703388295335E-4</v>
      </c>
    </row>
    <row r="13" spans="1:11">
      <c r="B13" s="92" t="s">
        <v>1374</v>
      </c>
      <c r="C13" s="87" t="s">
        <v>1375</v>
      </c>
      <c r="D13" s="88" t="s">
        <v>26</v>
      </c>
      <c r="E13" s="88" t="s">
        <v>458</v>
      </c>
      <c r="F13" s="88" t="s">
        <v>125</v>
      </c>
      <c r="G13" s="90">
        <v>0.13219400000000001</v>
      </c>
      <c r="H13" s="98">
        <v>99550.01</v>
      </c>
      <c r="I13" s="90">
        <v>0.85695675300000007</v>
      </c>
      <c r="J13" s="91">
        <f t="shared" si="0"/>
        <v>3.6702636537002821E-2</v>
      </c>
      <c r="K13" s="91">
        <f>I13/'סכום נכסי הקרן'!$C$42</f>
        <v>8.8657800175625126E-6</v>
      </c>
    </row>
    <row r="14" spans="1:11">
      <c r="B14" s="92" t="s">
        <v>1376</v>
      </c>
      <c r="C14" s="87" t="s">
        <v>1377</v>
      </c>
      <c r="D14" s="88" t="s">
        <v>26</v>
      </c>
      <c r="E14" s="88" t="s">
        <v>458</v>
      </c>
      <c r="F14" s="88" t="s">
        <v>125</v>
      </c>
      <c r="G14" s="90">
        <v>3.6034999999999998E-2</v>
      </c>
      <c r="H14" s="98">
        <v>1330175</v>
      </c>
      <c r="I14" s="90">
        <v>2.9777867840000001</v>
      </c>
      <c r="J14" s="91">
        <f t="shared" si="0"/>
        <v>0.12753575444179099</v>
      </c>
      <c r="K14" s="91">
        <f>I14/'סכום נכסי הקרן'!$C$42</f>
        <v>3.0807158556983723E-5</v>
      </c>
    </row>
    <row r="15" spans="1:11">
      <c r="B15" s="92" t="s">
        <v>1378</v>
      </c>
      <c r="C15" s="87" t="s">
        <v>1379</v>
      </c>
      <c r="D15" s="88" t="s">
        <v>26</v>
      </c>
      <c r="E15" s="88" t="s">
        <v>458</v>
      </c>
      <c r="F15" s="88" t="s">
        <v>133</v>
      </c>
      <c r="G15" s="90">
        <v>1.7194000000000001E-2</v>
      </c>
      <c r="H15" s="98">
        <v>120920</v>
      </c>
      <c r="I15" s="90">
        <v>0.27759442600000001</v>
      </c>
      <c r="J15" s="91">
        <f t="shared" si="0"/>
        <v>1.1889103255804468E-2</v>
      </c>
      <c r="K15" s="91">
        <f>I15/'סכום נכסי הקרן'!$C$42</f>
        <v>2.8718965180002908E-6</v>
      </c>
    </row>
    <row r="16" spans="1:11">
      <c r="B16" s="92" t="s">
        <v>1380</v>
      </c>
      <c r="C16" s="87" t="s">
        <v>1381</v>
      </c>
      <c r="D16" s="88" t="s">
        <v>26</v>
      </c>
      <c r="E16" s="88" t="s">
        <v>458</v>
      </c>
      <c r="F16" s="88" t="s">
        <v>125</v>
      </c>
      <c r="G16" s="90">
        <v>0.421566</v>
      </c>
      <c r="H16" s="98">
        <v>413775</v>
      </c>
      <c r="I16" s="90">
        <v>18.501607285999999</v>
      </c>
      <c r="J16" s="91">
        <f t="shared" si="0"/>
        <v>0.79240611056649335</v>
      </c>
      <c r="K16" s="91">
        <f>I16/'סכום נכסי הקרן'!$C$42</f>
        <v>1.9141126969916971E-4</v>
      </c>
    </row>
    <row r="17" spans="2:11">
      <c r="B17" s="92" t="s">
        <v>1382</v>
      </c>
      <c r="C17" s="87" t="s">
        <v>1383</v>
      </c>
      <c r="D17" s="88" t="s">
        <v>26</v>
      </c>
      <c r="E17" s="88" t="s">
        <v>458</v>
      </c>
      <c r="F17" s="88" t="s">
        <v>127</v>
      </c>
      <c r="G17" s="90">
        <v>0.29906100000000002</v>
      </c>
      <c r="H17" s="98">
        <v>45450</v>
      </c>
      <c r="I17" s="90">
        <v>0.73469762400000005</v>
      </c>
      <c r="J17" s="91">
        <f t="shared" si="0"/>
        <v>3.1466395198908668E-2</v>
      </c>
      <c r="K17" s="91">
        <f>I17/'סכום נכסי הקרן'!$C$42</f>
        <v>7.6009290912371812E-6</v>
      </c>
    </row>
    <row r="18" spans="2:11">
      <c r="B18" s="113"/>
      <c r="C18" s="87"/>
      <c r="D18" s="87"/>
      <c r="E18" s="87"/>
      <c r="F18" s="87"/>
      <c r="G18" s="90"/>
      <c r="H18" s="98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7" t="s">
        <v>210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7" t="s">
        <v>105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7" t="s">
        <v>193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7" t="s">
        <v>201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139</v>
      </c>
      <c r="C1" s="46" t="s" vm="1">
        <v>218</v>
      </c>
    </row>
    <row r="2" spans="2:35">
      <c r="B2" s="46" t="s">
        <v>138</v>
      </c>
      <c r="C2" s="46" t="s">
        <v>219</v>
      </c>
    </row>
    <row r="3" spans="2:35">
      <c r="B3" s="46" t="s">
        <v>140</v>
      </c>
      <c r="C3" s="46" t="s">
        <v>220</v>
      </c>
      <c r="E3" s="2"/>
    </row>
    <row r="4" spans="2:35">
      <c r="B4" s="46" t="s">
        <v>141</v>
      </c>
      <c r="C4" s="46">
        <v>2208</v>
      </c>
    </row>
    <row r="6" spans="2:35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35" ht="26.25" customHeight="1">
      <c r="B7" s="133" t="s">
        <v>90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35" s="3" customFormat="1" ht="63">
      <c r="B8" s="21" t="s">
        <v>109</v>
      </c>
      <c r="C8" s="29" t="s">
        <v>43</v>
      </c>
      <c r="D8" s="12" t="s">
        <v>49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195</v>
      </c>
      <c r="M8" s="29" t="s">
        <v>194</v>
      </c>
      <c r="N8" s="29" t="s">
        <v>59</v>
      </c>
      <c r="O8" s="29" t="s">
        <v>56</v>
      </c>
      <c r="P8" s="29" t="s">
        <v>142</v>
      </c>
      <c r="Q8" s="30" t="s">
        <v>144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202</v>
      </c>
      <c r="M9" s="31"/>
      <c r="N9" s="31" t="s">
        <v>198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04" t="s">
        <v>2229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5">
        <v>0</v>
      </c>
      <c r="O11" s="87"/>
      <c r="P11" s="106">
        <v>0</v>
      </c>
      <c r="Q11" s="106">
        <v>0</v>
      </c>
      <c r="AI11" s="1"/>
    </row>
    <row r="12" spans="2:35" ht="21.75" customHeight="1">
      <c r="B12" s="107" t="s">
        <v>210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7" t="s">
        <v>105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7" t="s">
        <v>193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7" t="s">
        <v>201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7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139</v>
      </c>
      <c r="C1" s="46" t="s" vm="1">
        <v>218</v>
      </c>
    </row>
    <row r="2" spans="2:16">
      <c r="B2" s="46" t="s">
        <v>138</v>
      </c>
      <c r="C2" s="46" t="s">
        <v>219</v>
      </c>
    </row>
    <row r="3" spans="2:16">
      <c r="B3" s="46" t="s">
        <v>140</v>
      </c>
      <c r="C3" s="46" t="s">
        <v>220</v>
      </c>
    </row>
    <row r="4" spans="2:16">
      <c r="B4" s="46" t="s">
        <v>141</v>
      </c>
      <c r="C4" s="46">
        <v>2208</v>
      </c>
    </row>
    <row r="6" spans="2:16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ht="26.25" customHeight="1">
      <c r="B7" s="133" t="s">
        <v>82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16" s="3" customFormat="1" ht="63">
      <c r="B8" s="21" t="s">
        <v>109</v>
      </c>
      <c r="C8" s="29" t="s">
        <v>43</v>
      </c>
      <c r="D8" s="29" t="s">
        <v>14</v>
      </c>
      <c r="E8" s="29" t="s">
        <v>63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195</v>
      </c>
      <c r="L8" s="29" t="s">
        <v>194</v>
      </c>
      <c r="M8" s="29" t="s">
        <v>104</v>
      </c>
      <c r="N8" s="29" t="s">
        <v>56</v>
      </c>
      <c r="O8" s="29" t="s">
        <v>142</v>
      </c>
      <c r="P8" s="30" t="s">
        <v>144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202</v>
      </c>
      <c r="L9" s="31"/>
      <c r="M9" s="31" t="s">
        <v>198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4" t="s">
        <v>25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5">
        <v>0</v>
      </c>
      <c r="N11" s="87"/>
      <c r="O11" s="106">
        <v>0</v>
      </c>
      <c r="P11" s="106">
        <v>0</v>
      </c>
    </row>
    <row r="12" spans="2:16" ht="21.75" customHeight="1">
      <c r="B12" s="107" t="s">
        <v>105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193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7" t="s">
        <v>201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139</v>
      </c>
      <c r="C1" s="46" t="s" vm="1">
        <v>218</v>
      </c>
    </row>
    <row r="2" spans="2:19">
      <c r="B2" s="46" t="s">
        <v>138</v>
      </c>
      <c r="C2" s="46" t="s">
        <v>219</v>
      </c>
    </row>
    <row r="3" spans="2:19">
      <c r="B3" s="46" t="s">
        <v>140</v>
      </c>
      <c r="C3" s="46" t="s">
        <v>220</v>
      </c>
    </row>
    <row r="4" spans="2:19">
      <c r="B4" s="46" t="s">
        <v>141</v>
      </c>
      <c r="C4" s="46">
        <v>2208</v>
      </c>
    </row>
    <row r="6" spans="2:19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19" ht="26.25" customHeight="1">
      <c r="B7" s="133" t="s">
        <v>83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19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195</v>
      </c>
      <c r="O8" s="29" t="s">
        <v>194</v>
      </c>
      <c r="P8" s="29" t="s">
        <v>104</v>
      </c>
      <c r="Q8" s="29" t="s">
        <v>56</v>
      </c>
      <c r="R8" s="29" t="s">
        <v>142</v>
      </c>
      <c r="S8" s="30" t="s">
        <v>144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202</v>
      </c>
      <c r="O9" s="31"/>
      <c r="P9" s="31" t="s">
        <v>198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145</v>
      </c>
    </row>
    <row r="11" spans="2:19" s="4" customFormat="1" ht="18" customHeight="1">
      <c r="B11" s="104" t="s">
        <v>2228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5">
        <v>0</v>
      </c>
      <c r="Q11" s="87"/>
      <c r="R11" s="106">
        <v>0</v>
      </c>
      <c r="S11" s="106">
        <v>0</v>
      </c>
    </row>
    <row r="12" spans="2:19" ht="20.25" customHeight="1">
      <c r="B12" s="107" t="s">
        <v>210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7" t="s">
        <v>105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7" t="s">
        <v>193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7" t="s">
        <v>201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139</v>
      </c>
      <c r="C1" s="46" t="s" vm="1">
        <v>218</v>
      </c>
    </row>
    <row r="2" spans="2:30">
      <c r="B2" s="46" t="s">
        <v>138</v>
      </c>
      <c r="C2" s="46" t="s">
        <v>219</v>
      </c>
    </row>
    <row r="3" spans="2:30">
      <c r="B3" s="46" t="s">
        <v>140</v>
      </c>
      <c r="C3" s="46" t="s">
        <v>220</v>
      </c>
    </row>
    <row r="4" spans="2:30">
      <c r="B4" s="46" t="s">
        <v>141</v>
      </c>
      <c r="C4" s="46">
        <v>2208</v>
      </c>
    </row>
    <row r="6" spans="2:30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30" ht="26.25" customHeight="1">
      <c r="B7" s="133" t="s">
        <v>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30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195</v>
      </c>
      <c r="O8" s="29" t="s">
        <v>194</v>
      </c>
      <c r="P8" s="29" t="s">
        <v>104</v>
      </c>
      <c r="Q8" s="29" t="s">
        <v>56</v>
      </c>
      <c r="R8" s="29" t="s">
        <v>142</v>
      </c>
      <c r="S8" s="30" t="s">
        <v>144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202</v>
      </c>
      <c r="O9" s="31"/>
      <c r="P9" s="31" t="s">
        <v>198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145</v>
      </c>
      <c r="AA10" s="1"/>
    </row>
    <row r="11" spans="2:30" s="4" customFormat="1" ht="18" customHeight="1">
      <c r="B11" s="114" t="s">
        <v>50</v>
      </c>
      <c r="C11" s="87"/>
      <c r="D11" s="88"/>
      <c r="E11" s="87"/>
      <c r="F11" s="88"/>
      <c r="G11" s="87"/>
      <c r="H11" s="87"/>
      <c r="I11" s="97"/>
      <c r="J11" s="98">
        <v>6.7491907448025099</v>
      </c>
      <c r="K11" s="88"/>
      <c r="L11" s="89"/>
      <c r="M11" s="91">
        <v>3.0893271592183549E-2</v>
      </c>
      <c r="N11" s="90"/>
      <c r="O11" s="98"/>
      <c r="P11" s="90">
        <v>916.52412805100005</v>
      </c>
      <c r="Q11" s="91"/>
      <c r="R11" s="91">
        <f>IFERROR(P11/$P$11,0)</f>
        <v>1</v>
      </c>
      <c r="S11" s="91">
        <f>P11/'סכום נכסי הקרן'!$C$42</f>
        <v>9.482043605633924E-3</v>
      </c>
      <c r="AA11" s="1"/>
      <c r="AD11" s="1"/>
    </row>
    <row r="12" spans="2:30" ht="17.25" customHeight="1">
      <c r="B12" s="115" t="s">
        <v>190</v>
      </c>
      <c r="C12" s="87"/>
      <c r="D12" s="88"/>
      <c r="E12" s="87"/>
      <c r="F12" s="88"/>
      <c r="G12" s="87"/>
      <c r="H12" s="87"/>
      <c r="I12" s="97"/>
      <c r="J12" s="98">
        <v>6.7454458662836139</v>
      </c>
      <c r="K12" s="88"/>
      <c r="L12" s="89"/>
      <c r="M12" s="91">
        <v>3.0873266240605525E-2</v>
      </c>
      <c r="N12" s="90"/>
      <c r="O12" s="98"/>
      <c r="P12" s="90">
        <v>915.9083900510002</v>
      </c>
      <c r="Q12" s="91"/>
      <c r="R12" s="91">
        <f t="shared" ref="R12:R35" si="0">IFERROR(P12/$P$11,0)</f>
        <v>0.99932818135261836</v>
      </c>
      <c r="S12" s="91">
        <f>P12/'סכום נכסי הקרן'!$C$42</f>
        <v>9.4756733919243736E-3</v>
      </c>
    </row>
    <row r="13" spans="2:30">
      <c r="B13" s="116" t="s">
        <v>57</v>
      </c>
      <c r="C13" s="80"/>
      <c r="D13" s="81"/>
      <c r="E13" s="80"/>
      <c r="F13" s="81"/>
      <c r="G13" s="80"/>
      <c r="H13" s="80"/>
      <c r="I13" s="99"/>
      <c r="J13" s="100">
        <v>7.2560894341666931</v>
      </c>
      <c r="K13" s="81"/>
      <c r="L13" s="82"/>
      <c r="M13" s="84">
        <v>2.7401691629661062E-2</v>
      </c>
      <c r="N13" s="83"/>
      <c r="O13" s="100"/>
      <c r="P13" s="83">
        <v>813.08052517100009</v>
      </c>
      <c r="Q13" s="84"/>
      <c r="R13" s="84">
        <f t="shared" si="0"/>
        <v>0.887134883071792</v>
      </c>
      <c r="S13" s="84">
        <f>P13/'סכום נכסי הקרן'!$C$42</f>
        <v>8.4118516453656859E-3</v>
      </c>
    </row>
    <row r="14" spans="2:30">
      <c r="B14" s="117" t="s">
        <v>1384</v>
      </c>
      <c r="C14" s="87" t="s">
        <v>1385</v>
      </c>
      <c r="D14" s="88" t="s">
        <v>1386</v>
      </c>
      <c r="E14" s="87" t="s">
        <v>259</v>
      </c>
      <c r="F14" s="88" t="s">
        <v>122</v>
      </c>
      <c r="G14" s="87" t="s">
        <v>247</v>
      </c>
      <c r="H14" s="87" t="s">
        <v>248</v>
      </c>
      <c r="I14" s="97">
        <v>39076</v>
      </c>
      <c r="J14" s="98">
        <v>6.2400000000077629</v>
      </c>
      <c r="K14" s="88" t="s">
        <v>126</v>
      </c>
      <c r="L14" s="89">
        <v>4.9000000000000002E-2</v>
      </c>
      <c r="M14" s="91">
        <v>2.7300000000009702E-2</v>
      </c>
      <c r="N14" s="90">
        <v>136172.26786200001</v>
      </c>
      <c r="O14" s="98">
        <v>151.36000000000001</v>
      </c>
      <c r="P14" s="90">
        <v>206.11034205999999</v>
      </c>
      <c r="Q14" s="91">
        <v>8.4230181806443203E-5</v>
      </c>
      <c r="R14" s="91">
        <f t="shared" si="0"/>
        <v>0.22488261438168158</v>
      </c>
      <c r="S14" s="91">
        <f>P14/'סכום נכסי הקרן'!$C$42</f>
        <v>2.1323467557160633E-3</v>
      </c>
    </row>
    <row r="15" spans="2:30">
      <c r="B15" s="117" t="s">
        <v>1387</v>
      </c>
      <c r="C15" s="87" t="s">
        <v>1388</v>
      </c>
      <c r="D15" s="88" t="s">
        <v>1386</v>
      </c>
      <c r="E15" s="87" t="s">
        <v>259</v>
      </c>
      <c r="F15" s="88" t="s">
        <v>122</v>
      </c>
      <c r="G15" s="87" t="s">
        <v>247</v>
      </c>
      <c r="H15" s="87" t="s">
        <v>248</v>
      </c>
      <c r="I15" s="97">
        <v>40738</v>
      </c>
      <c r="J15" s="98">
        <v>9.9899999999990357</v>
      </c>
      <c r="K15" s="88" t="s">
        <v>126</v>
      </c>
      <c r="L15" s="89">
        <v>4.0999999999999995E-2</v>
      </c>
      <c r="M15" s="91">
        <v>2.5400000000011778E-2</v>
      </c>
      <c r="N15" s="90">
        <v>277933.25655699999</v>
      </c>
      <c r="O15" s="98">
        <v>134.4</v>
      </c>
      <c r="P15" s="90">
        <v>373.54230766400002</v>
      </c>
      <c r="Q15" s="91">
        <v>7.3594794935513981E-5</v>
      </c>
      <c r="R15" s="91">
        <f t="shared" si="0"/>
        <v>0.40756407412682344</v>
      </c>
      <c r="S15" s="91">
        <f>P15/'סכום נכסי הקרן'!$C$42</f>
        <v>3.8645403229603573E-3</v>
      </c>
    </row>
    <row r="16" spans="2:30">
      <c r="B16" s="117" t="s">
        <v>1389</v>
      </c>
      <c r="C16" s="87" t="s">
        <v>1390</v>
      </c>
      <c r="D16" s="88" t="s">
        <v>1386</v>
      </c>
      <c r="E16" s="87" t="s">
        <v>1391</v>
      </c>
      <c r="F16" s="88" t="s">
        <v>481</v>
      </c>
      <c r="G16" s="87" t="s">
        <v>251</v>
      </c>
      <c r="H16" s="87" t="s">
        <v>124</v>
      </c>
      <c r="I16" s="97">
        <v>42795</v>
      </c>
      <c r="J16" s="98">
        <v>5.5399999999760805</v>
      </c>
      <c r="K16" s="88" t="s">
        <v>126</v>
      </c>
      <c r="L16" s="89">
        <v>2.1400000000000002E-2</v>
      </c>
      <c r="M16" s="91">
        <v>1.989999999988824E-2</v>
      </c>
      <c r="N16" s="90">
        <v>91434.554562000005</v>
      </c>
      <c r="O16" s="98">
        <v>111.56</v>
      </c>
      <c r="P16" s="90">
        <v>102.00439118599999</v>
      </c>
      <c r="Q16" s="91">
        <v>2.1494295488680719E-4</v>
      </c>
      <c r="R16" s="91">
        <f t="shared" si="0"/>
        <v>0.11129482363209968</v>
      </c>
      <c r="S16" s="91">
        <f>P16/'סכום נכסי הקרן'!$C$42</f>
        <v>1.0553023707609061E-3</v>
      </c>
    </row>
    <row r="17" spans="2:19">
      <c r="B17" s="117" t="s">
        <v>1392</v>
      </c>
      <c r="C17" s="87" t="s">
        <v>1393</v>
      </c>
      <c r="D17" s="88" t="s">
        <v>1386</v>
      </c>
      <c r="E17" s="87" t="s">
        <v>254</v>
      </c>
      <c r="F17" s="88" t="s">
        <v>250</v>
      </c>
      <c r="G17" s="87" t="s">
        <v>281</v>
      </c>
      <c r="H17" s="87" t="s">
        <v>248</v>
      </c>
      <c r="I17" s="97">
        <v>36489</v>
      </c>
      <c r="J17" s="98">
        <v>3.340000004278318</v>
      </c>
      <c r="K17" s="88" t="s">
        <v>126</v>
      </c>
      <c r="L17" s="89">
        <v>6.0499999999999998E-2</v>
      </c>
      <c r="M17" s="91">
        <v>1.5899999958342691E-2</v>
      </c>
      <c r="N17" s="90">
        <v>52.497160999999998</v>
      </c>
      <c r="O17" s="98">
        <v>169.19</v>
      </c>
      <c r="P17" s="90">
        <v>8.8819943000000012E-2</v>
      </c>
      <c r="Q17" s="91"/>
      <c r="R17" s="91">
        <f t="shared" si="0"/>
        <v>9.6909552385573009E-5</v>
      </c>
      <c r="S17" s="91">
        <f>P17/'סכום נכסי הקרן'!$C$42</f>
        <v>9.1890060152246841E-7</v>
      </c>
    </row>
    <row r="18" spans="2:19">
      <c r="B18" s="117" t="s">
        <v>1394</v>
      </c>
      <c r="C18" s="87" t="s">
        <v>1395</v>
      </c>
      <c r="D18" s="88" t="s">
        <v>1386</v>
      </c>
      <c r="E18" s="87" t="s">
        <v>278</v>
      </c>
      <c r="F18" s="88" t="s">
        <v>122</v>
      </c>
      <c r="G18" s="87" t="s">
        <v>272</v>
      </c>
      <c r="H18" s="87" t="s">
        <v>124</v>
      </c>
      <c r="I18" s="97">
        <v>39084</v>
      </c>
      <c r="J18" s="98">
        <v>1.9300000000274316</v>
      </c>
      <c r="K18" s="88" t="s">
        <v>126</v>
      </c>
      <c r="L18" s="89">
        <v>5.5999999999999994E-2</v>
      </c>
      <c r="M18" s="91">
        <v>2.420000000034913E-2</v>
      </c>
      <c r="N18" s="90">
        <v>28289.055853999998</v>
      </c>
      <c r="O18" s="98">
        <v>141.75</v>
      </c>
      <c r="P18" s="90">
        <v>40.09973463</v>
      </c>
      <c r="Q18" s="91">
        <v>5.8594746107875645E-5</v>
      </c>
      <c r="R18" s="91">
        <f t="shared" si="0"/>
        <v>4.3751968336362933E-2</v>
      </c>
      <c r="S18" s="91">
        <f>P18/'סכום נכסי הקרן'!$C$42</f>
        <v>4.1485807159770811E-4</v>
      </c>
    </row>
    <row r="19" spans="2:19">
      <c r="B19" s="117" t="s">
        <v>1396</v>
      </c>
      <c r="C19" s="87" t="s">
        <v>1397</v>
      </c>
      <c r="D19" s="88" t="s">
        <v>1386</v>
      </c>
      <c r="E19" s="87" t="s">
        <v>1398</v>
      </c>
      <c r="F19" s="88" t="s">
        <v>250</v>
      </c>
      <c r="G19" s="87" t="s">
        <v>355</v>
      </c>
      <c r="H19" s="87" t="s">
        <v>124</v>
      </c>
      <c r="I19" s="97">
        <v>44381</v>
      </c>
      <c r="J19" s="98">
        <v>3.2200000000138864</v>
      </c>
      <c r="K19" s="88" t="s">
        <v>126</v>
      </c>
      <c r="L19" s="89">
        <v>8.5000000000000006E-3</v>
      </c>
      <c r="M19" s="91">
        <v>5.0500000000138871E-2</v>
      </c>
      <c r="N19" s="90">
        <v>76248.600000000006</v>
      </c>
      <c r="O19" s="98">
        <v>94.44</v>
      </c>
      <c r="P19" s="90">
        <v>72.009180600000008</v>
      </c>
      <c r="Q19" s="91">
        <v>2.3827687500000002E-4</v>
      </c>
      <c r="R19" s="91">
        <f t="shared" si="0"/>
        <v>7.8567686759243777E-2</v>
      </c>
      <c r="S19" s="91">
        <f>P19/'סכום נכסי הקרן'!$C$42</f>
        <v>7.4498223184493663E-4</v>
      </c>
    </row>
    <row r="20" spans="2:19">
      <c r="B20" s="117" t="s">
        <v>1399</v>
      </c>
      <c r="C20" s="87" t="s">
        <v>1400</v>
      </c>
      <c r="D20" s="118" t="s">
        <v>26</v>
      </c>
      <c r="E20" s="87" t="s">
        <v>1401</v>
      </c>
      <c r="F20" s="88" t="s">
        <v>405</v>
      </c>
      <c r="G20" s="87" t="s">
        <v>459</v>
      </c>
      <c r="H20" s="87"/>
      <c r="I20" s="97">
        <v>39104</v>
      </c>
      <c r="J20" s="98">
        <v>0.37999999997711398</v>
      </c>
      <c r="K20" s="88" t="s">
        <v>126</v>
      </c>
      <c r="L20" s="89">
        <v>5.5999999999999994E-2</v>
      </c>
      <c r="M20" s="91">
        <v>0</v>
      </c>
      <c r="N20" s="90">
        <v>32305.890630000002</v>
      </c>
      <c r="O20" s="98">
        <v>59.511901999999999</v>
      </c>
      <c r="P20" s="90">
        <v>19.225749088000001</v>
      </c>
      <c r="Q20" s="91">
        <v>8.5924112516955686E-5</v>
      </c>
      <c r="R20" s="91">
        <f t="shared" si="0"/>
        <v>2.0976806283194961E-2</v>
      </c>
      <c r="S20" s="91">
        <f>P20/'סכום נכסי הקרן'!$C$42</f>
        <v>1.989029918841903E-4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98"/>
      <c r="K21" s="87"/>
      <c r="L21" s="87"/>
      <c r="M21" s="91"/>
      <c r="N21" s="90"/>
      <c r="O21" s="98"/>
      <c r="P21" s="87"/>
      <c r="Q21" s="87"/>
      <c r="R21" s="91"/>
      <c r="S21" s="87"/>
    </row>
    <row r="22" spans="2:19">
      <c r="B22" s="116" t="s">
        <v>58</v>
      </c>
      <c r="C22" s="80"/>
      <c r="D22" s="81"/>
      <c r="E22" s="80"/>
      <c r="F22" s="81"/>
      <c r="G22" s="80"/>
      <c r="H22" s="80"/>
      <c r="I22" s="99"/>
      <c r="J22" s="100">
        <v>2.7077780008846903</v>
      </c>
      <c r="K22" s="81"/>
      <c r="L22" s="82"/>
      <c r="M22" s="84">
        <v>5.7674276656081512E-2</v>
      </c>
      <c r="N22" s="83"/>
      <c r="O22" s="100"/>
      <c r="P22" s="83">
        <v>102.810385799</v>
      </c>
      <c r="Q22" s="84"/>
      <c r="R22" s="84">
        <f t="shared" si="0"/>
        <v>0.11217422722697717</v>
      </c>
      <c r="S22" s="84">
        <f>P22/'סכום נכסי הקרן'!$C$42</f>
        <v>1.0636409139944858E-3</v>
      </c>
    </row>
    <row r="23" spans="2:19">
      <c r="B23" s="117" t="s">
        <v>1402</v>
      </c>
      <c r="C23" s="87" t="s">
        <v>1403</v>
      </c>
      <c r="D23" s="88" t="s">
        <v>1386</v>
      </c>
      <c r="E23" s="87" t="s">
        <v>1391</v>
      </c>
      <c r="F23" s="88" t="s">
        <v>481</v>
      </c>
      <c r="G23" s="87" t="s">
        <v>251</v>
      </c>
      <c r="H23" s="87" t="s">
        <v>124</v>
      </c>
      <c r="I23" s="97">
        <v>42795</v>
      </c>
      <c r="J23" s="98">
        <v>5.0399999997917924</v>
      </c>
      <c r="K23" s="88" t="s">
        <v>126</v>
      </c>
      <c r="L23" s="89">
        <v>3.7400000000000003E-2</v>
      </c>
      <c r="M23" s="91">
        <v>5.3999999997493796E-2</v>
      </c>
      <c r="N23" s="90">
        <v>11217.860162000003</v>
      </c>
      <c r="O23" s="98">
        <v>92.48</v>
      </c>
      <c r="P23" s="90">
        <v>10.374277329</v>
      </c>
      <c r="Q23" s="91">
        <v>1.6527954195408494E-5</v>
      </c>
      <c r="R23" s="91">
        <f t="shared" si="0"/>
        <v>1.1319153540519473E-2</v>
      </c>
      <c r="S23" s="91">
        <f>P23/'סכום נכסי הקרן'!$C$42</f>
        <v>1.0732870745007126E-4</v>
      </c>
    </row>
    <row r="24" spans="2:19">
      <c r="B24" s="117" t="s">
        <v>1404</v>
      </c>
      <c r="C24" s="87" t="s">
        <v>1405</v>
      </c>
      <c r="D24" s="88" t="s">
        <v>1386</v>
      </c>
      <c r="E24" s="87" t="s">
        <v>1391</v>
      </c>
      <c r="F24" s="88" t="s">
        <v>481</v>
      </c>
      <c r="G24" s="87" t="s">
        <v>251</v>
      </c>
      <c r="H24" s="87" t="s">
        <v>124</v>
      </c>
      <c r="I24" s="97">
        <v>42795</v>
      </c>
      <c r="J24" s="98">
        <v>1.9000000000204076</v>
      </c>
      <c r="K24" s="88" t="s">
        <v>126</v>
      </c>
      <c r="L24" s="89">
        <v>2.5000000000000001E-2</v>
      </c>
      <c r="M24" s="91">
        <v>4.8900000000632646E-2</v>
      </c>
      <c r="N24" s="90">
        <v>25569.426968</v>
      </c>
      <c r="O24" s="98">
        <v>95.82</v>
      </c>
      <c r="P24" s="90">
        <v>24.500625204999999</v>
      </c>
      <c r="Q24" s="91">
        <v>6.2663169360974985E-5</v>
      </c>
      <c r="R24" s="91">
        <f t="shared" si="0"/>
        <v>2.6732111523458616E-2</v>
      </c>
      <c r="S24" s="91">
        <f>P24/'סכום נכסי הקרן'!$C$42</f>
        <v>2.5347504713610374E-4</v>
      </c>
    </row>
    <row r="25" spans="2:19">
      <c r="B25" s="117" t="s">
        <v>1406</v>
      </c>
      <c r="C25" s="87" t="s">
        <v>1407</v>
      </c>
      <c r="D25" s="88" t="s">
        <v>1386</v>
      </c>
      <c r="E25" s="87" t="s">
        <v>1408</v>
      </c>
      <c r="F25" s="88" t="s">
        <v>263</v>
      </c>
      <c r="G25" s="87" t="s">
        <v>290</v>
      </c>
      <c r="H25" s="87" t="s">
        <v>124</v>
      </c>
      <c r="I25" s="97">
        <v>42598</v>
      </c>
      <c r="J25" s="98">
        <v>2.7300000000425535</v>
      </c>
      <c r="K25" s="88" t="s">
        <v>126</v>
      </c>
      <c r="L25" s="89">
        <v>3.1E-2</v>
      </c>
      <c r="M25" s="91">
        <v>5.4000000000680864E-2</v>
      </c>
      <c r="N25" s="90">
        <v>31183.449973999999</v>
      </c>
      <c r="O25" s="98">
        <v>94.2</v>
      </c>
      <c r="P25" s="90">
        <v>29.374809875</v>
      </c>
      <c r="Q25" s="91">
        <v>4.1064796201562612E-5</v>
      </c>
      <c r="R25" s="91">
        <f t="shared" si="0"/>
        <v>3.2050230840584525E-2</v>
      </c>
      <c r="S25" s="91">
        <f>P25/'סכום נכסי הקרן'!$C$42</f>
        <v>3.0390168640105571E-4</v>
      </c>
    </row>
    <row r="26" spans="2:19">
      <c r="B26" s="117" t="s">
        <v>1409</v>
      </c>
      <c r="C26" s="87" t="s">
        <v>1410</v>
      </c>
      <c r="D26" s="88" t="s">
        <v>1386</v>
      </c>
      <c r="E26" s="87" t="s">
        <v>598</v>
      </c>
      <c r="F26" s="88" t="s">
        <v>470</v>
      </c>
      <c r="G26" s="87" t="s">
        <v>352</v>
      </c>
      <c r="H26" s="87" t="s">
        <v>248</v>
      </c>
      <c r="I26" s="97">
        <v>44007</v>
      </c>
      <c r="J26" s="98">
        <v>3.5899999999672385</v>
      </c>
      <c r="K26" s="88" t="s">
        <v>126</v>
      </c>
      <c r="L26" s="89">
        <v>3.3500000000000002E-2</v>
      </c>
      <c r="M26" s="91">
        <v>7.3599999999235569E-2</v>
      </c>
      <c r="N26" s="90">
        <v>20870.765665999999</v>
      </c>
      <c r="O26" s="98">
        <v>87.75</v>
      </c>
      <c r="P26" s="90">
        <v>18.314096639999999</v>
      </c>
      <c r="Q26" s="91">
        <v>2.3189739628888888E-5</v>
      </c>
      <c r="R26" s="91">
        <f t="shared" si="0"/>
        <v>1.9982121669775518E-2</v>
      </c>
      <c r="S26" s="91">
        <f>P26/'סכום נכסי הקרן'!$C$42</f>
        <v>1.8947134900589401E-4</v>
      </c>
    </row>
    <row r="27" spans="2:19">
      <c r="B27" s="117" t="s">
        <v>1411</v>
      </c>
      <c r="C27" s="87" t="s">
        <v>1412</v>
      </c>
      <c r="D27" s="88" t="s">
        <v>1386</v>
      </c>
      <c r="E27" s="87" t="s">
        <v>1413</v>
      </c>
      <c r="F27" s="88" t="s">
        <v>263</v>
      </c>
      <c r="G27" s="87" t="s">
        <v>394</v>
      </c>
      <c r="H27" s="87" t="s">
        <v>248</v>
      </c>
      <c r="I27" s="97">
        <v>43310</v>
      </c>
      <c r="J27" s="98">
        <v>1.6600000000493911</v>
      </c>
      <c r="K27" s="88" t="s">
        <v>126</v>
      </c>
      <c r="L27" s="89">
        <v>3.5499999999999997E-2</v>
      </c>
      <c r="M27" s="91">
        <v>6.1100000001234778E-2</v>
      </c>
      <c r="N27" s="90">
        <v>20892.144</v>
      </c>
      <c r="O27" s="98">
        <v>96.91</v>
      </c>
      <c r="P27" s="90">
        <v>20.246576749999999</v>
      </c>
      <c r="Q27" s="91">
        <v>7.7723749999999999E-5</v>
      </c>
      <c r="R27" s="91">
        <f t="shared" si="0"/>
        <v>2.2090609652639037E-2</v>
      </c>
      <c r="S27" s="91">
        <f>P27/'סכום נכסי הקרן'!$C$42</f>
        <v>2.0946412400136104E-4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98"/>
      <c r="K28" s="87"/>
      <c r="L28" s="87"/>
      <c r="M28" s="91"/>
      <c r="N28" s="90"/>
      <c r="O28" s="98"/>
      <c r="P28" s="87"/>
      <c r="Q28" s="87"/>
      <c r="R28" s="91"/>
      <c r="S28" s="87"/>
    </row>
    <row r="29" spans="2:19">
      <c r="B29" s="116" t="s">
        <v>45</v>
      </c>
      <c r="C29" s="80"/>
      <c r="D29" s="81"/>
      <c r="E29" s="80"/>
      <c r="F29" s="81"/>
      <c r="G29" s="80"/>
      <c r="H29" s="80"/>
      <c r="I29" s="99"/>
      <c r="J29" s="100">
        <v>2.1600000022884496</v>
      </c>
      <c r="K29" s="81"/>
      <c r="L29" s="82"/>
      <c r="M29" s="84">
        <v>5.9699999673895901E-2</v>
      </c>
      <c r="N29" s="83"/>
      <c r="O29" s="100"/>
      <c r="P29" s="83">
        <v>1.7479081E-2</v>
      </c>
      <c r="Q29" s="84"/>
      <c r="R29" s="84">
        <f t="shared" si="0"/>
        <v>1.9071053849034485E-5</v>
      </c>
      <c r="S29" s="84">
        <f>P29/'סכום נכסי הקרן'!$C$42</f>
        <v>1.8083256420193771E-7</v>
      </c>
    </row>
    <row r="30" spans="2:19">
      <c r="B30" s="117" t="s">
        <v>1414</v>
      </c>
      <c r="C30" s="87" t="s">
        <v>1415</v>
      </c>
      <c r="D30" s="88" t="s">
        <v>1386</v>
      </c>
      <c r="E30" s="87" t="s">
        <v>1416</v>
      </c>
      <c r="F30" s="88" t="s">
        <v>405</v>
      </c>
      <c r="G30" s="87" t="s">
        <v>272</v>
      </c>
      <c r="H30" s="87" t="s">
        <v>124</v>
      </c>
      <c r="I30" s="97">
        <v>38118</v>
      </c>
      <c r="J30" s="98">
        <v>2.1600000022884496</v>
      </c>
      <c r="K30" s="88" t="s">
        <v>125</v>
      </c>
      <c r="L30" s="89">
        <v>7.9699999999999993E-2</v>
      </c>
      <c r="M30" s="91">
        <v>5.9699999673895901E-2</v>
      </c>
      <c r="N30" s="90">
        <v>4.5443179999999996</v>
      </c>
      <c r="O30" s="98">
        <v>106.4</v>
      </c>
      <c r="P30" s="90">
        <v>1.7479081E-2</v>
      </c>
      <c r="Q30" s="91">
        <v>9.0701562821875447E-8</v>
      </c>
      <c r="R30" s="91">
        <f t="shared" si="0"/>
        <v>1.9071053849034485E-5</v>
      </c>
      <c r="S30" s="91">
        <f>P30/'סכום נכסי הקרן'!$C$42</f>
        <v>1.8083256420193771E-7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98"/>
      <c r="K31" s="87"/>
      <c r="L31" s="87"/>
      <c r="M31" s="91"/>
      <c r="N31" s="90"/>
      <c r="O31" s="98"/>
      <c r="P31" s="87"/>
      <c r="Q31" s="87"/>
      <c r="R31" s="91"/>
      <c r="S31" s="87"/>
    </row>
    <row r="32" spans="2:19">
      <c r="B32" s="115" t="s">
        <v>189</v>
      </c>
      <c r="C32" s="87"/>
      <c r="D32" s="88"/>
      <c r="E32" s="87"/>
      <c r="F32" s="88"/>
      <c r="G32" s="87"/>
      <c r="H32" s="87"/>
      <c r="I32" s="97"/>
      <c r="J32" s="98">
        <v>12.319686077519984</v>
      </c>
      <c r="K32" s="88"/>
      <c r="L32" s="89"/>
      <c r="M32" s="91">
        <v>6.0026525486489381E-2</v>
      </c>
      <c r="N32" s="90"/>
      <c r="O32" s="98"/>
      <c r="P32" s="90">
        <v>0.61573800000000001</v>
      </c>
      <c r="Q32" s="91"/>
      <c r="R32" s="91">
        <f t="shared" si="0"/>
        <v>6.7181864738179295E-4</v>
      </c>
      <c r="S32" s="91">
        <f>P32/'סכום נכסי הקרן'!$C$42</f>
        <v>6.3702137095521614E-6</v>
      </c>
    </row>
    <row r="33" spans="2:19">
      <c r="B33" s="116" t="s">
        <v>64</v>
      </c>
      <c r="C33" s="80"/>
      <c r="D33" s="81"/>
      <c r="E33" s="80"/>
      <c r="F33" s="81"/>
      <c r="G33" s="80"/>
      <c r="H33" s="80"/>
      <c r="I33" s="99"/>
      <c r="J33" s="100">
        <v>12.319686077519984</v>
      </c>
      <c r="K33" s="81"/>
      <c r="L33" s="82"/>
      <c r="M33" s="84">
        <v>6.0026525486489381E-2</v>
      </c>
      <c r="N33" s="83"/>
      <c r="O33" s="100"/>
      <c r="P33" s="83">
        <v>0.61573800000000001</v>
      </c>
      <c r="Q33" s="84"/>
      <c r="R33" s="84">
        <f t="shared" si="0"/>
        <v>6.7181864738179295E-4</v>
      </c>
      <c r="S33" s="84">
        <f>P33/'סכום נכסי הקרן'!$C$42</f>
        <v>6.3702137095521614E-6</v>
      </c>
    </row>
    <row r="34" spans="2:19">
      <c r="B34" s="117" t="s">
        <v>1417</v>
      </c>
      <c r="C34" s="87">
        <v>4824</v>
      </c>
      <c r="D34" s="88" t="s">
        <v>1386</v>
      </c>
      <c r="E34" s="87"/>
      <c r="F34" s="88" t="s">
        <v>1418</v>
      </c>
      <c r="G34" s="87" t="s">
        <v>1419</v>
      </c>
      <c r="H34" s="87" t="s">
        <v>1420</v>
      </c>
      <c r="I34" s="97">
        <v>42206</v>
      </c>
      <c r="J34" s="98">
        <v>14.510000021353811</v>
      </c>
      <c r="K34" s="88" t="s">
        <v>133</v>
      </c>
      <c r="L34" s="89">
        <v>4.555E-2</v>
      </c>
      <c r="M34" s="91">
        <v>6.340000011058225E-2</v>
      </c>
      <c r="N34" s="90">
        <v>151.87934999999999</v>
      </c>
      <c r="O34" s="98">
        <v>77.7</v>
      </c>
      <c r="P34" s="90">
        <v>0.31469792800000002</v>
      </c>
      <c r="Q34" s="91">
        <v>9.1175568348951544E-7</v>
      </c>
      <c r="R34" s="91">
        <f t="shared" si="0"/>
        <v>3.4336022191713497E-4</v>
      </c>
      <c r="S34" s="91">
        <f>P34/'סכום נכסי הקרן'!$C$42</f>
        <v>3.2557565966584151E-6</v>
      </c>
    </row>
    <row r="35" spans="2:19">
      <c r="B35" s="117" t="s">
        <v>1421</v>
      </c>
      <c r="C35" s="87">
        <v>5168</v>
      </c>
      <c r="D35" s="88" t="s">
        <v>1386</v>
      </c>
      <c r="E35" s="87"/>
      <c r="F35" s="88" t="s">
        <v>1418</v>
      </c>
      <c r="G35" s="87" t="s">
        <v>1422</v>
      </c>
      <c r="H35" s="87" t="s">
        <v>1423</v>
      </c>
      <c r="I35" s="97">
        <v>42408</v>
      </c>
      <c r="J35" s="98">
        <v>10.030000006112143</v>
      </c>
      <c r="K35" s="88" t="s">
        <v>133</v>
      </c>
      <c r="L35" s="89">
        <v>3.9510000000000003E-2</v>
      </c>
      <c r="M35" s="91">
        <v>5.6500000039861796E-2</v>
      </c>
      <c r="N35" s="90">
        <v>132.00258700000001</v>
      </c>
      <c r="O35" s="98">
        <v>85.52</v>
      </c>
      <c r="P35" s="90">
        <v>0.30104007199999999</v>
      </c>
      <c r="Q35" s="91">
        <v>3.3456745837631514E-7</v>
      </c>
      <c r="R35" s="91">
        <f t="shared" si="0"/>
        <v>3.2845842546465792E-4</v>
      </c>
      <c r="S35" s="91">
        <f>P35/'סכום נכסי הקרן'!$C$42</f>
        <v>3.1144571128937467E-6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7" t="s">
        <v>210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7" t="s">
        <v>105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7" t="s">
        <v>193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7" t="s">
        <v>201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2.42578125" style="2" customWidth="1"/>
    <col min="4" max="4" width="6.570312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10.140625" style="1" bestFit="1" customWidth="1"/>
    <col min="9" max="9" width="7.425781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139</v>
      </c>
      <c r="C1" s="46" t="s" vm="1">
        <v>218</v>
      </c>
    </row>
    <row r="2" spans="2:49">
      <c r="B2" s="46" t="s">
        <v>138</v>
      </c>
      <c r="C2" s="46" t="s">
        <v>219</v>
      </c>
    </row>
    <row r="3" spans="2:49">
      <c r="B3" s="46" t="s">
        <v>140</v>
      </c>
      <c r="C3" s="46" t="s">
        <v>220</v>
      </c>
    </row>
    <row r="4" spans="2:49">
      <c r="B4" s="46" t="s">
        <v>141</v>
      </c>
      <c r="C4" s="46">
        <v>2208</v>
      </c>
    </row>
    <row r="6" spans="2:49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49" ht="26.25" customHeight="1">
      <c r="B7" s="133" t="s">
        <v>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49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62</v>
      </c>
      <c r="G8" s="29" t="s">
        <v>96</v>
      </c>
      <c r="H8" s="29" t="s">
        <v>195</v>
      </c>
      <c r="I8" s="29" t="s">
        <v>194</v>
      </c>
      <c r="J8" s="29" t="s">
        <v>104</v>
      </c>
      <c r="K8" s="29" t="s">
        <v>56</v>
      </c>
      <c r="L8" s="29" t="s">
        <v>142</v>
      </c>
      <c r="M8" s="30" t="s">
        <v>144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202</v>
      </c>
      <c r="I9" s="31"/>
      <c r="J9" s="31" t="s">
        <v>198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7" t="s">
        <v>28</v>
      </c>
      <c r="C11" s="87"/>
      <c r="D11" s="88"/>
      <c r="E11" s="87"/>
      <c r="F11" s="88"/>
      <c r="G11" s="88"/>
      <c r="H11" s="90"/>
      <c r="I11" s="90"/>
      <c r="J11" s="90">
        <f>J12+J15</f>
        <v>296.10239999999999</v>
      </c>
      <c r="K11" s="91"/>
      <c r="L11" s="91">
        <f>IFERROR(J11/$J$11,0)</f>
        <v>1</v>
      </c>
      <c r="M11" s="91">
        <f>J11/'סכום נכסי הקרן'!$C$42</f>
        <v>3.0633736555341685E-3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190</v>
      </c>
      <c r="C12" s="80"/>
      <c r="D12" s="80"/>
      <c r="E12" s="80"/>
      <c r="F12" s="80"/>
      <c r="G12" s="80"/>
      <c r="H12" s="83"/>
      <c r="I12" s="83"/>
      <c r="J12" s="83">
        <f>J13</f>
        <v>1.4000000000000001E-4</v>
      </c>
      <c r="K12" s="80"/>
      <c r="L12" s="91">
        <f t="shared" ref="L12:L13" si="0">IFERROR(J12/$J$11,0)</f>
        <v>4.728094064755977E-7</v>
      </c>
      <c r="M12" s="91">
        <f>J12/'סכום נכסי הקרן'!$C$42</f>
        <v>1.4483918798860924E-9</v>
      </c>
    </row>
    <row r="13" spans="2:49">
      <c r="B13" s="86" t="s">
        <v>1424</v>
      </c>
      <c r="C13" s="87">
        <v>5992</v>
      </c>
      <c r="D13" s="88" t="s">
        <v>26</v>
      </c>
      <c r="E13" s="87" t="s">
        <v>1401</v>
      </c>
      <c r="F13" s="88" t="s">
        <v>405</v>
      </c>
      <c r="G13" s="88" t="s">
        <v>126</v>
      </c>
      <c r="H13" s="90">
        <v>221</v>
      </c>
      <c r="I13" s="90">
        <v>9.9999999999999995E-7</v>
      </c>
      <c r="J13" s="90">
        <v>1.4000000000000001E-4</v>
      </c>
      <c r="K13" s="91">
        <v>8.0952380952380949E-6</v>
      </c>
      <c r="L13" s="91">
        <f t="shared" si="0"/>
        <v>4.728094064755977E-7</v>
      </c>
      <c r="M13" s="91">
        <f>J13/'סכום נכסי הקרן'!$C$42</f>
        <v>1.4483918798860924E-9</v>
      </c>
    </row>
    <row r="14" spans="2:49">
      <c r="B14" s="92"/>
      <c r="C14" s="87"/>
      <c r="D14" s="87"/>
      <c r="E14" s="87"/>
      <c r="F14" s="87"/>
      <c r="G14" s="87"/>
      <c r="H14" s="90"/>
      <c r="I14" s="90"/>
      <c r="J14" s="87"/>
      <c r="K14" s="87"/>
      <c r="L14" s="91"/>
      <c r="M14" s="87"/>
    </row>
    <row r="15" spans="2:49">
      <c r="B15" s="113" t="s">
        <v>189</v>
      </c>
      <c r="C15" s="87"/>
      <c r="D15" s="88"/>
      <c r="E15" s="87"/>
      <c r="F15" s="88"/>
      <c r="G15" s="88"/>
      <c r="H15" s="90"/>
      <c r="I15" s="90"/>
      <c r="J15" s="90">
        <v>296.10226</v>
      </c>
      <c r="K15" s="91"/>
      <c r="L15" s="91">
        <f t="shared" ref="L15:L20" si="1">IFERROR(J15/$J$11,0)</f>
        <v>0.9999995271905936</v>
      </c>
      <c r="M15" s="91">
        <f>J15/'סכום נכסי הקרן'!$C$42</f>
        <v>3.063372207142289E-3</v>
      </c>
    </row>
    <row r="16" spans="2:49">
      <c r="B16" s="85" t="s">
        <v>60</v>
      </c>
      <c r="C16" s="80"/>
      <c r="D16" s="81"/>
      <c r="E16" s="80"/>
      <c r="F16" s="81"/>
      <c r="G16" s="81"/>
      <c r="H16" s="83"/>
      <c r="I16" s="83"/>
      <c r="J16" s="83">
        <v>296.10226</v>
      </c>
      <c r="K16" s="84"/>
      <c r="L16" s="84">
        <f t="shared" si="1"/>
        <v>0.9999995271905936</v>
      </c>
      <c r="M16" s="84">
        <f>J16/'סכום נכסי הקרן'!$C$42</f>
        <v>3.063372207142289E-3</v>
      </c>
    </row>
    <row r="17" spans="2:13">
      <c r="B17" s="86" t="s">
        <v>1425</v>
      </c>
      <c r="C17" s="87">
        <v>5691</v>
      </c>
      <c r="D17" s="88" t="s">
        <v>26</v>
      </c>
      <c r="E17" s="87"/>
      <c r="F17" s="88" t="s">
        <v>1153</v>
      </c>
      <c r="G17" s="88" t="s">
        <v>125</v>
      </c>
      <c r="H17" s="90">
        <v>37968.03</v>
      </c>
      <c r="I17" s="90">
        <v>144.85249999999999</v>
      </c>
      <c r="J17" s="90">
        <v>198.81647000000001</v>
      </c>
      <c r="K17" s="91">
        <v>3.9144234094550787E-4</v>
      </c>
      <c r="L17" s="91">
        <f t="shared" si="1"/>
        <v>0.67144497984481055</v>
      </c>
      <c r="M17" s="91">
        <f>J17/'סכום נכסי הקרן'!$C$42</f>
        <v>2.0568868623972634E-3</v>
      </c>
    </row>
    <row r="18" spans="2:13">
      <c r="B18" s="86" t="s">
        <v>1426</v>
      </c>
      <c r="C18" s="87">
        <v>9389</v>
      </c>
      <c r="D18" s="88" t="s">
        <v>26</v>
      </c>
      <c r="E18" s="87"/>
      <c r="F18" s="88" t="s">
        <v>1427</v>
      </c>
      <c r="G18" s="88" t="s">
        <v>125</v>
      </c>
      <c r="H18" s="90">
        <v>1062.83</v>
      </c>
      <c r="I18" s="90">
        <v>425.30070000000001</v>
      </c>
      <c r="J18" s="90">
        <v>16.340589999999999</v>
      </c>
      <c r="K18" s="91">
        <v>7.3295769635862754E-5</v>
      </c>
      <c r="L18" s="91">
        <f t="shared" si="1"/>
        <v>5.5185604709722037E-2</v>
      </c>
      <c r="M18" s="91">
        <f>J18/'סכום נכסי הקרן'!$C$42</f>
        <v>1.6905412763248485E-4</v>
      </c>
    </row>
    <row r="19" spans="2:13">
      <c r="B19" s="86" t="s">
        <v>1428</v>
      </c>
      <c r="C19" s="87">
        <v>4811</v>
      </c>
      <c r="D19" s="88" t="s">
        <v>26</v>
      </c>
      <c r="E19" s="87"/>
      <c r="F19" s="88" t="s">
        <v>1153</v>
      </c>
      <c r="G19" s="88" t="s">
        <v>125</v>
      </c>
      <c r="H19" s="90">
        <v>829.51</v>
      </c>
      <c r="I19" s="90">
        <v>18.508700000000001</v>
      </c>
      <c r="J19" s="90">
        <v>0.55501</v>
      </c>
      <c r="K19" s="91">
        <v>4.8116813346292041E-5</v>
      </c>
      <c r="L19" s="91">
        <f t="shared" si="1"/>
        <v>1.8743853477715818E-3</v>
      </c>
      <c r="M19" s="91">
        <f>J19/'סכום נכסי הקרן'!$C$42</f>
        <v>5.7419426946827146E-6</v>
      </c>
    </row>
    <row r="20" spans="2:13">
      <c r="B20" s="86" t="s">
        <v>1429</v>
      </c>
      <c r="C20" s="87">
        <v>5356</v>
      </c>
      <c r="D20" s="88" t="s">
        <v>26</v>
      </c>
      <c r="E20" s="87"/>
      <c r="F20" s="88" t="s">
        <v>1153</v>
      </c>
      <c r="G20" s="88" t="s">
        <v>125</v>
      </c>
      <c r="H20" s="90">
        <v>10105.07</v>
      </c>
      <c r="I20" s="90">
        <v>220.06729999999999</v>
      </c>
      <c r="J20" s="90">
        <v>80.390190000000004</v>
      </c>
      <c r="K20" s="91">
        <v>4.2628149249826817E-4</v>
      </c>
      <c r="L20" s="91">
        <f t="shared" si="1"/>
        <v>0.27149455728828947</v>
      </c>
      <c r="M20" s="91">
        <f>J20/'סכום נכסי הקרן'!$C$42</f>
        <v>8.3168927441785816E-4</v>
      </c>
    </row>
    <row r="21" spans="2:13">
      <c r="B21" s="92"/>
      <c r="C21" s="87"/>
      <c r="D21" s="87"/>
      <c r="E21" s="87"/>
      <c r="F21" s="87"/>
      <c r="G21" s="87"/>
      <c r="H21" s="90"/>
      <c r="I21" s="90"/>
      <c r="J21" s="87"/>
      <c r="K21" s="87"/>
      <c r="L21" s="91"/>
      <c r="M21" s="87"/>
    </row>
    <row r="22" spans="2:13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>
      <c r="B24" s="107" t="s">
        <v>210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>
      <c r="B25" s="107" t="s">
        <v>105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>
      <c r="B26" s="107" t="s">
        <v>193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>
      <c r="B27" s="107" t="s">
        <v>201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2:13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31.42578125" style="2" customWidth="1"/>
    <col min="4" max="4" width="12.28515625" style="1" bestFit="1" customWidth="1"/>
    <col min="5" max="5" width="11.28515625" style="1" bestFit="1" customWidth="1"/>
    <col min="6" max="6" width="14.28515625" style="1" customWidth="1"/>
    <col min="7" max="7" width="13.140625" style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139</v>
      </c>
      <c r="C1" s="46" t="s" vm="1">
        <v>218</v>
      </c>
    </row>
    <row r="2" spans="2:11">
      <c r="B2" s="46" t="s">
        <v>138</v>
      </c>
      <c r="C2" s="46" t="s">
        <v>219</v>
      </c>
    </row>
    <row r="3" spans="2:11">
      <c r="B3" s="46" t="s">
        <v>140</v>
      </c>
      <c r="C3" s="46" t="s">
        <v>220</v>
      </c>
    </row>
    <row r="4" spans="2:11">
      <c r="B4" s="46" t="s">
        <v>141</v>
      </c>
      <c r="C4" s="46">
        <v>2208</v>
      </c>
    </row>
    <row r="6" spans="2:11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ht="26.25" customHeight="1">
      <c r="B7" s="133" t="s">
        <v>91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11" s="3" customFormat="1" ht="63">
      <c r="B8" s="21" t="s">
        <v>109</v>
      </c>
      <c r="C8" s="29" t="s">
        <v>43</v>
      </c>
      <c r="D8" s="29" t="s">
        <v>96</v>
      </c>
      <c r="E8" s="29" t="s">
        <v>97</v>
      </c>
      <c r="F8" s="29" t="s">
        <v>195</v>
      </c>
      <c r="G8" s="29" t="s">
        <v>194</v>
      </c>
      <c r="H8" s="29" t="s">
        <v>104</v>
      </c>
      <c r="I8" s="29" t="s">
        <v>56</v>
      </c>
      <c r="J8" s="29" t="s">
        <v>142</v>
      </c>
      <c r="K8" s="30" t="s">
        <v>144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202</v>
      </c>
      <c r="G9" s="31"/>
      <c r="H9" s="31" t="s">
        <v>198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1430</v>
      </c>
      <c r="C11" s="74"/>
      <c r="D11" s="75"/>
      <c r="E11" s="108"/>
      <c r="F11" s="77"/>
      <c r="G11" s="109"/>
      <c r="H11" s="77">
        <v>3855.8798266450003</v>
      </c>
      <c r="I11" s="78"/>
      <c r="J11" s="78">
        <f>IFERROR(H11/$H$11,0)</f>
        <v>1</v>
      </c>
      <c r="K11" s="78">
        <f>H11/'סכום נכסי הקרן'!$C$42</f>
        <v>3.9891607362351512E-2</v>
      </c>
    </row>
    <row r="12" spans="2:11" ht="21" customHeight="1">
      <c r="B12" s="79" t="s">
        <v>1431</v>
      </c>
      <c r="C12" s="80"/>
      <c r="D12" s="81"/>
      <c r="E12" s="99"/>
      <c r="F12" s="83"/>
      <c r="G12" s="100"/>
      <c r="H12" s="83">
        <v>365.78975000000003</v>
      </c>
      <c r="I12" s="84"/>
      <c r="J12" s="84">
        <f t="shared" ref="J12:J72" si="0">IFERROR(H12/$H$11,0)</f>
        <v>9.4865443542174285E-2</v>
      </c>
      <c r="K12" s="84">
        <f>H12/'סכום נכסי הקרן'!$C$42</f>
        <v>3.7843350260397409E-3</v>
      </c>
    </row>
    <row r="13" spans="2:11">
      <c r="B13" s="85" t="s">
        <v>185</v>
      </c>
      <c r="C13" s="80"/>
      <c r="D13" s="81"/>
      <c r="E13" s="99"/>
      <c r="F13" s="83"/>
      <c r="G13" s="100"/>
      <c r="H13" s="83">
        <v>83.073210000000003</v>
      </c>
      <c r="I13" s="84"/>
      <c r="J13" s="84">
        <f t="shared" si="0"/>
        <v>2.154455370365678E-2</v>
      </c>
      <c r="K13" s="84">
        <f>H13/'סכום נכסי הקרן'!$C$42</f>
        <v>8.594468771433723E-4</v>
      </c>
    </row>
    <row r="14" spans="2:11">
      <c r="B14" s="86" t="s">
        <v>1432</v>
      </c>
      <c r="C14" s="87">
        <v>5277</v>
      </c>
      <c r="D14" s="88" t="s">
        <v>125</v>
      </c>
      <c r="E14" s="97">
        <v>42481</v>
      </c>
      <c r="F14" s="90">
        <v>16590.75</v>
      </c>
      <c r="G14" s="98">
        <v>138.51179999999999</v>
      </c>
      <c r="H14" s="90">
        <v>83.073210000000003</v>
      </c>
      <c r="I14" s="91">
        <v>8.1459433040078209E-5</v>
      </c>
      <c r="J14" s="91">
        <f t="shared" si="0"/>
        <v>2.154455370365678E-2</v>
      </c>
      <c r="K14" s="91">
        <f>H14/'סכום נכסי הקרן'!$C$42</f>
        <v>8.594468771433723E-4</v>
      </c>
    </row>
    <row r="15" spans="2:11">
      <c r="B15" s="92"/>
      <c r="C15" s="87"/>
      <c r="D15" s="87"/>
      <c r="E15" s="87"/>
      <c r="F15" s="90"/>
      <c r="G15" s="98"/>
      <c r="H15" s="87"/>
      <c r="I15" s="87"/>
      <c r="J15" s="91"/>
      <c r="K15" s="87"/>
    </row>
    <row r="16" spans="2:11">
      <c r="B16" s="85" t="s">
        <v>188</v>
      </c>
      <c r="C16" s="80"/>
      <c r="D16" s="81"/>
      <c r="E16" s="99"/>
      <c r="F16" s="83"/>
      <c r="G16" s="100"/>
      <c r="H16" s="83">
        <v>282.71653999999995</v>
      </c>
      <c r="I16" s="84"/>
      <c r="J16" s="84">
        <f t="shared" si="0"/>
        <v>7.3320889838517478E-2</v>
      </c>
      <c r="K16" s="84">
        <f>H16/'סכום נכסי הקרן'!$C$42</f>
        <v>2.9248881488963679E-3</v>
      </c>
    </row>
    <row r="17" spans="2:11">
      <c r="B17" s="86" t="s">
        <v>1433</v>
      </c>
      <c r="C17" s="87">
        <v>5322</v>
      </c>
      <c r="D17" s="88" t="s">
        <v>127</v>
      </c>
      <c r="E17" s="97">
        <v>42527</v>
      </c>
      <c r="F17" s="90">
        <v>18146.560000000001</v>
      </c>
      <c r="G17" s="98">
        <v>238.52619999999999</v>
      </c>
      <c r="H17" s="90">
        <v>170.20251999999999</v>
      </c>
      <c r="I17" s="91">
        <v>1.9667272E-4</v>
      </c>
      <c r="J17" s="91">
        <f t="shared" si="0"/>
        <v>4.4141033344416533E-2</v>
      </c>
      <c r="K17" s="91">
        <f>H17/'סכום נכסי הקרן'!$C$42</f>
        <v>1.7608567707439299E-3</v>
      </c>
    </row>
    <row r="18" spans="2:11">
      <c r="B18" s="86" t="s">
        <v>1434</v>
      </c>
      <c r="C18" s="87">
        <v>5310</v>
      </c>
      <c r="D18" s="88" t="s">
        <v>125</v>
      </c>
      <c r="E18" s="97">
        <v>42979</v>
      </c>
      <c r="F18" s="90">
        <v>25069.67</v>
      </c>
      <c r="G18" s="98">
        <v>124.15089999999999</v>
      </c>
      <c r="H18" s="90">
        <v>112.51402</v>
      </c>
      <c r="I18" s="91">
        <v>8.3821377331420364E-5</v>
      </c>
      <c r="J18" s="91">
        <f t="shared" si="0"/>
        <v>2.9179856494100962E-2</v>
      </c>
      <c r="K18" s="91">
        <f>H18/'סכום נכסי הקרן'!$C$42</f>
        <v>1.1640313781524384E-3</v>
      </c>
    </row>
    <row r="19" spans="2:11">
      <c r="B19" s="92"/>
      <c r="C19" s="87"/>
      <c r="D19" s="87"/>
      <c r="E19" s="87"/>
      <c r="F19" s="90"/>
      <c r="G19" s="98"/>
      <c r="H19" s="87"/>
      <c r="I19" s="87"/>
      <c r="J19" s="91"/>
      <c r="K19" s="87"/>
    </row>
    <row r="20" spans="2:11">
      <c r="B20" s="79" t="s">
        <v>1435</v>
      </c>
      <c r="C20" s="80"/>
      <c r="D20" s="81"/>
      <c r="E20" s="99"/>
      <c r="F20" s="83"/>
      <c r="G20" s="100"/>
      <c r="H20" s="83">
        <v>3490.0900766450004</v>
      </c>
      <c r="I20" s="84"/>
      <c r="J20" s="84">
        <f t="shared" si="0"/>
        <v>0.9051345564578257</v>
      </c>
      <c r="K20" s="84">
        <f>H20/'סכום נכסי הקרן'!$C$42</f>
        <v>3.6107272336311773E-2</v>
      </c>
    </row>
    <row r="21" spans="2:11">
      <c r="B21" s="85" t="s">
        <v>185</v>
      </c>
      <c r="C21" s="80"/>
      <c r="D21" s="81"/>
      <c r="E21" s="99"/>
      <c r="F21" s="83"/>
      <c r="G21" s="100"/>
      <c r="H21" s="83">
        <v>541.98563999999999</v>
      </c>
      <c r="I21" s="84"/>
      <c r="J21" s="84">
        <f t="shared" si="0"/>
        <v>0.14056082252739227</v>
      </c>
      <c r="K21" s="84">
        <f>H21/'סכום נכסי הקרן'!$C$42</f>
        <v>5.6071971427919054E-3</v>
      </c>
    </row>
    <row r="22" spans="2:11" ht="16.5" customHeight="1">
      <c r="B22" s="86" t="s">
        <v>1436</v>
      </c>
      <c r="C22" s="87">
        <v>5295</v>
      </c>
      <c r="D22" s="88" t="s">
        <v>125</v>
      </c>
      <c r="E22" s="97">
        <v>42879</v>
      </c>
      <c r="F22" s="90">
        <v>31203.91</v>
      </c>
      <c r="G22" s="98">
        <v>224.0582</v>
      </c>
      <c r="H22" s="90">
        <v>252.7424</v>
      </c>
      <c r="I22" s="91">
        <v>2.3888195945945944E-5</v>
      </c>
      <c r="J22" s="91">
        <f t="shared" si="0"/>
        <v>6.5547271015422459E-2</v>
      </c>
      <c r="K22" s="91">
        <f>H22/'סכום נכסי הקרן'!$C$42</f>
        <v>2.6147859990208761E-3</v>
      </c>
    </row>
    <row r="23" spans="2:11" ht="16.5" customHeight="1">
      <c r="B23" s="86" t="s">
        <v>1437</v>
      </c>
      <c r="C23" s="87">
        <v>5288</v>
      </c>
      <c r="D23" s="88" t="s">
        <v>125</v>
      </c>
      <c r="E23" s="97">
        <v>42649</v>
      </c>
      <c r="F23" s="90">
        <v>27240.29</v>
      </c>
      <c r="G23" s="98">
        <v>293.72649999999999</v>
      </c>
      <c r="H23" s="90">
        <v>289.24324000000001</v>
      </c>
      <c r="I23" s="91">
        <v>6.7483575757575762E-5</v>
      </c>
      <c r="J23" s="91">
        <f t="shared" si="0"/>
        <v>7.5013551511969825E-2</v>
      </c>
      <c r="K23" s="91">
        <f>H23/'סכום נכסי הקרן'!$C$42</f>
        <v>2.9924111437710297E-3</v>
      </c>
    </row>
    <row r="24" spans="2:11" ht="16.5" customHeight="1">
      <c r="B24" s="92"/>
      <c r="C24" s="87"/>
      <c r="D24" s="87"/>
      <c r="E24" s="87"/>
      <c r="F24" s="90"/>
      <c r="G24" s="98"/>
      <c r="H24" s="87"/>
      <c r="I24" s="87"/>
      <c r="J24" s="91"/>
      <c r="K24" s="87"/>
    </row>
    <row r="25" spans="2:11">
      <c r="B25" s="85" t="s">
        <v>1438</v>
      </c>
      <c r="C25" s="87"/>
      <c r="D25" s="88"/>
      <c r="E25" s="97"/>
      <c r="F25" s="90"/>
      <c r="G25" s="98"/>
      <c r="H25" s="90">
        <v>0.71264664500000008</v>
      </c>
      <c r="I25" s="91"/>
      <c r="J25" s="91">
        <f t="shared" si="0"/>
        <v>1.8482076128914881E-4</v>
      </c>
      <c r="K25" s="91">
        <f>H25/'סכום נכסי הקרן'!$C$42</f>
        <v>7.3727972417576197E-6</v>
      </c>
    </row>
    <row r="26" spans="2:11">
      <c r="B26" s="86" t="s">
        <v>1439</v>
      </c>
      <c r="C26" s="87" t="s">
        <v>1440</v>
      </c>
      <c r="D26" s="88" t="s">
        <v>125</v>
      </c>
      <c r="E26" s="97">
        <v>44616</v>
      </c>
      <c r="F26" s="90">
        <v>0.19824000000000003</v>
      </c>
      <c r="G26" s="98">
        <v>99443.1</v>
      </c>
      <c r="H26" s="90">
        <v>0.71264664500000008</v>
      </c>
      <c r="I26" s="91">
        <v>2.5271157624113476E-7</v>
      </c>
      <c r="J26" s="91">
        <f t="shared" si="0"/>
        <v>1.8482076128914881E-4</v>
      </c>
      <c r="K26" s="91">
        <f>H26/'סכום נכסי הקרן'!$C$42</f>
        <v>7.3727972417576197E-6</v>
      </c>
    </row>
    <row r="27" spans="2:11">
      <c r="B27" s="92"/>
      <c r="C27" s="87"/>
      <c r="D27" s="87"/>
      <c r="E27" s="87"/>
      <c r="F27" s="90"/>
      <c r="G27" s="98"/>
      <c r="H27" s="87"/>
      <c r="I27" s="87"/>
      <c r="J27" s="91"/>
      <c r="K27" s="87"/>
    </row>
    <row r="28" spans="2:11">
      <c r="B28" s="85" t="s">
        <v>187</v>
      </c>
      <c r="C28" s="80"/>
      <c r="D28" s="81"/>
      <c r="E28" s="99"/>
      <c r="F28" s="83"/>
      <c r="G28" s="100"/>
      <c r="H28" s="83">
        <v>329.81765999999999</v>
      </c>
      <c r="I28" s="84"/>
      <c r="J28" s="84">
        <f t="shared" si="0"/>
        <v>8.5536291281923638E-2</v>
      </c>
      <c r="K28" s="84">
        <f>H28/'סכום נכסי הקרן'!$C$42</f>
        <v>3.4121801470502282E-3</v>
      </c>
    </row>
    <row r="29" spans="2:11">
      <c r="B29" s="86" t="s">
        <v>1441</v>
      </c>
      <c r="C29" s="87">
        <v>5343</v>
      </c>
      <c r="D29" s="88" t="s">
        <v>125</v>
      </c>
      <c r="E29" s="97">
        <v>43382</v>
      </c>
      <c r="F29" s="90">
        <v>17179.46</v>
      </c>
      <c r="G29" s="98">
        <v>193.52590000000001</v>
      </c>
      <c r="H29" s="90">
        <v>120.18685000000001</v>
      </c>
      <c r="I29" s="91">
        <v>1.3430578202715837E-4</v>
      </c>
      <c r="J29" s="91">
        <f t="shared" si="0"/>
        <v>3.1169760315008194E-2</v>
      </c>
      <c r="K29" s="91">
        <f>H29/'סכום נכסי הקרן'!$C$42</f>
        <v>1.2434118400649129E-3</v>
      </c>
    </row>
    <row r="30" spans="2:11">
      <c r="B30" s="86" t="s">
        <v>1442</v>
      </c>
      <c r="C30" s="87">
        <v>5299</v>
      </c>
      <c r="D30" s="88" t="s">
        <v>125</v>
      </c>
      <c r="E30" s="97">
        <v>42831</v>
      </c>
      <c r="F30" s="90">
        <v>37375.550000000003</v>
      </c>
      <c r="G30" s="98">
        <v>154.54480000000001</v>
      </c>
      <c r="H30" s="90">
        <v>208.80951999999999</v>
      </c>
      <c r="I30" s="91">
        <v>5.0439999999999998E-5</v>
      </c>
      <c r="J30" s="91">
        <f t="shared" si="0"/>
        <v>5.415353418358089E-2</v>
      </c>
      <c r="K30" s="91">
        <f>H30/'סכום נכסי הקרן'!$C$42</f>
        <v>2.1602715229350898E-3</v>
      </c>
    </row>
    <row r="31" spans="2:11">
      <c r="B31" s="86" t="s">
        <v>1443</v>
      </c>
      <c r="C31" s="110">
        <v>53431</v>
      </c>
      <c r="D31" s="88" t="s">
        <v>125</v>
      </c>
      <c r="E31" s="97">
        <v>43382</v>
      </c>
      <c r="F31" s="90">
        <v>130.76</v>
      </c>
      <c r="G31" s="98">
        <v>173.74160000000001</v>
      </c>
      <c r="H31" s="90">
        <v>0.82128999999999996</v>
      </c>
      <c r="I31" s="91">
        <v>1.3430570435016045E-4</v>
      </c>
      <c r="J31" s="91">
        <f t="shared" si="0"/>
        <v>2.1299678333455845E-4</v>
      </c>
      <c r="K31" s="91">
        <f>H31/'סכום נכסי הקרן'!$C$42</f>
        <v>8.4967840502260613E-6</v>
      </c>
    </row>
    <row r="32" spans="2:11">
      <c r="B32" s="92"/>
      <c r="C32" s="87"/>
      <c r="D32" s="87"/>
      <c r="E32" s="87"/>
      <c r="F32" s="90"/>
      <c r="G32" s="98"/>
      <c r="H32" s="87"/>
      <c r="I32" s="87"/>
      <c r="J32" s="91"/>
      <c r="K32" s="87"/>
    </row>
    <row r="33" spans="2:11">
      <c r="B33" s="85" t="s">
        <v>188</v>
      </c>
      <c r="C33" s="80"/>
      <c r="D33" s="81"/>
      <c r="E33" s="99"/>
      <c r="F33" s="83"/>
      <c r="G33" s="100"/>
      <c r="H33" s="83">
        <v>2617.57413</v>
      </c>
      <c r="I33" s="84"/>
      <c r="J33" s="84">
        <f t="shared" si="0"/>
        <v>0.67885262188722051</v>
      </c>
      <c r="K33" s="84">
        <f>H33/'סכום נכסי הקרן'!$C$42</f>
        <v>2.7080522249227874E-2</v>
      </c>
    </row>
    <row r="34" spans="2:11">
      <c r="B34" s="86" t="s">
        <v>1444</v>
      </c>
      <c r="C34" s="110">
        <v>60831</v>
      </c>
      <c r="D34" s="88" t="s">
        <v>125</v>
      </c>
      <c r="E34" s="97">
        <v>42555</v>
      </c>
      <c r="F34" s="90">
        <v>5027.17</v>
      </c>
      <c r="G34" s="98">
        <v>100</v>
      </c>
      <c r="H34" s="90">
        <v>18.17323</v>
      </c>
      <c r="I34" s="91">
        <v>0</v>
      </c>
      <c r="J34" s="91">
        <f t="shared" si="0"/>
        <v>4.7131214708557249E-3</v>
      </c>
      <c r="K34" s="91">
        <f>H34/'סכום נכסי הקרן'!$C$42</f>
        <v>1.880139911664452E-4</v>
      </c>
    </row>
    <row r="35" spans="2:11">
      <c r="B35" s="86" t="s">
        <v>1445</v>
      </c>
      <c r="C35" s="87">
        <v>5291</v>
      </c>
      <c r="D35" s="88" t="s">
        <v>125</v>
      </c>
      <c r="E35" s="97">
        <v>42787</v>
      </c>
      <c r="F35" s="90">
        <v>49827.27</v>
      </c>
      <c r="G35" s="98">
        <v>64.926199999999994</v>
      </c>
      <c r="H35" s="90">
        <v>116.94871999999999</v>
      </c>
      <c r="I35" s="91">
        <v>1.8785220079056081E-5</v>
      </c>
      <c r="J35" s="91">
        <f t="shared" si="0"/>
        <v>3.032997013855513E-2</v>
      </c>
      <c r="K35" s="91">
        <f>H35/'סכום נכסי הקרן'!$C$42</f>
        <v>1.2099112600790873E-3</v>
      </c>
    </row>
    <row r="36" spans="2:11">
      <c r="B36" s="86" t="s">
        <v>1446</v>
      </c>
      <c r="C36" s="87">
        <v>5281</v>
      </c>
      <c r="D36" s="88" t="s">
        <v>125</v>
      </c>
      <c r="E36" s="97">
        <v>42603</v>
      </c>
      <c r="F36" s="90">
        <v>63398.6</v>
      </c>
      <c r="G36" s="98">
        <v>31.037800000000001</v>
      </c>
      <c r="H36" s="90">
        <v>71.134270000000001</v>
      </c>
      <c r="I36" s="91">
        <v>1.9080385294117646E-5</v>
      </c>
      <c r="J36" s="91">
        <f t="shared" si="0"/>
        <v>1.844825907395924E-2</v>
      </c>
      <c r="K36" s="91">
        <f>H36/'סכום נכסי הקרן'!$C$42</f>
        <v>7.3593070749732037E-4</v>
      </c>
    </row>
    <row r="37" spans="2:11">
      <c r="B37" s="86" t="s">
        <v>1447</v>
      </c>
      <c r="C37" s="87">
        <v>5302</v>
      </c>
      <c r="D37" s="88" t="s">
        <v>125</v>
      </c>
      <c r="E37" s="97">
        <v>42948</v>
      </c>
      <c r="F37" s="90">
        <v>50176.66</v>
      </c>
      <c r="G37" s="98">
        <v>107.3685</v>
      </c>
      <c r="H37" s="90">
        <v>194.75426000000002</v>
      </c>
      <c r="I37" s="91">
        <v>2.5635302127659575E-6</v>
      </c>
      <c r="J37" s="91">
        <f t="shared" si="0"/>
        <v>5.0508384274376004E-2</v>
      </c>
      <c r="K37" s="91">
        <f>H37/'סכום נכסי הקרן'!$C$42</f>
        <v>2.0148606339801772E-3</v>
      </c>
    </row>
    <row r="38" spans="2:11">
      <c r="B38" s="86" t="s">
        <v>1448</v>
      </c>
      <c r="C38" s="87">
        <v>5290</v>
      </c>
      <c r="D38" s="88" t="s">
        <v>125</v>
      </c>
      <c r="E38" s="97">
        <v>42359</v>
      </c>
      <c r="F38" s="90">
        <v>61905.04</v>
      </c>
      <c r="G38" s="98">
        <v>59.482399999999998</v>
      </c>
      <c r="H38" s="90">
        <v>133.11370000000002</v>
      </c>
      <c r="I38" s="91">
        <v>1.3092745747330096E-5</v>
      </c>
      <c r="J38" s="91">
        <f t="shared" si="0"/>
        <v>3.4522263655665381E-2</v>
      </c>
      <c r="K38" s="91">
        <f>H38/'סכום נכסי הקרן'!$C$42</f>
        <v>1.377148587011381E-3</v>
      </c>
    </row>
    <row r="39" spans="2:11">
      <c r="B39" s="86" t="s">
        <v>1449</v>
      </c>
      <c r="C39" s="87">
        <v>5332</v>
      </c>
      <c r="D39" s="88" t="s">
        <v>125</v>
      </c>
      <c r="E39" s="97">
        <v>43318</v>
      </c>
      <c r="F39" s="90">
        <v>42977.68</v>
      </c>
      <c r="G39" s="98">
        <v>106.69629999999999</v>
      </c>
      <c r="H39" s="90">
        <v>165.768</v>
      </c>
      <c r="I39" s="91">
        <v>2.0738255555555555E-5</v>
      </c>
      <c r="J39" s="91">
        <f t="shared" si="0"/>
        <v>4.2990966381915144E-2</v>
      </c>
      <c r="K39" s="91">
        <f>H39/'סכום נכסי הקרן'!$C$42</f>
        <v>1.7149787510354123E-3</v>
      </c>
    </row>
    <row r="40" spans="2:11">
      <c r="B40" s="86" t="s">
        <v>1450</v>
      </c>
      <c r="C40" s="87">
        <v>5294</v>
      </c>
      <c r="D40" s="88" t="s">
        <v>128</v>
      </c>
      <c r="E40" s="97">
        <v>42646</v>
      </c>
      <c r="F40" s="90">
        <v>51355.38</v>
      </c>
      <c r="G40" s="98">
        <v>47.417000000000002</v>
      </c>
      <c r="H40" s="90">
        <v>108.78158999999999</v>
      </c>
      <c r="I40" s="91">
        <v>8.559231666666666E-5</v>
      </c>
      <c r="J40" s="91">
        <f t="shared" si="0"/>
        <v>2.8211872488425247E-2</v>
      </c>
      <c r="K40" s="91">
        <f>H40/'סכום נכסי הקרן'!$C$42</f>
        <v>1.1254169402649865E-3</v>
      </c>
    </row>
    <row r="41" spans="2:11">
      <c r="B41" s="86" t="s">
        <v>1451</v>
      </c>
      <c r="C41" s="110">
        <v>60833</v>
      </c>
      <c r="D41" s="88" t="s">
        <v>125</v>
      </c>
      <c r="E41" s="97">
        <v>42555</v>
      </c>
      <c r="F41" s="90">
        <v>18094.63</v>
      </c>
      <c r="G41" s="98">
        <v>100</v>
      </c>
      <c r="H41" s="90">
        <v>65.412080000000003</v>
      </c>
      <c r="I41" s="91">
        <v>0</v>
      </c>
      <c r="J41" s="91">
        <f t="shared" si="0"/>
        <v>1.6964242388465469E-2</v>
      </c>
      <c r="K41" s="91">
        <f>H41/'סכום נכסי הקרן'!$C$42</f>
        <v>6.767308965604247E-4</v>
      </c>
    </row>
    <row r="42" spans="2:11">
      <c r="B42" s="86" t="s">
        <v>1452</v>
      </c>
      <c r="C42" s="110">
        <v>60834</v>
      </c>
      <c r="D42" s="88" t="s">
        <v>125</v>
      </c>
      <c r="E42" s="97">
        <v>42555</v>
      </c>
      <c r="F42" s="90">
        <v>1466.81</v>
      </c>
      <c r="G42" s="98">
        <v>100</v>
      </c>
      <c r="H42" s="90">
        <v>5.30253</v>
      </c>
      <c r="I42" s="91">
        <v>0</v>
      </c>
      <c r="J42" s="91">
        <f t="shared" si="0"/>
        <v>1.3751803060246641E-3</v>
      </c>
      <c r="K42" s="91">
        <f>H42/'סכום נכסי הקרן'!$C$42</f>
        <v>5.4858152820374291E-5</v>
      </c>
    </row>
    <row r="43" spans="2:11">
      <c r="B43" s="86" t="s">
        <v>1453</v>
      </c>
      <c r="C43" s="110">
        <v>62171</v>
      </c>
      <c r="D43" s="88" t="s">
        <v>125</v>
      </c>
      <c r="E43" s="97">
        <v>42549</v>
      </c>
      <c r="F43" s="90">
        <v>3893.88</v>
      </c>
      <c r="G43" s="98">
        <v>100</v>
      </c>
      <c r="H43" s="90">
        <v>14.076360000000001</v>
      </c>
      <c r="I43" s="91">
        <v>0</v>
      </c>
      <c r="J43" s="91">
        <f t="shared" si="0"/>
        <v>3.6506220714476565E-3</v>
      </c>
      <c r="K43" s="91">
        <f>H43/'סכום נכסי הקרן'!$C$42</f>
        <v>1.4562918230252424E-4</v>
      </c>
    </row>
    <row r="44" spans="2:11">
      <c r="B44" s="86" t="s">
        <v>1454</v>
      </c>
      <c r="C44" s="110">
        <v>62172</v>
      </c>
      <c r="D44" s="88" t="s">
        <v>125</v>
      </c>
      <c r="E44" s="97">
        <v>42549</v>
      </c>
      <c r="F44" s="90">
        <v>9481.7199999999993</v>
      </c>
      <c r="G44" s="98">
        <v>100</v>
      </c>
      <c r="H44" s="90">
        <v>34.276410000000006</v>
      </c>
      <c r="I44" s="91">
        <v>0</v>
      </c>
      <c r="J44" s="91">
        <f t="shared" si="0"/>
        <v>8.8893875175108609E-3</v>
      </c>
      <c r="K44" s="91">
        <f>H44/'סכום נכסי הקרן'!$C$42</f>
        <v>3.5461195654033182E-4</v>
      </c>
    </row>
    <row r="45" spans="2:11">
      <c r="B45" s="86" t="s">
        <v>1455</v>
      </c>
      <c r="C45" s="110">
        <v>62173</v>
      </c>
      <c r="D45" s="88" t="s">
        <v>125</v>
      </c>
      <c r="E45" s="97">
        <v>42549</v>
      </c>
      <c r="F45" s="90">
        <v>25614.6</v>
      </c>
      <c r="G45" s="98">
        <v>100</v>
      </c>
      <c r="H45" s="90">
        <v>92.596789999999999</v>
      </c>
      <c r="I45" s="91">
        <v>0</v>
      </c>
      <c r="J45" s="91">
        <f t="shared" si="0"/>
        <v>2.4014438769625359E-2</v>
      </c>
      <c r="K45" s="91">
        <f>H45/'סכום נכסי הקרן'!$C$42</f>
        <v>9.5797456242512644E-4</v>
      </c>
    </row>
    <row r="46" spans="2:11">
      <c r="B46" s="86" t="s">
        <v>1456</v>
      </c>
      <c r="C46" s="110">
        <v>62174</v>
      </c>
      <c r="D46" s="88" t="s">
        <v>125</v>
      </c>
      <c r="E46" s="97">
        <v>42549</v>
      </c>
      <c r="F46" s="90">
        <v>5795.18</v>
      </c>
      <c r="G46" s="98">
        <v>100</v>
      </c>
      <c r="H46" s="90">
        <v>20.949590000000001</v>
      </c>
      <c r="I46" s="91">
        <v>0</v>
      </c>
      <c r="J46" s="91">
        <f t="shared" si="0"/>
        <v>5.4331542843305443E-3</v>
      </c>
      <c r="K46" s="91">
        <f>H46/'סכום נכסי הקרן'!$C$42</f>
        <v>2.1673725744959199E-4</v>
      </c>
    </row>
    <row r="47" spans="2:11">
      <c r="B47" s="86" t="s">
        <v>1457</v>
      </c>
      <c r="C47" s="110">
        <v>60837</v>
      </c>
      <c r="D47" s="88" t="s">
        <v>125</v>
      </c>
      <c r="E47" s="97">
        <v>42555</v>
      </c>
      <c r="F47" s="90">
        <v>3670.46</v>
      </c>
      <c r="G47" s="98">
        <v>100</v>
      </c>
      <c r="H47" s="90">
        <v>13.26872</v>
      </c>
      <c r="I47" s="91">
        <v>0</v>
      </c>
      <c r="J47" s="91">
        <f t="shared" si="0"/>
        <v>3.4411653361990559E-3</v>
      </c>
      <c r="K47" s="91">
        <f>H47/'סכום נכסי הקרן'!$C$42</f>
        <v>1.3727361646058707E-4</v>
      </c>
    </row>
    <row r="48" spans="2:11">
      <c r="B48" s="86" t="s">
        <v>1458</v>
      </c>
      <c r="C48" s="110">
        <v>62175</v>
      </c>
      <c r="D48" s="88" t="s">
        <v>125</v>
      </c>
      <c r="E48" s="97">
        <v>42549</v>
      </c>
      <c r="F48" s="90">
        <v>22326.17</v>
      </c>
      <c r="G48" s="98">
        <v>100</v>
      </c>
      <c r="H48" s="90">
        <v>80.709109999999995</v>
      </c>
      <c r="I48" s="91">
        <v>0</v>
      </c>
      <c r="J48" s="91">
        <f t="shared" si="0"/>
        <v>2.0931438122703365E-2</v>
      </c>
      <c r="K48" s="91">
        <f>H48/'סכום נכסי הקרן'!$C$42</f>
        <v>8.3498871112023859E-4</v>
      </c>
    </row>
    <row r="49" spans="2:11">
      <c r="B49" s="86" t="s">
        <v>1459</v>
      </c>
      <c r="C49" s="110">
        <v>62176</v>
      </c>
      <c r="D49" s="88" t="s">
        <v>125</v>
      </c>
      <c r="E49" s="97">
        <v>42549</v>
      </c>
      <c r="F49" s="90">
        <v>4358.25</v>
      </c>
      <c r="G49" s="98">
        <v>100</v>
      </c>
      <c r="H49" s="90">
        <v>15.75506</v>
      </c>
      <c r="I49" s="91">
        <v>0</v>
      </c>
      <c r="J49" s="91">
        <f t="shared" si="0"/>
        <v>4.0859831499750017E-3</v>
      </c>
      <c r="K49" s="91">
        <f>H49/'סכום נכסי הקרן'!$C$42</f>
        <v>1.6299643550798698E-4</v>
      </c>
    </row>
    <row r="50" spans="2:11">
      <c r="B50" s="86" t="s">
        <v>1460</v>
      </c>
      <c r="C50" s="87">
        <v>5303</v>
      </c>
      <c r="D50" s="88" t="s">
        <v>127</v>
      </c>
      <c r="E50" s="97">
        <v>42788</v>
      </c>
      <c r="F50" s="90">
        <v>48190.53</v>
      </c>
      <c r="G50" s="98">
        <v>76.059799999999996</v>
      </c>
      <c r="H50" s="90">
        <v>144.12936999999999</v>
      </c>
      <c r="I50" s="91">
        <v>6.084075691387446E-5</v>
      </c>
      <c r="J50" s="91">
        <f t="shared" si="0"/>
        <v>3.7379113582335609E-2</v>
      </c>
      <c r="K50" s="91">
        <f>H50/'סכום נכסי הקרן'!$C$42</f>
        <v>1.4911129225792725E-3</v>
      </c>
    </row>
    <row r="51" spans="2:11">
      <c r="B51" s="86" t="s">
        <v>1461</v>
      </c>
      <c r="C51" s="110">
        <v>62177</v>
      </c>
      <c r="D51" s="88" t="s">
        <v>125</v>
      </c>
      <c r="E51" s="97">
        <v>42549</v>
      </c>
      <c r="F51" s="90">
        <v>15344.13</v>
      </c>
      <c r="G51" s="98">
        <v>100</v>
      </c>
      <c r="H51" s="90">
        <v>55.469019999999993</v>
      </c>
      <c r="I51" s="91">
        <v>0</v>
      </c>
      <c r="J51" s="91">
        <f t="shared" si="0"/>
        <v>1.4385567624980566E-2</v>
      </c>
      <c r="K51" s="91">
        <f>H51/'סכום נכסי הקרן'!$C$42</f>
        <v>5.7386341538028028E-4</v>
      </c>
    </row>
    <row r="52" spans="2:11">
      <c r="B52" s="86" t="s">
        <v>1462</v>
      </c>
      <c r="C52" s="110">
        <v>60838</v>
      </c>
      <c r="D52" s="88" t="s">
        <v>125</v>
      </c>
      <c r="E52" s="97">
        <v>42555</v>
      </c>
      <c r="F52" s="90">
        <v>5432.84</v>
      </c>
      <c r="G52" s="98">
        <v>100</v>
      </c>
      <c r="H52" s="90">
        <v>19.639710000000001</v>
      </c>
      <c r="I52" s="91">
        <v>0</v>
      </c>
      <c r="J52" s="91">
        <f t="shared" si="0"/>
        <v>5.0934445270532473E-3</v>
      </c>
      <c r="K52" s="91">
        <f>H52/'סכום נכסי הקרן'!$C$42</f>
        <v>2.0318568919512633E-4</v>
      </c>
    </row>
    <row r="53" spans="2:11">
      <c r="B53" s="86" t="s">
        <v>1463</v>
      </c>
      <c r="C53" s="110">
        <v>60839</v>
      </c>
      <c r="D53" s="88" t="s">
        <v>125</v>
      </c>
      <c r="E53" s="97">
        <v>42555</v>
      </c>
      <c r="F53" s="90">
        <v>8171.02</v>
      </c>
      <c r="G53" s="98">
        <v>100</v>
      </c>
      <c r="H53" s="90">
        <v>29.538229999999999</v>
      </c>
      <c r="I53" s="91">
        <v>0</v>
      </c>
      <c r="J53" s="91">
        <f t="shared" si="0"/>
        <v>7.6605681006664574E-3</v>
      </c>
      <c r="K53" s="91">
        <f>H53/'סכום נכסי הקרן'!$C$42</f>
        <v>3.0559237484434115E-4</v>
      </c>
    </row>
    <row r="54" spans="2:11">
      <c r="B54" s="86" t="s">
        <v>1464</v>
      </c>
      <c r="C54" s="110">
        <v>608311</v>
      </c>
      <c r="D54" s="88" t="s">
        <v>125</v>
      </c>
      <c r="E54" s="97">
        <v>42555</v>
      </c>
      <c r="F54" s="90">
        <v>5798.14</v>
      </c>
      <c r="G54" s="98">
        <v>100</v>
      </c>
      <c r="H54" s="90">
        <v>20.960259999999998</v>
      </c>
      <c r="I54" s="91">
        <v>0</v>
      </c>
      <c r="J54" s="91">
        <f t="shared" si="0"/>
        <v>5.4359214867537803E-3</v>
      </c>
      <c r="K54" s="91">
        <f>H54/'סכום נכסי הקרן'!$C$42</f>
        <v>2.1684764560215186E-4</v>
      </c>
    </row>
    <row r="55" spans="2:11">
      <c r="B55" s="86" t="s">
        <v>1465</v>
      </c>
      <c r="C55" s="87">
        <v>5331</v>
      </c>
      <c r="D55" s="88" t="s">
        <v>125</v>
      </c>
      <c r="E55" s="97">
        <v>43251</v>
      </c>
      <c r="F55" s="90">
        <v>44866.83</v>
      </c>
      <c r="G55" s="98">
        <v>146.6669</v>
      </c>
      <c r="H55" s="90">
        <v>237.88431</v>
      </c>
      <c r="I55" s="91">
        <v>9.313661428571428E-5</v>
      </c>
      <c r="J55" s="91">
        <f t="shared" si="0"/>
        <v>6.1693911816484967E-2</v>
      </c>
      <c r="K55" s="91">
        <f>H55/'סכום נכסי הקרן'!$C$42</f>
        <v>2.4610693068307567E-3</v>
      </c>
    </row>
    <row r="56" spans="2:11">
      <c r="B56" s="86" t="s">
        <v>1466</v>
      </c>
      <c r="C56" s="110">
        <v>62178</v>
      </c>
      <c r="D56" s="88" t="s">
        <v>125</v>
      </c>
      <c r="E56" s="97">
        <v>42549</v>
      </c>
      <c r="F56" s="90">
        <v>4139.3100000000004</v>
      </c>
      <c r="G56" s="98">
        <v>100</v>
      </c>
      <c r="H56" s="90">
        <v>14.9636</v>
      </c>
      <c r="I56" s="91">
        <v>0</v>
      </c>
      <c r="J56" s="91">
        <f t="shared" si="0"/>
        <v>3.8807226035931265E-3</v>
      </c>
      <c r="K56" s="91">
        <f>H56/'סכום נכסי הקרן'!$C$42</f>
        <v>1.5480826238473949E-4</v>
      </c>
    </row>
    <row r="57" spans="2:11">
      <c r="B57" s="86" t="s">
        <v>1467</v>
      </c>
      <c r="C57" s="87">
        <v>5287</v>
      </c>
      <c r="D57" s="88" t="s">
        <v>127</v>
      </c>
      <c r="E57" s="97">
        <v>42735</v>
      </c>
      <c r="F57" s="90">
        <v>45390.45</v>
      </c>
      <c r="G57" s="98">
        <v>38.488599999999998</v>
      </c>
      <c r="H57" s="90">
        <v>68.696119999999993</v>
      </c>
      <c r="I57" s="91">
        <v>2.9516555414716965E-5</v>
      </c>
      <c r="J57" s="91">
        <f t="shared" si="0"/>
        <v>1.7815939056319726E-2</v>
      </c>
      <c r="K57" s="91">
        <f>H57/'סכום נכסי הקרן'!$C$42</f>
        <v>7.1070644562628974E-4</v>
      </c>
    </row>
    <row r="58" spans="2:11">
      <c r="B58" s="86" t="s">
        <v>1468</v>
      </c>
      <c r="C58" s="87">
        <v>5335</v>
      </c>
      <c r="D58" s="88" t="s">
        <v>125</v>
      </c>
      <c r="E58" s="97">
        <v>43306</v>
      </c>
      <c r="F58" s="90">
        <v>39475.629999999997</v>
      </c>
      <c r="G58" s="98">
        <v>135.316</v>
      </c>
      <c r="H58" s="90">
        <v>193.10191</v>
      </c>
      <c r="I58" s="91">
        <v>4.8292966666666667E-5</v>
      </c>
      <c r="J58" s="91">
        <f t="shared" si="0"/>
        <v>5.0079856915047558E-2</v>
      </c>
      <c r="K58" s="91">
        <f>H58/'סכום נכסי הקרן'!$C$42</f>
        <v>1.9977659888178213E-3</v>
      </c>
    </row>
    <row r="59" spans="2:11">
      <c r="B59" s="86" t="s">
        <v>1469</v>
      </c>
      <c r="C59" s="110">
        <v>608312</v>
      </c>
      <c r="D59" s="88" t="s">
        <v>125</v>
      </c>
      <c r="E59" s="97">
        <v>42555</v>
      </c>
      <c r="F59" s="90">
        <v>2888.26</v>
      </c>
      <c r="G59" s="98">
        <v>100</v>
      </c>
      <c r="H59" s="90">
        <v>10.44106</v>
      </c>
      <c r="I59" s="91">
        <v>2.0000000000000001E-4</v>
      </c>
      <c r="J59" s="91">
        <f t="shared" si="0"/>
        <v>2.7078281661814039E-3</v>
      </c>
      <c r="K59" s="91">
        <f>H59/'סכום נכסי הקרן'!$C$42</f>
        <v>1.0801961801002487E-4</v>
      </c>
    </row>
    <row r="60" spans="2:11">
      <c r="B60" s="86" t="s">
        <v>1470</v>
      </c>
      <c r="C60" s="110">
        <v>608314</v>
      </c>
      <c r="D60" s="88" t="s">
        <v>125</v>
      </c>
      <c r="E60" s="97">
        <v>42555</v>
      </c>
      <c r="F60" s="90">
        <v>1914.61</v>
      </c>
      <c r="G60" s="98">
        <v>100</v>
      </c>
      <c r="H60" s="90">
        <v>6.9213100000000001</v>
      </c>
      <c r="I60" s="91">
        <v>0</v>
      </c>
      <c r="J60" s="91">
        <f t="shared" si="0"/>
        <v>1.7950014811592896E-3</v>
      </c>
      <c r="K60" s="91">
        <f>H60/'סכום נכסי הקרן'!$C$42</f>
        <v>7.1605494301245785E-5</v>
      </c>
    </row>
    <row r="61" spans="2:11">
      <c r="B61" s="86" t="s">
        <v>1471</v>
      </c>
      <c r="C61" s="110">
        <v>608315</v>
      </c>
      <c r="D61" s="88" t="s">
        <v>125</v>
      </c>
      <c r="E61" s="97">
        <v>42555</v>
      </c>
      <c r="F61" s="90">
        <v>1477.86</v>
      </c>
      <c r="G61" s="98">
        <v>100</v>
      </c>
      <c r="H61" s="90">
        <v>5.3424799999999992</v>
      </c>
      <c r="I61" s="91">
        <v>0</v>
      </c>
      <c r="J61" s="91">
        <f t="shared" si="0"/>
        <v>1.3855411061004174E-3</v>
      </c>
      <c r="K61" s="91">
        <f>H61/'סכום נכסי הקרן'!$C$42</f>
        <v>5.527146178895606E-5</v>
      </c>
    </row>
    <row r="62" spans="2:11">
      <c r="B62" s="86" t="s">
        <v>1472</v>
      </c>
      <c r="C62" s="110">
        <v>608316</v>
      </c>
      <c r="D62" s="88" t="s">
        <v>125</v>
      </c>
      <c r="E62" s="97">
        <v>42555</v>
      </c>
      <c r="F62" s="90">
        <v>5709.24</v>
      </c>
      <c r="G62" s="98">
        <v>100</v>
      </c>
      <c r="H62" s="90">
        <v>20.638919999999999</v>
      </c>
      <c r="I62" s="91">
        <v>0</v>
      </c>
      <c r="J62" s="91">
        <f t="shared" si="0"/>
        <v>5.3525838272708605E-3</v>
      </c>
      <c r="K62" s="91">
        <f>H62/'סכום נכסי הקרן'!$C$42</f>
        <v>2.1352317241156188E-4</v>
      </c>
    </row>
    <row r="63" spans="2:11">
      <c r="B63" s="86" t="s">
        <v>1473</v>
      </c>
      <c r="C63" s="110">
        <v>608317</v>
      </c>
      <c r="D63" s="88" t="s">
        <v>125</v>
      </c>
      <c r="E63" s="97">
        <v>42555</v>
      </c>
      <c r="F63" s="90">
        <v>134.69999999999999</v>
      </c>
      <c r="G63" s="98">
        <v>100</v>
      </c>
      <c r="H63" s="90">
        <v>0.48693999999999998</v>
      </c>
      <c r="I63" s="91">
        <v>0</v>
      </c>
      <c r="J63" s="91">
        <f t="shared" si="0"/>
        <v>1.262850560422383E-4</v>
      </c>
      <c r="K63" s="91">
        <f>H63/'סכום נכסי הקרן'!$C$42</f>
        <v>5.0377138713695267E-6</v>
      </c>
    </row>
    <row r="64" spans="2:11">
      <c r="B64" s="86" t="s">
        <v>1474</v>
      </c>
      <c r="C64" s="87">
        <v>5304</v>
      </c>
      <c r="D64" s="88" t="s">
        <v>127</v>
      </c>
      <c r="E64" s="97">
        <v>42928</v>
      </c>
      <c r="F64" s="90">
        <v>56524.2</v>
      </c>
      <c r="G64" s="98">
        <v>56.3155</v>
      </c>
      <c r="H64" s="90">
        <v>125.16936</v>
      </c>
      <c r="I64" s="91">
        <v>1.058832E-5</v>
      </c>
      <c r="J64" s="91">
        <f t="shared" si="0"/>
        <v>3.2461945295870334E-2</v>
      </c>
      <c r="K64" s="91">
        <f>H64/'סכום נכסי הקרן'!$C$42</f>
        <v>1.294959175960993E-3</v>
      </c>
    </row>
    <row r="65" spans="2:11">
      <c r="B65" s="86" t="s">
        <v>1475</v>
      </c>
      <c r="C65" s="87">
        <v>5284</v>
      </c>
      <c r="D65" s="88" t="s">
        <v>127</v>
      </c>
      <c r="E65" s="97">
        <v>42531</v>
      </c>
      <c r="F65" s="90">
        <v>66711.23</v>
      </c>
      <c r="G65" s="98">
        <v>43.691699999999997</v>
      </c>
      <c r="H65" s="90">
        <v>114.61288999999999</v>
      </c>
      <c r="I65" s="91">
        <v>5.9731500000000002E-5</v>
      </c>
      <c r="J65" s="91">
        <f t="shared" si="0"/>
        <v>2.9724186217630292E-2</v>
      </c>
      <c r="K65" s="91">
        <f>H65/'סכום נכסי הקרן'!$C$42</f>
        <v>1.1857455657591277E-3</v>
      </c>
    </row>
    <row r="66" spans="2:11">
      <c r="B66" s="86" t="s">
        <v>1476</v>
      </c>
      <c r="C66" s="110">
        <v>62179</v>
      </c>
      <c r="D66" s="88" t="s">
        <v>125</v>
      </c>
      <c r="E66" s="97">
        <v>42549</v>
      </c>
      <c r="F66" s="90">
        <v>10303.48</v>
      </c>
      <c r="G66" s="98">
        <v>100</v>
      </c>
      <c r="H66" s="90">
        <v>37.24709</v>
      </c>
      <c r="I66" s="91">
        <v>0</v>
      </c>
      <c r="J66" s="91">
        <f t="shared" si="0"/>
        <v>9.6598160924555258E-3</v>
      </c>
      <c r="K66" s="91">
        <f>H66/'סכום נכסי הקרן'!$C$42</f>
        <v>3.8534559075276045E-4</v>
      </c>
    </row>
    <row r="67" spans="2:11">
      <c r="B67" s="86" t="s">
        <v>1477</v>
      </c>
      <c r="C67" s="110">
        <v>621710</v>
      </c>
      <c r="D67" s="88" t="s">
        <v>125</v>
      </c>
      <c r="E67" s="97">
        <v>42549</v>
      </c>
      <c r="F67" s="90">
        <v>11580.48</v>
      </c>
      <c r="G67" s="98">
        <v>100</v>
      </c>
      <c r="H67" s="90">
        <v>41.863430000000001</v>
      </c>
      <c r="I67" s="91">
        <v>0</v>
      </c>
      <c r="J67" s="91">
        <f t="shared" si="0"/>
        <v>1.0857037014150245E-2</v>
      </c>
      <c r="K67" s="91">
        <f>H67/'סכום נכסי הקרן'!$C$42</f>
        <v>4.3310465768699879E-4</v>
      </c>
    </row>
    <row r="68" spans="2:11">
      <c r="B68" s="86" t="s">
        <v>1478</v>
      </c>
      <c r="C68" s="87">
        <v>5276</v>
      </c>
      <c r="D68" s="88" t="s">
        <v>125</v>
      </c>
      <c r="E68" s="97">
        <v>42423</v>
      </c>
      <c r="F68" s="90">
        <v>41979.16</v>
      </c>
      <c r="G68" s="98">
        <v>97.907300000000006</v>
      </c>
      <c r="H68" s="90">
        <v>148.57889</v>
      </c>
      <c r="I68" s="91">
        <v>5.3333333333333337E-6</v>
      </c>
      <c r="J68" s="91">
        <f t="shared" si="0"/>
        <v>3.8533070707568819E-2</v>
      </c>
      <c r="K68" s="91">
        <f>H68/'סכום נכסי הקרן'!$C$42</f>
        <v>1.5371461271320636E-3</v>
      </c>
    </row>
    <row r="69" spans="2:11">
      <c r="B69" s="86" t="s">
        <v>1479</v>
      </c>
      <c r="C69" s="110">
        <v>608318</v>
      </c>
      <c r="D69" s="88" t="s">
        <v>125</v>
      </c>
      <c r="E69" s="97">
        <v>42555</v>
      </c>
      <c r="F69" s="90">
        <v>2011.38</v>
      </c>
      <c r="G69" s="98">
        <v>100</v>
      </c>
      <c r="H69" s="90">
        <v>7.2711399999999999</v>
      </c>
      <c r="I69" s="91">
        <v>0</v>
      </c>
      <c r="J69" s="91">
        <f t="shared" si="0"/>
        <v>1.8857278563908504E-3</v>
      </c>
      <c r="K69" s="91">
        <f>H69/'סכום נכסי הקרן'!$C$42</f>
        <v>7.5224715239392571E-5</v>
      </c>
    </row>
    <row r="70" spans="2:11">
      <c r="B70" s="86" t="s">
        <v>1480</v>
      </c>
      <c r="C70" s="87">
        <v>5286</v>
      </c>
      <c r="D70" s="88" t="s">
        <v>125</v>
      </c>
      <c r="E70" s="97">
        <v>42705</v>
      </c>
      <c r="F70" s="90">
        <v>34961.360000000001</v>
      </c>
      <c r="G70" s="98">
        <v>107.5104</v>
      </c>
      <c r="H70" s="90">
        <v>135.87733</v>
      </c>
      <c r="I70" s="91">
        <v>1.6648276190476191E-5</v>
      </c>
      <c r="J70" s="91">
        <f t="shared" si="0"/>
        <v>3.5238995017701787E-2</v>
      </c>
      <c r="K70" s="91">
        <f>H70/'סכום נכסי הקרן'!$C$42</f>
        <v>1.4057401530900209E-3</v>
      </c>
    </row>
    <row r="71" spans="2:11">
      <c r="B71" s="86" t="s">
        <v>1481</v>
      </c>
      <c r="C71" s="110">
        <v>608320</v>
      </c>
      <c r="D71" s="88" t="s">
        <v>125</v>
      </c>
      <c r="E71" s="97">
        <v>42555</v>
      </c>
      <c r="F71" s="90">
        <v>3300.51</v>
      </c>
      <c r="G71" s="98">
        <v>100</v>
      </c>
      <c r="H71" s="90">
        <v>11.93136</v>
      </c>
      <c r="I71" s="91">
        <v>0</v>
      </c>
      <c r="J71" s="91">
        <f t="shared" si="0"/>
        <v>3.0943288007970601E-3</v>
      </c>
      <c r="K71" s="91">
        <f>H71/'סכום נכסי הקרן'!$C$42</f>
        <v>1.2343774957141232E-4</v>
      </c>
    </row>
    <row r="72" spans="2:11">
      <c r="B72" s="86" t="s">
        <v>1482</v>
      </c>
      <c r="C72" s="110">
        <v>608321</v>
      </c>
      <c r="D72" s="88" t="s">
        <v>125</v>
      </c>
      <c r="E72" s="97">
        <v>42555</v>
      </c>
      <c r="F72" s="90">
        <v>4367.63</v>
      </c>
      <c r="G72" s="98">
        <v>100</v>
      </c>
      <c r="H72" s="90">
        <v>15.788979999999999</v>
      </c>
      <c r="I72" s="91">
        <v>0</v>
      </c>
      <c r="J72" s="91">
        <f t="shared" si="0"/>
        <v>4.0947801046325614E-3</v>
      </c>
      <c r="K72" s="91">
        <f>H72/'סכום נכסי הקרן'!$C$42</f>
        <v>1.6334736016917079E-4</v>
      </c>
    </row>
    <row r="73" spans="2:11">
      <c r="B73" s="93"/>
      <c r="C73" s="94"/>
      <c r="D73" s="94"/>
      <c r="E73" s="94"/>
      <c r="F73" s="94"/>
      <c r="G73" s="94"/>
      <c r="H73" s="94"/>
      <c r="I73" s="94"/>
      <c r="J73" s="94"/>
      <c r="K73" s="94"/>
    </row>
    <row r="74" spans="2:11">
      <c r="B74" s="93"/>
      <c r="C74" s="94"/>
      <c r="D74" s="94"/>
      <c r="E74" s="94"/>
      <c r="F74" s="94"/>
      <c r="G74" s="94"/>
      <c r="H74" s="94"/>
      <c r="I74" s="94"/>
      <c r="J74" s="94"/>
      <c r="K74" s="94"/>
    </row>
    <row r="75" spans="2:11">
      <c r="B75" s="93"/>
      <c r="C75" s="94"/>
      <c r="D75" s="94"/>
      <c r="E75" s="94"/>
      <c r="F75" s="94"/>
      <c r="G75" s="94"/>
      <c r="H75" s="94"/>
      <c r="I75" s="94"/>
      <c r="J75" s="94"/>
      <c r="K75" s="94"/>
    </row>
    <row r="76" spans="2:11">
      <c r="B76" s="107" t="s">
        <v>105</v>
      </c>
      <c r="C76" s="94"/>
      <c r="D76" s="94"/>
      <c r="E76" s="94"/>
      <c r="F76" s="94"/>
      <c r="G76" s="94"/>
      <c r="H76" s="94"/>
      <c r="I76" s="94"/>
      <c r="J76" s="94"/>
      <c r="K76" s="94"/>
    </row>
    <row r="77" spans="2:11">
      <c r="B77" s="107" t="s">
        <v>193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1">
      <c r="B78" s="107" t="s">
        <v>201</v>
      </c>
      <c r="C78" s="94"/>
      <c r="D78" s="94"/>
      <c r="E78" s="94"/>
      <c r="F78" s="94"/>
      <c r="G78" s="94"/>
      <c r="H78" s="94"/>
      <c r="I78" s="94"/>
      <c r="J78" s="94"/>
      <c r="K78" s="94"/>
    </row>
    <row r="79" spans="2:11">
      <c r="B79" s="93"/>
      <c r="C79" s="94"/>
      <c r="D79" s="94"/>
      <c r="E79" s="94"/>
      <c r="F79" s="94"/>
      <c r="G79" s="94"/>
      <c r="H79" s="94"/>
      <c r="I79" s="94"/>
      <c r="J79" s="94"/>
      <c r="K79" s="94"/>
    </row>
    <row r="80" spans="2:11">
      <c r="B80" s="93"/>
      <c r="C80" s="94"/>
      <c r="D80" s="94"/>
      <c r="E80" s="94"/>
      <c r="F80" s="94"/>
      <c r="G80" s="94"/>
      <c r="H80" s="94"/>
      <c r="I80" s="94"/>
      <c r="J80" s="94"/>
      <c r="K80" s="94"/>
    </row>
    <row r="81" spans="2:11">
      <c r="B81" s="93"/>
      <c r="C81" s="94"/>
      <c r="D81" s="94"/>
      <c r="E81" s="94"/>
      <c r="F81" s="94"/>
      <c r="G81" s="94"/>
      <c r="H81" s="94"/>
      <c r="I81" s="94"/>
      <c r="J81" s="94"/>
      <c r="K81" s="94"/>
    </row>
    <row r="82" spans="2:11">
      <c r="B82" s="93"/>
      <c r="C82" s="94"/>
      <c r="D82" s="94"/>
      <c r="E82" s="94"/>
      <c r="F82" s="94"/>
      <c r="G82" s="94"/>
      <c r="H82" s="94"/>
      <c r="I82" s="94"/>
      <c r="J82" s="94"/>
      <c r="K82" s="94"/>
    </row>
    <row r="83" spans="2:11">
      <c r="B83" s="93"/>
      <c r="C83" s="94"/>
      <c r="D83" s="94"/>
      <c r="E83" s="94"/>
      <c r="F83" s="94"/>
      <c r="G83" s="94"/>
      <c r="H83" s="94"/>
      <c r="I83" s="94"/>
      <c r="J83" s="94"/>
      <c r="K83" s="94"/>
    </row>
    <row r="84" spans="2:11">
      <c r="B84" s="93"/>
      <c r="C84" s="94"/>
      <c r="D84" s="94"/>
      <c r="E84" s="94"/>
      <c r="F84" s="94"/>
      <c r="G84" s="94"/>
      <c r="H84" s="94"/>
      <c r="I84" s="94"/>
      <c r="J84" s="94"/>
      <c r="K84" s="94"/>
    </row>
    <row r="85" spans="2:11">
      <c r="B85" s="93"/>
      <c r="C85" s="94"/>
      <c r="D85" s="94"/>
      <c r="E85" s="94"/>
      <c r="F85" s="94"/>
      <c r="G85" s="94"/>
      <c r="H85" s="94"/>
      <c r="I85" s="94"/>
      <c r="J85" s="94"/>
      <c r="K85" s="94"/>
    </row>
    <row r="86" spans="2:11">
      <c r="B86" s="93"/>
      <c r="C86" s="94"/>
      <c r="D86" s="94"/>
      <c r="E86" s="94"/>
      <c r="F86" s="94"/>
      <c r="G86" s="94"/>
      <c r="H86" s="94"/>
      <c r="I86" s="94"/>
      <c r="J86" s="94"/>
      <c r="K86" s="94"/>
    </row>
    <row r="87" spans="2:11">
      <c r="B87" s="93"/>
      <c r="C87" s="94"/>
      <c r="D87" s="94"/>
      <c r="E87" s="94"/>
      <c r="F87" s="94"/>
      <c r="G87" s="94"/>
      <c r="H87" s="94"/>
      <c r="I87" s="94"/>
      <c r="J87" s="94"/>
      <c r="K87" s="94"/>
    </row>
    <row r="88" spans="2:11">
      <c r="B88" s="93"/>
      <c r="C88" s="94"/>
      <c r="D88" s="94"/>
      <c r="E88" s="94"/>
      <c r="F88" s="94"/>
      <c r="G88" s="94"/>
      <c r="H88" s="94"/>
      <c r="I88" s="94"/>
      <c r="J88" s="94"/>
      <c r="K88" s="94"/>
    </row>
    <row r="89" spans="2:11">
      <c r="B89" s="93"/>
      <c r="C89" s="94"/>
      <c r="D89" s="94"/>
      <c r="E89" s="94"/>
      <c r="F89" s="94"/>
      <c r="G89" s="94"/>
      <c r="H89" s="94"/>
      <c r="I89" s="94"/>
      <c r="J89" s="94"/>
      <c r="K89" s="94"/>
    </row>
    <row r="90" spans="2:11">
      <c r="B90" s="93"/>
      <c r="C90" s="94"/>
      <c r="D90" s="94"/>
      <c r="E90" s="94"/>
      <c r="F90" s="94"/>
      <c r="G90" s="94"/>
      <c r="H90" s="94"/>
      <c r="I90" s="94"/>
      <c r="J90" s="94"/>
      <c r="K90" s="94"/>
    </row>
    <row r="91" spans="2:11">
      <c r="B91" s="93"/>
      <c r="C91" s="94"/>
      <c r="D91" s="94"/>
      <c r="E91" s="94"/>
      <c r="F91" s="94"/>
      <c r="G91" s="94"/>
      <c r="H91" s="94"/>
      <c r="I91" s="94"/>
      <c r="J91" s="94"/>
      <c r="K91" s="94"/>
    </row>
    <row r="92" spans="2:11">
      <c r="B92" s="93"/>
      <c r="C92" s="94"/>
      <c r="D92" s="94"/>
      <c r="E92" s="94"/>
      <c r="F92" s="94"/>
      <c r="G92" s="94"/>
      <c r="H92" s="94"/>
      <c r="I92" s="94"/>
      <c r="J92" s="94"/>
      <c r="K92" s="94"/>
    </row>
    <row r="93" spans="2:11">
      <c r="B93" s="93"/>
      <c r="C93" s="94"/>
      <c r="D93" s="94"/>
      <c r="E93" s="94"/>
      <c r="F93" s="94"/>
      <c r="G93" s="94"/>
      <c r="H93" s="94"/>
      <c r="I93" s="94"/>
      <c r="J93" s="94"/>
      <c r="K93" s="94"/>
    </row>
    <row r="94" spans="2:11">
      <c r="B94" s="93"/>
      <c r="C94" s="94"/>
      <c r="D94" s="94"/>
      <c r="E94" s="94"/>
      <c r="F94" s="94"/>
      <c r="G94" s="94"/>
      <c r="H94" s="94"/>
      <c r="I94" s="94"/>
      <c r="J94" s="94"/>
      <c r="K94" s="94"/>
    </row>
    <row r="95" spans="2:11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3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3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93"/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93"/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93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3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3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3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3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3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3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3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3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3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93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>
      <c r="B111" s="93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3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3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3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3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3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3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3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3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3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3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1.710937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139</v>
      </c>
      <c r="C1" s="46" t="s" vm="1">
        <v>218</v>
      </c>
    </row>
    <row r="2" spans="2:12">
      <c r="B2" s="46" t="s">
        <v>138</v>
      </c>
      <c r="C2" s="46" t="s">
        <v>219</v>
      </c>
    </row>
    <row r="3" spans="2:12">
      <c r="B3" s="46" t="s">
        <v>140</v>
      </c>
      <c r="C3" s="46" t="s">
        <v>220</v>
      </c>
    </row>
    <row r="4" spans="2:12">
      <c r="B4" s="46" t="s">
        <v>141</v>
      </c>
      <c r="C4" s="46">
        <v>2208</v>
      </c>
    </row>
    <row r="6" spans="2:12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26.25" customHeight="1">
      <c r="B7" s="133" t="s">
        <v>92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s="3" customFormat="1" ht="63">
      <c r="B8" s="21" t="s">
        <v>109</v>
      </c>
      <c r="C8" s="29" t="s">
        <v>43</v>
      </c>
      <c r="D8" s="29" t="s">
        <v>62</v>
      </c>
      <c r="E8" s="29" t="s">
        <v>96</v>
      </c>
      <c r="F8" s="29" t="s">
        <v>97</v>
      </c>
      <c r="G8" s="29" t="s">
        <v>195</v>
      </c>
      <c r="H8" s="29" t="s">
        <v>194</v>
      </c>
      <c r="I8" s="29" t="s">
        <v>104</v>
      </c>
      <c r="J8" s="29" t="s">
        <v>56</v>
      </c>
      <c r="K8" s="29" t="s">
        <v>142</v>
      </c>
      <c r="L8" s="30" t="s">
        <v>144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202</v>
      </c>
      <c r="H9" s="15"/>
      <c r="I9" s="15" t="s">
        <v>198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46</v>
      </c>
      <c r="C11" s="87"/>
      <c r="D11" s="88"/>
      <c r="E11" s="88"/>
      <c r="F11" s="97"/>
      <c r="G11" s="90"/>
      <c r="H11" s="98"/>
      <c r="I11" s="90">
        <v>4.3554000000000006E-3</v>
      </c>
      <c r="J11" s="91"/>
      <c r="K11" s="91">
        <f>IFERROR(I11/$I$11,0)</f>
        <v>1</v>
      </c>
      <c r="L11" s="91">
        <f>I11/'סכום נכסי הקרן'!$C$42</f>
        <v>4.5059471383256337E-8</v>
      </c>
    </row>
    <row r="12" spans="2:12" ht="21" customHeight="1">
      <c r="B12" s="113" t="s">
        <v>1483</v>
      </c>
      <c r="C12" s="87"/>
      <c r="D12" s="88"/>
      <c r="E12" s="88"/>
      <c r="F12" s="97"/>
      <c r="G12" s="90"/>
      <c r="H12" s="98"/>
      <c r="I12" s="90">
        <v>4.3554000000000006E-3</v>
      </c>
      <c r="J12" s="91"/>
      <c r="K12" s="91">
        <f t="shared" ref="K12:K15" si="0">IFERROR(I12/$I$11,0)</f>
        <v>1</v>
      </c>
      <c r="L12" s="91">
        <f>I12/'סכום נכסי הקרן'!$C$42</f>
        <v>4.5059471383256337E-8</v>
      </c>
    </row>
    <row r="13" spans="2:12">
      <c r="B13" s="92" t="s">
        <v>1484</v>
      </c>
      <c r="C13" s="87">
        <v>8944</v>
      </c>
      <c r="D13" s="88" t="s">
        <v>424</v>
      </c>
      <c r="E13" s="88" t="s">
        <v>126</v>
      </c>
      <c r="F13" s="97">
        <v>44607</v>
      </c>
      <c r="G13" s="90">
        <v>25.606000000000005</v>
      </c>
      <c r="H13" s="98">
        <v>17.0045</v>
      </c>
      <c r="I13" s="90">
        <v>4.3541719999999999E-3</v>
      </c>
      <c r="J13" s="91">
        <v>1.5372202930392374E-7</v>
      </c>
      <c r="K13" s="91">
        <f t="shared" si="0"/>
        <v>0.99971805115488799</v>
      </c>
      <c r="L13" s="91">
        <f>I13/'סכום נכסי הקרן'!$C$42</f>
        <v>4.5046766917338466E-8</v>
      </c>
    </row>
    <row r="14" spans="2:12">
      <c r="B14" s="92" t="s">
        <v>1485</v>
      </c>
      <c r="C14" s="87" t="s">
        <v>1486</v>
      </c>
      <c r="D14" s="88" t="s">
        <v>766</v>
      </c>
      <c r="E14" s="88" t="s">
        <v>126</v>
      </c>
      <c r="F14" s="97">
        <v>44628</v>
      </c>
      <c r="G14" s="90">
        <v>45.43</v>
      </c>
      <c r="H14" s="98">
        <v>1E-4</v>
      </c>
      <c r="I14" s="90">
        <v>4.5000000000000006E-8</v>
      </c>
      <c r="J14" s="91">
        <v>4.9947478187228241E-7</v>
      </c>
      <c r="K14" s="91">
        <f t="shared" si="0"/>
        <v>1.0332001653120265E-5</v>
      </c>
      <c r="L14" s="91">
        <f>I14/'סכום נכסי הקרן'!$C$42</f>
        <v>4.6555453282052968E-13</v>
      </c>
    </row>
    <row r="15" spans="2:12">
      <c r="B15" s="92" t="s">
        <v>1487</v>
      </c>
      <c r="C15" s="87">
        <v>8731</v>
      </c>
      <c r="D15" s="88" t="s">
        <v>148</v>
      </c>
      <c r="E15" s="88" t="s">
        <v>126</v>
      </c>
      <c r="F15" s="97">
        <v>44537</v>
      </c>
      <c r="G15" s="90">
        <v>5.4516</v>
      </c>
      <c r="H15" s="98">
        <v>2.1700000000000001E-2</v>
      </c>
      <c r="I15" s="90">
        <v>1.1829999999999999E-6</v>
      </c>
      <c r="J15" s="91">
        <v>8.3315172390394765E-7</v>
      </c>
      <c r="K15" s="91">
        <f t="shared" si="0"/>
        <v>2.7161684345869489E-4</v>
      </c>
      <c r="L15" s="91">
        <f>I15/'סכום נכסי הקרן'!$C$42</f>
        <v>1.2238911385037478E-11</v>
      </c>
    </row>
    <row r="16" spans="2:12">
      <c r="B16" s="87"/>
      <c r="C16" s="87"/>
      <c r="D16" s="87"/>
      <c r="E16" s="87"/>
      <c r="F16" s="87"/>
      <c r="G16" s="90"/>
      <c r="H16" s="98"/>
      <c r="I16" s="87"/>
      <c r="J16" s="87"/>
      <c r="K16" s="91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25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25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5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139</v>
      </c>
      <c r="C1" s="46" t="s" vm="1">
        <v>218</v>
      </c>
    </row>
    <row r="2" spans="2:12">
      <c r="B2" s="46" t="s">
        <v>138</v>
      </c>
      <c r="C2" s="46" t="s">
        <v>219</v>
      </c>
    </row>
    <row r="3" spans="2:12">
      <c r="B3" s="46" t="s">
        <v>140</v>
      </c>
      <c r="C3" s="46" t="s">
        <v>220</v>
      </c>
    </row>
    <row r="4" spans="2:12">
      <c r="B4" s="46" t="s">
        <v>141</v>
      </c>
      <c r="C4" s="46">
        <v>2208</v>
      </c>
    </row>
    <row r="6" spans="2:12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26.25" customHeight="1">
      <c r="B7" s="133" t="s">
        <v>93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s="3" customFormat="1" ht="63">
      <c r="B8" s="21" t="s">
        <v>109</v>
      </c>
      <c r="C8" s="29" t="s">
        <v>43</v>
      </c>
      <c r="D8" s="29" t="s">
        <v>62</v>
      </c>
      <c r="E8" s="29" t="s">
        <v>96</v>
      </c>
      <c r="F8" s="29" t="s">
        <v>97</v>
      </c>
      <c r="G8" s="29" t="s">
        <v>195</v>
      </c>
      <c r="H8" s="29" t="s">
        <v>194</v>
      </c>
      <c r="I8" s="29" t="s">
        <v>104</v>
      </c>
      <c r="J8" s="29" t="s">
        <v>56</v>
      </c>
      <c r="K8" s="29" t="s">
        <v>142</v>
      </c>
      <c r="L8" s="30" t="s">
        <v>144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202</v>
      </c>
      <c r="H9" s="15"/>
      <c r="I9" s="15" t="s">
        <v>198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4" t="s">
        <v>48</v>
      </c>
      <c r="C11" s="87"/>
      <c r="D11" s="87"/>
      <c r="E11" s="87"/>
      <c r="F11" s="87"/>
      <c r="G11" s="87"/>
      <c r="H11" s="87"/>
      <c r="I11" s="105">
        <v>0</v>
      </c>
      <c r="J11" s="87"/>
      <c r="K11" s="106">
        <v>0</v>
      </c>
      <c r="L11" s="106">
        <v>0</v>
      </c>
    </row>
    <row r="12" spans="2:12" ht="19.5" customHeight="1">
      <c r="B12" s="107" t="s">
        <v>210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7" t="s">
        <v>105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7" t="s">
        <v>193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7" t="s">
        <v>201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5.5703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139</v>
      </c>
      <c r="C1" s="46" t="s" vm="1">
        <v>218</v>
      </c>
    </row>
    <row r="2" spans="2:12">
      <c r="B2" s="46" t="s">
        <v>138</v>
      </c>
      <c r="C2" s="46" t="s">
        <v>219</v>
      </c>
    </row>
    <row r="3" spans="2:12">
      <c r="B3" s="46" t="s">
        <v>140</v>
      </c>
      <c r="C3" s="46" t="s">
        <v>220</v>
      </c>
    </row>
    <row r="4" spans="2:12">
      <c r="B4" s="46" t="s">
        <v>141</v>
      </c>
      <c r="C4" s="46">
        <v>2208</v>
      </c>
    </row>
    <row r="6" spans="2:12" ht="26.25" customHeight="1">
      <c r="B6" s="133" t="s">
        <v>165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s="3" customFormat="1" ht="63">
      <c r="B7" s="66" t="s">
        <v>108</v>
      </c>
      <c r="C7" s="49" t="s">
        <v>43</v>
      </c>
      <c r="D7" s="49" t="s">
        <v>110</v>
      </c>
      <c r="E7" s="49" t="s">
        <v>14</v>
      </c>
      <c r="F7" s="49" t="s">
        <v>63</v>
      </c>
      <c r="G7" s="49" t="s">
        <v>96</v>
      </c>
      <c r="H7" s="49" t="s">
        <v>16</v>
      </c>
      <c r="I7" s="49" t="s">
        <v>18</v>
      </c>
      <c r="J7" s="49" t="s">
        <v>59</v>
      </c>
      <c r="K7" s="49" t="s">
        <v>142</v>
      </c>
      <c r="L7" s="51" t="s">
        <v>143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42</v>
      </c>
      <c r="C10" s="74"/>
      <c r="D10" s="74"/>
      <c r="E10" s="74"/>
      <c r="F10" s="74"/>
      <c r="G10" s="75"/>
      <c r="H10" s="76"/>
      <c r="I10" s="76"/>
      <c r="J10" s="77">
        <f>J11+J51</f>
        <v>4316.0070123149999</v>
      </c>
      <c r="K10" s="78">
        <f>IFERROR(J10/$J$10,0)</f>
        <v>1</v>
      </c>
      <c r="L10" s="78">
        <f>J10/'סכום נכסי הקרן'!$C$42</f>
        <v>4.4651925072631993E-2</v>
      </c>
    </row>
    <row r="11" spans="2:12">
      <c r="B11" s="79" t="s">
        <v>190</v>
      </c>
      <c r="C11" s="80"/>
      <c r="D11" s="80"/>
      <c r="E11" s="80"/>
      <c r="F11" s="80"/>
      <c r="G11" s="81"/>
      <c r="H11" s="82"/>
      <c r="I11" s="82"/>
      <c r="J11" s="83">
        <f>J12+J20</f>
        <v>4295.3842747469998</v>
      </c>
      <c r="K11" s="84">
        <f t="shared" ref="K11:K52" si="0">IFERROR(J11/$J$10,0)</f>
        <v>0.99522180165389984</v>
      </c>
      <c r="L11" s="84">
        <f>J11/'סכום נכסי הקרן'!$C$42</f>
        <v>4.4438569318099759E-2</v>
      </c>
    </row>
    <row r="12" spans="2:12">
      <c r="B12" s="85" t="s">
        <v>40</v>
      </c>
      <c r="C12" s="80"/>
      <c r="D12" s="80"/>
      <c r="E12" s="80"/>
      <c r="F12" s="80"/>
      <c r="G12" s="81"/>
      <c r="H12" s="82"/>
      <c r="I12" s="82"/>
      <c r="J12" s="83">
        <f>SUM(J13:J18)</f>
        <v>3270.3435257699998</v>
      </c>
      <c r="K12" s="84">
        <f t="shared" si="0"/>
        <v>0.75772433094724467</v>
      </c>
      <c r="L12" s="84">
        <f>J12/'סכום נכסי הקרן'!$C$42</f>
        <v>3.3833850051166577E-2</v>
      </c>
    </row>
    <row r="13" spans="2:12">
      <c r="B13" s="86" t="s">
        <v>1992</v>
      </c>
      <c r="C13" s="87" t="s">
        <v>1993</v>
      </c>
      <c r="D13" s="87">
        <v>11</v>
      </c>
      <c r="E13" s="87" t="s">
        <v>247</v>
      </c>
      <c r="F13" s="87" t="s">
        <v>248</v>
      </c>
      <c r="G13" s="88" t="s">
        <v>126</v>
      </c>
      <c r="H13" s="89">
        <v>0</v>
      </c>
      <c r="I13" s="89">
        <v>0</v>
      </c>
      <c r="J13" s="90">
        <v>34.635290458</v>
      </c>
      <c r="K13" s="91">
        <f t="shared" si="0"/>
        <v>8.0248457333767127E-3</v>
      </c>
      <c r="L13" s="91">
        <f>J13/'סכום נכסי הקרן'!$C$42</f>
        <v>3.583248104061675E-4</v>
      </c>
    </row>
    <row r="14" spans="2:12">
      <c r="B14" s="86" t="s">
        <v>1994</v>
      </c>
      <c r="C14" s="87" t="s">
        <v>1995</v>
      </c>
      <c r="D14" s="87">
        <v>12</v>
      </c>
      <c r="E14" s="87" t="s">
        <v>247</v>
      </c>
      <c r="F14" s="87" t="s">
        <v>248</v>
      </c>
      <c r="G14" s="88" t="s">
        <v>126</v>
      </c>
      <c r="H14" s="89">
        <v>0</v>
      </c>
      <c r="I14" s="89">
        <v>0</v>
      </c>
      <c r="J14" s="90">
        <v>140.89566674399998</v>
      </c>
      <c r="K14" s="91">
        <f t="shared" si="0"/>
        <v>3.2644911452177419E-2</v>
      </c>
      <c r="L14" s="91">
        <f>J14/'סכום נכסי הקרן'!$C$42</f>
        <v>1.4576581401653322E-3</v>
      </c>
    </row>
    <row r="15" spans="2:12">
      <c r="B15" s="86" t="s">
        <v>1996</v>
      </c>
      <c r="C15" s="87" t="s">
        <v>1997</v>
      </c>
      <c r="D15" s="87">
        <v>10</v>
      </c>
      <c r="E15" s="87" t="s">
        <v>247</v>
      </c>
      <c r="F15" s="87" t="s">
        <v>248</v>
      </c>
      <c r="G15" s="88" t="s">
        <v>126</v>
      </c>
      <c r="H15" s="89">
        <v>0</v>
      </c>
      <c r="I15" s="89">
        <v>0</v>
      </c>
      <c r="J15" s="90">
        <v>73.869270768999996</v>
      </c>
      <c r="K15" s="91">
        <f t="shared" si="0"/>
        <v>1.7115187847986914E-2</v>
      </c>
      <c r="L15" s="91">
        <f>J15/'סכום נכסי הקרן'!$C$42</f>
        <v>7.642260853923333E-4</v>
      </c>
    </row>
    <row r="16" spans="2:12">
      <c r="B16" s="86" t="s">
        <v>1996</v>
      </c>
      <c r="C16" s="87" t="s">
        <v>1998</v>
      </c>
      <c r="D16" s="87">
        <v>10</v>
      </c>
      <c r="E16" s="87" t="s">
        <v>247</v>
      </c>
      <c r="F16" s="87" t="s">
        <v>248</v>
      </c>
      <c r="G16" s="88" t="s">
        <v>126</v>
      </c>
      <c r="H16" s="89">
        <v>0</v>
      </c>
      <c r="I16" s="89">
        <v>0</v>
      </c>
      <c r="J16" s="90">
        <v>2963.1833185300002</v>
      </c>
      <c r="K16" s="91">
        <f t="shared" si="0"/>
        <v>0.68655665064376747</v>
      </c>
      <c r="L16" s="91">
        <f>J16/'סכום נכסי הקרן'!$C$42</f>
        <v>3.0656076122662686E-2</v>
      </c>
    </row>
    <row r="17" spans="2:12">
      <c r="B17" s="86" t="s">
        <v>1999</v>
      </c>
      <c r="C17" s="87" t="s">
        <v>2000</v>
      </c>
      <c r="D17" s="87">
        <v>20</v>
      </c>
      <c r="E17" s="87" t="s">
        <v>247</v>
      </c>
      <c r="F17" s="87" t="s">
        <v>248</v>
      </c>
      <c r="G17" s="88" t="s">
        <v>126</v>
      </c>
      <c r="H17" s="89">
        <v>0</v>
      </c>
      <c r="I17" s="89">
        <v>0</v>
      </c>
      <c r="J17" s="90">
        <v>54.922329268999995</v>
      </c>
      <c r="K17" s="91">
        <f t="shared" si="0"/>
        <v>1.2725264141668066E-2</v>
      </c>
      <c r="L17" s="91">
        <f>J17/'סכום נכסי הקרן'!$C$42</f>
        <v>5.6820754098321324E-4</v>
      </c>
    </row>
    <row r="18" spans="2:12">
      <c r="B18" s="86" t="s">
        <v>2001</v>
      </c>
      <c r="C18" s="87" t="s">
        <v>2002</v>
      </c>
      <c r="D18" s="87">
        <v>26</v>
      </c>
      <c r="E18" s="87" t="s">
        <v>247</v>
      </c>
      <c r="F18" s="87" t="s">
        <v>248</v>
      </c>
      <c r="G18" s="88" t="s">
        <v>126</v>
      </c>
      <c r="H18" s="89">
        <v>0</v>
      </c>
      <c r="I18" s="89">
        <v>0</v>
      </c>
      <c r="J18" s="90">
        <v>2.83765</v>
      </c>
      <c r="K18" s="91">
        <f t="shared" si="0"/>
        <v>6.5747112826815225E-4</v>
      </c>
      <c r="L18" s="91">
        <f>J18/'סכום נכסי הקרן'!$C$42</f>
        <v>2.9357351556848354E-5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41</v>
      </c>
      <c r="C20" s="80"/>
      <c r="D20" s="80"/>
      <c r="E20" s="80"/>
      <c r="F20" s="80"/>
      <c r="G20" s="81"/>
      <c r="H20" s="82"/>
      <c r="I20" s="82"/>
      <c r="J20" s="83">
        <f>SUM(J21:J49)</f>
        <v>1025.040748977</v>
      </c>
      <c r="K20" s="84">
        <f t="shared" si="0"/>
        <v>0.23749747070665517</v>
      </c>
      <c r="L20" s="84">
        <f>J20/'סכום נכסי הקרן'!$C$42</f>
        <v>1.0604719266933179E-2</v>
      </c>
    </row>
    <row r="21" spans="2:12">
      <c r="B21" s="86" t="s">
        <v>1992</v>
      </c>
      <c r="C21" s="87" t="s">
        <v>2003</v>
      </c>
      <c r="D21" s="87">
        <v>11</v>
      </c>
      <c r="E21" s="87" t="s">
        <v>247</v>
      </c>
      <c r="F21" s="87" t="s">
        <v>248</v>
      </c>
      <c r="G21" s="88" t="s">
        <v>127</v>
      </c>
      <c r="H21" s="89">
        <v>0</v>
      </c>
      <c r="I21" s="89">
        <v>0</v>
      </c>
      <c r="J21" s="90">
        <v>9.0010381E-2</v>
      </c>
      <c r="K21" s="91">
        <f t="shared" si="0"/>
        <v>2.0855012687229311E-5</v>
      </c>
      <c r="L21" s="91">
        <f>J21/'סכום נכסי הקרן'!$C$42</f>
        <v>9.3121646389895287E-7</v>
      </c>
    </row>
    <row r="22" spans="2:12">
      <c r="B22" s="86" t="s">
        <v>1992</v>
      </c>
      <c r="C22" s="87" t="s">
        <v>2004</v>
      </c>
      <c r="D22" s="87">
        <v>11</v>
      </c>
      <c r="E22" s="87" t="s">
        <v>247</v>
      </c>
      <c r="F22" s="87" t="s">
        <v>248</v>
      </c>
      <c r="G22" s="88" t="s">
        <v>129</v>
      </c>
      <c r="H22" s="89">
        <v>0</v>
      </c>
      <c r="I22" s="89">
        <v>0</v>
      </c>
      <c r="J22" s="90">
        <v>5.7100000000000002E-7</v>
      </c>
      <c r="K22" s="91">
        <f t="shared" si="0"/>
        <v>1.3229820951883246E-10</v>
      </c>
      <c r="L22" s="91">
        <f>J22/'סכום נכסי הקרן'!$C$42</f>
        <v>5.9073697386782763E-12</v>
      </c>
    </row>
    <row r="23" spans="2:12">
      <c r="B23" s="86" t="s">
        <v>1992</v>
      </c>
      <c r="C23" s="87" t="s">
        <v>2005</v>
      </c>
      <c r="D23" s="87">
        <v>11</v>
      </c>
      <c r="E23" s="87" t="s">
        <v>247</v>
      </c>
      <c r="F23" s="87" t="s">
        <v>248</v>
      </c>
      <c r="G23" s="88" t="s">
        <v>128</v>
      </c>
      <c r="H23" s="89">
        <v>0</v>
      </c>
      <c r="I23" s="89">
        <v>0</v>
      </c>
      <c r="J23" s="90">
        <v>6.8619999999999997E-6</v>
      </c>
      <c r="K23" s="91">
        <f t="shared" si="0"/>
        <v>1.589895470609857E-9</v>
      </c>
      <c r="L23" s="91">
        <f>J23/'סכום נכסי הקרן'!$C$42</f>
        <v>7.0991893426988311E-11</v>
      </c>
    </row>
    <row r="24" spans="2:12">
      <c r="B24" s="86" t="s">
        <v>1992</v>
      </c>
      <c r="C24" s="87" t="s">
        <v>2006</v>
      </c>
      <c r="D24" s="87">
        <v>11</v>
      </c>
      <c r="E24" s="87" t="s">
        <v>247</v>
      </c>
      <c r="F24" s="87" t="s">
        <v>248</v>
      </c>
      <c r="G24" s="88" t="s">
        <v>125</v>
      </c>
      <c r="H24" s="89">
        <v>0</v>
      </c>
      <c r="I24" s="89">
        <v>0</v>
      </c>
      <c r="J24" s="90">
        <v>11.063352010999999</v>
      </c>
      <c r="K24" s="91">
        <f t="shared" si="0"/>
        <v>2.5633304068859446E-3</v>
      </c>
      <c r="L24" s="91">
        <f>J24/'סכום נכסי הקרן'!$C$42</f>
        <v>1.1445763726467048E-4</v>
      </c>
    </row>
    <row r="25" spans="2:12">
      <c r="B25" s="86" t="s">
        <v>1994</v>
      </c>
      <c r="C25" s="87" t="s">
        <v>2007</v>
      </c>
      <c r="D25" s="87">
        <v>12</v>
      </c>
      <c r="E25" s="87" t="s">
        <v>247</v>
      </c>
      <c r="F25" s="87" t="s">
        <v>248</v>
      </c>
      <c r="G25" s="88" t="s">
        <v>127</v>
      </c>
      <c r="H25" s="89">
        <v>0</v>
      </c>
      <c r="I25" s="89">
        <v>0</v>
      </c>
      <c r="J25" s="90">
        <v>3.1999999999999995E-8</v>
      </c>
      <c r="K25" s="91">
        <f t="shared" si="0"/>
        <v>7.4142604283758984E-12</v>
      </c>
      <c r="L25" s="91">
        <f>J25/'סכום נכסי הקרן'!$C$42</f>
        <v>3.3106100111682103E-13</v>
      </c>
    </row>
    <row r="26" spans="2:12">
      <c r="B26" s="86" t="s">
        <v>1994</v>
      </c>
      <c r="C26" s="87" t="s">
        <v>2008</v>
      </c>
      <c r="D26" s="87">
        <v>12</v>
      </c>
      <c r="E26" s="87" t="s">
        <v>247</v>
      </c>
      <c r="F26" s="87" t="s">
        <v>248</v>
      </c>
      <c r="G26" s="88" t="s">
        <v>125</v>
      </c>
      <c r="H26" s="89">
        <v>0</v>
      </c>
      <c r="I26" s="89">
        <v>0</v>
      </c>
      <c r="J26" s="90">
        <v>12.784783516000001</v>
      </c>
      <c r="K26" s="91">
        <f t="shared" si="0"/>
        <v>2.9621785783759784E-3</v>
      </c>
      <c r="L26" s="91">
        <f>J26/'סכום נכסי הקרן'!$C$42</f>
        <v>1.3226697593339974E-4</v>
      </c>
    </row>
    <row r="27" spans="2:12">
      <c r="B27" s="86" t="s">
        <v>1994</v>
      </c>
      <c r="C27" s="87" t="s">
        <v>2009</v>
      </c>
      <c r="D27" s="87">
        <v>12</v>
      </c>
      <c r="E27" s="87" t="s">
        <v>247</v>
      </c>
      <c r="F27" s="87" t="s">
        <v>248</v>
      </c>
      <c r="G27" s="88" t="s">
        <v>128</v>
      </c>
      <c r="H27" s="89">
        <v>0</v>
      </c>
      <c r="I27" s="89">
        <v>0</v>
      </c>
      <c r="J27" s="90">
        <v>3.1480000000000002E-6</v>
      </c>
      <c r="K27" s="91">
        <f t="shared" si="0"/>
        <v>7.2937786964147918E-10</v>
      </c>
      <c r="L27" s="91">
        <f>J27/'סכום נכסי הקרן'!$C$42</f>
        <v>3.2568125984867275E-11</v>
      </c>
    </row>
    <row r="28" spans="2:12">
      <c r="B28" s="86" t="s">
        <v>1994</v>
      </c>
      <c r="C28" s="87" t="s">
        <v>2010</v>
      </c>
      <c r="D28" s="87">
        <v>12</v>
      </c>
      <c r="E28" s="87" t="s">
        <v>247</v>
      </c>
      <c r="F28" s="87" t="s">
        <v>248</v>
      </c>
      <c r="G28" s="88" t="s">
        <v>134</v>
      </c>
      <c r="H28" s="89">
        <v>0</v>
      </c>
      <c r="I28" s="89">
        <v>0</v>
      </c>
      <c r="J28" s="90">
        <v>4.6617220000000001E-3</v>
      </c>
      <c r="K28" s="91">
        <f t="shared" si="0"/>
        <v>1.0801006547715425E-6</v>
      </c>
      <c r="L28" s="91">
        <f>J28/'סכום נכסי הקרן'!$C$42</f>
        <v>4.8228573507759671E-8</v>
      </c>
    </row>
    <row r="29" spans="2:12">
      <c r="B29" s="86" t="s">
        <v>1996</v>
      </c>
      <c r="C29" s="87" t="s">
        <v>2011</v>
      </c>
      <c r="D29" s="87">
        <v>10</v>
      </c>
      <c r="E29" s="87" t="s">
        <v>247</v>
      </c>
      <c r="F29" s="87" t="s">
        <v>248</v>
      </c>
      <c r="G29" s="88" t="s">
        <v>130</v>
      </c>
      <c r="H29" s="89">
        <v>0</v>
      </c>
      <c r="I29" s="89">
        <v>0</v>
      </c>
      <c r="J29" s="90">
        <v>6.0979999999999999E-6</v>
      </c>
      <c r="K29" s="91">
        <f t="shared" si="0"/>
        <v>1.4128800028823824E-9</v>
      </c>
      <c r="L29" s="91">
        <f>J29/'סכום נכסי הקרן'!$C$42</f>
        <v>6.3087812025324214E-11</v>
      </c>
    </row>
    <row r="30" spans="2:12">
      <c r="B30" s="86" t="s">
        <v>1996</v>
      </c>
      <c r="C30" s="87" t="s">
        <v>2012</v>
      </c>
      <c r="D30" s="87">
        <v>10</v>
      </c>
      <c r="E30" s="87" t="s">
        <v>247</v>
      </c>
      <c r="F30" s="87" t="s">
        <v>248</v>
      </c>
      <c r="G30" s="88" t="s">
        <v>127</v>
      </c>
      <c r="H30" s="89">
        <v>0</v>
      </c>
      <c r="I30" s="89">
        <v>0</v>
      </c>
      <c r="J30" s="90">
        <v>40.719430890000005</v>
      </c>
      <c r="K30" s="91">
        <f t="shared" si="0"/>
        <v>9.4345145348035727E-3</v>
      </c>
      <c r="L30" s="91">
        <f>J30/'סכום נכסי הקרן'!$C$42</f>
        <v>4.2126923610470658E-4</v>
      </c>
    </row>
    <row r="31" spans="2:12">
      <c r="B31" s="86" t="s">
        <v>1996</v>
      </c>
      <c r="C31" s="87" t="s">
        <v>2013</v>
      </c>
      <c r="D31" s="87">
        <v>10</v>
      </c>
      <c r="E31" s="87" t="s">
        <v>247</v>
      </c>
      <c r="F31" s="87" t="s">
        <v>248</v>
      </c>
      <c r="G31" s="88" t="s">
        <v>128</v>
      </c>
      <c r="H31" s="89">
        <v>0</v>
      </c>
      <c r="I31" s="89">
        <v>0</v>
      </c>
      <c r="J31" s="90">
        <v>96.284668124999996</v>
      </c>
      <c r="K31" s="91">
        <f t="shared" si="0"/>
        <v>2.2308737648077934E-2</v>
      </c>
      <c r="L31" s="91">
        <f>J31/'סכום נכסי הקרן'!$C$42</f>
        <v>9.9612808192698038E-4</v>
      </c>
    </row>
    <row r="32" spans="2:12">
      <c r="B32" s="86" t="s">
        <v>1996</v>
      </c>
      <c r="C32" s="87" t="s">
        <v>2014</v>
      </c>
      <c r="D32" s="87">
        <v>10</v>
      </c>
      <c r="E32" s="87" t="s">
        <v>247</v>
      </c>
      <c r="F32" s="87" t="s">
        <v>248</v>
      </c>
      <c r="G32" s="88" t="s">
        <v>133</v>
      </c>
      <c r="H32" s="89">
        <v>0</v>
      </c>
      <c r="I32" s="89">
        <v>0</v>
      </c>
      <c r="J32" s="90">
        <v>1.704E-2</v>
      </c>
      <c r="K32" s="91">
        <f t="shared" si="0"/>
        <v>3.9480936781101665E-6</v>
      </c>
      <c r="L32" s="91">
        <f>J32/'סכום נכסי הקרן'!$C$42</f>
        <v>1.7628998309470722E-7</v>
      </c>
    </row>
    <row r="33" spans="2:12">
      <c r="B33" s="86" t="s">
        <v>1996</v>
      </c>
      <c r="C33" s="87" t="s">
        <v>2015</v>
      </c>
      <c r="D33" s="87">
        <v>10</v>
      </c>
      <c r="E33" s="87" t="s">
        <v>247</v>
      </c>
      <c r="F33" s="87" t="s">
        <v>248</v>
      </c>
      <c r="G33" s="88" t="s">
        <v>129</v>
      </c>
      <c r="H33" s="89">
        <v>0</v>
      </c>
      <c r="I33" s="89">
        <v>0</v>
      </c>
      <c r="J33" s="90">
        <v>5.6292999999999998E-5</v>
      </c>
      <c r="K33" s="91">
        <f t="shared" si="0"/>
        <v>1.3042842571705142E-8</v>
      </c>
      <c r="L33" s="91">
        <f>J33/'סכום נכסי הקרן'!$C$42</f>
        <v>5.8238802924591279E-10</v>
      </c>
    </row>
    <row r="34" spans="2:12">
      <c r="B34" s="86" t="s">
        <v>1996</v>
      </c>
      <c r="C34" s="87" t="s">
        <v>2016</v>
      </c>
      <c r="D34" s="87">
        <v>10</v>
      </c>
      <c r="E34" s="87" t="s">
        <v>247</v>
      </c>
      <c r="F34" s="87" t="s">
        <v>248</v>
      </c>
      <c r="G34" s="88" t="s">
        <v>134</v>
      </c>
      <c r="H34" s="89">
        <v>0</v>
      </c>
      <c r="I34" s="89">
        <v>0</v>
      </c>
      <c r="J34" s="90">
        <v>4.3281559999999997E-3</v>
      </c>
      <c r="K34" s="91">
        <f t="shared" si="0"/>
        <v>1.0028148674574287E-6</v>
      </c>
      <c r="L34" s="91">
        <f>J34/'סכום נכסי הקרן'!$C$42</f>
        <v>4.4777614323430493E-8</v>
      </c>
    </row>
    <row r="35" spans="2:12">
      <c r="B35" s="86" t="s">
        <v>1996</v>
      </c>
      <c r="C35" s="87" t="s">
        <v>2017</v>
      </c>
      <c r="D35" s="87">
        <v>10</v>
      </c>
      <c r="E35" s="87" t="s">
        <v>247</v>
      </c>
      <c r="F35" s="87" t="s">
        <v>248</v>
      </c>
      <c r="G35" s="88" t="s">
        <v>1987</v>
      </c>
      <c r="H35" s="89">
        <v>0</v>
      </c>
      <c r="I35" s="89">
        <v>0</v>
      </c>
      <c r="J35" s="90">
        <v>6.3962399999999999E-4</v>
      </c>
      <c r="K35" s="91">
        <f t="shared" si="0"/>
        <v>1.481980910074846E-7</v>
      </c>
      <c r="L35" s="91">
        <f>J35/'סכום נכסי הקרן'!$C$42</f>
        <v>6.6173300555732989E-9</v>
      </c>
    </row>
    <row r="36" spans="2:12">
      <c r="B36" s="86" t="s">
        <v>1996</v>
      </c>
      <c r="C36" s="87" t="s">
        <v>2018</v>
      </c>
      <c r="D36" s="87">
        <v>10</v>
      </c>
      <c r="E36" s="87" t="s">
        <v>247</v>
      </c>
      <c r="F36" s="87" t="s">
        <v>248</v>
      </c>
      <c r="G36" s="88" t="s">
        <v>133</v>
      </c>
      <c r="H36" s="89">
        <v>0</v>
      </c>
      <c r="I36" s="89">
        <v>0</v>
      </c>
      <c r="J36" s="90">
        <v>1.1734874000000001E-2</v>
      </c>
      <c r="K36" s="91">
        <f t="shared" si="0"/>
        <v>2.7189191228180382E-6</v>
      </c>
      <c r="L36" s="91">
        <f>J36/'סכום נכסי הקרן'!$C$42</f>
        <v>1.2140497295061735E-7</v>
      </c>
    </row>
    <row r="37" spans="2:12">
      <c r="B37" s="86" t="s">
        <v>1996</v>
      </c>
      <c r="C37" s="87" t="s">
        <v>2019</v>
      </c>
      <c r="D37" s="87">
        <v>10</v>
      </c>
      <c r="E37" s="87" t="s">
        <v>247</v>
      </c>
      <c r="F37" s="87" t="s">
        <v>248</v>
      </c>
      <c r="G37" s="88" t="s">
        <v>1989</v>
      </c>
      <c r="H37" s="89">
        <v>0</v>
      </c>
      <c r="I37" s="89">
        <v>0</v>
      </c>
      <c r="J37" s="90">
        <v>2.6141543E-2</v>
      </c>
      <c r="K37" s="91">
        <f t="shared" si="0"/>
        <v>6.0568814937995941E-6</v>
      </c>
      <c r="L37" s="91">
        <f>J37/'סכום נכסי הקרן'!$C$42</f>
        <v>2.7045141863495082E-7</v>
      </c>
    </row>
    <row r="38" spans="2:12">
      <c r="B38" s="86" t="s">
        <v>1996</v>
      </c>
      <c r="C38" s="87" t="s">
        <v>2020</v>
      </c>
      <c r="D38" s="87">
        <v>10</v>
      </c>
      <c r="E38" s="87" t="s">
        <v>247</v>
      </c>
      <c r="F38" s="87" t="s">
        <v>248</v>
      </c>
      <c r="G38" s="88" t="s">
        <v>125</v>
      </c>
      <c r="H38" s="89">
        <v>0</v>
      </c>
      <c r="I38" s="89">
        <v>0</v>
      </c>
      <c r="J38" s="90">
        <v>797.89816801500001</v>
      </c>
      <c r="K38" s="91">
        <f t="shared" si="0"/>
        <v>0.18486952540585125</v>
      </c>
      <c r="L38" s="91">
        <f>J38/'סכום נכסי הקרן'!$C$42</f>
        <v>8.2547801966351073E-3</v>
      </c>
    </row>
    <row r="39" spans="2:12">
      <c r="B39" s="86" t="s">
        <v>1996</v>
      </c>
      <c r="C39" s="87" t="s">
        <v>2021</v>
      </c>
      <c r="D39" s="87">
        <v>10</v>
      </c>
      <c r="E39" s="87" t="s">
        <v>247</v>
      </c>
      <c r="F39" s="87" t="s">
        <v>248</v>
      </c>
      <c r="G39" s="88" t="s">
        <v>131</v>
      </c>
      <c r="H39" s="89">
        <v>0</v>
      </c>
      <c r="I39" s="89">
        <v>0</v>
      </c>
      <c r="J39" s="90">
        <v>2.5061000000000001E-4</v>
      </c>
      <c r="K39" s="91">
        <f t="shared" si="0"/>
        <v>5.8065243936102636E-8</v>
      </c>
      <c r="L39" s="91">
        <f>J39/'סכום נכסי הקרן'!$C$42</f>
        <v>2.5927249215589543E-9</v>
      </c>
    </row>
    <row r="40" spans="2:12">
      <c r="B40" s="86" t="s">
        <v>1999</v>
      </c>
      <c r="C40" s="87" t="s">
        <v>2022</v>
      </c>
      <c r="D40" s="87">
        <v>20</v>
      </c>
      <c r="E40" s="87" t="s">
        <v>247</v>
      </c>
      <c r="F40" s="87" t="s">
        <v>248</v>
      </c>
      <c r="G40" s="88" t="s">
        <v>134</v>
      </c>
      <c r="H40" s="89">
        <v>0</v>
      </c>
      <c r="I40" s="89">
        <v>0</v>
      </c>
      <c r="J40" s="90">
        <v>7.9350100000000006E-4</v>
      </c>
      <c r="K40" s="91">
        <f t="shared" si="0"/>
        <v>1.8385072075552206E-7</v>
      </c>
      <c r="L40" s="91">
        <f>J40/'סכום נכסי הקרן'!$C$42</f>
        <v>8.2092886077249573E-9</v>
      </c>
    </row>
    <row r="41" spans="2:12">
      <c r="B41" s="86" t="s">
        <v>1999</v>
      </c>
      <c r="C41" s="87" t="s">
        <v>2023</v>
      </c>
      <c r="D41" s="87">
        <v>20</v>
      </c>
      <c r="E41" s="87" t="s">
        <v>247</v>
      </c>
      <c r="F41" s="87" t="s">
        <v>248</v>
      </c>
      <c r="G41" s="88" t="s">
        <v>125</v>
      </c>
      <c r="H41" s="89">
        <v>0</v>
      </c>
      <c r="I41" s="89">
        <v>0</v>
      </c>
      <c r="J41" s="90">
        <v>33.218948679999997</v>
      </c>
      <c r="K41" s="91">
        <f t="shared" si="0"/>
        <v>7.6966855209491822E-3</v>
      </c>
      <c r="L41" s="91">
        <f>J41/'סכום נכסי הקרן'!$C$42</f>
        <v>3.4367182518903438E-4</v>
      </c>
    </row>
    <row r="42" spans="2:12">
      <c r="B42" s="86" t="s">
        <v>1999</v>
      </c>
      <c r="C42" s="87" t="s">
        <v>2024</v>
      </c>
      <c r="D42" s="87">
        <v>20</v>
      </c>
      <c r="E42" s="87" t="s">
        <v>247</v>
      </c>
      <c r="F42" s="87" t="s">
        <v>248</v>
      </c>
      <c r="G42" s="88" t="s">
        <v>129</v>
      </c>
      <c r="H42" s="89">
        <v>0</v>
      </c>
      <c r="I42" s="89">
        <v>0</v>
      </c>
      <c r="J42" s="90">
        <v>2.1764802009999999</v>
      </c>
      <c r="K42" s="91">
        <f t="shared" si="0"/>
        <v>5.0428096960681017E-4</v>
      </c>
      <c r="L42" s="91">
        <f>J42/'סכום נכסי הקרן'!$C$42</f>
        <v>2.2517116070437497E-5</v>
      </c>
    </row>
    <row r="43" spans="2:12">
      <c r="B43" s="86" t="s">
        <v>1999</v>
      </c>
      <c r="C43" s="87" t="s">
        <v>2025</v>
      </c>
      <c r="D43" s="87">
        <v>20</v>
      </c>
      <c r="E43" s="87" t="s">
        <v>247</v>
      </c>
      <c r="F43" s="87" t="s">
        <v>248</v>
      </c>
      <c r="G43" s="88" t="s">
        <v>131</v>
      </c>
      <c r="H43" s="89">
        <v>0</v>
      </c>
      <c r="I43" s="89">
        <v>0</v>
      </c>
      <c r="J43" s="90">
        <v>1.5999999999999998E-8</v>
      </c>
      <c r="K43" s="91">
        <f t="shared" si="0"/>
        <v>3.7071302141879492E-12</v>
      </c>
      <c r="L43" s="91">
        <f>J43/'סכום נכסי הקרן'!$C$42</f>
        <v>1.6553050055841052E-13</v>
      </c>
    </row>
    <row r="44" spans="2:12">
      <c r="B44" s="86" t="s">
        <v>1999</v>
      </c>
      <c r="C44" s="87" t="s">
        <v>2026</v>
      </c>
      <c r="D44" s="87">
        <v>20</v>
      </c>
      <c r="E44" s="87" t="s">
        <v>247</v>
      </c>
      <c r="F44" s="87" t="s">
        <v>248</v>
      </c>
      <c r="G44" s="88" t="s">
        <v>127</v>
      </c>
      <c r="H44" s="89">
        <v>0</v>
      </c>
      <c r="I44" s="89">
        <v>0</v>
      </c>
      <c r="J44" s="90">
        <v>3.9032630000000001E-3</v>
      </c>
      <c r="K44" s="91">
        <f t="shared" si="0"/>
        <v>9.0436901257636876E-7</v>
      </c>
      <c r="L44" s="91">
        <f>J44/'סכום נכסי הקרן'!$C$42</f>
        <v>4.0381817387570204E-8</v>
      </c>
    </row>
    <row r="45" spans="2:12">
      <c r="B45" s="86" t="s">
        <v>1999</v>
      </c>
      <c r="C45" s="87" t="s">
        <v>2027</v>
      </c>
      <c r="D45" s="87">
        <v>20</v>
      </c>
      <c r="E45" s="87" t="s">
        <v>247</v>
      </c>
      <c r="F45" s="87" t="s">
        <v>248</v>
      </c>
      <c r="G45" s="88" t="s">
        <v>133</v>
      </c>
      <c r="H45" s="89">
        <v>0</v>
      </c>
      <c r="I45" s="89">
        <v>0</v>
      </c>
      <c r="J45" s="90">
        <v>2.1820608450000001</v>
      </c>
      <c r="K45" s="91">
        <f t="shared" si="0"/>
        <v>5.0557398048099939E-4</v>
      </c>
      <c r="L45" s="91">
        <f>J45/'סכום נכסי הקרן'!$C$42</f>
        <v>2.2574851495109893E-5</v>
      </c>
    </row>
    <row r="46" spans="2:12">
      <c r="B46" s="86" t="s">
        <v>2001</v>
      </c>
      <c r="C46" s="87" t="s">
        <v>2028</v>
      </c>
      <c r="D46" s="87">
        <v>26</v>
      </c>
      <c r="E46" s="87" t="s">
        <v>247</v>
      </c>
      <c r="F46" s="87" t="s">
        <v>248</v>
      </c>
      <c r="G46" s="88" t="s">
        <v>134</v>
      </c>
      <c r="H46" s="89">
        <v>0</v>
      </c>
      <c r="I46" s="89">
        <v>0</v>
      </c>
      <c r="J46" s="90">
        <v>-1.1E-4</v>
      </c>
      <c r="K46" s="91">
        <f t="shared" si="0"/>
        <v>-2.5486520222542158E-8</v>
      </c>
      <c r="L46" s="91">
        <f>J46/'סכום נכסי הקרן'!$C$42</f>
        <v>-1.1380221913390724E-9</v>
      </c>
    </row>
    <row r="47" spans="2:12">
      <c r="B47" s="86" t="s">
        <v>2001</v>
      </c>
      <c r="C47" s="87" t="s">
        <v>2029</v>
      </c>
      <c r="D47" s="87">
        <v>26</v>
      </c>
      <c r="E47" s="87" t="s">
        <v>247</v>
      </c>
      <c r="F47" s="87" t="s">
        <v>248</v>
      </c>
      <c r="G47" s="88" t="s">
        <v>125</v>
      </c>
      <c r="H47" s="89">
        <v>0</v>
      </c>
      <c r="I47" s="89">
        <v>0</v>
      </c>
      <c r="J47" s="90">
        <v>15.08915</v>
      </c>
      <c r="K47" s="91">
        <f t="shared" si="0"/>
        <v>3.4960902419633815E-3</v>
      </c>
      <c r="L47" s="91">
        <f>J47/'סכום נכסי הקרן'!$C$42</f>
        <v>1.5610715953130876E-4</v>
      </c>
    </row>
    <row r="48" spans="2:12">
      <c r="B48" s="86" t="s">
        <v>2001</v>
      </c>
      <c r="C48" s="87" t="s">
        <v>2030</v>
      </c>
      <c r="D48" s="87">
        <v>26</v>
      </c>
      <c r="E48" s="87" t="s">
        <v>247</v>
      </c>
      <c r="F48" s="87" t="s">
        <v>248</v>
      </c>
      <c r="G48" s="88" t="s">
        <v>128</v>
      </c>
      <c r="H48" s="89">
        <v>0</v>
      </c>
      <c r="I48" s="89">
        <v>0</v>
      </c>
      <c r="J48" s="90">
        <v>10.839930000000001</v>
      </c>
      <c r="K48" s="91">
        <f t="shared" si="0"/>
        <v>2.5115645014176491E-3</v>
      </c>
      <c r="L48" s="91">
        <f>J48/'סכום נכסי הקרן'!$C$42</f>
        <v>1.1214618993238321E-4</v>
      </c>
    </row>
    <row r="49" spans="2:12">
      <c r="B49" s="86" t="s">
        <v>2001</v>
      </c>
      <c r="C49" s="87" t="s">
        <v>2031</v>
      </c>
      <c r="D49" s="87">
        <v>26</v>
      </c>
      <c r="E49" s="87" t="s">
        <v>247</v>
      </c>
      <c r="F49" s="87" t="s">
        <v>248</v>
      </c>
      <c r="G49" s="88" t="s">
        <v>127</v>
      </c>
      <c r="H49" s="89">
        <v>0</v>
      </c>
      <c r="I49" s="89">
        <v>0</v>
      </c>
      <c r="J49" s="90">
        <v>2.6243099999999999</v>
      </c>
      <c r="K49" s="91">
        <f t="shared" si="0"/>
        <v>6.0804118077472367E-4</v>
      </c>
      <c r="L49" s="91">
        <f>J49/'סכום נכסי הקרן'!$C$42</f>
        <v>2.7150209245027646E-5</v>
      </c>
    </row>
    <row r="50" spans="2:12">
      <c r="B50" s="92"/>
      <c r="C50" s="87"/>
      <c r="D50" s="87"/>
      <c r="E50" s="87"/>
      <c r="F50" s="87"/>
      <c r="G50" s="87"/>
      <c r="H50" s="87"/>
      <c r="I50" s="87"/>
      <c r="J50" s="87"/>
      <c r="K50" s="91"/>
      <c r="L50" s="87"/>
    </row>
    <row r="51" spans="2:12">
      <c r="B51" s="79" t="s">
        <v>189</v>
      </c>
      <c r="C51" s="80"/>
      <c r="D51" s="80"/>
      <c r="E51" s="80"/>
      <c r="F51" s="80"/>
      <c r="G51" s="81"/>
      <c r="H51" s="82"/>
      <c r="I51" s="82"/>
      <c r="J51" s="83">
        <f>J52</f>
        <v>20.622737567999998</v>
      </c>
      <c r="K51" s="84">
        <f t="shared" si="0"/>
        <v>4.7781983461001069E-3</v>
      </c>
      <c r="L51" s="84">
        <f>J51/'סכום נכסי הקרן'!$C$42</f>
        <v>2.133557545322361E-4</v>
      </c>
    </row>
    <row r="52" spans="2:12">
      <c r="B52" s="85" t="s">
        <v>41</v>
      </c>
      <c r="C52" s="87"/>
      <c r="D52" s="87"/>
      <c r="E52" s="87"/>
      <c r="F52" s="87"/>
      <c r="G52" s="88"/>
      <c r="H52" s="89"/>
      <c r="I52" s="89"/>
      <c r="J52" s="90">
        <f>SUM(J53:J54)</f>
        <v>20.622737567999998</v>
      </c>
      <c r="K52" s="91">
        <f t="shared" si="0"/>
        <v>4.7781983461001069E-3</v>
      </c>
      <c r="L52" s="91">
        <f>J52/'סכום נכסי הקרן'!$C$42</f>
        <v>2.133557545322361E-4</v>
      </c>
    </row>
    <row r="53" spans="2:12">
      <c r="B53" s="86" t="s">
        <v>2032</v>
      </c>
      <c r="C53" s="87" t="s">
        <v>2033</v>
      </c>
      <c r="D53" s="87">
        <v>85</v>
      </c>
      <c r="E53" s="87" t="s">
        <v>2034</v>
      </c>
      <c r="F53" s="87" t="s">
        <v>2035</v>
      </c>
      <c r="G53" s="88" t="s">
        <v>127</v>
      </c>
      <c r="H53" s="89">
        <v>0</v>
      </c>
      <c r="I53" s="89">
        <v>0</v>
      </c>
      <c r="J53" s="90">
        <v>3.2911138090000001</v>
      </c>
      <c r="K53" s="91">
        <f>IFERROR(J53/$J$10,0)</f>
        <v>7.6253671497969315E-4</v>
      </c>
      <c r="L53" s="91">
        <f>J53/'סכום נכסי הקרן'!$C$42</f>
        <v>3.4048732262404199E-5</v>
      </c>
    </row>
    <row r="54" spans="2:12">
      <c r="B54" s="86" t="s">
        <v>2032</v>
      </c>
      <c r="C54" s="87" t="s">
        <v>2036</v>
      </c>
      <c r="D54" s="87">
        <v>85</v>
      </c>
      <c r="E54" s="87" t="s">
        <v>2034</v>
      </c>
      <c r="F54" s="87" t="s">
        <v>2035</v>
      </c>
      <c r="G54" s="88" t="s">
        <v>125</v>
      </c>
      <c r="H54" s="89">
        <v>0</v>
      </c>
      <c r="I54" s="89">
        <v>0</v>
      </c>
      <c r="J54" s="90">
        <v>17.331623758999999</v>
      </c>
      <c r="K54" s="91">
        <f>IFERROR(J54/$J$10,0)</f>
        <v>4.0156616311204148E-3</v>
      </c>
      <c r="L54" s="91">
        <f>J54/'סכום נכסי הקרן'!$C$42</f>
        <v>1.7930702226983192E-4</v>
      </c>
    </row>
    <row r="55" spans="2:12">
      <c r="B55" s="93"/>
      <c r="C55" s="93"/>
      <c r="D55" s="94"/>
      <c r="E55" s="94"/>
      <c r="F55" s="94"/>
      <c r="G55" s="94"/>
      <c r="H55" s="94"/>
      <c r="I55" s="94"/>
      <c r="J55" s="94"/>
      <c r="K55" s="94"/>
      <c r="L55" s="94"/>
    </row>
    <row r="56" spans="2:12">
      <c r="B56" s="93"/>
      <c r="C56" s="93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3"/>
      <c r="C57" s="93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5" t="s">
        <v>210</v>
      </c>
      <c r="C58" s="93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6"/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3"/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3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1406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139</v>
      </c>
      <c r="C1" s="46" t="s" vm="1">
        <v>218</v>
      </c>
    </row>
    <row r="2" spans="2:11">
      <c r="B2" s="46" t="s">
        <v>138</v>
      </c>
      <c r="C2" s="46" t="s">
        <v>219</v>
      </c>
    </row>
    <row r="3" spans="2:11">
      <c r="B3" s="46" t="s">
        <v>140</v>
      </c>
      <c r="C3" s="46" t="s">
        <v>220</v>
      </c>
    </row>
    <row r="4" spans="2:11">
      <c r="B4" s="46" t="s">
        <v>141</v>
      </c>
      <c r="C4" s="46">
        <v>2208</v>
      </c>
    </row>
    <row r="6" spans="2:11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ht="26.25" customHeight="1">
      <c r="B7" s="133" t="s">
        <v>94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11" s="3" customFormat="1" ht="63">
      <c r="B8" s="21" t="s">
        <v>109</v>
      </c>
      <c r="C8" s="29" t="s">
        <v>43</v>
      </c>
      <c r="D8" s="29" t="s">
        <v>62</v>
      </c>
      <c r="E8" s="29" t="s">
        <v>96</v>
      </c>
      <c r="F8" s="29" t="s">
        <v>97</v>
      </c>
      <c r="G8" s="29" t="s">
        <v>195</v>
      </c>
      <c r="H8" s="29" t="s">
        <v>194</v>
      </c>
      <c r="I8" s="29" t="s">
        <v>104</v>
      </c>
      <c r="J8" s="29" t="s">
        <v>142</v>
      </c>
      <c r="K8" s="30" t="s">
        <v>144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202</v>
      </c>
      <c r="H9" s="15"/>
      <c r="I9" s="15" t="s">
        <v>198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47</v>
      </c>
      <c r="C11" s="74"/>
      <c r="D11" s="75"/>
      <c r="E11" s="75"/>
      <c r="F11" s="108"/>
      <c r="G11" s="77"/>
      <c r="H11" s="109"/>
      <c r="I11" s="77">
        <v>-213.28885996499994</v>
      </c>
      <c r="J11" s="78">
        <f>IFERROR(I11/$I$11,0)</f>
        <v>1</v>
      </c>
      <c r="K11" s="78">
        <f>I11/'סכום נכסי הקרן'!$C$42</f>
        <v>-2.206613234596198E-3</v>
      </c>
    </row>
    <row r="12" spans="2:11" ht="19.5" customHeight="1">
      <c r="B12" s="79" t="s">
        <v>32</v>
      </c>
      <c r="C12" s="80"/>
      <c r="D12" s="81"/>
      <c r="E12" s="81"/>
      <c r="F12" s="99"/>
      <c r="G12" s="83"/>
      <c r="H12" s="100"/>
      <c r="I12" s="83">
        <v>-212.11202676600001</v>
      </c>
      <c r="J12" s="84">
        <f t="shared" ref="J12:J75" si="0">IFERROR(I12/$I$11,0)</f>
        <v>0.99448244414080955</v>
      </c>
      <c r="K12" s="84">
        <f>I12/'סכום נכסי הקרן'!$C$42</f>
        <v>-2.1944381228146846E-3</v>
      </c>
    </row>
    <row r="13" spans="2:11">
      <c r="B13" s="85" t="s">
        <v>184</v>
      </c>
      <c r="C13" s="80"/>
      <c r="D13" s="81"/>
      <c r="E13" s="81"/>
      <c r="F13" s="99"/>
      <c r="G13" s="83"/>
      <c r="H13" s="100"/>
      <c r="I13" s="83">
        <v>-0.56375942899999998</v>
      </c>
      <c r="J13" s="84">
        <f t="shared" si="0"/>
        <v>2.6431733429139767E-3</v>
      </c>
      <c r="K13" s="84">
        <f>I13/'סכום נכסי הקרן'!$C$42</f>
        <v>-5.8324612798058564E-6</v>
      </c>
    </row>
    <row r="14" spans="2:11">
      <c r="B14" s="86" t="s">
        <v>1488</v>
      </c>
      <c r="C14" s="87" t="s">
        <v>1489</v>
      </c>
      <c r="D14" s="88" t="s">
        <v>458</v>
      </c>
      <c r="E14" s="88" t="s">
        <v>126</v>
      </c>
      <c r="F14" s="97">
        <v>44952</v>
      </c>
      <c r="G14" s="90">
        <v>1599.5805600000001</v>
      </c>
      <c r="H14" s="98">
        <v>-27.116361999999999</v>
      </c>
      <c r="I14" s="90">
        <v>-0.43374805700000002</v>
      </c>
      <c r="J14" s="91">
        <f t="shared" si="0"/>
        <v>2.0336179633159311E-3</v>
      </c>
      <c r="K14" s="91">
        <f>I14/'סכום נכסי הקרן'!$C$42</f>
        <v>-4.4874083119654996E-6</v>
      </c>
    </row>
    <row r="15" spans="2:11">
      <c r="B15" s="86" t="s">
        <v>626</v>
      </c>
      <c r="C15" s="87" t="s">
        <v>1490</v>
      </c>
      <c r="D15" s="88" t="s">
        <v>458</v>
      </c>
      <c r="E15" s="88" t="s">
        <v>126</v>
      </c>
      <c r="F15" s="97">
        <v>44952</v>
      </c>
      <c r="G15" s="90">
        <v>2662.3068050000002</v>
      </c>
      <c r="H15" s="98">
        <v>-12.664854999999999</v>
      </c>
      <c r="I15" s="90">
        <v>-0.33717728799999996</v>
      </c>
      <c r="J15" s="91">
        <f t="shared" si="0"/>
        <v>1.5808480951857015E-3</v>
      </c>
      <c r="K15" s="91">
        <f>I15/'סכום נכסי הקרן'!$C$42</f>
        <v>-3.4883203287229589E-6</v>
      </c>
    </row>
    <row r="16" spans="2:11" s="6" customFormat="1">
      <c r="B16" s="86" t="s">
        <v>636</v>
      </c>
      <c r="C16" s="87" t="s">
        <v>1491</v>
      </c>
      <c r="D16" s="88" t="s">
        <v>458</v>
      </c>
      <c r="E16" s="88" t="s">
        <v>126</v>
      </c>
      <c r="F16" s="97">
        <v>44882</v>
      </c>
      <c r="G16" s="90">
        <v>719.64423999999997</v>
      </c>
      <c r="H16" s="98">
        <v>-7.2972849999999996</v>
      </c>
      <c r="I16" s="90">
        <v>-5.2514491999999996E-2</v>
      </c>
      <c r="J16" s="91">
        <f t="shared" si="0"/>
        <v>2.4621300900861613E-4</v>
      </c>
      <c r="K16" s="91">
        <f>I16/'סכום נכסי הקרן'!$C$42</f>
        <v>-5.4329688420816531E-7</v>
      </c>
    </row>
    <row r="17" spans="2:11" s="6" customFormat="1">
      <c r="B17" s="86" t="s">
        <v>636</v>
      </c>
      <c r="C17" s="87" t="s">
        <v>1492</v>
      </c>
      <c r="D17" s="88" t="s">
        <v>458</v>
      </c>
      <c r="E17" s="88" t="s">
        <v>126</v>
      </c>
      <c r="F17" s="97">
        <v>44965</v>
      </c>
      <c r="G17" s="90">
        <v>748.15776000000017</v>
      </c>
      <c r="H17" s="98">
        <v>-6.2907599999999997</v>
      </c>
      <c r="I17" s="90">
        <v>-4.7064808E-2</v>
      </c>
      <c r="J17" s="91">
        <f t="shared" si="0"/>
        <v>2.2066228872770567E-4</v>
      </c>
      <c r="K17" s="91">
        <f>I17/'סכום נכסי הקרן'!$C$42</f>
        <v>-4.8691632668284279E-7</v>
      </c>
    </row>
    <row r="18" spans="2:11" s="6" customFormat="1">
      <c r="B18" s="86" t="s">
        <v>745</v>
      </c>
      <c r="C18" s="87" t="s">
        <v>1493</v>
      </c>
      <c r="D18" s="88" t="s">
        <v>458</v>
      </c>
      <c r="E18" s="88" t="s">
        <v>126</v>
      </c>
      <c r="F18" s="97">
        <v>44965</v>
      </c>
      <c r="G18" s="90">
        <v>639.81960000000004</v>
      </c>
      <c r="H18" s="98">
        <v>15.568617</v>
      </c>
      <c r="I18" s="90">
        <v>9.9611063999999999E-2</v>
      </c>
      <c r="J18" s="91">
        <f t="shared" si="0"/>
        <v>-4.6702422253251235E-4</v>
      </c>
      <c r="K18" s="91">
        <f>I18/'סכום נכסי הקרן'!$C$42</f>
        <v>1.0305418303172418E-6</v>
      </c>
    </row>
    <row r="19" spans="2:11">
      <c r="B19" s="86" t="s">
        <v>745</v>
      </c>
      <c r="C19" s="87" t="s">
        <v>1494</v>
      </c>
      <c r="D19" s="88" t="s">
        <v>458</v>
      </c>
      <c r="E19" s="88" t="s">
        <v>126</v>
      </c>
      <c r="F19" s="97">
        <v>44952</v>
      </c>
      <c r="G19" s="90">
        <v>1842.0972210000002</v>
      </c>
      <c r="H19" s="98">
        <v>27.412662000000001</v>
      </c>
      <c r="I19" s="90">
        <v>0.50496789300000011</v>
      </c>
      <c r="J19" s="91">
        <f t="shared" si="0"/>
        <v>-2.3675305549613035E-3</v>
      </c>
      <c r="K19" s="91">
        <f>I19/'סכום נכסי הקרן'!$C$42</f>
        <v>5.2242242558884947E-6</v>
      </c>
    </row>
    <row r="20" spans="2:11">
      <c r="B20" s="86" t="s">
        <v>672</v>
      </c>
      <c r="C20" s="87" t="s">
        <v>1495</v>
      </c>
      <c r="D20" s="88" t="s">
        <v>458</v>
      </c>
      <c r="E20" s="88" t="s">
        <v>126</v>
      </c>
      <c r="F20" s="97">
        <v>44917</v>
      </c>
      <c r="G20" s="90">
        <v>2534.1359579999998</v>
      </c>
      <c r="H20" s="98">
        <v>-6.9257999999999997</v>
      </c>
      <c r="I20" s="90">
        <v>-0.17550919400000004</v>
      </c>
      <c r="J20" s="91">
        <f t="shared" si="0"/>
        <v>8.2287088987582642E-4</v>
      </c>
      <c r="K20" s="91">
        <f>I20/'סכום נכסי הקרן'!$C$42</f>
        <v>-1.8157577959639493E-6</v>
      </c>
    </row>
    <row r="21" spans="2:11">
      <c r="B21" s="86" t="s">
        <v>672</v>
      </c>
      <c r="C21" s="87" t="s">
        <v>1496</v>
      </c>
      <c r="D21" s="88" t="s">
        <v>458</v>
      </c>
      <c r="E21" s="88" t="s">
        <v>126</v>
      </c>
      <c r="F21" s="97">
        <v>44679</v>
      </c>
      <c r="G21" s="90">
        <v>2157.8424</v>
      </c>
      <c r="H21" s="98">
        <v>-5.6688359999999998</v>
      </c>
      <c r="I21" s="90">
        <v>-0.12232454699999999</v>
      </c>
      <c r="J21" s="91">
        <f t="shared" si="0"/>
        <v>5.7351587429401178E-4</v>
      </c>
      <c r="K21" s="91">
        <f>I21/'סכום נכסי הקרן'!$C$42</f>
        <v>-1.2655277184681758E-6</v>
      </c>
    </row>
    <row r="22" spans="2:11">
      <c r="B22" s="92"/>
      <c r="C22" s="87"/>
      <c r="D22" s="87"/>
      <c r="E22" s="87"/>
      <c r="F22" s="87"/>
      <c r="G22" s="90"/>
      <c r="H22" s="98"/>
      <c r="I22" s="87"/>
      <c r="J22" s="91"/>
      <c r="K22" s="87"/>
    </row>
    <row r="23" spans="2:11">
      <c r="B23" s="85" t="s">
        <v>1497</v>
      </c>
      <c r="C23" s="80"/>
      <c r="D23" s="81"/>
      <c r="E23" s="81"/>
      <c r="F23" s="99"/>
      <c r="G23" s="83"/>
      <c r="H23" s="100"/>
      <c r="I23" s="83">
        <v>-183.89782355600002</v>
      </c>
      <c r="J23" s="84">
        <f t="shared" si="0"/>
        <v>0.86220078998114147</v>
      </c>
      <c r="K23" s="84">
        <f>I23/'סכום נכסי הקרן'!$C$42</f>
        <v>-1.9025436740516841E-3</v>
      </c>
    </row>
    <row r="24" spans="2:11">
      <c r="B24" s="86" t="s">
        <v>1498</v>
      </c>
      <c r="C24" s="87" t="s">
        <v>1499</v>
      </c>
      <c r="D24" s="88" t="s">
        <v>458</v>
      </c>
      <c r="E24" s="88" t="s">
        <v>125</v>
      </c>
      <c r="F24" s="97">
        <v>44817</v>
      </c>
      <c r="G24" s="90">
        <v>4135.2040800000004</v>
      </c>
      <c r="H24" s="98">
        <v>-9.2818240000000003</v>
      </c>
      <c r="I24" s="90">
        <v>-0.38382234500000001</v>
      </c>
      <c r="J24" s="91">
        <f t="shared" si="0"/>
        <v>1.7995423908355275E-3</v>
      </c>
      <c r="K24" s="91">
        <f>I24/'סכום נכסי הקרן'!$C$42</f>
        <v>-3.9708940558345592E-6</v>
      </c>
    </row>
    <row r="25" spans="2:11">
      <c r="B25" s="86" t="s">
        <v>1500</v>
      </c>
      <c r="C25" s="87" t="s">
        <v>1501</v>
      </c>
      <c r="D25" s="88" t="s">
        <v>458</v>
      </c>
      <c r="E25" s="88" t="s">
        <v>125</v>
      </c>
      <c r="F25" s="97">
        <v>44951</v>
      </c>
      <c r="G25" s="90">
        <v>2074.8735000000001</v>
      </c>
      <c r="H25" s="98">
        <v>-8.2331059999999994</v>
      </c>
      <c r="I25" s="90">
        <v>-0.170826543</v>
      </c>
      <c r="J25" s="91">
        <f t="shared" si="0"/>
        <v>8.0091638648184494E-4</v>
      </c>
      <c r="K25" s="91">
        <f>I25/'סכום נכסי הקרן'!$C$42</f>
        <v>-1.7673126982158025E-6</v>
      </c>
    </row>
    <row r="26" spans="2:11">
      <c r="B26" s="86" t="s">
        <v>1500</v>
      </c>
      <c r="C26" s="87" t="s">
        <v>1502</v>
      </c>
      <c r="D26" s="88" t="s">
        <v>458</v>
      </c>
      <c r="E26" s="88" t="s">
        <v>125</v>
      </c>
      <c r="F26" s="97">
        <v>44951</v>
      </c>
      <c r="G26" s="90">
        <v>820.21800000000007</v>
      </c>
      <c r="H26" s="98">
        <v>-8.2331059999999994</v>
      </c>
      <c r="I26" s="90">
        <v>-6.7529421000000006E-2</v>
      </c>
      <c r="J26" s="91">
        <f t="shared" si="0"/>
        <v>3.1661016431463595E-4</v>
      </c>
      <c r="K26" s="91">
        <f>I26/'סכום נכסי הקרן'!$C$42</f>
        <v>-6.9863617878435253E-7</v>
      </c>
    </row>
    <row r="27" spans="2:11">
      <c r="B27" s="86" t="s">
        <v>1503</v>
      </c>
      <c r="C27" s="87" t="s">
        <v>1504</v>
      </c>
      <c r="D27" s="88" t="s">
        <v>458</v>
      </c>
      <c r="E27" s="88" t="s">
        <v>125</v>
      </c>
      <c r="F27" s="97">
        <v>44951</v>
      </c>
      <c r="G27" s="90">
        <v>2371.2840000000001</v>
      </c>
      <c r="H27" s="98">
        <v>-8.2331059999999994</v>
      </c>
      <c r="I27" s="90">
        <v>-0.19523033500000003</v>
      </c>
      <c r="J27" s="91">
        <f t="shared" si="0"/>
        <v>9.1533301379189119E-4</v>
      </c>
      <c r="K27" s="91">
        <f>I27/'סכום נכסי הקרן'!$C$42</f>
        <v>-2.0197859422960115E-6</v>
      </c>
    </row>
    <row r="28" spans="2:11">
      <c r="B28" s="86" t="s">
        <v>1505</v>
      </c>
      <c r="C28" s="87" t="s">
        <v>1506</v>
      </c>
      <c r="D28" s="88" t="s">
        <v>458</v>
      </c>
      <c r="E28" s="88" t="s">
        <v>125</v>
      </c>
      <c r="F28" s="97">
        <v>44951</v>
      </c>
      <c r="G28" s="90">
        <v>76749.940084999995</v>
      </c>
      <c r="H28" s="98">
        <v>-8.1840799999999998</v>
      </c>
      <c r="I28" s="90">
        <v>-6.281276793</v>
      </c>
      <c r="J28" s="91">
        <f t="shared" si="0"/>
        <v>2.944962429838454E-2</v>
      </c>
      <c r="K28" s="91">
        <f>I28/'סכום נכסי הקרן'!$C$42</f>
        <v>-6.4983930730701098E-5</v>
      </c>
    </row>
    <row r="29" spans="2:11">
      <c r="B29" s="86" t="s">
        <v>1505</v>
      </c>
      <c r="C29" s="87" t="s">
        <v>1507</v>
      </c>
      <c r="D29" s="88" t="s">
        <v>458</v>
      </c>
      <c r="E29" s="88" t="s">
        <v>125</v>
      </c>
      <c r="F29" s="97">
        <v>44951</v>
      </c>
      <c r="G29" s="90">
        <v>4448.1723750000001</v>
      </c>
      <c r="H29" s="98">
        <v>-8.1840799999999998</v>
      </c>
      <c r="I29" s="90">
        <v>-0.364042003</v>
      </c>
      <c r="J29" s="91">
        <f t="shared" si="0"/>
        <v>1.7068027043687991E-3</v>
      </c>
      <c r="K29" s="91">
        <f>I29/'סכום נכסי הקרן'!$C$42</f>
        <v>-3.7662534363047746E-6</v>
      </c>
    </row>
    <row r="30" spans="2:11">
      <c r="B30" s="86" t="s">
        <v>1508</v>
      </c>
      <c r="C30" s="87" t="s">
        <v>1509</v>
      </c>
      <c r="D30" s="88" t="s">
        <v>458</v>
      </c>
      <c r="E30" s="88" t="s">
        <v>125</v>
      </c>
      <c r="F30" s="97">
        <v>44816</v>
      </c>
      <c r="G30" s="90">
        <v>595.6866</v>
      </c>
      <c r="H30" s="98">
        <v>-8.3749749999999992</v>
      </c>
      <c r="I30" s="90">
        <v>-4.988860400000001E-2</v>
      </c>
      <c r="J30" s="91">
        <f t="shared" si="0"/>
        <v>2.3390159246097794E-4</v>
      </c>
      <c r="K30" s="91">
        <f>I30/'סכום נכסי הקרן'!$C$42</f>
        <v>-5.1613034951752019E-7</v>
      </c>
    </row>
    <row r="31" spans="2:11">
      <c r="B31" s="86" t="s">
        <v>1510</v>
      </c>
      <c r="C31" s="87" t="s">
        <v>1511</v>
      </c>
      <c r="D31" s="88" t="s">
        <v>458</v>
      </c>
      <c r="E31" s="88" t="s">
        <v>125</v>
      </c>
      <c r="F31" s="97">
        <v>44816</v>
      </c>
      <c r="G31" s="90">
        <v>2979.3285000000005</v>
      </c>
      <c r="H31" s="98">
        <v>-8.3424010000000006</v>
      </c>
      <c r="I31" s="90">
        <v>-0.24854751799999997</v>
      </c>
      <c r="J31" s="91">
        <f t="shared" si="0"/>
        <v>1.1653094214146293E-3</v>
      </c>
      <c r="K31" s="91">
        <f>I31/'סכום נכסי הקרן'!$C$42</f>
        <v>-2.5713871916931591E-6</v>
      </c>
    </row>
    <row r="32" spans="2:11">
      <c r="B32" s="86" t="s">
        <v>1512</v>
      </c>
      <c r="C32" s="87" t="s">
        <v>1513</v>
      </c>
      <c r="D32" s="88" t="s">
        <v>458</v>
      </c>
      <c r="E32" s="88" t="s">
        <v>125</v>
      </c>
      <c r="F32" s="97">
        <v>44950</v>
      </c>
      <c r="G32" s="90">
        <v>2477.0088000000001</v>
      </c>
      <c r="H32" s="98">
        <v>-7.5238060000000004</v>
      </c>
      <c r="I32" s="90">
        <v>-0.18636534599999999</v>
      </c>
      <c r="J32" s="91">
        <f t="shared" si="0"/>
        <v>8.7376971319825137E-4</v>
      </c>
      <c r="K32" s="91">
        <f>I32/'סכום נכסי הקרן'!$C$42</f>
        <v>-1.9280718131325856E-6</v>
      </c>
    </row>
    <row r="33" spans="2:11">
      <c r="B33" s="86" t="s">
        <v>1514</v>
      </c>
      <c r="C33" s="87" t="s">
        <v>1515</v>
      </c>
      <c r="D33" s="88" t="s">
        <v>458</v>
      </c>
      <c r="E33" s="88" t="s">
        <v>125</v>
      </c>
      <c r="F33" s="97">
        <v>44950</v>
      </c>
      <c r="G33" s="90">
        <v>3584.6506800000002</v>
      </c>
      <c r="H33" s="98">
        <v>-7.4013200000000001</v>
      </c>
      <c r="I33" s="90">
        <v>-0.26531146300000003</v>
      </c>
      <c r="J33" s="91">
        <f t="shared" si="0"/>
        <v>1.2439067987120229E-3</v>
      </c>
      <c r="K33" s="91">
        <f>I33/'סכום נכסי הקרן'!$C$42</f>
        <v>-2.7448212046421389E-6</v>
      </c>
    </row>
    <row r="34" spans="2:11">
      <c r="B34" s="86" t="s">
        <v>1516</v>
      </c>
      <c r="C34" s="87" t="s">
        <v>1517</v>
      </c>
      <c r="D34" s="88" t="s">
        <v>458</v>
      </c>
      <c r="E34" s="88" t="s">
        <v>125</v>
      </c>
      <c r="F34" s="97">
        <v>44950</v>
      </c>
      <c r="G34" s="90">
        <v>2091.1716000000001</v>
      </c>
      <c r="H34" s="98">
        <v>-7.3948809999999998</v>
      </c>
      <c r="I34" s="90">
        <v>-0.15463964999999999</v>
      </c>
      <c r="J34" s="91">
        <f t="shared" si="0"/>
        <v>7.2502450444611075E-4</v>
      </c>
      <c r="K34" s="91">
        <f>I34/'סכום נכסי הקרן'!$C$42</f>
        <v>-1.599848666917338E-6</v>
      </c>
    </row>
    <row r="35" spans="2:11">
      <c r="B35" s="86" t="s">
        <v>1518</v>
      </c>
      <c r="C35" s="87" t="s">
        <v>1519</v>
      </c>
      <c r="D35" s="88" t="s">
        <v>458</v>
      </c>
      <c r="E35" s="88" t="s">
        <v>125</v>
      </c>
      <c r="F35" s="97">
        <v>44952</v>
      </c>
      <c r="G35" s="90">
        <v>2810.8383840000001</v>
      </c>
      <c r="H35" s="98">
        <v>-7.2813369999999997</v>
      </c>
      <c r="I35" s="90">
        <v>-0.20466662500000002</v>
      </c>
      <c r="J35" s="91">
        <f t="shared" si="0"/>
        <v>9.5957484621365214E-4</v>
      </c>
      <c r="K35" s="91">
        <f>I35/'סכום נכסי הקרן'!$C$42</f>
        <v>-2.1174105552406566E-6</v>
      </c>
    </row>
    <row r="36" spans="2:11">
      <c r="B36" s="86" t="s">
        <v>1520</v>
      </c>
      <c r="C36" s="87" t="s">
        <v>1521</v>
      </c>
      <c r="D36" s="88" t="s">
        <v>458</v>
      </c>
      <c r="E36" s="88" t="s">
        <v>125</v>
      </c>
      <c r="F36" s="97">
        <v>44952</v>
      </c>
      <c r="G36" s="90">
        <v>5682.8429999999989</v>
      </c>
      <c r="H36" s="98">
        <v>-7.2556409999999998</v>
      </c>
      <c r="I36" s="90">
        <v>-0.41232669999999993</v>
      </c>
      <c r="J36" s="91">
        <f t="shared" si="0"/>
        <v>1.9331844151056999E-3</v>
      </c>
      <c r="K36" s="91">
        <f>I36/'סכום נכסי הקרן'!$C$42</f>
        <v>-4.2657903152873479E-6</v>
      </c>
    </row>
    <row r="37" spans="2:11">
      <c r="B37" s="86" t="s">
        <v>1522</v>
      </c>
      <c r="C37" s="87" t="s">
        <v>1523</v>
      </c>
      <c r="D37" s="88" t="s">
        <v>458</v>
      </c>
      <c r="E37" s="88" t="s">
        <v>125</v>
      </c>
      <c r="F37" s="97">
        <v>44952</v>
      </c>
      <c r="G37" s="90">
        <v>2872.4487840000006</v>
      </c>
      <c r="H37" s="98">
        <v>-7.2139110000000004</v>
      </c>
      <c r="I37" s="90">
        <v>-0.20721590599999998</v>
      </c>
      <c r="J37" s="91">
        <f t="shared" si="0"/>
        <v>9.7152709257297112E-4</v>
      </c>
      <c r="K37" s="91">
        <f>I37/'סכום נכסי הקרן'!$C$42</f>
        <v>-2.1437845402402837E-6</v>
      </c>
    </row>
    <row r="38" spans="2:11">
      <c r="B38" s="86" t="s">
        <v>1524</v>
      </c>
      <c r="C38" s="87" t="s">
        <v>1525</v>
      </c>
      <c r="D38" s="88" t="s">
        <v>458</v>
      </c>
      <c r="E38" s="88" t="s">
        <v>125</v>
      </c>
      <c r="F38" s="97">
        <v>44900</v>
      </c>
      <c r="G38" s="90">
        <v>1514.8412719999999</v>
      </c>
      <c r="H38" s="98">
        <v>-7.827007</v>
      </c>
      <c r="I38" s="90">
        <v>-0.118566738</v>
      </c>
      <c r="J38" s="91">
        <f t="shared" si="0"/>
        <v>5.5589747171725919E-4</v>
      </c>
      <c r="K38" s="91">
        <f>I38/'סכום נכסי הקרן'!$C$42</f>
        <v>-1.2266507181698697E-6</v>
      </c>
    </row>
    <row r="39" spans="2:11">
      <c r="B39" s="86" t="s">
        <v>1524</v>
      </c>
      <c r="C39" s="87" t="s">
        <v>1526</v>
      </c>
      <c r="D39" s="88" t="s">
        <v>458</v>
      </c>
      <c r="E39" s="88" t="s">
        <v>125</v>
      </c>
      <c r="F39" s="97">
        <v>44900</v>
      </c>
      <c r="G39" s="90">
        <v>1797.8058000000001</v>
      </c>
      <c r="H39" s="98">
        <v>-7.827007</v>
      </c>
      <c r="I39" s="90">
        <v>-0.14071439299999999</v>
      </c>
      <c r="J39" s="91">
        <f t="shared" si="0"/>
        <v>6.5973625168745708E-4</v>
      </c>
      <c r="K39" s="91">
        <f>I39/'סכום נכסי הקרן'!$C$42</f>
        <v>-1.4557827443164312E-6</v>
      </c>
    </row>
    <row r="40" spans="2:11">
      <c r="B40" s="86" t="s">
        <v>1527</v>
      </c>
      <c r="C40" s="87" t="s">
        <v>1528</v>
      </c>
      <c r="D40" s="88" t="s">
        <v>458</v>
      </c>
      <c r="E40" s="88" t="s">
        <v>125</v>
      </c>
      <c r="F40" s="97">
        <v>44900</v>
      </c>
      <c r="G40" s="90">
        <v>2158.6564800000001</v>
      </c>
      <c r="H40" s="98">
        <v>-7.7625950000000001</v>
      </c>
      <c r="I40" s="90">
        <v>-0.16756775099999999</v>
      </c>
      <c r="J40" s="91">
        <f t="shared" si="0"/>
        <v>7.8563761383270249E-4</v>
      </c>
      <c r="K40" s="91">
        <f>I40/'סכום נכסי הקרן'!$C$42</f>
        <v>-1.7335983562798186E-6</v>
      </c>
    </row>
    <row r="41" spans="2:11">
      <c r="B41" s="86" t="s">
        <v>1529</v>
      </c>
      <c r="C41" s="87" t="s">
        <v>1530</v>
      </c>
      <c r="D41" s="88" t="s">
        <v>458</v>
      </c>
      <c r="E41" s="88" t="s">
        <v>125</v>
      </c>
      <c r="F41" s="97">
        <v>44810</v>
      </c>
      <c r="G41" s="90">
        <v>2402.4474</v>
      </c>
      <c r="H41" s="98">
        <v>-7.5199540000000002</v>
      </c>
      <c r="I41" s="90">
        <v>-0.18066294600000002</v>
      </c>
      <c r="J41" s="91">
        <f t="shared" si="0"/>
        <v>8.4703413966226958E-4</v>
      </c>
      <c r="K41" s="91">
        <f>I41/'סכום נכסי הקרן'!$C$42</f>
        <v>-1.8690767427335686E-6</v>
      </c>
    </row>
    <row r="42" spans="2:11">
      <c r="B42" s="86" t="s">
        <v>1531</v>
      </c>
      <c r="C42" s="87" t="s">
        <v>1532</v>
      </c>
      <c r="D42" s="88" t="s">
        <v>458</v>
      </c>
      <c r="E42" s="88" t="s">
        <v>125</v>
      </c>
      <c r="F42" s="97">
        <v>44810</v>
      </c>
      <c r="G42" s="90">
        <v>3003.5070000000001</v>
      </c>
      <c r="H42" s="98">
        <v>-7.5039259999999999</v>
      </c>
      <c r="I42" s="90">
        <v>-0.22538093300000001</v>
      </c>
      <c r="J42" s="91">
        <f t="shared" si="0"/>
        <v>1.0566934111654229E-3</v>
      </c>
      <c r="K42" s="91">
        <f>I42/'סכום נכסי הקרן'!$C$42</f>
        <v>-2.3317136659882244E-6</v>
      </c>
    </row>
    <row r="43" spans="2:11">
      <c r="B43" s="86" t="s">
        <v>1533</v>
      </c>
      <c r="C43" s="87" t="s">
        <v>1534</v>
      </c>
      <c r="D43" s="88" t="s">
        <v>458</v>
      </c>
      <c r="E43" s="88" t="s">
        <v>125</v>
      </c>
      <c r="F43" s="97">
        <v>44881</v>
      </c>
      <c r="G43" s="90">
        <v>2103.3324899999998</v>
      </c>
      <c r="H43" s="98">
        <v>-7.5780830000000003</v>
      </c>
      <c r="I43" s="90">
        <v>-0.159392284</v>
      </c>
      <c r="J43" s="91">
        <f t="shared" si="0"/>
        <v>7.4730712155410175E-4</v>
      </c>
      <c r="K43" s="91">
        <f>I43/'סכום נכסי הקרן'!$C$42</f>
        <v>-1.6490177847292707E-6</v>
      </c>
    </row>
    <row r="44" spans="2:11">
      <c r="B44" s="86" t="s">
        <v>1535</v>
      </c>
      <c r="C44" s="87" t="s">
        <v>1536</v>
      </c>
      <c r="D44" s="88" t="s">
        <v>458</v>
      </c>
      <c r="E44" s="88" t="s">
        <v>125</v>
      </c>
      <c r="F44" s="97">
        <v>44949</v>
      </c>
      <c r="G44" s="90">
        <v>8892.0831550000003</v>
      </c>
      <c r="H44" s="98">
        <v>-7.348668</v>
      </c>
      <c r="I44" s="90">
        <v>-0.65344963</v>
      </c>
      <c r="J44" s="91">
        <f t="shared" si="0"/>
        <v>3.0636838234647094E-3</v>
      </c>
      <c r="K44" s="91">
        <f>I44/'סכום נכסי הקרן'!$C$42</f>
        <v>-6.7603652714755103E-6</v>
      </c>
    </row>
    <row r="45" spans="2:11">
      <c r="B45" s="86" t="s">
        <v>1537</v>
      </c>
      <c r="C45" s="87" t="s">
        <v>1538</v>
      </c>
      <c r="D45" s="88" t="s">
        <v>458</v>
      </c>
      <c r="E45" s="88" t="s">
        <v>125</v>
      </c>
      <c r="F45" s="97">
        <v>44949</v>
      </c>
      <c r="G45" s="90">
        <v>3330.4319999999993</v>
      </c>
      <c r="H45" s="98">
        <v>-7.3007439999999999</v>
      </c>
      <c r="I45" s="90">
        <v>-0.243146316</v>
      </c>
      <c r="J45" s="91">
        <f t="shared" si="0"/>
        <v>1.1399860078951127E-3</v>
      </c>
      <c r="K45" s="91">
        <f>I45/'סכום נכסי הקרן'!$C$42</f>
        <v>-2.5155082122758414E-6</v>
      </c>
    </row>
    <row r="46" spans="2:11">
      <c r="B46" s="86" t="s">
        <v>1539</v>
      </c>
      <c r="C46" s="87" t="s">
        <v>1540</v>
      </c>
      <c r="D46" s="88" t="s">
        <v>458</v>
      </c>
      <c r="E46" s="88" t="s">
        <v>125</v>
      </c>
      <c r="F46" s="97">
        <v>44810</v>
      </c>
      <c r="G46" s="90">
        <v>1805.3817300000001</v>
      </c>
      <c r="H46" s="98">
        <v>-7.3087609999999996</v>
      </c>
      <c r="I46" s="90">
        <v>-0.13195103</v>
      </c>
      <c r="J46" s="91">
        <f t="shared" si="0"/>
        <v>6.1864942229825201E-4</v>
      </c>
      <c r="K46" s="91">
        <f>I46/'סכום נכסי הקרן'!$C$42</f>
        <v>-1.3651200028186154E-6</v>
      </c>
    </row>
    <row r="47" spans="2:11">
      <c r="B47" s="86" t="s">
        <v>1541</v>
      </c>
      <c r="C47" s="87" t="s">
        <v>1542</v>
      </c>
      <c r="D47" s="88" t="s">
        <v>458</v>
      </c>
      <c r="E47" s="88" t="s">
        <v>125</v>
      </c>
      <c r="F47" s="97">
        <v>44881</v>
      </c>
      <c r="G47" s="90">
        <v>8127.6027750000012</v>
      </c>
      <c r="H47" s="98">
        <v>-7.3828649999999998</v>
      </c>
      <c r="I47" s="90">
        <v>-0.60004992400000001</v>
      </c>
      <c r="J47" s="91">
        <f t="shared" si="0"/>
        <v>2.8133205086213428E-3</v>
      </c>
      <c r="K47" s="91">
        <f>I47/'סכום נכסי הקרן'!$C$42</f>
        <v>-6.2079102674847624E-6</v>
      </c>
    </row>
    <row r="48" spans="2:11">
      <c r="B48" s="86" t="s">
        <v>1543</v>
      </c>
      <c r="C48" s="87" t="s">
        <v>1544</v>
      </c>
      <c r="D48" s="88" t="s">
        <v>458</v>
      </c>
      <c r="E48" s="88" t="s">
        <v>125</v>
      </c>
      <c r="F48" s="97">
        <v>44949</v>
      </c>
      <c r="G48" s="90">
        <v>2108.0965500000002</v>
      </c>
      <c r="H48" s="98">
        <v>-7.205025</v>
      </c>
      <c r="I48" s="90">
        <v>-0.151888889</v>
      </c>
      <c r="J48" s="91">
        <f t="shared" si="0"/>
        <v>7.1212762365987852E-4</v>
      </c>
      <c r="K48" s="91">
        <f>I48/'סכום נכסי הקרן'!$C$42</f>
        <v>-1.5713902390894284E-6</v>
      </c>
    </row>
    <row r="49" spans="2:11">
      <c r="B49" s="86" t="s">
        <v>1545</v>
      </c>
      <c r="C49" s="87" t="s">
        <v>1546</v>
      </c>
      <c r="D49" s="88" t="s">
        <v>458</v>
      </c>
      <c r="E49" s="88" t="s">
        <v>125</v>
      </c>
      <c r="F49" s="97">
        <v>44889</v>
      </c>
      <c r="G49" s="90">
        <v>6639.2369999999992</v>
      </c>
      <c r="H49" s="98">
        <v>-7.0696830000000004</v>
      </c>
      <c r="I49" s="90">
        <v>-0.46937304099999999</v>
      </c>
      <c r="J49" s="91">
        <f t="shared" si="0"/>
        <v>2.2006448957391524E-3</v>
      </c>
      <c r="K49" s="91">
        <f>I49/'סכום נכסי הקרן'!$C$42</f>
        <v>-4.8559721515845841E-6</v>
      </c>
    </row>
    <row r="50" spans="2:11">
      <c r="B50" s="86" t="s">
        <v>1547</v>
      </c>
      <c r="C50" s="87" t="s">
        <v>1548</v>
      </c>
      <c r="D50" s="88" t="s">
        <v>458</v>
      </c>
      <c r="E50" s="88" t="s">
        <v>125</v>
      </c>
      <c r="F50" s="97">
        <v>44889</v>
      </c>
      <c r="G50" s="90">
        <v>824.73087199999998</v>
      </c>
      <c r="H50" s="98">
        <v>-7.0665060000000004</v>
      </c>
      <c r="I50" s="90">
        <v>-5.8279660000000004E-2</v>
      </c>
      <c r="J50" s="91">
        <f t="shared" si="0"/>
        <v>2.7324286889415377E-4</v>
      </c>
      <c r="K50" s="91">
        <f>I50/'סכום נכסי הקרן'!$C$42</f>
        <v>-6.0294133076087358E-7</v>
      </c>
    </row>
    <row r="51" spans="2:11">
      <c r="B51" s="86" t="s">
        <v>1549</v>
      </c>
      <c r="C51" s="87" t="s">
        <v>1550</v>
      </c>
      <c r="D51" s="88" t="s">
        <v>458</v>
      </c>
      <c r="E51" s="88" t="s">
        <v>125</v>
      </c>
      <c r="F51" s="97">
        <v>44889</v>
      </c>
      <c r="G51" s="90">
        <v>2112.6098699999998</v>
      </c>
      <c r="H51" s="98">
        <v>-7.0633299999999997</v>
      </c>
      <c r="I51" s="90">
        <v>-0.14922059799999998</v>
      </c>
      <c r="J51" s="91">
        <f t="shared" si="0"/>
        <v>6.9961740160497197E-4</v>
      </c>
      <c r="K51" s="91">
        <f>I51/'סכום נכסי הקרן'!$C$42</f>
        <v>-1.5437850175353345E-6</v>
      </c>
    </row>
    <row r="52" spans="2:11">
      <c r="B52" s="86" t="s">
        <v>1551</v>
      </c>
      <c r="C52" s="87" t="s">
        <v>1552</v>
      </c>
      <c r="D52" s="88" t="s">
        <v>458</v>
      </c>
      <c r="E52" s="88" t="s">
        <v>125</v>
      </c>
      <c r="F52" s="97">
        <v>44901</v>
      </c>
      <c r="G52" s="90">
        <v>4829.1091200000001</v>
      </c>
      <c r="H52" s="98">
        <v>-7.0199379999999998</v>
      </c>
      <c r="I52" s="90">
        <v>-0.33900047999999994</v>
      </c>
      <c r="J52" s="91">
        <f t="shared" si="0"/>
        <v>1.5893960896768303E-3</v>
      </c>
      <c r="K52" s="91">
        <f>I52/'סכום נכסי הקרן'!$C$42</f>
        <v>-3.5071824464963394E-6</v>
      </c>
    </row>
    <row r="53" spans="2:11">
      <c r="B53" s="86" t="s">
        <v>1553</v>
      </c>
      <c r="C53" s="87" t="s">
        <v>1554</v>
      </c>
      <c r="D53" s="88" t="s">
        <v>458</v>
      </c>
      <c r="E53" s="88" t="s">
        <v>125</v>
      </c>
      <c r="F53" s="97">
        <v>44889</v>
      </c>
      <c r="G53" s="90">
        <v>2416.6321200000002</v>
      </c>
      <c r="H53" s="98">
        <v>-6.9649400000000004</v>
      </c>
      <c r="I53" s="90">
        <v>-0.16831698599999997</v>
      </c>
      <c r="J53" s="91">
        <f t="shared" si="0"/>
        <v>7.8915038519883449E-4</v>
      </c>
      <c r="K53" s="91">
        <f>I53/'סכום נכסי הקרן'!$C$42</f>
        <v>-1.7413496840664359E-6</v>
      </c>
    </row>
    <row r="54" spans="2:11">
      <c r="B54" s="86" t="s">
        <v>1555</v>
      </c>
      <c r="C54" s="87" t="s">
        <v>1556</v>
      </c>
      <c r="D54" s="88" t="s">
        <v>458</v>
      </c>
      <c r="E54" s="88" t="s">
        <v>125</v>
      </c>
      <c r="F54" s="97">
        <v>44959</v>
      </c>
      <c r="G54" s="90">
        <v>3746.1129119999996</v>
      </c>
      <c r="H54" s="98">
        <v>-6.1505979999999996</v>
      </c>
      <c r="I54" s="90">
        <v>-0.23040835000000004</v>
      </c>
      <c r="J54" s="91">
        <f t="shared" si="0"/>
        <v>1.0802643421593109E-3</v>
      </c>
      <c r="K54" s="91">
        <f>I54/'סכום נכסי הקרן'!$C$42</f>
        <v>-2.3837255942710912E-6</v>
      </c>
    </row>
    <row r="55" spans="2:11">
      <c r="B55" s="86" t="s">
        <v>1557</v>
      </c>
      <c r="C55" s="87" t="s">
        <v>1558</v>
      </c>
      <c r="D55" s="88" t="s">
        <v>458</v>
      </c>
      <c r="E55" s="88" t="s">
        <v>125</v>
      </c>
      <c r="F55" s="97">
        <v>44959</v>
      </c>
      <c r="G55" s="90">
        <v>3023.8348500000006</v>
      </c>
      <c r="H55" s="98">
        <v>-6.0531459999999999</v>
      </c>
      <c r="I55" s="90">
        <v>-0.18303713600000002</v>
      </c>
      <c r="J55" s="91">
        <f t="shared" si="0"/>
        <v>8.5816547582483139E-4</v>
      </c>
      <c r="K55" s="91">
        <f>I55/'סכום נכסי הקרן'!$C$42</f>
        <v>-1.8936392964286167E-6</v>
      </c>
    </row>
    <row r="56" spans="2:11">
      <c r="B56" s="86" t="s">
        <v>1557</v>
      </c>
      <c r="C56" s="87" t="s">
        <v>1559</v>
      </c>
      <c r="D56" s="88" t="s">
        <v>458</v>
      </c>
      <c r="E56" s="88" t="s">
        <v>125</v>
      </c>
      <c r="F56" s="97">
        <v>44959</v>
      </c>
      <c r="G56" s="90">
        <v>2231.3233599999999</v>
      </c>
      <c r="H56" s="98">
        <v>-6.0531459999999999</v>
      </c>
      <c r="I56" s="90">
        <v>-0.13506525899999999</v>
      </c>
      <c r="J56" s="91">
        <f t="shared" si="0"/>
        <v>6.3325041458875907E-4</v>
      </c>
      <c r="K56" s="91">
        <f>I56/'סכום נכסי הקרן'!$C$42</f>
        <v>-1.3973387456450852E-6</v>
      </c>
    </row>
    <row r="57" spans="2:11">
      <c r="B57" s="86" t="s">
        <v>1560</v>
      </c>
      <c r="C57" s="87" t="s">
        <v>1561</v>
      </c>
      <c r="D57" s="88" t="s">
        <v>458</v>
      </c>
      <c r="E57" s="88" t="s">
        <v>125</v>
      </c>
      <c r="F57" s="97">
        <v>44944</v>
      </c>
      <c r="G57" s="90">
        <v>4073.1298999999999</v>
      </c>
      <c r="H57" s="98">
        <v>-6.9058479999999998</v>
      </c>
      <c r="I57" s="90">
        <v>-0.28128413999999996</v>
      </c>
      <c r="J57" s="91">
        <f t="shared" si="0"/>
        <v>1.3187943338726544E-3</v>
      </c>
      <c r="K57" s="91">
        <f>I57/'סכום נכסי הקרן'!$C$42</f>
        <v>-2.9100690308338764E-6</v>
      </c>
    </row>
    <row r="58" spans="2:11">
      <c r="B58" s="86" t="s">
        <v>1560</v>
      </c>
      <c r="C58" s="87" t="s">
        <v>1562</v>
      </c>
      <c r="D58" s="88" t="s">
        <v>458</v>
      </c>
      <c r="E58" s="88" t="s">
        <v>125</v>
      </c>
      <c r="F58" s="97">
        <v>44944</v>
      </c>
      <c r="G58" s="90">
        <v>362.94614999999999</v>
      </c>
      <c r="H58" s="98">
        <v>-6.9058479999999998</v>
      </c>
      <c r="I58" s="90">
        <v>-2.5064507999999999E-2</v>
      </c>
      <c r="J58" s="91">
        <f t="shared" si="0"/>
        <v>1.1751437934504882E-4</v>
      </c>
      <c r="K58" s="91">
        <f>I58/'סכום נכסי הקרן'!$C$42</f>
        <v>-2.5930878471814285E-7</v>
      </c>
    </row>
    <row r="59" spans="2:11">
      <c r="B59" s="86" t="s">
        <v>1563</v>
      </c>
      <c r="C59" s="87" t="s">
        <v>1564</v>
      </c>
      <c r="D59" s="88" t="s">
        <v>458</v>
      </c>
      <c r="E59" s="88" t="s">
        <v>125</v>
      </c>
      <c r="F59" s="97">
        <v>44889</v>
      </c>
      <c r="G59" s="90">
        <v>7567.1988749999991</v>
      </c>
      <c r="H59" s="98">
        <v>-6.7497509999999998</v>
      </c>
      <c r="I59" s="90">
        <v>-0.51076707999999993</v>
      </c>
      <c r="J59" s="91">
        <f t="shared" si="0"/>
        <v>2.3947199121595718E-3</v>
      </c>
      <c r="K59" s="91">
        <f>I59/'סכום נכסי הקרן'!$C$42</f>
        <v>-5.2842206513223568E-6</v>
      </c>
    </row>
    <row r="60" spans="2:11">
      <c r="B60" s="86" t="s">
        <v>1565</v>
      </c>
      <c r="C60" s="87" t="s">
        <v>1566</v>
      </c>
      <c r="D60" s="88" t="s">
        <v>458</v>
      </c>
      <c r="E60" s="88" t="s">
        <v>125</v>
      </c>
      <c r="F60" s="97">
        <v>44907</v>
      </c>
      <c r="G60" s="90">
        <v>1518.1411499999999</v>
      </c>
      <c r="H60" s="98">
        <v>-6.3767969999999998</v>
      </c>
      <c r="I60" s="90">
        <v>-9.6808774E-2</v>
      </c>
      <c r="J60" s="91">
        <f t="shared" si="0"/>
        <v>4.5388574919424311E-4</v>
      </c>
      <c r="K60" s="91">
        <f>I60/'סכום נכסי הקרן'!$C$42</f>
        <v>-1.0015503011666276E-6</v>
      </c>
    </row>
    <row r="61" spans="2:11">
      <c r="B61" s="86" t="s">
        <v>1567</v>
      </c>
      <c r="C61" s="87" t="s">
        <v>1568</v>
      </c>
      <c r="D61" s="88" t="s">
        <v>458</v>
      </c>
      <c r="E61" s="88" t="s">
        <v>125</v>
      </c>
      <c r="F61" s="97">
        <v>44882</v>
      </c>
      <c r="G61" s="90">
        <v>4859.0546400000003</v>
      </c>
      <c r="H61" s="98">
        <v>-6.4340130000000002</v>
      </c>
      <c r="I61" s="90">
        <v>-0.31263218399999998</v>
      </c>
      <c r="J61" s="91">
        <f t="shared" si="0"/>
        <v>1.4657689297570534E-3</v>
      </c>
      <c r="K61" s="91">
        <f>I61/'סכום נכסי הקרן'!$C$42</f>
        <v>-3.234385119261819E-6</v>
      </c>
    </row>
    <row r="62" spans="2:11">
      <c r="B62" s="86" t="s">
        <v>1569</v>
      </c>
      <c r="C62" s="87" t="s">
        <v>1570</v>
      </c>
      <c r="D62" s="88" t="s">
        <v>458</v>
      </c>
      <c r="E62" s="88" t="s">
        <v>125</v>
      </c>
      <c r="F62" s="97">
        <v>44958</v>
      </c>
      <c r="G62" s="90">
        <v>1680.8273999999999</v>
      </c>
      <c r="H62" s="98">
        <v>-5.5955769999999996</v>
      </c>
      <c r="I62" s="90">
        <v>-9.4051986000000004E-2</v>
      </c>
      <c r="J62" s="91">
        <f t="shared" si="0"/>
        <v>4.4096061095471022E-4</v>
      </c>
      <c r="K62" s="91">
        <f>I62/'סכום נכסי הקרן'!$C$42</f>
        <v>-9.7302952006828883E-7</v>
      </c>
    </row>
    <row r="63" spans="2:11">
      <c r="B63" s="86" t="s">
        <v>1569</v>
      </c>
      <c r="C63" s="87" t="s">
        <v>1571</v>
      </c>
      <c r="D63" s="88" t="s">
        <v>458</v>
      </c>
      <c r="E63" s="88" t="s">
        <v>125</v>
      </c>
      <c r="F63" s="97">
        <v>44958</v>
      </c>
      <c r="G63" s="90">
        <v>4373.40708</v>
      </c>
      <c r="H63" s="98">
        <v>-5.5955769999999996</v>
      </c>
      <c r="I63" s="90">
        <v>-0.24471734699999997</v>
      </c>
      <c r="J63" s="91">
        <f t="shared" si="0"/>
        <v>1.147351751236128E-3</v>
      </c>
      <c r="K63" s="91">
        <f>I63/'סכום נכסי הקרן'!$C$42</f>
        <v>-2.5317615590147651E-6</v>
      </c>
    </row>
    <row r="64" spans="2:11">
      <c r="B64" s="86" t="s">
        <v>1572</v>
      </c>
      <c r="C64" s="87" t="s">
        <v>1573</v>
      </c>
      <c r="D64" s="88" t="s">
        <v>458</v>
      </c>
      <c r="E64" s="88" t="s">
        <v>125</v>
      </c>
      <c r="F64" s="97">
        <v>44903</v>
      </c>
      <c r="G64" s="90">
        <v>6076.8630000000003</v>
      </c>
      <c r="H64" s="98">
        <v>-6.2626980000000003</v>
      </c>
      <c r="I64" s="90">
        <v>-0.38057555900000001</v>
      </c>
      <c r="J64" s="91">
        <f t="shared" si="0"/>
        <v>1.784319908046071E-3</v>
      </c>
      <c r="K64" s="91">
        <f>I64/'סכום נכסי הקרן'!$C$42</f>
        <v>-3.9373039238479311E-6</v>
      </c>
    </row>
    <row r="65" spans="2:11">
      <c r="B65" s="86" t="s">
        <v>1574</v>
      </c>
      <c r="C65" s="87" t="s">
        <v>1575</v>
      </c>
      <c r="D65" s="88" t="s">
        <v>458</v>
      </c>
      <c r="E65" s="88" t="s">
        <v>125</v>
      </c>
      <c r="F65" s="97">
        <v>44958</v>
      </c>
      <c r="G65" s="90">
        <v>2734.58835</v>
      </c>
      <c r="H65" s="98">
        <v>-5.5488939999999998</v>
      </c>
      <c r="I65" s="90">
        <v>-0.15173941700000002</v>
      </c>
      <c r="J65" s="91">
        <f t="shared" si="0"/>
        <v>7.114268275656778E-4</v>
      </c>
      <c r="K65" s="91">
        <f>I65/'סכום נכסי הקרן'!$C$42</f>
        <v>-1.5698438531532121E-6</v>
      </c>
    </row>
    <row r="66" spans="2:11">
      <c r="B66" s="86" t="s">
        <v>1576</v>
      </c>
      <c r="C66" s="87" t="s">
        <v>1577</v>
      </c>
      <c r="D66" s="88" t="s">
        <v>458</v>
      </c>
      <c r="E66" s="88" t="s">
        <v>125</v>
      </c>
      <c r="F66" s="97">
        <v>44958</v>
      </c>
      <c r="G66" s="90">
        <v>2248.6381110000002</v>
      </c>
      <c r="H66" s="98">
        <v>-5.5395630000000002</v>
      </c>
      <c r="I66" s="90">
        <v>-0.124564719</v>
      </c>
      <c r="J66" s="91">
        <f t="shared" si="0"/>
        <v>5.8401887009214032E-4</v>
      </c>
      <c r="K66" s="91">
        <f>I66/'סכום נכסי הקרן'!$C$42</f>
        <v>-1.2887037679992344E-6</v>
      </c>
    </row>
    <row r="67" spans="2:11">
      <c r="B67" s="86" t="s">
        <v>1578</v>
      </c>
      <c r="C67" s="87" t="s">
        <v>1579</v>
      </c>
      <c r="D67" s="88" t="s">
        <v>458</v>
      </c>
      <c r="E67" s="88" t="s">
        <v>125</v>
      </c>
      <c r="F67" s="97">
        <v>44907</v>
      </c>
      <c r="G67" s="90">
        <v>607.79376000000002</v>
      </c>
      <c r="H67" s="98">
        <v>-6.2827580000000003</v>
      </c>
      <c r="I67" s="90">
        <v>-3.8186210000000005E-2</v>
      </c>
      <c r="J67" s="91">
        <f t="shared" si="0"/>
        <v>1.7903518264510509E-4</v>
      </c>
      <c r="K67" s="91">
        <f>I67/'סכום נכסי הקרן'!$C$42</f>
        <v>-3.9506140348303642E-7</v>
      </c>
    </row>
    <row r="68" spans="2:11">
      <c r="B68" s="86" t="s">
        <v>1578</v>
      </c>
      <c r="C68" s="87" t="s">
        <v>1580</v>
      </c>
      <c r="D68" s="88" t="s">
        <v>458</v>
      </c>
      <c r="E68" s="88" t="s">
        <v>125</v>
      </c>
      <c r="F68" s="97">
        <v>44907</v>
      </c>
      <c r="G68" s="90">
        <v>2074.3040639999999</v>
      </c>
      <c r="H68" s="98">
        <v>-6.2827580000000003</v>
      </c>
      <c r="I68" s="90">
        <v>-0.13032349900000001</v>
      </c>
      <c r="J68" s="91">
        <f t="shared" si="0"/>
        <v>6.1101877998403532E-4</v>
      </c>
      <c r="K68" s="91">
        <f>I68/'סכום נכסי הקרן'!$C$42</f>
        <v>-1.3482821264995949E-6</v>
      </c>
    </row>
    <row r="69" spans="2:11">
      <c r="B69" s="86" t="s">
        <v>1581</v>
      </c>
      <c r="C69" s="87" t="s">
        <v>1582</v>
      </c>
      <c r="D69" s="88" t="s">
        <v>458</v>
      </c>
      <c r="E69" s="88" t="s">
        <v>125</v>
      </c>
      <c r="F69" s="97">
        <v>44963</v>
      </c>
      <c r="G69" s="90">
        <v>2735.7972749999999</v>
      </c>
      <c r="H69" s="98">
        <v>-5.4761220000000002</v>
      </c>
      <c r="I69" s="90">
        <v>-0.149815592</v>
      </c>
      <c r="J69" s="91">
        <f t="shared" si="0"/>
        <v>7.0240701752817417E-4</v>
      </c>
      <c r="K69" s="91">
        <f>I69/'סכום נכסי הקרן'!$C$42</f>
        <v>-1.5499406209509128E-6</v>
      </c>
    </row>
    <row r="70" spans="2:11">
      <c r="B70" s="86" t="s">
        <v>1583</v>
      </c>
      <c r="C70" s="87" t="s">
        <v>1584</v>
      </c>
      <c r="D70" s="88" t="s">
        <v>458</v>
      </c>
      <c r="E70" s="88" t="s">
        <v>125</v>
      </c>
      <c r="F70" s="97">
        <v>44894</v>
      </c>
      <c r="G70" s="90">
        <v>2432.1779999999999</v>
      </c>
      <c r="H70" s="98">
        <v>-6.2759939999999999</v>
      </c>
      <c r="I70" s="90">
        <v>-0.15264334800000001</v>
      </c>
      <c r="J70" s="91">
        <f t="shared" si="0"/>
        <v>7.1566488763195749E-4</v>
      </c>
      <c r="K70" s="91">
        <f>I70/'סכום נכסי הקרן'!$C$42</f>
        <v>-1.5791956125844786E-6</v>
      </c>
    </row>
    <row r="71" spans="2:11">
      <c r="B71" s="86" t="s">
        <v>1585</v>
      </c>
      <c r="C71" s="87" t="s">
        <v>1586</v>
      </c>
      <c r="D71" s="88" t="s">
        <v>458</v>
      </c>
      <c r="E71" s="88" t="s">
        <v>125</v>
      </c>
      <c r="F71" s="97">
        <v>44903</v>
      </c>
      <c r="G71" s="90">
        <v>3040.6702500000001</v>
      </c>
      <c r="H71" s="98">
        <v>-6.1844599999999996</v>
      </c>
      <c r="I71" s="90">
        <v>-0.18804902999999998</v>
      </c>
      <c r="J71" s="91">
        <f t="shared" si="0"/>
        <v>8.81663627584011E-4</v>
      </c>
      <c r="K71" s="91">
        <f>I71/'סכום נכסי הקרן'!$C$42</f>
        <v>-1.9454906290889724E-6</v>
      </c>
    </row>
    <row r="72" spans="2:11">
      <c r="B72" s="86" t="s">
        <v>1587</v>
      </c>
      <c r="C72" s="87" t="s">
        <v>1588</v>
      </c>
      <c r="D72" s="88" t="s">
        <v>458</v>
      </c>
      <c r="E72" s="88" t="s">
        <v>125</v>
      </c>
      <c r="F72" s="97">
        <v>44902</v>
      </c>
      <c r="G72" s="90">
        <v>1338.0919200000001</v>
      </c>
      <c r="H72" s="98">
        <v>-6.2131920000000003</v>
      </c>
      <c r="I72" s="90">
        <v>-8.3138219999999999E-2</v>
      </c>
      <c r="J72" s="91">
        <f t="shared" si="0"/>
        <v>3.897916656952582E-4</v>
      </c>
      <c r="K72" s="91">
        <f>I72/'סכום נכסי הקרן'!$C$42</f>
        <v>-8.6011944825845364E-7</v>
      </c>
    </row>
    <row r="73" spans="2:11">
      <c r="B73" s="86" t="s">
        <v>1587</v>
      </c>
      <c r="C73" s="87" t="s">
        <v>1589</v>
      </c>
      <c r="D73" s="88" t="s">
        <v>458</v>
      </c>
      <c r="E73" s="88" t="s">
        <v>125</v>
      </c>
      <c r="F73" s="97">
        <v>44902</v>
      </c>
      <c r="G73" s="90">
        <v>2244.0767999999998</v>
      </c>
      <c r="H73" s="98">
        <v>-6.2131920000000003</v>
      </c>
      <c r="I73" s="90">
        <v>-0.13942879999999999</v>
      </c>
      <c r="J73" s="91">
        <f t="shared" si="0"/>
        <v>6.537087779590544E-4</v>
      </c>
      <c r="K73" s="91">
        <f>I73/'סכום נכסי הקרן'!$C$42</f>
        <v>-1.4424824410161568E-6</v>
      </c>
    </row>
    <row r="74" spans="2:11">
      <c r="B74" s="86" t="s">
        <v>1590</v>
      </c>
      <c r="C74" s="87" t="s">
        <v>1591</v>
      </c>
      <c r="D74" s="88" t="s">
        <v>458</v>
      </c>
      <c r="E74" s="88" t="s">
        <v>125</v>
      </c>
      <c r="F74" s="97">
        <v>44963</v>
      </c>
      <c r="G74" s="90">
        <v>2433.6107999999999</v>
      </c>
      <c r="H74" s="98">
        <v>-5.3984969999999999</v>
      </c>
      <c r="I74" s="90">
        <v>-0.131378415</v>
      </c>
      <c r="J74" s="91">
        <f t="shared" si="0"/>
        <v>6.1596472981082461E-4</v>
      </c>
      <c r="K74" s="91">
        <f>I74/'סכום נכסי הקרן'!$C$42</f>
        <v>-1.359195924845037E-6</v>
      </c>
    </row>
    <row r="75" spans="2:11">
      <c r="B75" s="86" t="s">
        <v>1592</v>
      </c>
      <c r="C75" s="87" t="s">
        <v>1593</v>
      </c>
      <c r="D75" s="88" t="s">
        <v>458</v>
      </c>
      <c r="E75" s="88" t="s">
        <v>125</v>
      </c>
      <c r="F75" s="97">
        <v>44894</v>
      </c>
      <c r="G75" s="90">
        <v>831.31384000000003</v>
      </c>
      <c r="H75" s="98">
        <v>-6.2134239999999998</v>
      </c>
      <c r="I75" s="90">
        <v>-5.1653049999999999E-2</v>
      </c>
      <c r="J75" s="91">
        <f t="shared" si="0"/>
        <v>2.4217415765866117E-4</v>
      </c>
      <c r="K75" s="91">
        <f>I75/'סכום נכסי הקרן'!$C$42</f>
        <v>-5.3438470136678793E-7</v>
      </c>
    </row>
    <row r="76" spans="2:11">
      <c r="B76" s="86" t="s">
        <v>1594</v>
      </c>
      <c r="C76" s="87" t="s">
        <v>1595</v>
      </c>
      <c r="D76" s="88" t="s">
        <v>458</v>
      </c>
      <c r="E76" s="88" t="s">
        <v>125</v>
      </c>
      <c r="F76" s="97">
        <v>44902</v>
      </c>
      <c r="G76" s="90">
        <v>3042.0134999999996</v>
      </c>
      <c r="H76" s="98">
        <v>-6.1819249999999997</v>
      </c>
      <c r="I76" s="90">
        <v>-0.188055</v>
      </c>
      <c r="J76" s="91">
        <f t="shared" ref="J76:J139" si="1">IFERROR(I76/$I$11,0)</f>
        <v>8.8169161779409983E-4</v>
      </c>
      <c r="K76" s="91">
        <f>I76/'סכום נכסי הקרן'!$C$42</f>
        <v>-1.9455523926569932E-6</v>
      </c>
    </row>
    <row r="77" spans="2:11">
      <c r="B77" s="86" t="s">
        <v>1596</v>
      </c>
      <c r="C77" s="87" t="s">
        <v>1597</v>
      </c>
      <c r="D77" s="88" t="s">
        <v>458</v>
      </c>
      <c r="E77" s="88" t="s">
        <v>125</v>
      </c>
      <c r="F77" s="97">
        <v>44894</v>
      </c>
      <c r="G77" s="90">
        <v>7607.2725</v>
      </c>
      <c r="H77" s="98">
        <v>-6.1821659999999996</v>
      </c>
      <c r="I77" s="90">
        <v>-0.47029421300000002</v>
      </c>
      <c r="J77" s="91">
        <f t="shared" si="1"/>
        <v>2.2049637898443166E-3</v>
      </c>
      <c r="K77" s="91">
        <f>I77/'סכום נכסי הקרן'!$C$42</f>
        <v>-4.8655022804758589E-6</v>
      </c>
    </row>
    <row r="78" spans="2:11">
      <c r="B78" s="86" t="s">
        <v>1598</v>
      </c>
      <c r="C78" s="87" t="s">
        <v>1599</v>
      </c>
      <c r="D78" s="88" t="s">
        <v>458</v>
      </c>
      <c r="E78" s="88" t="s">
        <v>125</v>
      </c>
      <c r="F78" s="97">
        <v>44882</v>
      </c>
      <c r="G78" s="90">
        <v>2435.7600000000002</v>
      </c>
      <c r="H78" s="98">
        <v>-6.1616669999999996</v>
      </c>
      <c r="I78" s="90">
        <v>-0.150083412</v>
      </c>
      <c r="J78" s="91">
        <f t="shared" si="1"/>
        <v>7.0366268554592219E-4</v>
      </c>
      <c r="K78" s="91">
        <f>I78/'סכום נכסי הקרן'!$C$42</f>
        <v>-1.5527113946171349E-6</v>
      </c>
    </row>
    <row r="79" spans="2:11">
      <c r="B79" s="86" t="s">
        <v>1600</v>
      </c>
      <c r="C79" s="87" t="s">
        <v>1601</v>
      </c>
      <c r="D79" s="88" t="s">
        <v>458</v>
      </c>
      <c r="E79" s="88" t="s">
        <v>125</v>
      </c>
      <c r="F79" s="97">
        <v>44882</v>
      </c>
      <c r="G79" s="90">
        <v>3653.64</v>
      </c>
      <c r="H79" s="98">
        <v>-6.1616669999999996</v>
      </c>
      <c r="I79" s="90">
        <v>-0.22512511800000001</v>
      </c>
      <c r="J79" s="91">
        <f t="shared" si="1"/>
        <v>1.0554940283188834E-3</v>
      </c>
      <c r="K79" s="91">
        <f>I79/'סכום נכסי הקרן'!$C$42</f>
        <v>-2.3290670919257024E-6</v>
      </c>
    </row>
    <row r="80" spans="2:11">
      <c r="B80" s="86" t="s">
        <v>1602</v>
      </c>
      <c r="C80" s="87" t="s">
        <v>1603</v>
      </c>
      <c r="D80" s="88" t="s">
        <v>458</v>
      </c>
      <c r="E80" s="88" t="s">
        <v>125</v>
      </c>
      <c r="F80" s="97">
        <v>44963</v>
      </c>
      <c r="G80" s="90">
        <v>3775.4279999999999</v>
      </c>
      <c r="H80" s="98">
        <v>-5.3054990000000002</v>
      </c>
      <c r="I80" s="90">
        <v>-0.200305284</v>
      </c>
      <c r="J80" s="91">
        <f t="shared" si="1"/>
        <v>9.3912679749364077E-4</v>
      </c>
      <c r="K80" s="91">
        <f>I80/'סכום נכסי הקרן'!$C$42</f>
        <v>-2.0722896203134112E-6</v>
      </c>
    </row>
    <row r="81" spans="2:11">
      <c r="B81" s="86" t="s">
        <v>1604</v>
      </c>
      <c r="C81" s="87" t="s">
        <v>1605</v>
      </c>
      <c r="D81" s="88" t="s">
        <v>458</v>
      </c>
      <c r="E81" s="88" t="s">
        <v>125</v>
      </c>
      <c r="F81" s="97">
        <v>44943</v>
      </c>
      <c r="G81" s="90">
        <v>3660.0876000000003</v>
      </c>
      <c r="H81" s="98">
        <v>-6.0165389999999999</v>
      </c>
      <c r="I81" s="90">
        <v>-0.220210614</v>
      </c>
      <c r="J81" s="91">
        <f t="shared" si="1"/>
        <v>1.0324524873738642E-3</v>
      </c>
      <c r="K81" s="91">
        <f>I81/'סכום נכסי הקרן'!$C$42</f>
        <v>-2.2782233227309328E-6</v>
      </c>
    </row>
    <row r="82" spans="2:11">
      <c r="B82" s="86" t="s">
        <v>1604</v>
      </c>
      <c r="C82" s="87" t="s">
        <v>1606</v>
      </c>
      <c r="D82" s="88" t="s">
        <v>458</v>
      </c>
      <c r="E82" s="88" t="s">
        <v>125</v>
      </c>
      <c r="F82" s="97">
        <v>44943</v>
      </c>
      <c r="G82" s="90">
        <v>937.70586000000014</v>
      </c>
      <c r="H82" s="98">
        <v>-6.0165389999999999</v>
      </c>
      <c r="I82" s="90">
        <v>-5.6417443000000005E-2</v>
      </c>
      <c r="J82" s="91">
        <f t="shared" si="1"/>
        <v>2.6451190657241982E-4</v>
      </c>
      <c r="K82" s="91">
        <f>I82/'סכום נכסי הקרן'!$C$42</f>
        <v>-5.8367547375097474E-7</v>
      </c>
    </row>
    <row r="83" spans="2:11">
      <c r="B83" s="86" t="s">
        <v>1607</v>
      </c>
      <c r="C83" s="87" t="s">
        <v>1608</v>
      </c>
      <c r="D83" s="88" t="s">
        <v>458</v>
      </c>
      <c r="E83" s="88" t="s">
        <v>125</v>
      </c>
      <c r="F83" s="97">
        <v>44943</v>
      </c>
      <c r="G83" s="90">
        <v>1830.0438000000001</v>
      </c>
      <c r="H83" s="98">
        <v>-6.0165389999999999</v>
      </c>
      <c r="I83" s="90">
        <v>-0.110105307</v>
      </c>
      <c r="J83" s="91">
        <f t="shared" si="1"/>
        <v>5.1622624368693212E-4</v>
      </c>
      <c r="K83" s="91">
        <f>I83/'סכום נכסי הקרן'!$C$42</f>
        <v>-1.1391116613654664E-6</v>
      </c>
    </row>
    <row r="84" spans="2:11">
      <c r="B84" s="86" t="s">
        <v>1609</v>
      </c>
      <c r="C84" s="87" t="s">
        <v>1610</v>
      </c>
      <c r="D84" s="88" t="s">
        <v>458</v>
      </c>
      <c r="E84" s="88" t="s">
        <v>125</v>
      </c>
      <c r="F84" s="97">
        <v>44943</v>
      </c>
      <c r="G84" s="90">
        <v>1830.0438000000001</v>
      </c>
      <c r="H84" s="98">
        <v>-6.0165389999999999</v>
      </c>
      <c r="I84" s="90">
        <v>-0.110105307</v>
      </c>
      <c r="J84" s="91">
        <f t="shared" si="1"/>
        <v>5.1622624368693212E-4</v>
      </c>
      <c r="K84" s="91">
        <f>I84/'סכום נכסי הקרן'!$C$42</f>
        <v>-1.1391116613654664E-6</v>
      </c>
    </row>
    <row r="85" spans="2:11">
      <c r="B85" s="86" t="s">
        <v>1611</v>
      </c>
      <c r="C85" s="87" t="s">
        <v>1612</v>
      </c>
      <c r="D85" s="88" t="s">
        <v>458</v>
      </c>
      <c r="E85" s="88" t="s">
        <v>125</v>
      </c>
      <c r="F85" s="97">
        <v>44825</v>
      </c>
      <c r="G85" s="90">
        <v>610.73099999999999</v>
      </c>
      <c r="H85" s="98">
        <v>-5.9976539999999998</v>
      </c>
      <c r="I85" s="90">
        <v>-3.6629531999999999E-2</v>
      </c>
      <c r="J85" s="91">
        <f t="shared" si="1"/>
        <v>1.7173673302023741E-4</v>
      </c>
      <c r="K85" s="91">
        <f>I85/'סכום נכסי הקרן'!$C$42</f>
        <v>-3.7895654794876978E-7</v>
      </c>
    </row>
    <row r="86" spans="2:11">
      <c r="B86" s="86" t="s">
        <v>1613</v>
      </c>
      <c r="C86" s="87" t="s">
        <v>1614</v>
      </c>
      <c r="D86" s="88" t="s">
        <v>458</v>
      </c>
      <c r="E86" s="88" t="s">
        <v>125</v>
      </c>
      <c r="F86" s="97">
        <v>44943</v>
      </c>
      <c r="G86" s="90">
        <v>6412.6755000000003</v>
      </c>
      <c r="H86" s="98">
        <v>-5.8921799999999998</v>
      </c>
      <c r="I86" s="90">
        <v>-0.37784637399999998</v>
      </c>
      <c r="J86" s="91">
        <f t="shared" si="1"/>
        <v>1.7715241858482595E-3</v>
      </c>
      <c r="K86" s="91">
        <f>I86/'סכום נכסי הקרן'!$C$42</f>
        <v>-3.9090687139000249E-6</v>
      </c>
    </row>
    <row r="87" spans="2:11">
      <c r="B87" s="86" t="s">
        <v>1615</v>
      </c>
      <c r="C87" s="87" t="s">
        <v>1616</v>
      </c>
      <c r="D87" s="88" t="s">
        <v>458</v>
      </c>
      <c r="E87" s="88" t="s">
        <v>125</v>
      </c>
      <c r="F87" s="97">
        <v>44825</v>
      </c>
      <c r="G87" s="90">
        <v>2255.8390399999998</v>
      </c>
      <c r="H87" s="98">
        <v>-5.8796650000000001</v>
      </c>
      <c r="I87" s="90">
        <v>-0.13263577599999998</v>
      </c>
      <c r="J87" s="91">
        <f t="shared" si="1"/>
        <v>6.2185983844521983E-4</v>
      </c>
      <c r="K87" s="91">
        <f>I87/'סכום נכסי הקרן'!$C$42</f>
        <v>-1.3722041495770758E-6</v>
      </c>
    </row>
    <row r="88" spans="2:11">
      <c r="B88" s="86" t="s">
        <v>1615</v>
      </c>
      <c r="C88" s="87" t="s">
        <v>1617</v>
      </c>
      <c r="D88" s="88" t="s">
        <v>458</v>
      </c>
      <c r="E88" s="88" t="s">
        <v>125</v>
      </c>
      <c r="F88" s="97">
        <v>44825</v>
      </c>
      <c r="G88" s="90">
        <v>1222.8231599999999</v>
      </c>
      <c r="H88" s="98">
        <v>-5.8796650000000001</v>
      </c>
      <c r="I88" s="90">
        <v>-7.1897903999999999E-2</v>
      </c>
      <c r="J88" s="91">
        <f t="shared" si="1"/>
        <v>3.3709169814025088E-4</v>
      </c>
      <c r="K88" s="91">
        <f>I88/'סכום נכסי הקרן'!$C$42</f>
        <v>-7.438310023887842E-7</v>
      </c>
    </row>
    <row r="89" spans="2:11">
      <c r="B89" s="86" t="s">
        <v>1615</v>
      </c>
      <c r="C89" s="87" t="s">
        <v>1618</v>
      </c>
      <c r="D89" s="88" t="s">
        <v>458</v>
      </c>
      <c r="E89" s="88" t="s">
        <v>125</v>
      </c>
      <c r="F89" s="97">
        <v>44825</v>
      </c>
      <c r="G89" s="90">
        <v>522.14071000000001</v>
      </c>
      <c r="H89" s="98">
        <v>-5.8796650000000001</v>
      </c>
      <c r="I89" s="90">
        <v>-3.0700124000000002E-2</v>
      </c>
      <c r="J89" s="91">
        <f t="shared" si="1"/>
        <v>1.4393683760622941E-4</v>
      </c>
      <c r="K89" s="91">
        <f>I89/'סכום נכסי הקרן'!$C$42</f>
        <v>-3.1761293080782955E-7</v>
      </c>
    </row>
    <row r="90" spans="2:11">
      <c r="B90" s="86" t="s">
        <v>1619</v>
      </c>
      <c r="C90" s="87" t="s">
        <v>1620</v>
      </c>
      <c r="D90" s="88" t="s">
        <v>458</v>
      </c>
      <c r="E90" s="88" t="s">
        <v>125</v>
      </c>
      <c r="F90" s="97">
        <v>44886</v>
      </c>
      <c r="G90" s="90">
        <v>7400.2472280000002</v>
      </c>
      <c r="H90" s="98">
        <v>-5.696332</v>
      </c>
      <c r="I90" s="90">
        <v>-0.421542625</v>
      </c>
      <c r="J90" s="91">
        <f t="shared" si="1"/>
        <v>1.9763930712048154E-3</v>
      </c>
      <c r="K90" s="91">
        <f>I90/'סכום נכסי הקרן'!$C$42</f>
        <v>-4.3611351076847711E-6</v>
      </c>
    </row>
    <row r="91" spans="2:11">
      <c r="B91" s="86" t="s">
        <v>1621</v>
      </c>
      <c r="C91" s="87" t="s">
        <v>1622</v>
      </c>
      <c r="D91" s="88" t="s">
        <v>458</v>
      </c>
      <c r="E91" s="88" t="s">
        <v>125</v>
      </c>
      <c r="F91" s="97">
        <v>44825</v>
      </c>
      <c r="G91" s="90">
        <v>1975.65158</v>
      </c>
      <c r="H91" s="98">
        <v>-5.7836049999999997</v>
      </c>
      <c r="I91" s="90">
        <v>-0.11426388400000001</v>
      </c>
      <c r="J91" s="91">
        <f t="shared" si="1"/>
        <v>5.3572363797504648E-4</v>
      </c>
      <c r="K91" s="91">
        <f>I91/'סכום נכסי הקרן'!$C$42</f>
        <v>-1.1821348696417599E-6</v>
      </c>
    </row>
    <row r="92" spans="2:11">
      <c r="B92" s="86" t="s">
        <v>1621</v>
      </c>
      <c r="C92" s="87" t="s">
        <v>1623</v>
      </c>
      <c r="D92" s="88" t="s">
        <v>458</v>
      </c>
      <c r="E92" s="88" t="s">
        <v>125</v>
      </c>
      <c r="F92" s="97">
        <v>44825</v>
      </c>
      <c r="G92" s="90">
        <v>5201.7177149999998</v>
      </c>
      <c r="H92" s="98">
        <v>-5.7836049999999997</v>
      </c>
      <c r="I92" s="90">
        <v>-0.30084680699999999</v>
      </c>
      <c r="J92" s="91">
        <f t="shared" si="1"/>
        <v>1.4105134560209475E-3</v>
      </c>
      <c r="K92" s="91">
        <f>I92/'סכום נכסי הקרן'!$C$42</f>
        <v>-3.1124576596318456E-6</v>
      </c>
    </row>
    <row r="93" spans="2:11">
      <c r="B93" s="86" t="s">
        <v>1624</v>
      </c>
      <c r="C93" s="87" t="s">
        <v>1625</v>
      </c>
      <c r="D93" s="88" t="s">
        <v>458</v>
      </c>
      <c r="E93" s="88" t="s">
        <v>125</v>
      </c>
      <c r="F93" s="97">
        <v>44887</v>
      </c>
      <c r="G93" s="90">
        <v>90561.651439999987</v>
      </c>
      <c r="H93" s="98">
        <v>-5.5612750000000002</v>
      </c>
      <c r="I93" s="90">
        <v>-5.0363826859999996</v>
      </c>
      <c r="J93" s="91">
        <f t="shared" si="1"/>
        <v>2.3612966410090312E-2</v>
      </c>
      <c r="K93" s="91">
        <f>I93/'סכום נכסי הקרן'!$C$42</f>
        <v>-5.2104684188580758E-5</v>
      </c>
    </row>
    <row r="94" spans="2:11">
      <c r="B94" s="86" t="s">
        <v>1624</v>
      </c>
      <c r="C94" s="87" t="s">
        <v>1626</v>
      </c>
      <c r="D94" s="88" t="s">
        <v>458</v>
      </c>
      <c r="E94" s="88" t="s">
        <v>125</v>
      </c>
      <c r="F94" s="97">
        <v>44887</v>
      </c>
      <c r="G94" s="90">
        <v>1224.6858</v>
      </c>
      <c r="H94" s="98">
        <v>-5.5612750000000002</v>
      </c>
      <c r="I94" s="90">
        <v>-6.8108147999999993E-2</v>
      </c>
      <c r="J94" s="91">
        <f t="shared" si="1"/>
        <v>3.1932351277594306E-4</v>
      </c>
      <c r="K94" s="91">
        <f>I94/'סכום נכסי הקרן'!$C$42</f>
        <v>-7.046234894091442E-7</v>
      </c>
    </row>
    <row r="95" spans="2:11">
      <c r="B95" s="86" t="s">
        <v>1627</v>
      </c>
      <c r="C95" s="87" t="s">
        <v>1628</v>
      </c>
      <c r="D95" s="88" t="s">
        <v>458</v>
      </c>
      <c r="E95" s="88" t="s">
        <v>125</v>
      </c>
      <c r="F95" s="97">
        <v>44886</v>
      </c>
      <c r="G95" s="90">
        <v>1412.46</v>
      </c>
      <c r="H95" s="98">
        <v>-5.5356240000000003</v>
      </c>
      <c r="I95" s="90">
        <v>-7.8188472000000009E-2</v>
      </c>
      <c r="J95" s="91">
        <f t="shared" si="1"/>
        <v>3.665848840526903E-4</v>
      </c>
      <c r="K95" s="91">
        <f>I95/'סכום נכסי הקרן'!$C$42</f>
        <v>-8.0891105675357925E-7</v>
      </c>
    </row>
    <row r="96" spans="2:11">
      <c r="B96" s="86" t="s">
        <v>1629</v>
      </c>
      <c r="C96" s="87" t="s">
        <v>1630</v>
      </c>
      <c r="D96" s="88" t="s">
        <v>458</v>
      </c>
      <c r="E96" s="88" t="s">
        <v>125</v>
      </c>
      <c r="F96" s="97">
        <v>44887</v>
      </c>
      <c r="G96" s="90">
        <v>3063.95325</v>
      </c>
      <c r="H96" s="98">
        <v>-5.5941349999999996</v>
      </c>
      <c r="I96" s="90">
        <v>-0.171401685</v>
      </c>
      <c r="J96" s="91">
        <f t="shared" si="1"/>
        <v>8.0361292675166672E-4</v>
      </c>
      <c r="K96" s="91">
        <f>I96/'סכום נכסי הקרן'!$C$42</f>
        <v>-1.7732629196628129E-6</v>
      </c>
    </row>
    <row r="97" spans="2:11">
      <c r="B97" s="86" t="s">
        <v>1631</v>
      </c>
      <c r="C97" s="87" t="s">
        <v>1632</v>
      </c>
      <c r="D97" s="88" t="s">
        <v>458</v>
      </c>
      <c r="E97" s="88" t="s">
        <v>125</v>
      </c>
      <c r="F97" s="97">
        <v>44886</v>
      </c>
      <c r="G97" s="90">
        <v>79334.152170000001</v>
      </c>
      <c r="H97" s="98">
        <v>-5.44313</v>
      </c>
      <c r="I97" s="90">
        <v>-4.3182608799999995</v>
      </c>
      <c r="J97" s="91">
        <f t="shared" si="1"/>
        <v>2.024606855092485E-2</v>
      </c>
      <c r="K97" s="91">
        <f>I97/'סכום נכסי הקרן'!$C$42</f>
        <v>-4.4675242813012645E-5</v>
      </c>
    </row>
    <row r="98" spans="2:11">
      <c r="B98" s="86" t="s">
        <v>1633</v>
      </c>
      <c r="C98" s="87" t="s">
        <v>1634</v>
      </c>
      <c r="D98" s="88" t="s">
        <v>458</v>
      </c>
      <c r="E98" s="88" t="s">
        <v>125</v>
      </c>
      <c r="F98" s="97">
        <v>44964</v>
      </c>
      <c r="G98" s="90">
        <v>68022.554262000005</v>
      </c>
      <c r="H98" s="98">
        <v>-4.55396</v>
      </c>
      <c r="I98" s="90">
        <v>-3.0977199049999999</v>
      </c>
      <c r="J98" s="91">
        <f t="shared" si="1"/>
        <v>1.4523589771675494E-2</v>
      </c>
      <c r="K98" s="91">
        <f>I98/'סכום נכסי הקרן'!$C$42</f>
        <v>-3.2047945404025119E-5</v>
      </c>
    </row>
    <row r="99" spans="2:11">
      <c r="B99" s="86" t="s">
        <v>1635</v>
      </c>
      <c r="C99" s="87" t="s">
        <v>1636</v>
      </c>
      <c r="D99" s="88" t="s">
        <v>458</v>
      </c>
      <c r="E99" s="88" t="s">
        <v>125</v>
      </c>
      <c r="F99" s="97">
        <v>44964</v>
      </c>
      <c r="G99" s="90">
        <v>921.767246</v>
      </c>
      <c r="H99" s="98">
        <v>-4.5509069999999996</v>
      </c>
      <c r="I99" s="90">
        <v>-4.1948766999999998E-2</v>
      </c>
      <c r="J99" s="91">
        <f t="shared" si="1"/>
        <v>1.9667584611256144E-4</v>
      </c>
      <c r="K99" s="91">
        <f>I99/'סכום נכסי הקרן'!$C$42</f>
        <v>-4.3398752495738334E-7</v>
      </c>
    </row>
    <row r="100" spans="2:11">
      <c r="B100" s="86" t="s">
        <v>1637</v>
      </c>
      <c r="C100" s="87" t="s">
        <v>1638</v>
      </c>
      <c r="D100" s="88" t="s">
        <v>458</v>
      </c>
      <c r="E100" s="88" t="s">
        <v>125</v>
      </c>
      <c r="F100" s="97">
        <v>44964</v>
      </c>
      <c r="G100" s="90">
        <v>1226.94246</v>
      </c>
      <c r="H100" s="98">
        <v>-4.5173310000000004</v>
      </c>
      <c r="I100" s="90">
        <v>-5.5425054000000001E-2</v>
      </c>
      <c r="J100" s="91">
        <f t="shared" si="1"/>
        <v>2.5985911317213229E-4</v>
      </c>
      <c r="K100" s="91">
        <f>I100/'סכום נכסי הקרן'!$C$42</f>
        <v>-5.7340855825605839E-7</v>
      </c>
    </row>
    <row r="101" spans="2:11">
      <c r="B101" s="86" t="s">
        <v>1637</v>
      </c>
      <c r="C101" s="87" t="s">
        <v>1639</v>
      </c>
      <c r="D101" s="88" t="s">
        <v>458</v>
      </c>
      <c r="E101" s="88" t="s">
        <v>125</v>
      </c>
      <c r="F101" s="97">
        <v>44964</v>
      </c>
      <c r="G101" s="90">
        <v>1131.71912</v>
      </c>
      <c r="H101" s="98">
        <v>-4.5173310000000004</v>
      </c>
      <c r="I101" s="90">
        <v>-5.1123500000000009E-2</v>
      </c>
      <c r="J101" s="91">
        <f t="shared" si="1"/>
        <v>2.3969137445054196E-4</v>
      </c>
      <c r="K101" s="91">
        <f>I101/'סכום נכסי הקרן'!$C$42</f>
        <v>-5.289061590811189E-7</v>
      </c>
    </row>
    <row r="102" spans="2:11">
      <c r="B102" s="86" t="s">
        <v>1640</v>
      </c>
      <c r="C102" s="87" t="s">
        <v>1641</v>
      </c>
      <c r="D102" s="88" t="s">
        <v>458</v>
      </c>
      <c r="E102" s="88" t="s">
        <v>125</v>
      </c>
      <c r="F102" s="97">
        <v>44964</v>
      </c>
      <c r="G102" s="90">
        <v>2149.4059649999999</v>
      </c>
      <c r="H102" s="98">
        <v>-4.4127720000000004</v>
      </c>
      <c r="I102" s="90">
        <v>-9.4848391000000004E-2</v>
      </c>
      <c r="J102" s="91">
        <f t="shared" si="1"/>
        <v>4.4469453779988479E-4</v>
      </c>
      <c r="K102" s="91">
        <f>I102/'סכום נכסי הקרן'!$C$42</f>
        <v>-9.8126885246186517E-7</v>
      </c>
    </row>
    <row r="103" spans="2:11">
      <c r="B103" s="86" t="s">
        <v>1642</v>
      </c>
      <c r="C103" s="87" t="s">
        <v>1643</v>
      </c>
      <c r="D103" s="88" t="s">
        <v>458</v>
      </c>
      <c r="E103" s="88" t="s">
        <v>125</v>
      </c>
      <c r="F103" s="97">
        <v>44937</v>
      </c>
      <c r="G103" s="90">
        <v>1756.5716</v>
      </c>
      <c r="H103" s="98">
        <v>-5.1493679999999999</v>
      </c>
      <c r="I103" s="90">
        <v>-9.0452340999999992E-2</v>
      </c>
      <c r="J103" s="91">
        <f t="shared" si="1"/>
        <v>4.2408375671773455E-4</v>
      </c>
      <c r="K103" s="91">
        <f>I103/'סכום נכסי הקרן'!$C$42</f>
        <v>-9.3578883015062748E-7</v>
      </c>
    </row>
    <row r="104" spans="2:11">
      <c r="B104" s="86" t="s">
        <v>1644</v>
      </c>
      <c r="C104" s="87" t="s">
        <v>1645</v>
      </c>
      <c r="D104" s="88" t="s">
        <v>458</v>
      </c>
      <c r="E104" s="88" t="s">
        <v>125</v>
      </c>
      <c r="F104" s="97">
        <v>44956</v>
      </c>
      <c r="G104" s="90">
        <v>2764.4084999999995</v>
      </c>
      <c r="H104" s="98">
        <v>-4.4206649999999996</v>
      </c>
      <c r="I104" s="90">
        <v>-0.122205227</v>
      </c>
      <c r="J104" s="91">
        <f t="shared" si="1"/>
        <v>5.7295644517042993E-4</v>
      </c>
      <c r="K104" s="91">
        <f>I104/'סכום נכסי הקרן'!$C$42</f>
        <v>-1.2642932747602617E-6</v>
      </c>
    </row>
    <row r="105" spans="2:11">
      <c r="B105" s="86" t="s">
        <v>1646</v>
      </c>
      <c r="C105" s="87" t="s">
        <v>1647</v>
      </c>
      <c r="D105" s="88" t="s">
        <v>458</v>
      </c>
      <c r="E105" s="88" t="s">
        <v>125</v>
      </c>
      <c r="F105" s="97">
        <v>44956</v>
      </c>
      <c r="G105" s="90">
        <v>1228.626</v>
      </c>
      <c r="H105" s="98">
        <v>-4.4206649999999996</v>
      </c>
      <c r="I105" s="90">
        <v>-5.4313434000000001E-2</v>
      </c>
      <c r="J105" s="91">
        <f t="shared" si="1"/>
        <v>2.5464730792275169E-4</v>
      </c>
      <c r="K105" s="91">
        <f>I105/'סכום נכסי הקרן'!$C$42</f>
        <v>-5.6190811981663716E-7</v>
      </c>
    </row>
    <row r="106" spans="2:11">
      <c r="B106" s="86" t="s">
        <v>1648</v>
      </c>
      <c r="C106" s="87" t="s">
        <v>1649</v>
      </c>
      <c r="D106" s="88" t="s">
        <v>458</v>
      </c>
      <c r="E106" s="88" t="s">
        <v>125</v>
      </c>
      <c r="F106" s="97">
        <v>44957</v>
      </c>
      <c r="G106" s="90">
        <v>9527.4035999999996</v>
      </c>
      <c r="H106" s="98">
        <v>-4.3546440000000004</v>
      </c>
      <c r="I106" s="90">
        <v>-0.414884529</v>
      </c>
      <c r="J106" s="91">
        <f t="shared" si="1"/>
        <v>1.9451767385698499E-3</v>
      </c>
      <c r="K106" s="91">
        <f>I106/'סכום נכסי הקרן'!$C$42</f>
        <v>-4.2922527349568993E-6</v>
      </c>
    </row>
    <row r="107" spans="2:11">
      <c r="B107" s="86" t="s">
        <v>1650</v>
      </c>
      <c r="C107" s="87" t="s">
        <v>1651</v>
      </c>
      <c r="D107" s="88" t="s">
        <v>458</v>
      </c>
      <c r="E107" s="88" t="s">
        <v>125</v>
      </c>
      <c r="F107" s="97">
        <v>44964</v>
      </c>
      <c r="G107" s="90">
        <v>1049.8488</v>
      </c>
      <c r="H107" s="98">
        <v>-4.31846</v>
      </c>
      <c r="I107" s="90">
        <v>-4.5337300999999997E-2</v>
      </c>
      <c r="J107" s="91">
        <f t="shared" si="1"/>
        <v>2.125629111967672E-4</v>
      </c>
      <c r="K107" s="91">
        <f>I107/'סכום נכסי הקרן'!$C$42</f>
        <v>-4.6904413303108286E-7</v>
      </c>
    </row>
    <row r="108" spans="2:11">
      <c r="B108" s="86" t="s">
        <v>1652</v>
      </c>
      <c r="C108" s="87" t="s">
        <v>1653</v>
      </c>
      <c r="D108" s="88" t="s">
        <v>458</v>
      </c>
      <c r="E108" s="88" t="s">
        <v>125</v>
      </c>
      <c r="F108" s="97">
        <v>44937</v>
      </c>
      <c r="G108" s="90">
        <v>1701.3948</v>
      </c>
      <c r="H108" s="98">
        <v>-5.0574810000000001</v>
      </c>
      <c r="I108" s="90">
        <v>-8.6047724000000006E-2</v>
      </c>
      <c r="J108" s="91">
        <f t="shared" si="1"/>
        <v>4.0343280944968329E-4</v>
      </c>
      <c r="K108" s="91">
        <f>I108/'סכום נכסי הקרן'!$C$42</f>
        <v>-8.9022017660199732E-7</v>
      </c>
    </row>
    <row r="109" spans="2:11">
      <c r="B109" s="86" t="s">
        <v>1654</v>
      </c>
      <c r="C109" s="87" t="s">
        <v>1655</v>
      </c>
      <c r="D109" s="88" t="s">
        <v>458</v>
      </c>
      <c r="E109" s="88" t="s">
        <v>125</v>
      </c>
      <c r="F109" s="97">
        <v>44956</v>
      </c>
      <c r="G109" s="90">
        <v>2828.7233099999999</v>
      </c>
      <c r="H109" s="98">
        <v>-4.3142209999999999</v>
      </c>
      <c r="I109" s="90">
        <v>-0.12203738800000001</v>
      </c>
      <c r="J109" s="91">
        <f t="shared" si="1"/>
        <v>5.7216953581179053E-4</v>
      </c>
      <c r="K109" s="91">
        <f>I109/'סכום נכסי הקרן'!$C$42</f>
        <v>-1.2625568701550604E-6</v>
      </c>
    </row>
    <row r="110" spans="2:11">
      <c r="B110" s="86" t="s">
        <v>1656</v>
      </c>
      <c r="C110" s="87" t="s">
        <v>1657</v>
      </c>
      <c r="D110" s="88" t="s">
        <v>458</v>
      </c>
      <c r="E110" s="88" t="s">
        <v>125</v>
      </c>
      <c r="F110" s="97">
        <v>44956</v>
      </c>
      <c r="G110" s="90">
        <v>2213.8479360000001</v>
      </c>
      <c r="H110" s="98">
        <v>-4.3111829999999998</v>
      </c>
      <c r="I110" s="90">
        <v>-9.5443045000000004E-2</v>
      </c>
      <c r="J110" s="91">
        <f t="shared" si="1"/>
        <v>4.4748255964077038E-4</v>
      </c>
      <c r="K110" s="91">
        <f>I110/'סכום נכסי הקרן'!$C$42</f>
        <v>-9.8742093835430647E-7</v>
      </c>
    </row>
    <row r="111" spans="2:11">
      <c r="B111" s="86" t="s">
        <v>1658</v>
      </c>
      <c r="C111" s="87" t="s">
        <v>1659</v>
      </c>
      <c r="D111" s="88" t="s">
        <v>458</v>
      </c>
      <c r="E111" s="88" t="s">
        <v>125</v>
      </c>
      <c r="F111" s="97">
        <v>44852</v>
      </c>
      <c r="G111" s="90">
        <v>2168.9009999999998</v>
      </c>
      <c r="H111" s="98">
        <v>-4.3928710000000004</v>
      </c>
      <c r="I111" s="90">
        <v>-9.5277021000000003E-2</v>
      </c>
      <c r="J111" s="91">
        <f t="shared" si="1"/>
        <v>4.4670415986861517E-4</v>
      </c>
      <c r="K111" s="91">
        <f>I111/'סכום נכסי הקרן'!$C$42</f>
        <v>-9.8570331111526211E-7</v>
      </c>
    </row>
    <row r="112" spans="2:11">
      <c r="B112" s="86" t="s">
        <v>1660</v>
      </c>
      <c r="C112" s="87" t="s">
        <v>1661</v>
      </c>
      <c r="D112" s="88" t="s">
        <v>458</v>
      </c>
      <c r="E112" s="88" t="s">
        <v>125</v>
      </c>
      <c r="F112" s="97">
        <v>44852</v>
      </c>
      <c r="G112" s="90">
        <v>1736.5013060000001</v>
      </c>
      <c r="H112" s="98">
        <v>-4.3506479999999996</v>
      </c>
      <c r="I112" s="90">
        <v>-7.5549061000000001E-2</v>
      </c>
      <c r="J112" s="91">
        <f t="shared" si="1"/>
        <v>3.5421006522514759E-4</v>
      </c>
      <c r="K112" s="91">
        <f>I112/'סכום נכסי הקרן'!$C$42</f>
        <v>-7.8160461775299321E-7</v>
      </c>
    </row>
    <row r="113" spans="2:11">
      <c r="B113" s="86" t="s">
        <v>1660</v>
      </c>
      <c r="C113" s="87" t="s">
        <v>1662</v>
      </c>
      <c r="D113" s="88" t="s">
        <v>458</v>
      </c>
      <c r="E113" s="88" t="s">
        <v>125</v>
      </c>
      <c r="F113" s="97">
        <v>44852</v>
      </c>
      <c r="G113" s="90">
        <v>1715.46984</v>
      </c>
      <c r="H113" s="98">
        <v>-4.3506479999999996</v>
      </c>
      <c r="I113" s="90">
        <v>-7.4634056000000004E-2</v>
      </c>
      <c r="J113" s="91">
        <f t="shared" si="1"/>
        <v>3.4992008496012041E-4</v>
      </c>
      <c r="K113" s="91">
        <f>I113/'סכום נכסי הקרן'!$C$42</f>
        <v>-7.721382905240277E-7</v>
      </c>
    </row>
    <row r="114" spans="2:11">
      <c r="B114" s="86" t="s">
        <v>1663</v>
      </c>
      <c r="C114" s="87" t="s">
        <v>1664</v>
      </c>
      <c r="D114" s="88" t="s">
        <v>458</v>
      </c>
      <c r="E114" s="88" t="s">
        <v>125</v>
      </c>
      <c r="F114" s="97">
        <v>44852</v>
      </c>
      <c r="G114" s="90">
        <v>5269.4622900000004</v>
      </c>
      <c r="H114" s="98">
        <v>-4.3506479999999996</v>
      </c>
      <c r="I114" s="90">
        <v>-0.229255761</v>
      </c>
      <c r="J114" s="91">
        <f t="shared" si="1"/>
        <v>1.074860454679256E-3</v>
      </c>
      <c r="K114" s="91">
        <f>I114/'סכום נכסי הקרן'!$C$42</f>
        <v>-2.3718013046393332E-6</v>
      </c>
    </row>
    <row r="115" spans="2:11">
      <c r="B115" s="86" t="s">
        <v>1665</v>
      </c>
      <c r="C115" s="87" t="s">
        <v>1666</v>
      </c>
      <c r="D115" s="88" t="s">
        <v>458</v>
      </c>
      <c r="E115" s="88" t="s">
        <v>125</v>
      </c>
      <c r="F115" s="97">
        <v>44865</v>
      </c>
      <c r="G115" s="90">
        <v>11485.754930000001</v>
      </c>
      <c r="H115" s="98">
        <v>-4.1592159999999998</v>
      </c>
      <c r="I115" s="90">
        <v>-0.47771739299999999</v>
      </c>
      <c r="J115" s="91">
        <f t="shared" si="1"/>
        <v>2.2397672015237549E-3</v>
      </c>
      <c r="K115" s="91">
        <f>I115/'סכום נכסי הקרן'!$C$42</f>
        <v>-4.9422999492968078E-6</v>
      </c>
    </row>
    <row r="116" spans="2:11">
      <c r="B116" s="86" t="s">
        <v>1665</v>
      </c>
      <c r="C116" s="87" t="s">
        <v>1667</v>
      </c>
      <c r="D116" s="88" t="s">
        <v>458</v>
      </c>
      <c r="E116" s="88" t="s">
        <v>125</v>
      </c>
      <c r="F116" s="97">
        <v>44865</v>
      </c>
      <c r="G116" s="90">
        <v>848.93367999999998</v>
      </c>
      <c r="H116" s="98">
        <v>-4.1592159999999998</v>
      </c>
      <c r="I116" s="90">
        <v>-3.5308987999999999E-2</v>
      </c>
      <c r="J116" s="91">
        <f t="shared" si="1"/>
        <v>1.6554539231816465E-4</v>
      </c>
      <c r="K116" s="91">
        <f>I116/'סכום נכסי הקרן'!$C$42</f>
        <v>-3.6529465361568194E-7</v>
      </c>
    </row>
    <row r="117" spans="2:11">
      <c r="B117" s="86" t="s">
        <v>1668</v>
      </c>
      <c r="C117" s="87" t="s">
        <v>1669</v>
      </c>
      <c r="D117" s="88" t="s">
        <v>458</v>
      </c>
      <c r="E117" s="88" t="s">
        <v>125</v>
      </c>
      <c r="F117" s="97">
        <v>44865</v>
      </c>
      <c r="G117" s="90">
        <v>8268.0261300000002</v>
      </c>
      <c r="H117" s="98">
        <v>-4.0991989999999996</v>
      </c>
      <c r="I117" s="90">
        <v>-0.33892288399999998</v>
      </c>
      <c r="J117" s="91">
        <f t="shared" si="1"/>
        <v>1.5890322825843608E-3</v>
      </c>
      <c r="K117" s="91">
        <f>I117/'סכום נכסי הקרן'!$C$42</f>
        <v>-3.5063796649512565E-6</v>
      </c>
    </row>
    <row r="118" spans="2:11">
      <c r="B118" s="86" t="s">
        <v>1670</v>
      </c>
      <c r="C118" s="87" t="s">
        <v>1671</v>
      </c>
      <c r="D118" s="88" t="s">
        <v>458</v>
      </c>
      <c r="E118" s="88" t="s">
        <v>125</v>
      </c>
      <c r="F118" s="97">
        <v>44867</v>
      </c>
      <c r="G118" s="90">
        <v>4984.7111999999997</v>
      </c>
      <c r="H118" s="98">
        <v>-3.786864</v>
      </c>
      <c r="I118" s="90">
        <v>-0.188764236</v>
      </c>
      <c r="J118" s="91">
        <f t="shared" si="1"/>
        <v>8.8501685475263756E-4</v>
      </c>
      <c r="K118" s="91">
        <f>I118/'סכום נכסי הקרן'!$C$42</f>
        <v>-1.9528899045378712E-6</v>
      </c>
    </row>
    <row r="119" spans="2:11">
      <c r="B119" s="86" t="s">
        <v>1672</v>
      </c>
      <c r="C119" s="87" t="s">
        <v>1673</v>
      </c>
      <c r="D119" s="88" t="s">
        <v>458</v>
      </c>
      <c r="E119" s="88" t="s">
        <v>125</v>
      </c>
      <c r="F119" s="97">
        <v>44853</v>
      </c>
      <c r="G119" s="90">
        <v>3104.4384000000005</v>
      </c>
      <c r="H119" s="98">
        <v>-3.7877869999999998</v>
      </c>
      <c r="I119" s="90">
        <v>-0.117589525</v>
      </c>
      <c r="J119" s="91">
        <f t="shared" si="1"/>
        <v>5.5131583065002124E-4</v>
      </c>
      <c r="K119" s="91">
        <f>I119/'סכום נכסי הקרן'!$C$42</f>
        <v>-1.2165408083547331E-6</v>
      </c>
    </row>
    <row r="120" spans="2:11">
      <c r="B120" s="86" t="s">
        <v>1674</v>
      </c>
      <c r="C120" s="87" t="s">
        <v>1675</v>
      </c>
      <c r="D120" s="88" t="s">
        <v>458</v>
      </c>
      <c r="E120" s="88" t="s">
        <v>125</v>
      </c>
      <c r="F120" s="97">
        <v>44853</v>
      </c>
      <c r="G120" s="90">
        <v>2587.0320000000002</v>
      </c>
      <c r="H120" s="98">
        <v>-3.7877869999999998</v>
      </c>
      <c r="I120" s="90">
        <v>-9.7991270999999991E-2</v>
      </c>
      <c r="J120" s="91">
        <f t="shared" si="1"/>
        <v>4.5942985965643054E-4</v>
      </c>
      <c r="K120" s="91">
        <f>I120/'סכום נכסי הקרן'!$C$42</f>
        <v>-1.0137840086865536E-6</v>
      </c>
    </row>
    <row r="121" spans="2:11">
      <c r="B121" s="86" t="s">
        <v>1676</v>
      </c>
      <c r="C121" s="87" t="s">
        <v>1677</v>
      </c>
      <c r="D121" s="88" t="s">
        <v>458</v>
      </c>
      <c r="E121" s="88" t="s">
        <v>125</v>
      </c>
      <c r="F121" s="97">
        <v>44865</v>
      </c>
      <c r="G121" s="90">
        <v>1149.7919999999999</v>
      </c>
      <c r="H121" s="98">
        <v>-3.762165</v>
      </c>
      <c r="I121" s="90">
        <v>-4.3257069000000002E-2</v>
      </c>
      <c r="J121" s="91">
        <f t="shared" si="1"/>
        <v>2.0280979047428149E-4</v>
      </c>
      <c r="K121" s="91">
        <f>I121/'סכום נכסי הקרן'!$C$42</f>
        <v>-4.4752276776623146E-7</v>
      </c>
    </row>
    <row r="122" spans="2:11">
      <c r="B122" s="86" t="s">
        <v>1676</v>
      </c>
      <c r="C122" s="87" t="s">
        <v>1678</v>
      </c>
      <c r="D122" s="88" t="s">
        <v>458</v>
      </c>
      <c r="E122" s="88" t="s">
        <v>125</v>
      </c>
      <c r="F122" s="97">
        <v>44865</v>
      </c>
      <c r="G122" s="90">
        <v>1558.17</v>
      </c>
      <c r="H122" s="98">
        <v>-3.762165</v>
      </c>
      <c r="I122" s="90">
        <v>-5.8620921999999999E-2</v>
      </c>
      <c r="J122" s="91">
        <f t="shared" si="1"/>
        <v>2.7484286806924428E-4</v>
      </c>
      <c r="K122" s="91">
        <f>I122/'סכום נכסי הקרן'!$C$42</f>
        <v>-6.064719101159713E-7</v>
      </c>
    </row>
    <row r="123" spans="2:11">
      <c r="B123" s="86" t="s">
        <v>1679</v>
      </c>
      <c r="C123" s="87" t="s">
        <v>1680</v>
      </c>
      <c r="D123" s="88" t="s">
        <v>458</v>
      </c>
      <c r="E123" s="88" t="s">
        <v>125</v>
      </c>
      <c r="F123" s="97">
        <v>44859</v>
      </c>
      <c r="G123" s="90">
        <v>2805.5119500000001</v>
      </c>
      <c r="H123" s="98">
        <v>-3.5439050000000001</v>
      </c>
      <c r="I123" s="90">
        <v>-9.9424678000000002E-2</v>
      </c>
      <c r="J123" s="91">
        <f t="shared" si="1"/>
        <v>4.6615035598350187E-4</v>
      </c>
      <c r="K123" s="91">
        <f>I123/'סכום נכסי הקרן'!$C$42</f>
        <v>-1.0286135448249243E-6</v>
      </c>
    </row>
    <row r="124" spans="2:11">
      <c r="B124" s="86" t="s">
        <v>1681</v>
      </c>
      <c r="C124" s="87" t="s">
        <v>1682</v>
      </c>
      <c r="D124" s="88" t="s">
        <v>458</v>
      </c>
      <c r="E124" s="88" t="s">
        <v>125</v>
      </c>
      <c r="F124" s="97">
        <v>44867</v>
      </c>
      <c r="G124" s="90">
        <v>2495.1495599999998</v>
      </c>
      <c r="H124" s="98">
        <v>-3.7326169999999999</v>
      </c>
      <c r="I124" s="90">
        <v>-9.3134387999999999E-2</v>
      </c>
      <c r="J124" s="91">
        <f t="shared" si="1"/>
        <v>4.3665847346778015E-4</v>
      </c>
      <c r="K124" s="91">
        <f>I124/'סכום נכסי הקרן'!$C$42</f>
        <v>-9.6353636655257651E-7</v>
      </c>
    </row>
    <row r="125" spans="2:11">
      <c r="B125" s="86" t="s">
        <v>1683</v>
      </c>
      <c r="C125" s="87" t="s">
        <v>1684</v>
      </c>
      <c r="D125" s="88" t="s">
        <v>458</v>
      </c>
      <c r="E125" s="88" t="s">
        <v>125</v>
      </c>
      <c r="F125" s="97">
        <v>44853</v>
      </c>
      <c r="G125" s="90">
        <v>3120.8175000000001</v>
      </c>
      <c r="H125" s="98">
        <v>-3.6337640000000002</v>
      </c>
      <c r="I125" s="90">
        <v>-0.113403135</v>
      </c>
      <c r="J125" s="91">
        <f t="shared" si="1"/>
        <v>5.3168803573993087E-4</v>
      </c>
      <c r="K125" s="91">
        <f>I125/'סכום נכסי הקרן'!$C$42</f>
        <v>-1.1732298563401878E-6</v>
      </c>
    </row>
    <row r="126" spans="2:11">
      <c r="B126" s="86" t="s">
        <v>1683</v>
      </c>
      <c r="C126" s="87" t="s">
        <v>1685</v>
      </c>
      <c r="D126" s="88" t="s">
        <v>458</v>
      </c>
      <c r="E126" s="88" t="s">
        <v>125</v>
      </c>
      <c r="F126" s="97">
        <v>44853</v>
      </c>
      <c r="G126" s="90">
        <v>3454.3320000000003</v>
      </c>
      <c r="H126" s="98">
        <v>-3.6337640000000002</v>
      </c>
      <c r="I126" s="90">
        <v>-0.12552226399999999</v>
      </c>
      <c r="J126" s="91">
        <f t="shared" si="1"/>
        <v>5.8850829818583969E-4</v>
      </c>
      <c r="K126" s="91">
        <f>I126/'סכום נכסי הקרן'!$C$42</f>
        <v>-1.2986101994465596E-6</v>
      </c>
    </row>
    <row r="127" spans="2:11">
      <c r="B127" s="86" t="s">
        <v>1686</v>
      </c>
      <c r="C127" s="87" t="s">
        <v>1687</v>
      </c>
      <c r="D127" s="88" t="s">
        <v>458</v>
      </c>
      <c r="E127" s="88" t="s">
        <v>125</v>
      </c>
      <c r="F127" s="97">
        <v>44853</v>
      </c>
      <c r="G127" s="90">
        <v>3433.3917750000001</v>
      </c>
      <c r="H127" s="98">
        <v>-3.618897</v>
      </c>
      <c r="I127" s="90">
        <v>-0.124250924</v>
      </c>
      <c r="J127" s="91">
        <f t="shared" si="1"/>
        <v>5.8254764932584482E-4</v>
      </c>
      <c r="K127" s="91">
        <f>I127/'סכום נכסי הקרן'!$C$42</f>
        <v>-1.285457352785314E-6</v>
      </c>
    </row>
    <row r="128" spans="2:11">
      <c r="B128" s="86" t="s">
        <v>1688</v>
      </c>
      <c r="C128" s="87" t="s">
        <v>1689</v>
      </c>
      <c r="D128" s="88" t="s">
        <v>458</v>
      </c>
      <c r="E128" s="88" t="s">
        <v>125</v>
      </c>
      <c r="F128" s="97">
        <v>44867</v>
      </c>
      <c r="G128" s="90">
        <v>2497.1554799999999</v>
      </c>
      <c r="H128" s="98">
        <v>-3.6492909999999998</v>
      </c>
      <c r="I128" s="90">
        <v>-9.1128468000000004E-2</v>
      </c>
      <c r="J128" s="91">
        <f t="shared" si="1"/>
        <v>4.2725376287797644E-4</v>
      </c>
      <c r="K128" s="91">
        <f>I128/'סכום נכסי הקרן'!$C$42</f>
        <v>-9.4278380769756861E-7</v>
      </c>
    </row>
    <row r="129" spans="2:11">
      <c r="B129" s="86" t="s">
        <v>1690</v>
      </c>
      <c r="C129" s="87" t="s">
        <v>1691</v>
      </c>
      <c r="D129" s="88" t="s">
        <v>458</v>
      </c>
      <c r="E129" s="88" t="s">
        <v>125</v>
      </c>
      <c r="F129" s="97">
        <v>44859</v>
      </c>
      <c r="G129" s="90">
        <v>1560.8565000000003</v>
      </c>
      <c r="H129" s="98">
        <v>-3.395391</v>
      </c>
      <c r="I129" s="90">
        <v>-5.2997182000000004E-2</v>
      </c>
      <c r="J129" s="91">
        <f t="shared" si="1"/>
        <v>2.4847609016568744E-4</v>
      </c>
      <c r="K129" s="91">
        <f>I129/'סכום נכסי הקרן'!$C$42</f>
        <v>-5.4829062904032406E-7</v>
      </c>
    </row>
    <row r="130" spans="2:11">
      <c r="B130" s="86" t="s">
        <v>1692</v>
      </c>
      <c r="C130" s="87" t="s">
        <v>1693</v>
      </c>
      <c r="D130" s="88" t="s">
        <v>458</v>
      </c>
      <c r="E130" s="88" t="s">
        <v>125</v>
      </c>
      <c r="F130" s="97">
        <v>44854</v>
      </c>
      <c r="G130" s="90">
        <v>3459.288</v>
      </c>
      <c r="H130" s="98">
        <v>-3.535428</v>
      </c>
      <c r="I130" s="90">
        <v>-0.12230062800000001</v>
      </c>
      <c r="J130" s="91">
        <f t="shared" si="1"/>
        <v>5.7340373060303835E-4</v>
      </c>
      <c r="K130" s="91">
        <f>I130/'סכום נכסי הקרן'!$C$42</f>
        <v>-1.2652802607154976E-6</v>
      </c>
    </row>
    <row r="131" spans="2:11">
      <c r="B131" s="86" t="s">
        <v>1692</v>
      </c>
      <c r="C131" s="87" t="s">
        <v>1694</v>
      </c>
      <c r="D131" s="88" t="s">
        <v>458</v>
      </c>
      <c r="E131" s="88" t="s">
        <v>125</v>
      </c>
      <c r="F131" s="97">
        <v>44854</v>
      </c>
      <c r="G131" s="90">
        <v>3125.2950000000001</v>
      </c>
      <c r="H131" s="98">
        <v>-3.535428</v>
      </c>
      <c r="I131" s="90">
        <v>-0.110492547</v>
      </c>
      <c r="J131" s="91">
        <f t="shared" si="1"/>
        <v>5.1804180967600225E-4</v>
      </c>
      <c r="K131" s="91">
        <f>I131/'סכום נכסי הקרן'!$C$42</f>
        <v>-1.1431179133052313E-6</v>
      </c>
    </row>
    <row r="132" spans="2:11">
      <c r="B132" s="86" t="s">
        <v>1695</v>
      </c>
      <c r="C132" s="87" t="s">
        <v>1696</v>
      </c>
      <c r="D132" s="88" t="s">
        <v>458</v>
      </c>
      <c r="E132" s="88" t="s">
        <v>125</v>
      </c>
      <c r="F132" s="97">
        <v>44972</v>
      </c>
      <c r="G132" s="90">
        <v>3126.1904999999997</v>
      </c>
      <c r="H132" s="98">
        <v>-2.5452520000000001</v>
      </c>
      <c r="I132" s="90">
        <v>-7.9569419000000002E-2</v>
      </c>
      <c r="J132" s="91">
        <f t="shared" si="1"/>
        <v>3.7305942285526352E-4</v>
      </c>
      <c r="K132" s="91">
        <f>I132/'סכום נכסי הקרן'!$C$42</f>
        <v>-8.2319785976324389E-7</v>
      </c>
    </row>
    <row r="133" spans="2:11">
      <c r="B133" s="86" t="s">
        <v>1695</v>
      </c>
      <c r="C133" s="87" t="s">
        <v>1697</v>
      </c>
      <c r="D133" s="88" t="s">
        <v>458</v>
      </c>
      <c r="E133" s="88" t="s">
        <v>125</v>
      </c>
      <c r="F133" s="97">
        <v>44972</v>
      </c>
      <c r="G133" s="90">
        <v>2306.8528000000001</v>
      </c>
      <c r="H133" s="98">
        <v>-2.5452520000000001</v>
      </c>
      <c r="I133" s="90">
        <v>-5.8715212000000003E-2</v>
      </c>
      <c r="J133" s="91">
        <f t="shared" si="1"/>
        <v>2.7528494460345935E-4</v>
      </c>
      <c r="K133" s="91">
        <f>I133/'סכום נכסי הקרן'!$C$42</f>
        <v>-6.074474020470746E-7</v>
      </c>
    </row>
    <row r="134" spans="2:11">
      <c r="B134" s="86" t="s">
        <v>1698</v>
      </c>
      <c r="C134" s="87" t="s">
        <v>1699</v>
      </c>
      <c r="D134" s="88" t="s">
        <v>458</v>
      </c>
      <c r="E134" s="88" t="s">
        <v>125</v>
      </c>
      <c r="F134" s="97">
        <v>44972</v>
      </c>
      <c r="G134" s="90">
        <v>625.34555999999998</v>
      </c>
      <c r="H134" s="98">
        <v>-2.5276299999999998</v>
      </c>
      <c r="I134" s="90">
        <v>-1.5806423999999999E-2</v>
      </c>
      <c r="J134" s="91">
        <f t="shared" si="1"/>
        <v>7.410806172715155E-5</v>
      </c>
      <c r="K134" s="91">
        <f>I134/'סכום נכסי הקרן'!$C$42</f>
        <v>-1.6352782979740459E-7</v>
      </c>
    </row>
    <row r="135" spans="2:11">
      <c r="B135" s="86" t="s">
        <v>1700</v>
      </c>
      <c r="C135" s="87" t="s">
        <v>1701</v>
      </c>
      <c r="D135" s="88" t="s">
        <v>458</v>
      </c>
      <c r="E135" s="88" t="s">
        <v>125</v>
      </c>
      <c r="F135" s="97">
        <v>44854</v>
      </c>
      <c r="G135" s="90">
        <v>2814.1356150000001</v>
      </c>
      <c r="H135" s="98">
        <v>-3.48502</v>
      </c>
      <c r="I135" s="90">
        <v>-9.8073178000000011E-2</v>
      </c>
      <c r="J135" s="91">
        <f t="shared" si="1"/>
        <v>4.5981387877497927E-4</v>
      </c>
      <c r="K135" s="91">
        <f>I135/'סכום נכסי הקרן'!$C$42</f>
        <v>-1.014631390355881E-6</v>
      </c>
    </row>
    <row r="136" spans="2:11">
      <c r="B136" s="86" t="s">
        <v>1702</v>
      </c>
      <c r="C136" s="87" t="s">
        <v>1703</v>
      </c>
      <c r="D136" s="88" t="s">
        <v>458</v>
      </c>
      <c r="E136" s="88" t="s">
        <v>125</v>
      </c>
      <c r="F136" s="97">
        <v>44854</v>
      </c>
      <c r="G136" s="90">
        <v>2503.0299599999998</v>
      </c>
      <c r="H136" s="98">
        <v>-3.4198580000000001</v>
      </c>
      <c r="I136" s="90">
        <v>-8.5600077999999996E-2</v>
      </c>
      <c r="J136" s="91">
        <f t="shared" si="1"/>
        <v>4.0133403129468043E-4</v>
      </c>
      <c r="K136" s="91">
        <f>I136/'סכום נכסי הקרן'!$C$42</f>
        <v>-8.8558898494868653E-7</v>
      </c>
    </row>
    <row r="137" spans="2:11">
      <c r="B137" s="86" t="s">
        <v>1704</v>
      </c>
      <c r="C137" s="87" t="s">
        <v>1705</v>
      </c>
      <c r="D137" s="88" t="s">
        <v>458</v>
      </c>
      <c r="E137" s="88" t="s">
        <v>125</v>
      </c>
      <c r="F137" s="97">
        <v>44867</v>
      </c>
      <c r="G137" s="90">
        <v>5011.9344000000001</v>
      </c>
      <c r="H137" s="98">
        <v>-3.2848290000000002</v>
      </c>
      <c r="I137" s="90">
        <v>-0.16463349600000002</v>
      </c>
      <c r="J137" s="91">
        <f t="shared" si="1"/>
        <v>7.7188042557410587E-4</v>
      </c>
      <c r="K137" s="91">
        <f>I137/'סכום נכסי הקרן'!$C$42</f>
        <v>-1.7032415625975676E-6</v>
      </c>
    </row>
    <row r="138" spans="2:11">
      <c r="B138" s="86" t="s">
        <v>1706</v>
      </c>
      <c r="C138" s="87" t="s">
        <v>1707</v>
      </c>
      <c r="D138" s="88" t="s">
        <v>458</v>
      </c>
      <c r="E138" s="88" t="s">
        <v>125</v>
      </c>
      <c r="F138" s="97">
        <v>44837</v>
      </c>
      <c r="G138" s="90">
        <v>3133.3544999999999</v>
      </c>
      <c r="H138" s="98">
        <v>-3.247404</v>
      </c>
      <c r="I138" s="90">
        <v>-0.10175268</v>
      </c>
      <c r="J138" s="91">
        <f t="shared" si="1"/>
        <v>4.7706514075182972E-4</v>
      </c>
      <c r="K138" s="91">
        <f>I138/'סכום נכסי הקרן'!$C$42</f>
        <v>-1.0526982533474855E-6</v>
      </c>
    </row>
    <row r="139" spans="2:11">
      <c r="B139" s="86" t="s">
        <v>1708</v>
      </c>
      <c r="C139" s="87" t="s">
        <v>1709</v>
      </c>
      <c r="D139" s="88" t="s">
        <v>458</v>
      </c>
      <c r="E139" s="88" t="s">
        <v>125</v>
      </c>
      <c r="F139" s="97">
        <v>44973</v>
      </c>
      <c r="G139" s="90">
        <v>3136.0410000000002</v>
      </c>
      <c r="H139" s="98">
        <v>-2.1927560000000001</v>
      </c>
      <c r="I139" s="90">
        <v>-6.8765719000000003E-2</v>
      </c>
      <c r="J139" s="91">
        <f t="shared" si="1"/>
        <v>3.2240651954951725E-4</v>
      </c>
      <c r="K139" s="91">
        <f>I139/'סכום נכסי הקרן'!$C$42</f>
        <v>-7.1142649295806271E-7</v>
      </c>
    </row>
    <row r="140" spans="2:11">
      <c r="B140" s="86" t="s">
        <v>1710</v>
      </c>
      <c r="C140" s="87" t="s">
        <v>1711</v>
      </c>
      <c r="D140" s="88" t="s">
        <v>458</v>
      </c>
      <c r="E140" s="88" t="s">
        <v>125</v>
      </c>
      <c r="F140" s="97">
        <v>44973</v>
      </c>
      <c r="G140" s="90">
        <v>7778.2700160000004</v>
      </c>
      <c r="H140" s="98">
        <v>-2.1810849999999999</v>
      </c>
      <c r="I140" s="90">
        <v>-0.16965064699999999</v>
      </c>
      <c r="J140" s="91">
        <f t="shared" ref="J140:J203" si="2">IFERROR(I140/$I$11,0)</f>
        <v>7.9540322465898659E-4</v>
      </c>
      <c r="K140" s="91">
        <f>I140/'סכום נכסי הקרן'!$C$42</f>
        <v>-1.7551472823730129E-6</v>
      </c>
    </row>
    <row r="141" spans="2:11">
      <c r="B141" s="86" t="s">
        <v>1712</v>
      </c>
      <c r="C141" s="87" t="s">
        <v>1713</v>
      </c>
      <c r="D141" s="88" t="s">
        <v>458</v>
      </c>
      <c r="E141" s="88" t="s">
        <v>125</v>
      </c>
      <c r="F141" s="97">
        <v>44929</v>
      </c>
      <c r="G141" s="90">
        <v>4671765.0999999996</v>
      </c>
      <c r="H141" s="98">
        <v>-3.084746</v>
      </c>
      <c r="I141" s="90">
        <v>-144.11210999999997</v>
      </c>
      <c r="J141" s="91">
        <f t="shared" si="2"/>
        <v>0.67566637105964344</v>
      </c>
      <c r="K141" s="91">
        <f>I141/'סכום נכסי הקרן'!$C$42</f>
        <v>-1.4909343565517948E-3</v>
      </c>
    </row>
    <row r="142" spans="2:11">
      <c r="B142" s="86" t="s">
        <v>1714</v>
      </c>
      <c r="C142" s="87" t="s">
        <v>1715</v>
      </c>
      <c r="D142" s="88" t="s">
        <v>458</v>
      </c>
      <c r="E142" s="88" t="s">
        <v>125</v>
      </c>
      <c r="F142" s="97">
        <v>44977</v>
      </c>
      <c r="G142" s="90">
        <v>5474.0070270000006</v>
      </c>
      <c r="H142" s="98">
        <v>-1.8648169999999999</v>
      </c>
      <c r="I142" s="90">
        <v>-0.10208023499999999</v>
      </c>
      <c r="J142" s="91">
        <f t="shared" si="2"/>
        <v>4.7860087496717383E-4</v>
      </c>
      <c r="K142" s="91">
        <f>I142/'סכום נכסי הקרן'!$C$42</f>
        <v>-1.0560870247918861E-6</v>
      </c>
    </row>
    <row r="143" spans="2:11">
      <c r="B143" s="86" t="s">
        <v>1716</v>
      </c>
      <c r="C143" s="87" t="s">
        <v>1717</v>
      </c>
      <c r="D143" s="88" t="s">
        <v>458</v>
      </c>
      <c r="E143" s="88" t="s">
        <v>125</v>
      </c>
      <c r="F143" s="97">
        <v>44977</v>
      </c>
      <c r="G143" s="90">
        <v>5457.2861839999996</v>
      </c>
      <c r="H143" s="98">
        <v>-1.8300339999999999</v>
      </c>
      <c r="I143" s="90">
        <v>-9.9870215999999998E-2</v>
      </c>
      <c r="J143" s="91">
        <f t="shared" si="2"/>
        <v>4.6823925082814169E-4</v>
      </c>
      <c r="K143" s="91">
        <f>I143/'סכום נכסי הקרן'!$C$42</f>
        <v>-1.0332229278347863E-6</v>
      </c>
    </row>
    <row r="144" spans="2:11">
      <c r="B144" s="86" t="s">
        <v>1718</v>
      </c>
      <c r="C144" s="87" t="s">
        <v>1719</v>
      </c>
      <c r="D144" s="88" t="s">
        <v>458</v>
      </c>
      <c r="E144" s="88" t="s">
        <v>125</v>
      </c>
      <c r="F144" s="97">
        <v>45013</v>
      </c>
      <c r="G144" s="90">
        <v>3149.4734999999996</v>
      </c>
      <c r="H144" s="98">
        <v>-1.6812400000000001</v>
      </c>
      <c r="I144" s="90">
        <v>-5.2950217999999993E-2</v>
      </c>
      <c r="J144" s="91">
        <f t="shared" si="2"/>
        <v>2.482559005129896E-4</v>
      </c>
      <c r="K144" s="91">
        <f>I144/'סכום נכסי הקרן'!$C$42</f>
        <v>-5.4780475563855989E-7</v>
      </c>
    </row>
    <row r="145" spans="2:11">
      <c r="B145" s="86" t="s">
        <v>1718</v>
      </c>
      <c r="C145" s="87" t="s">
        <v>1720</v>
      </c>
      <c r="D145" s="88" t="s">
        <v>458</v>
      </c>
      <c r="E145" s="88" t="s">
        <v>125</v>
      </c>
      <c r="F145" s="97">
        <v>45013</v>
      </c>
      <c r="G145" s="90">
        <v>871.51260000000013</v>
      </c>
      <c r="H145" s="98">
        <v>-1.6812400000000001</v>
      </c>
      <c r="I145" s="90">
        <v>-1.4652221000000003E-2</v>
      </c>
      <c r="J145" s="91">
        <f t="shared" si="2"/>
        <v>6.8696607044570394E-5</v>
      </c>
      <c r="K145" s="91">
        <f>I145/'סכום נכסי הקרן'!$C$42</f>
        <v>-1.5158684227640345E-7</v>
      </c>
    </row>
    <row r="146" spans="2:11">
      <c r="B146" s="86" t="s">
        <v>1721</v>
      </c>
      <c r="C146" s="87" t="s">
        <v>1722</v>
      </c>
      <c r="D146" s="88" t="s">
        <v>458</v>
      </c>
      <c r="E146" s="88" t="s">
        <v>125</v>
      </c>
      <c r="F146" s="97">
        <v>44868</v>
      </c>
      <c r="G146" s="90">
        <v>2206.5120000000002</v>
      </c>
      <c r="H146" s="98">
        <v>-2.6852269999999998</v>
      </c>
      <c r="I146" s="90">
        <v>-5.9249862E-2</v>
      </c>
      <c r="J146" s="91">
        <f t="shared" si="2"/>
        <v>2.7779163904632768E-4</v>
      </c>
      <c r="K146" s="91">
        <f>I146/'סכום נכסי הקרן'!$C$42</f>
        <v>-6.1297870717979666E-7</v>
      </c>
    </row>
    <row r="147" spans="2:11">
      <c r="B147" s="86" t="s">
        <v>1723</v>
      </c>
      <c r="C147" s="87" t="s">
        <v>1724</v>
      </c>
      <c r="D147" s="88" t="s">
        <v>458</v>
      </c>
      <c r="E147" s="88" t="s">
        <v>125</v>
      </c>
      <c r="F147" s="97">
        <v>44868</v>
      </c>
      <c r="G147" s="90">
        <v>3152.16</v>
      </c>
      <c r="H147" s="98">
        <v>-2.6852269999999998</v>
      </c>
      <c r="I147" s="90">
        <v>-8.4642660000000022E-2</v>
      </c>
      <c r="J147" s="91">
        <f t="shared" si="2"/>
        <v>3.9684519863761113E-4</v>
      </c>
      <c r="K147" s="91">
        <f>I147/'סכום נכסי הקרן'!$C$42</f>
        <v>-8.7568386739970983E-7</v>
      </c>
    </row>
    <row r="148" spans="2:11">
      <c r="B148" s="86" t="s">
        <v>1725</v>
      </c>
      <c r="C148" s="87" t="s">
        <v>1726</v>
      </c>
      <c r="D148" s="88" t="s">
        <v>458</v>
      </c>
      <c r="E148" s="88" t="s">
        <v>125</v>
      </c>
      <c r="F148" s="97">
        <v>45013</v>
      </c>
      <c r="G148" s="90">
        <v>1071.7344000000001</v>
      </c>
      <c r="H148" s="98">
        <v>-1.5945800000000001</v>
      </c>
      <c r="I148" s="90">
        <v>-1.7089663999999997E-2</v>
      </c>
      <c r="J148" s="91">
        <f t="shared" si="2"/>
        <v>8.0124503468227823E-5</v>
      </c>
      <c r="K148" s="91">
        <f>I148/'סכום נכסי הקרן'!$C$42</f>
        <v>-1.7680378976844049E-7</v>
      </c>
    </row>
    <row r="149" spans="2:11">
      <c r="B149" s="86" t="s">
        <v>1727</v>
      </c>
      <c r="C149" s="87" t="s">
        <v>1728</v>
      </c>
      <c r="D149" s="88" t="s">
        <v>458</v>
      </c>
      <c r="E149" s="88" t="s">
        <v>125</v>
      </c>
      <c r="F149" s="97">
        <v>44868</v>
      </c>
      <c r="G149" s="90">
        <v>1454.2556</v>
      </c>
      <c r="H149" s="98">
        <v>-2.6502330000000001</v>
      </c>
      <c r="I149" s="90">
        <v>-3.8541159999999998E-2</v>
      </c>
      <c r="J149" s="91">
        <f t="shared" si="2"/>
        <v>1.8069935769887132E-4</v>
      </c>
      <c r="K149" s="91">
        <f>I149/'סכום נכסי הקרן'!$C$42</f>
        <v>-3.9873359418136186E-7</v>
      </c>
    </row>
    <row r="150" spans="2:11">
      <c r="B150" s="86" t="s">
        <v>1727</v>
      </c>
      <c r="C150" s="87" t="s">
        <v>1729</v>
      </c>
      <c r="D150" s="88" t="s">
        <v>458</v>
      </c>
      <c r="E150" s="88" t="s">
        <v>125</v>
      </c>
      <c r="F150" s="97">
        <v>44868</v>
      </c>
      <c r="G150" s="90">
        <v>3468.5580599999998</v>
      </c>
      <c r="H150" s="98">
        <v>-2.6502330000000001</v>
      </c>
      <c r="I150" s="90">
        <v>-9.1924866000000008E-2</v>
      </c>
      <c r="J150" s="91">
        <f t="shared" si="2"/>
        <v>4.3098765690380921E-4</v>
      </c>
      <c r="K150" s="91">
        <f>I150/'סכום נכסי הקרן'!$C$42</f>
        <v>-9.5102306767155092E-7</v>
      </c>
    </row>
    <row r="151" spans="2:11">
      <c r="B151" s="86" t="s">
        <v>1730</v>
      </c>
      <c r="C151" s="87" t="s">
        <v>1731</v>
      </c>
      <c r="D151" s="88" t="s">
        <v>458</v>
      </c>
      <c r="E151" s="88" t="s">
        <v>125</v>
      </c>
      <c r="F151" s="97">
        <v>44868</v>
      </c>
      <c r="G151" s="90">
        <v>2207.7656999999999</v>
      </c>
      <c r="H151" s="98">
        <v>-2.6269170000000002</v>
      </c>
      <c r="I151" s="90">
        <v>-5.7996161999999997E-2</v>
      </c>
      <c r="J151" s="91">
        <f t="shared" si="2"/>
        <v>2.7191369492770038E-4</v>
      </c>
      <c r="K151" s="91">
        <f>I151/'סכום נכסי הקרן'!$C$42</f>
        <v>-6.0000835789541675E-7</v>
      </c>
    </row>
    <row r="152" spans="2:11">
      <c r="B152" s="86" t="s">
        <v>1732</v>
      </c>
      <c r="C152" s="87" t="s">
        <v>1733</v>
      </c>
      <c r="D152" s="88" t="s">
        <v>458</v>
      </c>
      <c r="E152" s="88" t="s">
        <v>125</v>
      </c>
      <c r="F152" s="97">
        <v>45013</v>
      </c>
      <c r="G152" s="90">
        <v>1262.2968000000001</v>
      </c>
      <c r="H152" s="98">
        <v>-1.479263</v>
      </c>
      <c r="I152" s="90">
        <v>-1.8672687E-2</v>
      </c>
      <c r="J152" s="91">
        <f t="shared" si="2"/>
        <v>8.754647103024571E-5</v>
      </c>
      <c r="K152" s="91">
        <f>I152/'סכום נכסי הקרן'!$C$42</f>
        <v>-1.9318120161753284E-7</v>
      </c>
    </row>
    <row r="153" spans="2:11">
      <c r="B153" s="86" t="s">
        <v>1734</v>
      </c>
      <c r="C153" s="87" t="s">
        <v>1735</v>
      </c>
      <c r="D153" s="88" t="s">
        <v>458</v>
      </c>
      <c r="E153" s="88" t="s">
        <v>125</v>
      </c>
      <c r="F153" s="97">
        <v>45014</v>
      </c>
      <c r="G153" s="90">
        <v>1456.2380000000003</v>
      </c>
      <c r="H153" s="98">
        <v>-1.3965449999999999</v>
      </c>
      <c r="I153" s="90">
        <v>-2.0337026000000001E-2</v>
      </c>
      <c r="J153" s="91">
        <f t="shared" si="2"/>
        <v>9.5349686820667733E-5</v>
      </c>
      <c r="K153" s="91">
        <f>I153/'סכום נכסי הקרן'!$C$42</f>
        <v>-2.1039988085308811E-7</v>
      </c>
    </row>
    <row r="154" spans="2:11">
      <c r="B154" s="86" t="s">
        <v>1734</v>
      </c>
      <c r="C154" s="87" t="s">
        <v>1736</v>
      </c>
      <c r="D154" s="88" t="s">
        <v>458</v>
      </c>
      <c r="E154" s="88" t="s">
        <v>125</v>
      </c>
      <c r="F154" s="97">
        <v>45014</v>
      </c>
      <c r="G154" s="90">
        <v>1073.56122</v>
      </c>
      <c r="H154" s="98">
        <v>-1.3965449999999999</v>
      </c>
      <c r="I154" s="90">
        <v>-1.4992771E-2</v>
      </c>
      <c r="J154" s="91">
        <f t="shared" si="2"/>
        <v>7.029326802375083E-5</v>
      </c>
      <c r="K154" s="91">
        <f>I154/'סכום נכסי הקרן'!$C$42</f>
        <v>-1.5511005552422634E-7</v>
      </c>
    </row>
    <row r="155" spans="2:11">
      <c r="B155" s="86" t="s">
        <v>1737</v>
      </c>
      <c r="C155" s="87" t="s">
        <v>1738</v>
      </c>
      <c r="D155" s="88" t="s">
        <v>458</v>
      </c>
      <c r="E155" s="88" t="s">
        <v>125</v>
      </c>
      <c r="F155" s="97">
        <v>45012</v>
      </c>
      <c r="G155" s="90">
        <v>4422.4267499999996</v>
      </c>
      <c r="H155" s="98">
        <v>-1.3584579999999999</v>
      </c>
      <c r="I155" s="90">
        <v>-6.0076802999999998E-2</v>
      </c>
      <c r="J155" s="91">
        <f t="shared" si="2"/>
        <v>2.8166873323744342E-4</v>
      </c>
      <c r="K155" s="91">
        <f>I155/'סכום נכסי הקרן'!$C$42</f>
        <v>-6.215339545336887E-7</v>
      </c>
    </row>
    <row r="156" spans="2:11">
      <c r="B156" s="86" t="s">
        <v>1739</v>
      </c>
      <c r="C156" s="87" t="s">
        <v>1740</v>
      </c>
      <c r="D156" s="88" t="s">
        <v>458</v>
      </c>
      <c r="E156" s="88" t="s">
        <v>125</v>
      </c>
      <c r="F156" s="97">
        <v>45014</v>
      </c>
      <c r="G156" s="90">
        <v>5370.8508000000011</v>
      </c>
      <c r="H156" s="98">
        <v>-1.339064</v>
      </c>
      <c r="I156" s="90">
        <v>-7.1919154000000013E-2</v>
      </c>
      <c r="J156" s="91">
        <f t="shared" si="2"/>
        <v>3.3719132828503905E-4</v>
      </c>
      <c r="K156" s="91">
        <f>I156/'סכום נכסי הקרן'!$C$42</f>
        <v>-7.4405084758483845E-7</v>
      </c>
    </row>
    <row r="157" spans="2:11">
      <c r="B157" s="86" t="s">
        <v>1741</v>
      </c>
      <c r="C157" s="87" t="s">
        <v>1742</v>
      </c>
      <c r="D157" s="88" t="s">
        <v>458</v>
      </c>
      <c r="E157" s="88" t="s">
        <v>125</v>
      </c>
      <c r="F157" s="97">
        <v>45012</v>
      </c>
      <c r="G157" s="90">
        <v>1896.6690000000003</v>
      </c>
      <c r="H157" s="98">
        <v>-1.2866740000000001</v>
      </c>
      <c r="I157" s="90">
        <v>-2.4403950999999997E-2</v>
      </c>
      <c r="J157" s="91">
        <f t="shared" si="2"/>
        <v>1.1441737277795291E-4</v>
      </c>
      <c r="K157" s="91">
        <f>I157/'סכום נכסי הקרן'!$C$42</f>
        <v>-2.5247488903955769E-7</v>
      </c>
    </row>
    <row r="158" spans="2:11">
      <c r="B158" s="86" t="s">
        <v>1743</v>
      </c>
      <c r="C158" s="87" t="s">
        <v>1744</v>
      </c>
      <c r="D158" s="88" t="s">
        <v>458</v>
      </c>
      <c r="E158" s="88" t="s">
        <v>125</v>
      </c>
      <c r="F158" s="97">
        <v>44993</v>
      </c>
      <c r="G158" s="90">
        <v>1786.5726480000001</v>
      </c>
      <c r="H158" s="98">
        <v>-0.38971600000000001</v>
      </c>
      <c r="I158" s="90">
        <v>-6.9625649999999996E-3</v>
      </c>
      <c r="J158" s="91">
        <f t="shared" si="2"/>
        <v>3.2643828661011811E-5</v>
      </c>
      <c r="K158" s="91">
        <f>I158/'סכום נכסי הקרן'!$C$42</f>
        <v>-7.2032304351279344E-8</v>
      </c>
    </row>
    <row r="159" spans="2:11">
      <c r="B159" s="86" t="s">
        <v>1745</v>
      </c>
      <c r="C159" s="87" t="s">
        <v>1746</v>
      </c>
      <c r="D159" s="88" t="s">
        <v>458</v>
      </c>
      <c r="E159" s="88" t="s">
        <v>125</v>
      </c>
      <c r="F159" s="97">
        <v>44993</v>
      </c>
      <c r="G159" s="90">
        <v>2235.09636</v>
      </c>
      <c r="H159" s="98">
        <v>-0.30525099999999999</v>
      </c>
      <c r="I159" s="90">
        <v>-6.8226559999999999E-3</v>
      </c>
      <c r="J159" s="91">
        <f t="shared" si="2"/>
        <v>3.1987868476204415E-5</v>
      </c>
      <c r="K159" s="91">
        <f>I159/'סכום נכסי הקרן'!$C$42</f>
        <v>-7.0584853926115188E-8</v>
      </c>
    </row>
    <row r="160" spans="2:11">
      <c r="B160" s="86" t="s">
        <v>1747</v>
      </c>
      <c r="C160" s="87" t="s">
        <v>1748</v>
      </c>
      <c r="D160" s="88" t="s">
        <v>458</v>
      </c>
      <c r="E160" s="88" t="s">
        <v>125</v>
      </c>
      <c r="F160" s="97">
        <v>44993</v>
      </c>
      <c r="G160" s="90">
        <v>1047.1177250000001</v>
      </c>
      <c r="H160" s="98">
        <v>-0.30243799999999998</v>
      </c>
      <c r="I160" s="90">
        <v>-3.1668819999999998E-3</v>
      </c>
      <c r="J160" s="91">
        <f t="shared" si="2"/>
        <v>1.4847854691143623E-5</v>
      </c>
      <c r="K160" s="91">
        <f>I160/'סכום נכסי הקרן'!$C$42</f>
        <v>-3.2763472666838763E-8</v>
      </c>
    </row>
    <row r="161" spans="2:11">
      <c r="B161" s="86" t="s">
        <v>1747</v>
      </c>
      <c r="C161" s="87" t="s">
        <v>1749</v>
      </c>
      <c r="D161" s="88" t="s">
        <v>458</v>
      </c>
      <c r="E161" s="88" t="s">
        <v>125</v>
      </c>
      <c r="F161" s="97">
        <v>44993</v>
      </c>
      <c r="G161" s="90">
        <v>5268.3449069999997</v>
      </c>
      <c r="H161" s="98">
        <v>-0.30243799999999998</v>
      </c>
      <c r="I161" s="90">
        <v>-1.5933479E-2</v>
      </c>
      <c r="J161" s="91">
        <f t="shared" si="2"/>
        <v>7.4703756223436308E-5</v>
      </c>
      <c r="K161" s="91">
        <f>I161/'סכום נכסי הקרן'!$C$42</f>
        <v>-1.6484229715668265E-7</v>
      </c>
    </row>
    <row r="162" spans="2:11">
      <c r="B162" s="86" t="s">
        <v>1750</v>
      </c>
      <c r="C162" s="87" t="s">
        <v>1751</v>
      </c>
      <c r="D162" s="88" t="s">
        <v>458</v>
      </c>
      <c r="E162" s="88" t="s">
        <v>125</v>
      </c>
      <c r="F162" s="97">
        <v>44986</v>
      </c>
      <c r="G162" s="90">
        <v>883.62946999999997</v>
      </c>
      <c r="H162" s="98">
        <v>-0.31822299999999998</v>
      </c>
      <c r="I162" s="90">
        <v>-2.8119120000000002E-3</v>
      </c>
      <c r="J162" s="91">
        <f t="shared" si="2"/>
        <v>1.318358586782932E-5</v>
      </c>
      <c r="K162" s="91">
        <f>I162/'סכום נכסי הקרן'!$C$42</f>
        <v>-2.9091075055387583E-8</v>
      </c>
    </row>
    <row r="163" spans="2:11">
      <c r="B163" s="86" t="s">
        <v>1750</v>
      </c>
      <c r="C163" s="87" t="s">
        <v>1752</v>
      </c>
      <c r="D163" s="88" t="s">
        <v>458</v>
      </c>
      <c r="E163" s="88" t="s">
        <v>125</v>
      </c>
      <c r="F163" s="97">
        <v>44986</v>
      </c>
      <c r="G163" s="90">
        <v>3257.4027420000002</v>
      </c>
      <c r="H163" s="98">
        <v>-0.31822299999999998</v>
      </c>
      <c r="I163" s="90">
        <v>-1.0365803000000002E-2</v>
      </c>
      <c r="J163" s="91">
        <f t="shared" si="2"/>
        <v>4.8599833116933527E-5</v>
      </c>
      <c r="K163" s="91">
        <f>I163/'סכום נכסי הקרן'!$C$42</f>
        <v>-1.0724103495499212E-7</v>
      </c>
    </row>
    <row r="164" spans="2:11">
      <c r="B164" s="86" t="s">
        <v>1753</v>
      </c>
      <c r="C164" s="87" t="s">
        <v>1754</v>
      </c>
      <c r="D164" s="88" t="s">
        <v>458</v>
      </c>
      <c r="E164" s="88" t="s">
        <v>125</v>
      </c>
      <c r="F164" s="97">
        <v>44986</v>
      </c>
      <c r="G164" s="90">
        <v>2938.873392</v>
      </c>
      <c r="H164" s="98">
        <v>-0.290101</v>
      </c>
      <c r="I164" s="90">
        <v>-8.525688E-3</v>
      </c>
      <c r="J164" s="91">
        <f t="shared" si="2"/>
        <v>3.9972495522734E-5</v>
      </c>
      <c r="K164" s="91">
        <f>I164/'סכום נכסי הקרן'!$C$42</f>
        <v>-8.820383764030212E-8</v>
      </c>
    </row>
    <row r="165" spans="2:11">
      <c r="B165" s="86" t="s">
        <v>1755</v>
      </c>
      <c r="C165" s="87" t="s">
        <v>1756</v>
      </c>
      <c r="D165" s="88" t="s">
        <v>458</v>
      </c>
      <c r="E165" s="88" t="s">
        <v>125</v>
      </c>
      <c r="F165" s="97">
        <v>44993</v>
      </c>
      <c r="G165" s="90">
        <v>1342.2989789999999</v>
      </c>
      <c r="H165" s="98">
        <v>-0.54893000000000003</v>
      </c>
      <c r="I165" s="90">
        <v>-7.3682770000000012E-3</v>
      </c>
      <c r="J165" s="91">
        <f t="shared" si="2"/>
        <v>3.4546000204647881E-5</v>
      </c>
      <c r="K165" s="91">
        <f>I165/'סכום נכסי הקרן'!$C$42</f>
        <v>-7.6229661253938985E-8</v>
      </c>
    </row>
    <row r="166" spans="2:11">
      <c r="B166" s="86" t="s">
        <v>1757</v>
      </c>
      <c r="C166" s="87" t="s">
        <v>1758</v>
      </c>
      <c r="D166" s="88" t="s">
        <v>458</v>
      </c>
      <c r="E166" s="88" t="s">
        <v>125</v>
      </c>
      <c r="F166" s="97">
        <v>44993</v>
      </c>
      <c r="G166" s="90">
        <v>3836.3220000000001</v>
      </c>
      <c r="H166" s="98">
        <v>-0.18162600000000001</v>
      </c>
      <c r="I166" s="90">
        <v>-6.9677420000000007E-3</v>
      </c>
      <c r="J166" s="91">
        <f t="shared" si="2"/>
        <v>3.2668100908520898E-5</v>
      </c>
      <c r="K166" s="91">
        <f>I166/'סכום נכסי הקרן'!$C$42</f>
        <v>-7.2085863813866294E-8</v>
      </c>
    </row>
    <row r="167" spans="2:11">
      <c r="B167" s="86" t="s">
        <v>1757</v>
      </c>
      <c r="C167" s="87" t="s">
        <v>1759</v>
      </c>
      <c r="D167" s="88" t="s">
        <v>458</v>
      </c>
      <c r="E167" s="88" t="s">
        <v>125</v>
      </c>
      <c r="F167" s="97">
        <v>44993</v>
      </c>
      <c r="G167" s="90">
        <v>589.76400000000001</v>
      </c>
      <c r="H167" s="98">
        <v>-0.18162600000000001</v>
      </c>
      <c r="I167" s="90">
        <v>-1.0711619999999999E-3</v>
      </c>
      <c r="J167" s="91">
        <f t="shared" si="2"/>
        <v>5.022118830658921E-6</v>
      </c>
      <c r="K167" s="91">
        <f>I167/'סכום נכסי הקרן'!$C$42</f>
        <v>-1.1081873877446758E-8</v>
      </c>
    </row>
    <row r="168" spans="2:11">
      <c r="B168" s="86" t="s">
        <v>1760</v>
      </c>
      <c r="C168" s="87" t="s">
        <v>1761</v>
      </c>
      <c r="D168" s="88" t="s">
        <v>458</v>
      </c>
      <c r="E168" s="88" t="s">
        <v>125</v>
      </c>
      <c r="F168" s="97">
        <v>44980</v>
      </c>
      <c r="G168" s="90">
        <v>2655.2017800000003</v>
      </c>
      <c r="H168" s="98">
        <v>-0.173679</v>
      </c>
      <c r="I168" s="90">
        <v>-4.6115169999999999E-3</v>
      </c>
      <c r="J168" s="91">
        <f t="shared" si="2"/>
        <v>2.1620993242482218E-5</v>
      </c>
      <c r="K168" s="91">
        <f>I168/'סכום נכסי הקרן'!$C$42</f>
        <v>-4.770916983397623E-8</v>
      </c>
    </row>
    <row r="169" spans="2:11">
      <c r="B169" s="86" t="s">
        <v>1760</v>
      </c>
      <c r="C169" s="87" t="s">
        <v>1762</v>
      </c>
      <c r="D169" s="88" t="s">
        <v>458</v>
      </c>
      <c r="E169" s="88" t="s">
        <v>125</v>
      </c>
      <c r="F169" s="97">
        <v>44980</v>
      </c>
      <c r="G169" s="90">
        <v>2558.7658799999999</v>
      </c>
      <c r="H169" s="98">
        <v>-0.173679</v>
      </c>
      <c r="I169" s="90">
        <v>-4.444028E-3</v>
      </c>
      <c r="J169" s="91">
        <f t="shared" si="2"/>
        <v>2.0835724850933385E-5</v>
      </c>
      <c r="K169" s="91">
        <f>I169/'סכום נכסי הקרן'!$C$42</f>
        <v>-4.5976386208474507E-8</v>
      </c>
    </row>
    <row r="170" spans="2:11">
      <c r="B170" s="86" t="s">
        <v>1763</v>
      </c>
      <c r="C170" s="87" t="s">
        <v>1764</v>
      </c>
      <c r="D170" s="88" t="s">
        <v>458</v>
      </c>
      <c r="E170" s="88" t="s">
        <v>125</v>
      </c>
      <c r="F170" s="97">
        <v>44998</v>
      </c>
      <c r="G170" s="90">
        <v>1919.2356</v>
      </c>
      <c r="H170" s="98">
        <v>2.3463999999999999E-2</v>
      </c>
      <c r="I170" s="90">
        <v>4.5032899999999996E-4</v>
      </c>
      <c r="J170" s="91">
        <f t="shared" si="2"/>
        <v>-2.1113573398718414E-6</v>
      </c>
      <c r="K170" s="91">
        <f>I170/'סכום נכסי הקרן'!$C$42</f>
        <v>4.6589490491230281E-9</v>
      </c>
    </row>
    <row r="171" spans="2:11">
      <c r="B171" s="86" t="s">
        <v>1765</v>
      </c>
      <c r="C171" s="87" t="s">
        <v>1766</v>
      </c>
      <c r="D171" s="88" t="s">
        <v>458</v>
      </c>
      <c r="E171" s="88" t="s">
        <v>125</v>
      </c>
      <c r="F171" s="97">
        <v>44980</v>
      </c>
      <c r="G171" s="90">
        <v>1924.71606</v>
      </c>
      <c r="H171" s="98">
        <v>-0.180252</v>
      </c>
      <c r="I171" s="90">
        <v>-3.4693459999999999E-3</v>
      </c>
      <c r="J171" s="91">
        <f t="shared" si="2"/>
        <v>1.6265950319999408E-5</v>
      </c>
      <c r="K171" s="91">
        <f>I171/'סכום נכסי הקרן'!$C$42</f>
        <v>-3.5892661249394958E-8</v>
      </c>
    </row>
    <row r="172" spans="2:11">
      <c r="B172" s="86" t="s">
        <v>1767</v>
      </c>
      <c r="C172" s="87" t="s">
        <v>1768</v>
      </c>
      <c r="D172" s="88" t="s">
        <v>458</v>
      </c>
      <c r="E172" s="88" t="s">
        <v>125</v>
      </c>
      <c r="F172" s="97">
        <v>44980</v>
      </c>
      <c r="G172" s="90">
        <v>5457.92922</v>
      </c>
      <c r="H172" s="98">
        <v>-9.6423999999999996E-2</v>
      </c>
      <c r="I172" s="90">
        <v>-5.2627639999999996E-3</v>
      </c>
      <c r="J172" s="91">
        <f t="shared" si="2"/>
        <v>2.4674350084967415E-5</v>
      </c>
      <c r="K172" s="91">
        <f>I172/'סכום נכסי הקרן'!$C$42</f>
        <v>-5.4446747452548925E-8</v>
      </c>
    </row>
    <row r="173" spans="2:11">
      <c r="B173" s="86" t="s">
        <v>1769</v>
      </c>
      <c r="C173" s="87" t="s">
        <v>1770</v>
      </c>
      <c r="D173" s="88" t="s">
        <v>458</v>
      </c>
      <c r="E173" s="88" t="s">
        <v>125</v>
      </c>
      <c r="F173" s="97">
        <v>44998</v>
      </c>
      <c r="G173" s="90">
        <v>3213.2330999999999</v>
      </c>
      <c r="H173" s="98">
        <v>0.47483799999999998</v>
      </c>
      <c r="I173" s="90">
        <v>1.5257648E-2</v>
      </c>
      <c r="J173" s="91">
        <f t="shared" si="2"/>
        <v>-7.1535137852505437E-5</v>
      </c>
      <c r="K173" s="91">
        <f>I173/'סכום נכסי הקרן'!$C$42</f>
        <v>1.5785038192400196E-7</v>
      </c>
    </row>
    <row r="174" spans="2:11">
      <c r="B174" s="86" t="s">
        <v>1769</v>
      </c>
      <c r="C174" s="87" t="s">
        <v>1771</v>
      </c>
      <c r="D174" s="88" t="s">
        <v>458</v>
      </c>
      <c r="E174" s="88" t="s">
        <v>125</v>
      </c>
      <c r="F174" s="97">
        <v>44998</v>
      </c>
      <c r="G174" s="90">
        <v>2963.8532</v>
      </c>
      <c r="H174" s="98">
        <v>0.47483799999999998</v>
      </c>
      <c r="I174" s="90">
        <v>1.4073497999999999E-2</v>
      </c>
      <c r="J174" s="91">
        <f t="shared" si="2"/>
        <v>-6.598327733717278E-5</v>
      </c>
      <c r="K174" s="91">
        <f>I174/'סכום נכסי הקרן'!$C$42</f>
        <v>1.4559957303423683E-7</v>
      </c>
    </row>
    <row r="175" spans="2:11">
      <c r="B175" s="86" t="s">
        <v>1772</v>
      </c>
      <c r="C175" s="87" t="s">
        <v>1773</v>
      </c>
      <c r="D175" s="88" t="s">
        <v>458</v>
      </c>
      <c r="E175" s="88" t="s">
        <v>125</v>
      </c>
      <c r="F175" s="97">
        <v>44987</v>
      </c>
      <c r="G175" s="90">
        <v>2078.6289999999999</v>
      </c>
      <c r="H175" s="98">
        <v>0.42128700000000002</v>
      </c>
      <c r="I175" s="90">
        <v>8.7569899999999992E-3</v>
      </c>
      <c r="J175" s="91">
        <f t="shared" si="2"/>
        <v>-4.1056949722723419E-5</v>
      </c>
      <c r="K175" s="91">
        <f>I175/'סכום נכסי הקרן'!$C$42</f>
        <v>9.0596808630312215E-8</v>
      </c>
    </row>
    <row r="176" spans="2:11">
      <c r="B176" s="86" t="s">
        <v>1774</v>
      </c>
      <c r="C176" s="87" t="s">
        <v>1775</v>
      </c>
      <c r="D176" s="88" t="s">
        <v>458</v>
      </c>
      <c r="E176" s="88" t="s">
        <v>125</v>
      </c>
      <c r="F176" s="97">
        <v>45001</v>
      </c>
      <c r="G176" s="90">
        <v>2378.88</v>
      </c>
      <c r="H176" s="98">
        <v>0.31970100000000001</v>
      </c>
      <c r="I176" s="90">
        <v>7.6053120000000004E-3</v>
      </c>
      <c r="J176" s="91">
        <f t="shared" si="2"/>
        <v>-3.5657333445581775E-5</v>
      </c>
      <c r="K176" s="91">
        <f>I176/'סכום נכסי הקרן'!$C$42</f>
        <v>7.8681943891430399E-8</v>
      </c>
    </row>
    <row r="177" spans="2:11">
      <c r="B177" s="86" t="s">
        <v>1776</v>
      </c>
      <c r="C177" s="87" t="s">
        <v>1777</v>
      </c>
      <c r="D177" s="88" t="s">
        <v>458</v>
      </c>
      <c r="E177" s="88" t="s">
        <v>125</v>
      </c>
      <c r="F177" s="97">
        <v>45001</v>
      </c>
      <c r="G177" s="90">
        <v>59.505040000000001</v>
      </c>
      <c r="H177" s="98">
        <v>0.37504900000000002</v>
      </c>
      <c r="I177" s="90">
        <v>2.2317299999999999E-4</v>
      </c>
      <c r="J177" s="91">
        <f t="shared" si="2"/>
        <v>-1.0463415671902508E-6</v>
      </c>
      <c r="K177" s="91">
        <f>I177/'סכום נכסי הקרן'!$C$42</f>
        <v>2.3088711500701346E-9</v>
      </c>
    </row>
    <row r="178" spans="2:11">
      <c r="B178" s="86" t="s">
        <v>1776</v>
      </c>
      <c r="C178" s="87" t="s">
        <v>1778</v>
      </c>
      <c r="D178" s="88" t="s">
        <v>458</v>
      </c>
      <c r="E178" s="88" t="s">
        <v>125</v>
      </c>
      <c r="F178" s="97">
        <v>45001</v>
      </c>
      <c r="G178" s="90">
        <v>991.66661999999997</v>
      </c>
      <c r="H178" s="98">
        <v>0.37504900000000002</v>
      </c>
      <c r="I178" s="90">
        <v>3.7192319999999998E-3</v>
      </c>
      <c r="J178" s="91">
        <f t="shared" si="2"/>
        <v>-1.7437535184023745E-5</v>
      </c>
      <c r="K178" s="91">
        <f>I178/'סכום נכסי הקרן'!$C$42</f>
        <v>3.8477895915803643E-8</v>
      </c>
    </row>
    <row r="179" spans="2:11">
      <c r="B179" s="86" t="s">
        <v>1779</v>
      </c>
      <c r="C179" s="87" t="s">
        <v>1780</v>
      </c>
      <c r="D179" s="88" t="s">
        <v>458</v>
      </c>
      <c r="E179" s="88" t="s">
        <v>125</v>
      </c>
      <c r="F179" s="97">
        <v>44987</v>
      </c>
      <c r="G179" s="90">
        <v>2838.5200799999998</v>
      </c>
      <c r="H179" s="98">
        <v>0.68375699999999995</v>
      </c>
      <c r="I179" s="90">
        <v>1.9408589E-2</v>
      </c>
      <c r="J179" s="91">
        <f t="shared" si="2"/>
        <v>-9.0996730927179656E-5</v>
      </c>
      <c r="K179" s="91">
        <f>I179/'סכום נכסי הקרן'!$C$42</f>
        <v>2.0079459076890378E-7</v>
      </c>
    </row>
    <row r="180" spans="2:11">
      <c r="B180" s="86" t="s">
        <v>1781</v>
      </c>
      <c r="C180" s="87" t="s">
        <v>1782</v>
      </c>
      <c r="D180" s="88" t="s">
        <v>458</v>
      </c>
      <c r="E180" s="88" t="s">
        <v>125</v>
      </c>
      <c r="F180" s="97">
        <v>44987</v>
      </c>
      <c r="G180" s="90">
        <v>3870.7091999999998</v>
      </c>
      <c r="H180" s="98">
        <v>0.68375699999999995</v>
      </c>
      <c r="I180" s="90">
        <v>2.6466257999999996E-2</v>
      </c>
      <c r="J180" s="91">
        <f t="shared" si="2"/>
        <v>-1.2408645254301153E-4</v>
      </c>
      <c r="K180" s="91">
        <f>I180/'סכום נכסי הקרן'!$C$42</f>
        <v>2.7381080841550228E-7</v>
      </c>
    </row>
    <row r="181" spans="2:11">
      <c r="B181" s="86" t="s">
        <v>1783</v>
      </c>
      <c r="C181" s="87" t="s">
        <v>1784</v>
      </c>
      <c r="D181" s="88" t="s">
        <v>458</v>
      </c>
      <c r="E181" s="88" t="s">
        <v>125</v>
      </c>
      <c r="F181" s="97">
        <v>44987</v>
      </c>
      <c r="G181" s="90">
        <v>110.21577000000001</v>
      </c>
      <c r="H181" s="98">
        <v>0.70639799999999997</v>
      </c>
      <c r="I181" s="90">
        <v>7.78562E-4</v>
      </c>
      <c r="J181" s="91">
        <f t="shared" si="2"/>
        <v>-3.6502703428944187E-6</v>
      </c>
      <c r="K181" s="91">
        <f>I181/'סכום נכסי הקרן'!$C$42</f>
        <v>8.0547348484848258E-9</v>
      </c>
    </row>
    <row r="182" spans="2:11">
      <c r="B182" s="86" t="s">
        <v>1785</v>
      </c>
      <c r="C182" s="87" t="s">
        <v>1786</v>
      </c>
      <c r="D182" s="88" t="s">
        <v>458</v>
      </c>
      <c r="E182" s="88" t="s">
        <v>125</v>
      </c>
      <c r="F182" s="97">
        <v>44987</v>
      </c>
      <c r="G182" s="90">
        <v>3226.4865000000004</v>
      </c>
      <c r="H182" s="98">
        <v>0.71132200000000001</v>
      </c>
      <c r="I182" s="90">
        <v>2.2950715E-2</v>
      </c>
      <c r="J182" s="91">
        <f t="shared" si="2"/>
        <v>-1.0760390863248152E-4</v>
      </c>
      <c r="K182" s="91">
        <f>I182/'סכום נכסי הקרן'!$C$42</f>
        <v>2.3744020888271381E-7</v>
      </c>
    </row>
    <row r="183" spans="2:11">
      <c r="B183" s="86" t="s">
        <v>1787</v>
      </c>
      <c r="C183" s="87" t="s">
        <v>1788</v>
      </c>
      <c r="D183" s="88" t="s">
        <v>458</v>
      </c>
      <c r="E183" s="88" t="s">
        <v>125</v>
      </c>
      <c r="F183" s="97">
        <v>44987</v>
      </c>
      <c r="G183" s="90">
        <v>4389.2395200000001</v>
      </c>
      <c r="H183" s="98">
        <v>0.73887199999999997</v>
      </c>
      <c r="I183" s="90">
        <v>3.2430852000000003E-2</v>
      </c>
      <c r="J183" s="91">
        <f t="shared" si="2"/>
        <v>-1.5205131672287904E-4</v>
      </c>
      <c r="K183" s="91">
        <f>I183/'סכום נכסי הקרן'!$C$42</f>
        <v>3.3551844781848313E-7</v>
      </c>
    </row>
    <row r="184" spans="2:11">
      <c r="B184" s="86" t="s">
        <v>1789</v>
      </c>
      <c r="C184" s="87" t="s">
        <v>1790</v>
      </c>
      <c r="D184" s="88" t="s">
        <v>458</v>
      </c>
      <c r="E184" s="88" t="s">
        <v>125</v>
      </c>
      <c r="F184" s="97">
        <v>45007</v>
      </c>
      <c r="G184" s="90">
        <v>3751.03458</v>
      </c>
      <c r="H184" s="98">
        <v>1.0983309999999999</v>
      </c>
      <c r="I184" s="90">
        <v>4.1198770999999995E-2</v>
      </c>
      <c r="J184" s="91">
        <f t="shared" si="2"/>
        <v>-1.9315950681512663E-4</v>
      </c>
      <c r="K184" s="91">
        <f>I184/'סכום נכסי הקרן'!$C$42</f>
        <v>4.2622832412633293E-7</v>
      </c>
    </row>
    <row r="185" spans="2:11">
      <c r="B185" s="86" t="s">
        <v>1791</v>
      </c>
      <c r="C185" s="87" t="s">
        <v>1792</v>
      </c>
      <c r="D185" s="88" t="s">
        <v>458</v>
      </c>
      <c r="E185" s="88" t="s">
        <v>125</v>
      </c>
      <c r="F185" s="97">
        <v>45007</v>
      </c>
      <c r="G185" s="90">
        <v>4851.8190000000004</v>
      </c>
      <c r="H185" s="98">
        <v>1.125712</v>
      </c>
      <c r="I185" s="90">
        <v>5.4617523000000001E-2</v>
      </c>
      <c r="J185" s="91">
        <f t="shared" si="2"/>
        <v>-2.5607302232738538E-4</v>
      </c>
      <c r="K185" s="91">
        <f>I185/'סכום נכסי הקרן'!$C$42</f>
        <v>5.6505412009065625E-7</v>
      </c>
    </row>
    <row r="186" spans="2:11">
      <c r="B186" s="86" t="s">
        <v>1793</v>
      </c>
      <c r="C186" s="87" t="s">
        <v>1794</v>
      </c>
      <c r="D186" s="88" t="s">
        <v>458</v>
      </c>
      <c r="E186" s="88" t="s">
        <v>125</v>
      </c>
      <c r="F186" s="97">
        <v>44985</v>
      </c>
      <c r="G186" s="90">
        <v>1940.9962499999999</v>
      </c>
      <c r="H186" s="98">
        <v>0.96260599999999996</v>
      </c>
      <c r="I186" s="90">
        <v>1.8684138999999999E-2</v>
      </c>
      <c r="J186" s="91">
        <f t="shared" si="2"/>
        <v>-8.7600163473451032E-5</v>
      </c>
      <c r="K186" s="91">
        <f>I186/'סכום נכסי הקרן'!$C$42</f>
        <v>1.9329968007330749E-7</v>
      </c>
    </row>
    <row r="187" spans="2:11">
      <c r="B187" s="86" t="s">
        <v>1795</v>
      </c>
      <c r="C187" s="87" t="s">
        <v>1796</v>
      </c>
      <c r="D187" s="88" t="s">
        <v>458</v>
      </c>
      <c r="E187" s="88" t="s">
        <v>125</v>
      </c>
      <c r="F187" s="97">
        <v>44985</v>
      </c>
      <c r="G187" s="90">
        <v>895.27716499999997</v>
      </c>
      <c r="H187" s="98">
        <v>0.97363100000000002</v>
      </c>
      <c r="I187" s="90">
        <v>8.7166940000000005E-3</v>
      </c>
      <c r="J187" s="91">
        <f t="shared" si="2"/>
        <v>-4.0868022837340792E-5</v>
      </c>
      <c r="K187" s="91">
        <f>I187/'סכום נכסי הקרן'!$C$42</f>
        <v>9.017992006465587E-8</v>
      </c>
    </row>
    <row r="188" spans="2:11">
      <c r="B188" s="86" t="s">
        <v>1797</v>
      </c>
      <c r="C188" s="87" t="s">
        <v>1798</v>
      </c>
      <c r="D188" s="88" t="s">
        <v>458</v>
      </c>
      <c r="E188" s="88" t="s">
        <v>125</v>
      </c>
      <c r="F188" s="97">
        <v>44985</v>
      </c>
      <c r="G188" s="90">
        <v>1941.2648999999999</v>
      </c>
      <c r="H188" s="98">
        <v>0.97631100000000004</v>
      </c>
      <c r="I188" s="90">
        <v>1.8952788999999998E-2</v>
      </c>
      <c r="J188" s="91">
        <f t="shared" si="2"/>
        <v>-8.8859722927442597E-5</v>
      </c>
      <c r="K188" s="91">
        <f>I188/'סכום נכסי הקרן'!$C$42</f>
        <v>1.9607904063424605E-7</v>
      </c>
    </row>
    <row r="189" spans="2:11">
      <c r="B189" s="86" t="s">
        <v>1799</v>
      </c>
      <c r="C189" s="87" t="s">
        <v>1800</v>
      </c>
      <c r="D189" s="88" t="s">
        <v>458</v>
      </c>
      <c r="E189" s="88" t="s">
        <v>125</v>
      </c>
      <c r="F189" s="97">
        <v>44980</v>
      </c>
      <c r="G189" s="90">
        <v>1294.42734</v>
      </c>
      <c r="H189" s="98">
        <v>0.121252</v>
      </c>
      <c r="I189" s="90">
        <v>1.569513E-3</v>
      </c>
      <c r="J189" s="91">
        <f t="shared" si="2"/>
        <v>-7.3586262323196453E-6</v>
      </c>
      <c r="K189" s="91">
        <f>I189/'סכום נכסי הקרן'!$C$42</f>
        <v>1.6237642032683287E-8</v>
      </c>
    </row>
    <row r="190" spans="2:11">
      <c r="B190" s="86" t="s">
        <v>1801</v>
      </c>
      <c r="C190" s="87" t="s">
        <v>1802</v>
      </c>
      <c r="D190" s="88" t="s">
        <v>458</v>
      </c>
      <c r="E190" s="88" t="s">
        <v>125</v>
      </c>
      <c r="F190" s="97">
        <v>44985</v>
      </c>
      <c r="G190" s="90">
        <v>7380.0734039999998</v>
      </c>
      <c r="H190" s="98">
        <v>1.0201439999999999</v>
      </c>
      <c r="I190" s="90">
        <v>7.5287382E-2</v>
      </c>
      <c r="J190" s="91">
        <f t="shared" si="2"/>
        <v>-3.5298318914712393E-4</v>
      </c>
      <c r="K190" s="91">
        <f>I190/'סכום נכסי הקרן'!$C$42</f>
        <v>7.7889737676201676E-7</v>
      </c>
    </row>
    <row r="191" spans="2:11">
      <c r="B191" s="86" t="s">
        <v>1801</v>
      </c>
      <c r="C191" s="87" t="s">
        <v>1803</v>
      </c>
      <c r="D191" s="88" t="s">
        <v>458</v>
      </c>
      <c r="E191" s="88" t="s">
        <v>125</v>
      </c>
      <c r="F191" s="97">
        <v>44985</v>
      </c>
      <c r="G191" s="90">
        <v>59.713191999999999</v>
      </c>
      <c r="H191" s="98">
        <v>1.0201439999999999</v>
      </c>
      <c r="I191" s="90">
        <v>6.0916099999999999E-4</v>
      </c>
      <c r="J191" s="91">
        <f t="shared" si="2"/>
        <v>-2.8560375825533573E-6</v>
      </c>
      <c r="K191" s="91">
        <f>I191/'סכום נכסי הקרן'!$C$42</f>
        <v>6.3021703281663697E-9</v>
      </c>
    </row>
    <row r="192" spans="2:11">
      <c r="B192" s="86" t="s">
        <v>1804</v>
      </c>
      <c r="C192" s="87" t="s">
        <v>1805</v>
      </c>
      <c r="D192" s="88" t="s">
        <v>458</v>
      </c>
      <c r="E192" s="88" t="s">
        <v>125</v>
      </c>
      <c r="F192" s="97">
        <v>44991</v>
      </c>
      <c r="G192" s="90">
        <v>2388.7259199999999</v>
      </c>
      <c r="H192" s="98">
        <v>1.057804</v>
      </c>
      <c r="I192" s="90">
        <v>2.5268040999999998E-2</v>
      </c>
      <c r="J192" s="91">
        <f t="shared" si="2"/>
        <v>-1.1846863921606786E-4</v>
      </c>
      <c r="K192" s="91">
        <f>I192/'סכום נכסי הקרן'!$C$42</f>
        <v>2.6141446717877749E-7</v>
      </c>
    </row>
    <row r="193" spans="2:11">
      <c r="B193" s="86" t="s">
        <v>1806</v>
      </c>
      <c r="C193" s="87" t="s">
        <v>1807</v>
      </c>
      <c r="D193" s="88" t="s">
        <v>458</v>
      </c>
      <c r="E193" s="88" t="s">
        <v>125</v>
      </c>
      <c r="F193" s="97">
        <v>45007</v>
      </c>
      <c r="G193" s="90">
        <v>221.28806</v>
      </c>
      <c r="H193" s="98">
        <v>1.1299630000000001</v>
      </c>
      <c r="I193" s="90">
        <v>2.5004739999999999E-3</v>
      </c>
      <c r="J193" s="91">
        <f t="shared" si="2"/>
        <v>-1.1723415842769849E-5</v>
      </c>
      <c r="K193" s="91">
        <f>I193/'סכום נכסי הקרן'!$C$42</f>
        <v>2.5869044553330687E-8</v>
      </c>
    </row>
    <row r="194" spans="2:11">
      <c r="B194" s="86" t="s">
        <v>1806</v>
      </c>
      <c r="C194" s="87" t="s">
        <v>1808</v>
      </c>
      <c r="D194" s="88" t="s">
        <v>458</v>
      </c>
      <c r="E194" s="88" t="s">
        <v>125</v>
      </c>
      <c r="F194" s="97">
        <v>45007</v>
      </c>
      <c r="G194" s="90">
        <v>2591.2188000000001</v>
      </c>
      <c r="H194" s="98">
        <v>1.1299630000000001</v>
      </c>
      <c r="I194" s="90">
        <v>2.9279825000000002E-2</v>
      </c>
      <c r="J194" s="91">
        <f t="shared" si="2"/>
        <v>-1.3727779784094085E-4</v>
      </c>
      <c r="K194" s="91">
        <f>I194/'סכום נכסי הקרן'!$C$42</f>
        <v>3.0291900553204146E-7</v>
      </c>
    </row>
    <row r="195" spans="2:11">
      <c r="B195" s="86" t="s">
        <v>1809</v>
      </c>
      <c r="C195" s="87" t="s">
        <v>1810</v>
      </c>
      <c r="D195" s="88" t="s">
        <v>458</v>
      </c>
      <c r="E195" s="88" t="s">
        <v>125</v>
      </c>
      <c r="F195" s="97">
        <v>44984</v>
      </c>
      <c r="G195" s="90">
        <v>1947.7125000000001</v>
      </c>
      <c r="H195" s="98">
        <v>1.304114</v>
      </c>
      <c r="I195" s="90">
        <v>2.5400388999999999E-2</v>
      </c>
      <c r="J195" s="91">
        <f t="shared" si="2"/>
        <v>-1.1908914982324031E-4</v>
      </c>
      <c r="K195" s="91">
        <f>I195/'סכום נכסי הקרן'!$C$42</f>
        <v>2.6278369409677154E-7</v>
      </c>
    </row>
    <row r="196" spans="2:11">
      <c r="B196" s="86" t="s">
        <v>1811</v>
      </c>
      <c r="C196" s="87" t="s">
        <v>1812</v>
      </c>
      <c r="D196" s="88" t="s">
        <v>458</v>
      </c>
      <c r="E196" s="88" t="s">
        <v>125</v>
      </c>
      <c r="F196" s="97">
        <v>44999</v>
      </c>
      <c r="G196" s="90">
        <v>2527.245981</v>
      </c>
      <c r="H196" s="98">
        <v>0.52618200000000004</v>
      </c>
      <c r="I196" s="90">
        <v>1.329792E-2</v>
      </c>
      <c r="J196" s="91">
        <f t="shared" si="2"/>
        <v>-6.2346997410845311E-5</v>
      </c>
      <c r="K196" s="91">
        <f>I196/'סכום נכסי הקרן'!$C$42</f>
        <v>1.3757570962410615E-7</v>
      </c>
    </row>
    <row r="197" spans="2:11">
      <c r="B197" s="86" t="s">
        <v>1813</v>
      </c>
      <c r="C197" s="87" t="s">
        <v>1814</v>
      </c>
      <c r="D197" s="88" t="s">
        <v>458</v>
      </c>
      <c r="E197" s="88" t="s">
        <v>125</v>
      </c>
      <c r="F197" s="97">
        <v>44984</v>
      </c>
      <c r="G197" s="90">
        <v>2402.3384000000001</v>
      </c>
      <c r="H197" s="98">
        <v>1.288489</v>
      </c>
      <c r="I197" s="90">
        <v>3.0953853999999999E-2</v>
      </c>
      <c r="J197" s="91">
        <f t="shared" si="2"/>
        <v>-1.4512644497738622E-4</v>
      </c>
      <c r="K197" s="91">
        <f>I197/'סכום נכסי הקרן'!$C$42</f>
        <v>3.2023793417699737E-7</v>
      </c>
    </row>
    <row r="198" spans="2:11">
      <c r="B198" s="86" t="s">
        <v>1815</v>
      </c>
      <c r="C198" s="87" t="s">
        <v>1816</v>
      </c>
      <c r="D198" s="88" t="s">
        <v>458</v>
      </c>
      <c r="E198" s="88" t="s">
        <v>125</v>
      </c>
      <c r="F198" s="97">
        <v>45005</v>
      </c>
      <c r="G198" s="90">
        <v>2931.2401500000001</v>
      </c>
      <c r="H198" s="98">
        <v>1.668776</v>
      </c>
      <c r="I198" s="90">
        <v>4.8915823000000004E-2</v>
      </c>
      <c r="J198" s="91">
        <f t="shared" si="2"/>
        <v>-2.2934073072558475E-4</v>
      </c>
      <c r="K198" s="91">
        <f>I198/'סכום נכסי הקרן'!$C$42</f>
        <v>5.0606629165103823E-7</v>
      </c>
    </row>
    <row r="199" spans="2:11">
      <c r="B199" s="86" t="s">
        <v>1817</v>
      </c>
      <c r="C199" s="87" t="s">
        <v>1818</v>
      </c>
      <c r="D199" s="88" t="s">
        <v>458</v>
      </c>
      <c r="E199" s="88" t="s">
        <v>125</v>
      </c>
      <c r="F199" s="97">
        <v>44984</v>
      </c>
      <c r="G199" s="90">
        <v>6190.7258250000004</v>
      </c>
      <c r="H199" s="98">
        <v>1.3698779999999999</v>
      </c>
      <c r="I199" s="90">
        <v>8.4805372000000004E-2</v>
      </c>
      <c r="J199" s="91">
        <f t="shared" si="2"/>
        <v>-3.9760807017261152E-4</v>
      </c>
      <c r="K199" s="91">
        <f>I199/'סכום נכסי הקרן'!$C$42</f>
        <v>8.773672298251384E-7</v>
      </c>
    </row>
    <row r="200" spans="2:11">
      <c r="B200" s="86" t="s">
        <v>1819</v>
      </c>
      <c r="C200" s="87" t="s">
        <v>1820</v>
      </c>
      <c r="D200" s="88" t="s">
        <v>458</v>
      </c>
      <c r="E200" s="88" t="s">
        <v>125</v>
      </c>
      <c r="F200" s="97">
        <v>44984</v>
      </c>
      <c r="G200" s="90">
        <v>3262.3065000000001</v>
      </c>
      <c r="H200" s="98">
        <v>1.4917100000000001</v>
      </c>
      <c r="I200" s="90">
        <v>4.8664157E-2</v>
      </c>
      <c r="J200" s="91">
        <f t="shared" si="2"/>
        <v>-2.2816080037178519E-4</v>
      </c>
      <c r="K200" s="91">
        <f>I200/'סכום נכסי הקרן'!$C$42</f>
        <v>5.0346264171644242E-7</v>
      </c>
    </row>
    <row r="201" spans="2:11">
      <c r="B201" s="86" t="s">
        <v>1821</v>
      </c>
      <c r="C201" s="87" t="s">
        <v>1822</v>
      </c>
      <c r="D201" s="88" t="s">
        <v>458</v>
      </c>
      <c r="E201" s="88" t="s">
        <v>125</v>
      </c>
      <c r="F201" s="97">
        <v>44979</v>
      </c>
      <c r="G201" s="90">
        <v>4754.0747350000001</v>
      </c>
      <c r="H201" s="98">
        <v>1.0284199999999999</v>
      </c>
      <c r="I201" s="90">
        <v>4.8891872999999995E-2</v>
      </c>
      <c r="J201" s="91">
        <f t="shared" si="2"/>
        <v>-2.2922844169181178E-4</v>
      </c>
      <c r="K201" s="91">
        <f>I201/'סכום נכסי הקרן'!$C$42</f>
        <v>5.0581851318301472E-7</v>
      </c>
    </row>
    <row r="202" spans="2:11">
      <c r="B202" s="86" t="s">
        <v>1823</v>
      </c>
      <c r="C202" s="87" t="s">
        <v>1824</v>
      </c>
      <c r="D202" s="88" t="s">
        <v>458</v>
      </c>
      <c r="E202" s="88" t="s">
        <v>125</v>
      </c>
      <c r="F202" s="97">
        <v>44959</v>
      </c>
      <c r="G202" s="90">
        <v>1537.1016150000003</v>
      </c>
      <c r="H202" s="98">
        <v>5.750807</v>
      </c>
      <c r="I202" s="90">
        <v>8.8395745000000012E-2</v>
      </c>
      <c r="J202" s="91">
        <f t="shared" si="2"/>
        <v>-4.144414528471177E-4</v>
      </c>
      <c r="K202" s="91">
        <f>I202/'סכום נכסי הקרן'!$C$42</f>
        <v>9.1451199481772612E-7</v>
      </c>
    </row>
    <row r="203" spans="2:11">
      <c r="B203" s="86" t="s">
        <v>1825</v>
      </c>
      <c r="C203" s="87" t="s">
        <v>1826</v>
      </c>
      <c r="D203" s="88" t="s">
        <v>458</v>
      </c>
      <c r="E203" s="88" t="s">
        <v>125</v>
      </c>
      <c r="F203" s="97">
        <v>44943</v>
      </c>
      <c r="G203" s="90">
        <v>1216.4113500000001</v>
      </c>
      <c r="H203" s="98">
        <v>5.7536189999999996</v>
      </c>
      <c r="I203" s="90">
        <v>6.9987676999999998E-2</v>
      </c>
      <c r="J203" s="91">
        <f t="shared" si="2"/>
        <v>-3.2813564201845686E-4</v>
      </c>
      <c r="K203" s="91">
        <f>I203/'סכום נכסי הקרן'!$C$42</f>
        <v>7.2406845042064724E-7</v>
      </c>
    </row>
    <row r="204" spans="2:11">
      <c r="B204" s="86" t="s">
        <v>1827</v>
      </c>
      <c r="C204" s="87" t="s">
        <v>1828</v>
      </c>
      <c r="D204" s="88" t="s">
        <v>458</v>
      </c>
      <c r="E204" s="88" t="s">
        <v>125</v>
      </c>
      <c r="F204" s="97">
        <v>44957</v>
      </c>
      <c r="G204" s="90">
        <v>2460.2966999999999</v>
      </c>
      <c r="H204" s="98">
        <v>3.9673579999999999</v>
      </c>
      <c r="I204" s="90">
        <v>9.7608784000000004E-2</v>
      </c>
      <c r="J204" s="91">
        <f t="shared" ref="J204:J267" si="3">IFERROR(I204/$I$11,0)</f>
        <v>-4.5763657800045119E-4</v>
      </c>
      <c r="K204" s="91">
        <f>I204/'סכום נכסי הקרן'!$C$42</f>
        <v>1.0098269296511109E-6</v>
      </c>
    </row>
    <row r="205" spans="2:11">
      <c r="B205" s="86" t="s">
        <v>1829</v>
      </c>
      <c r="C205" s="87" t="s">
        <v>1830</v>
      </c>
      <c r="D205" s="88" t="s">
        <v>458</v>
      </c>
      <c r="E205" s="88" t="s">
        <v>125</v>
      </c>
      <c r="F205" s="97">
        <v>45014</v>
      </c>
      <c r="G205" s="90">
        <v>3237.2325000000001</v>
      </c>
      <c r="H205" s="98">
        <v>1.326049</v>
      </c>
      <c r="I205" s="90">
        <v>4.2927285000000003E-2</v>
      </c>
      <c r="J205" s="91">
        <f t="shared" si="3"/>
        <v>-2.0126360564280872E-4</v>
      </c>
      <c r="K205" s="91">
        <f>I205/'סכום נכסי הקרן'!$C$42</f>
        <v>4.4411093585397182E-7</v>
      </c>
    </row>
    <row r="206" spans="2:11">
      <c r="B206" s="86" t="s">
        <v>1831</v>
      </c>
      <c r="C206" s="87" t="s">
        <v>1832</v>
      </c>
      <c r="D206" s="88" t="s">
        <v>458</v>
      </c>
      <c r="E206" s="88" t="s">
        <v>125</v>
      </c>
      <c r="F206" s="97">
        <v>45014</v>
      </c>
      <c r="G206" s="90">
        <v>3237.2325000000001</v>
      </c>
      <c r="H206" s="98">
        <v>0.95435700000000001</v>
      </c>
      <c r="I206" s="90">
        <v>3.0894749999999999E-2</v>
      </c>
      <c r="J206" s="91">
        <f t="shared" si="3"/>
        <v>-1.4484933720903067E-4</v>
      </c>
      <c r="K206" s="91">
        <f>I206/'סכום נכסי הקרן'!$C$42</f>
        <v>3.1962646450793463E-7</v>
      </c>
    </row>
    <row r="207" spans="2:11">
      <c r="B207" s="86" t="s">
        <v>1833</v>
      </c>
      <c r="C207" s="87" t="s">
        <v>1834</v>
      </c>
      <c r="D207" s="88" t="s">
        <v>458</v>
      </c>
      <c r="E207" s="88" t="s">
        <v>125</v>
      </c>
      <c r="F207" s="97">
        <v>44991</v>
      </c>
      <c r="G207" s="90">
        <v>35907.469649999999</v>
      </c>
      <c r="H207" s="98">
        <v>0.81101900000000005</v>
      </c>
      <c r="I207" s="90">
        <v>0.29121636000000001</v>
      </c>
      <c r="J207" s="91">
        <f t="shared" si="3"/>
        <v>-1.3653613228922867E-3</v>
      </c>
      <c r="K207" s="91">
        <f>I207/'סכום נכסי הקרן'!$C$42</f>
        <v>3.0128243650998927E-6</v>
      </c>
    </row>
    <row r="208" spans="2:11">
      <c r="B208" s="86" t="s">
        <v>1835</v>
      </c>
      <c r="C208" s="87" t="s">
        <v>1836</v>
      </c>
      <c r="D208" s="88" t="s">
        <v>458</v>
      </c>
      <c r="E208" s="88" t="s">
        <v>125</v>
      </c>
      <c r="F208" s="97">
        <v>45014</v>
      </c>
      <c r="G208" s="90">
        <v>3237.2325000000001</v>
      </c>
      <c r="H208" s="98">
        <v>0.83665299999999998</v>
      </c>
      <c r="I208" s="90">
        <v>2.7084397999999999E-2</v>
      </c>
      <c r="J208" s="91">
        <f t="shared" si="3"/>
        <v>-1.269845879641556E-4</v>
      </c>
      <c r="K208" s="91">
        <f>I208/'סכום נכסי הקרן'!$C$42</f>
        <v>2.8020587239145082E-7</v>
      </c>
    </row>
    <row r="209" spans="2:11">
      <c r="B209" s="86" t="s">
        <v>1837</v>
      </c>
      <c r="C209" s="87" t="s">
        <v>1838</v>
      </c>
      <c r="D209" s="88" t="s">
        <v>458</v>
      </c>
      <c r="E209" s="88" t="s">
        <v>125</v>
      </c>
      <c r="F209" s="97">
        <v>45015</v>
      </c>
      <c r="G209" s="90">
        <v>221.16569999999999</v>
      </c>
      <c r="H209" s="98">
        <v>0.61051200000000005</v>
      </c>
      <c r="I209" s="90">
        <v>1.3502430000000001E-3</v>
      </c>
      <c r="J209" s="91">
        <f t="shared" si="3"/>
        <v>-6.3305837924285915E-6</v>
      </c>
      <c r="K209" s="91">
        <f>I209/'סכום נכסי הקרן'!$C$42</f>
        <v>1.3969149979093122E-8</v>
      </c>
    </row>
    <row r="210" spans="2:11">
      <c r="B210" s="86" t="s">
        <v>1839</v>
      </c>
      <c r="C210" s="87" t="s">
        <v>1840</v>
      </c>
      <c r="D210" s="88" t="s">
        <v>458</v>
      </c>
      <c r="E210" s="88" t="s">
        <v>125</v>
      </c>
      <c r="F210" s="97">
        <v>45015</v>
      </c>
      <c r="G210" s="90">
        <v>3237.2325000000001</v>
      </c>
      <c r="H210" s="98">
        <v>0.54006500000000002</v>
      </c>
      <c r="I210" s="90">
        <v>1.7483145000000002E-2</v>
      </c>
      <c r="J210" s="91">
        <f t="shared" si="3"/>
        <v>-8.1969330244762581E-5</v>
      </c>
      <c r="K210" s="91">
        <f>I210/'סכום נכסי הקרן'!$C$42</f>
        <v>1.8087460894907955E-7</v>
      </c>
    </row>
    <row r="211" spans="2:11">
      <c r="B211" s="86" t="s">
        <v>1841</v>
      </c>
      <c r="C211" s="87" t="s">
        <v>1842</v>
      </c>
      <c r="D211" s="88" t="s">
        <v>458</v>
      </c>
      <c r="E211" s="88" t="s">
        <v>125</v>
      </c>
      <c r="F211" s="97">
        <v>44998</v>
      </c>
      <c r="G211" s="90">
        <v>1492.9949999999999</v>
      </c>
      <c r="H211" s="98">
        <v>1.4385E-2</v>
      </c>
      <c r="I211" s="90">
        <v>2.1475999999999998E-4</v>
      </c>
      <c r="J211" s="91">
        <f t="shared" si="3"/>
        <v>-1.00689740680897E-6</v>
      </c>
      <c r="K211" s="91">
        <f>I211/'סכום נכסי הקרן'!$C$42</f>
        <v>2.2218331437452653E-9</v>
      </c>
    </row>
    <row r="212" spans="2:11">
      <c r="B212" s="86" t="s">
        <v>1843</v>
      </c>
      <c r="C212" s="87" t="s">
        <v>1844</v>
      </c>
      <c r="D212" s="88" t="s">
        <v>458</v>
      </c>
      <c r="E212" s="88" t="s">
        <v>125</v>
      </c>
      <c r="F212" s="97">
        <v>44980</v>
      </c>
      <c r="G212" s="90">
        <v>47876.626199999999</v>
      </c>
      <c r="H212" s="98">
        <v>-0.13503899999999999</v>
      </c>
      <c r="I212" s="90">
        <v>-6.4652212000000001E-2</v>
      </c>
      <c r="J212" s="91">
        <f t="shared" si="3"/>
        <v>3.0312043493790176E-4</v>
      </c>
      <c r="K212" s="91">
        <f>I212/'סכום נכסי הקרן'!$C$42</f>
        <v>-6.6886956341052975E-7</v>
      </c>
    </row>
    <row r="213" spans="2:11">
      <c r="B213" s="86" t="s">
        <v>1845</v>
      </c>
      <c r="C213" s="87" t="s">
        <v>1846</v>
      </c>
      <c r="D213" s="88" t="s">
        <v>458</v>
      </c>
      <c r="E213" s="88" t="s">
        <v>125</v>
      </c>
      <c r="F213" s="97">
        <v>44986</v>
      </c>
      <c r="G213" s="90">
        <v>2266.0627500000001</v>
      </c>
      <c r="H213" s="98">
        <v>-0.58312600000000003</v>
      </c>
      <c r="I213" s="90">
        <v>-1.3213997999999998E-2</v>
      </c>
      <c r="J213" s="91">
        <f t="shared" si="3"/>
        <v>6.1953531010332068E-5</v>
      </c>
      <c r="K213" s="91">
        <f>I213/'סכום נכסי הקרן'!$C$42</f>
        <v>-1.3670748145736471E-7</v>
      </c>
    </row>
    <row r="214" spans="2:11">
      <c r="B214" s="86" t="s">
        <v>1847</v>
      </c>
      <c r="C214" s="87" t="s">
        <v>1848</v>
      </c>
      <c r="D214" s="88" t="s">
        <v>458</v>
      </c>
      <c r="E214" s="88" t="s">
        <v>125</v>
      </c>
      <c r="F214" s="97">
        <v>44978</v>
      </c>
      <c r="G214" s="90">
        <v>361500</v>
      </c>
      <c r="H214" s="98">
        <v>-0.64146300000000001</v>
      </c>
      <c r="I214" s="90">
        <v>-2.3188899999999997</v>
      </c>
      <c r="J214" s="91">
        <f t="shared" si="3"/>
        <v>1.0872063362242747E-2</v>
      </c>
      <c r="K214" s="91">
        <f>I214/'סכום נכסי הקרן'!$C$42</f>
        <v>-2.3990438902493284E-5</v>
      </c>
    </row>
    <row r="215" spans="2:11">
      <c r="B215" s="86" t="s">
        <v>1849</v>
      </c>
      <c r="C215" s="87" t="s">
        <v>1850</v>
      </c>
      <c r="D215" s="88" t="s">
        <v>458</v>
      </c>
      <c r="E215" s="88" t="s">
        <v>125</v>
      </c>
      <c r="F215" s="97">
        <v>44984</v>
      </c>
      <c r="G215" s="90">
        <v>2589.7860000000001</v>
      </c>
      <c r="H215" s="98">
        <v>-1.1100969999999999</v>
      </c>
      <c r="I215" s="90">
        <v>-2.8749132E-2</v>
      </c>
      <c r="J215" s="91">
        <f t="shared" si="3"/>
        <v>1.3478965570315132E-4</v>
      </c>
      <c r="K215" s="91">
        <f>I215/'סכום נכסי הקרן'!$C$42</f>
        <v>-2.9742863816123862E-7</v>
      </c>
    </row>
    <row r="216" spans="2:11">
      <c r="B216" s="86" t="s">
        <v>1851</v>
      </c>
      <c r="C216" s="87" t="s">
        <v>1852</v>
      </c>
      <c r="D216" s="88" t="s">
        <v>458</v>
      </c>
      <c r="E216" s="88" t="s">
        <v>125</v>
      </c>
      <c r="F216" s="97">
        <v>44984</v>
      </c>
      <c r="G216" s="90">
        <v>2589.7860000000001</v>
      </c>
      <c r="H216" s="98">
        <v>-1.350622</v>
      </c>
      <c r="I216" s="90">
        <v>-3.4978230000000006E-2</v>
      </c>
      <c r="J216" s="91">
        <f t="shared" si="3"/>
        <v>1.6399464090970258E-4</v>
      </c>
      <c r="K216" s="91">
        <f>I216/'סכום נכסי הקרן'!$C$42</f>
        <v>-3.6187274503420081E-7</v>
      </c>
    </row>
    <row r="217" spans="2:11">
      <c r="B217" s="86" t="s">
        <v>1853</v>
      </c>
      <c r="C217" s="87" t="s">
        <v>1854</v>
      </c>
      <c r="D217" s="88" t="s">
        <v>458</v>
      </c>
      <c r="E217" s="88" t="s">
        <v>125</v>
      </c>
      <c r="F217" s="97">
        <v>45001</v>
      </c>
      <c r="G217" s="90">
        <v>597.19799999999998</v>
      </c>
      <c r="H217" s="98">
        <v>-1.4662980000000001</v>
      </c>
      <c r="I217" s="90">
        <v>-8.7567010000000004E-3</v>
      </c>
      <c r="J217" s="91">
        <f t="shared" si="3"/>
        <v>4.1055594752754308E-5</v>
      </c>
      <c r="K217" s="91">
        <f>I217/'סכום נכסי הקרן'!$C$42</f>
        <v>-9.059381873564589E-8</v>
      </c>
    </row>
    <row r="218" spans="2:11">
      <c r="B218" s="86" t="s">
        <v>1855</v>
      </c>
      <c r="C218" s="87" t="s">
        <v>1856</v>
      </c>
      <c r="D218" s="88" t="s">
        <v>458</v>
      </c>
      <c r="E218" s="88" t="s">
        <v>125</v>
      </c>
      <c r="F218" s="97">
        <v>44984</v>
      </c>
      <c r="G218" s="90">
        <v>3237.2325000000001</v>
      </c>
      <c r="H218" s="98">
        <v>-1.587091</v>
      </c>
      <c r="I218" s="90">
        <v>-5.1377819999999998E-2</v>
      </c>
      <c r="J218" s="91">
        <f t="shared" si="3"/>
        <v>2.408837480233658E-4</v>
      </c>
      <c r="K218" s="91">
        <f>I218/'סכום נכסי הקרן'!$C$42</f>
        <v>-5.3153726638749469E-7</v>
      </c>
    </row>
    <row r="219" spans="2:11">
      <c r="B219" s="86" t="s">
        <v>1857</v>
      </c>
      <c r="C219" s="87" t="s">
        <v>1858</v>
      </c>
      <c r="D219" s="88" t="s">
        <v>458</v>
      </c>
      <c r="E219" s="88" t="s">
        <v>125</v>
      </c>
      <c r="F219" s="97">
        <v>45014</v>
      </c>
      <c r="G219" s="90">
        <v>1100.65905</v>
      </c>
      <c r="H219" s="98">
        <v>1.3773169999999999</v>
      </c>
      <c r="I219" s="90">
        <v>1.5159561000000002E-2</v>
      </c>
      <c r="J219" s="91">
        <f t="shared" si="3"/>
        <v>-7.1075259169595825E-5</v>
      </c>
      <c r="K219" s="91">
        <f>I219/'סכום נכסי הקרן'!$C$42</f>
        <v>1.5683560753598495E-7</v>
      </c>
    </row>
    <row r="220" spans="2:11">
      <c r="B220" s="86" t="s">
        <v>1857</v>
      </c>
      <c r="C220" s="87" t="s">
        <v>1859</v>
      </c>
      <c r="D220" s="88" t="s">
        <v>458</v>
      </c>
      <c r="E220" s="88" t="s">
        <v>125</v>
      </c>
      <c r="F220" s="97">
        <v>45014</v>
      </c>
      <c r="G220" s="90">
        <v>5503.2952500000001</v>
      </c>
      <c r="H220" s="98">
        <v>1.3219920000000001</v>
      </c>
      <c r="I220" s="90">
        <v>7.2753106999999997E-2</v>
      </c>
      <c r="J220" s="91">
        <f t="shared" si="3"/>
        <v>-3.4110129807969608E-4</v>
      </c>
      <c r="K220" s="91">
        <f>I220/'סכום נכסי הקרן'!$C$42</f>
        <v>7.526786386806001E-7</v>
      </c>
    </row>
    <row r="221" spans="2:11">
      <c r="B221" s="86" t="s">
        <v>1857</v>
      </c>
      <c r="C221" s="87" t="s">
        <v>1860</v>
      </c>
      <c r="D221" s="88" t="s">
        <v>458</v>
      </c>
      <c r="E221" s="88" t="s">
        <v>125</v>
      </c>
      <c r="F221" s="97">
        <v>45014</v>
      </c>
      <c r="G221" s="90">
        <v>1492.9949999999999</v>
      </c>
      <c r="H221" s="98">
        <v>1.3773169999999999</v>
      </c>
      <c r="I221" s="90">
        <v>2.0563269999999998E-2</v>
      </c>
      <c r="J221" s="91">
        <f t="shared" si="3"/>
        <v>-9.6410426701958876E-5</v>
      </c>
      <c r="K221" s="91">
        <f>I221/'סכום נכסי הקרן'!$C$42</f>
        <v>2.1274052351360915E-7</v>
      </c>
    </row>
    <row r="222" spans="2:11">
      <c r="B222" s="92"/>
      <c r="C222" s="87"/>
      <c r="D222" s="87"/>
      <c r="E222" s="87"/>
      <c r="F222" s="87"/>
      <c r="G222" s="90"/>
      <c r="H222" s="98"/>
      <c r="I222" s="87"/>
      <c r="J222" s="91"/>
      <c r="K222" s="87"/>
    </row>
    <row r="223" spans="2:11">
      <c r="B223" s="85" t="s">
        <v>186</v>
      </c>
      <c r="C223" s="80"/>
      <c r="D223" s="81"/>
      <c r="E223" s="81"/>
      <c r="F223" s="99"/>
      <c r="G223" s="83"/>
      <c r="H223" s="100"/>
      <c r="I223" s="83">
        <v>-27.650443781000003</v>
      </c>
      <c r="J223" s="84">
        <f t="shared" si="3"/>
        <v>0.12963848081675414</v>
      </c>
      <c r="K223" s="84">
        <f>I223/'סכום נכסי הקרן'!$C$42</f>
        <v>-2.8606198748319504E-4</v>
      </c>
    </row>
    <row r="224" spans="2:11">
      <c r="B224" s="86" t="s">
        <v>1861</v>
      </c>
      <c r="C224" s="87" t="s">
        <v>1862</v>
      </c>
      <c r="D224" s="88" t="s">
        <v>458</v>
      </c>
      <c r="E224" s="88" t="s">
        <v>129</v>
      </c>
      <c r="F224" s="97">
        <v>44971</v>
      </c>
      <c r="G224" s="90">
        <v>1971.7145350000001</v>
      </c>
      <c r="H224" s="98">
        <v>-4.337917</v>
      </c>
      <c r="I224" s="90">
        <v>-8.5531338999999998E-2</v>
      </c>
      <c r="J224" s="91">
        <f t="shared" si="3"/>
        <v>4.0101175004655861E-4</v>
      </c>
      <c r="K224" s="91">
        <f>I224/'סכום נכסי הקרן'!$C$42</f>
        <v>-8.8487783488131877E-7</v>
      </c>
    </row>
    <row r="225" spans="2:11">
      <c r="B225" s="86" t="s">
        <v>1863</v>
      </c>
      <c r="C225" s="87" t="s">
        <v>1864</v>
      </c>
      <c r="D225" s="88" t="s">
        <v>458</v>
      </c>
      <c r="E225" s="88" t="s">
        <v>129</v>
      </c>
      <c r="F225" s="97">
        <v>44971</v>
      </c>
      <c r="G225" s="90">
        <v>1109.421276</v>
      </c>
      <c r="H225" s="98">
        <v>-4.4007630000000004</v>
      </c>
      <c r="I225" s="90">
        <v>-4.8823002000000004E-2</v>
      </c>
      <c r="J225" s="91">
        <f t="shared" si="3"/>
        <v>2.2890554156467297E-4</v>
      </c>
      <c r="K225" s="91">
        <f>I225/'סכום נכסי הקרן'!$C$42</f>
        <v>-5.0510599748901752E-7</v>
      </c>
    </row>
    <row r="226" spans="2:11">
      <c r="B226" s="86" t="s">
        <v>1865</v>
      </c>
      <c r="C226" s="87" t="s">
        <v>1866</v>
      </c>
      <c r="D226" s="88" t="s">
        <v>458</v>
      </c>
      <c r="E226" s="88" t="s">
        <v>127</v>
      </c>
      <c r="F226" s="97">
        <v>44896</v>
      </c>
      <c r="G226" s="90">
        <v>1056.38553</v>
      </c>
      <c r="H226" s="98">
        <v>3.154093</v>
      </c>
      <c r="I226" s="90">
        <v>3.3319381999999995E-2</v>
      </c>
      <c r="J226" s="91">
        <f t="shared" si="3"/>
        <v>-1.5621716954869374E-4</v>
      </c>
      <c r="K226" s="91">
        <f>I226/'סכום נכסי הקרן'!$C$42</f>
        <v>3.4471087379730582E-7</v>
      </c>
    </row>
    <row r="227" spans="2:11">
      <c r="B227" s="86" t="s">
        <v>1867</v>
      </c>
      <c r="C227" s="87" t="s">
        <v>1868</v>
      </c>
      <c r="D227" s="88" t="s">
        <v>458</v>
      </c>
      <c r="E227" s="88" t="s">
        <v>125</v>
      </c>
      <c r="F227" s="97">
        <v>44971</v>
      </c>
      <c r="G227" s="90">
        <v>3393.7174180000002</v>
      </c>
      <c r="H227" s="98">
        <v>-1.5438719999999999</v>
      </c>
      <c r="I227" s="90">
        <v>-5.2394647999999995E-2</v>
      </c>
      <c r="J227" s="91">
        <f t="shared" si="3"/>
        <v>2.4565112312287572E-4</v>
      </c>
      <c r="K227" s="91">
        <f>I227/'סכום נכסי הקרן'!$C$42</f>
        <v>-5.4205701937635771E-7</v>
      </c>
    </row>
    <row r="228" spans="2:11">
      <c r="B228" s="86" t="s">
        <v>1869</v>
      </c>
      <c r="C228" s="87" t="s">
        <v>1870</v>
      </c>
      <c r="D228" s="88" t="s">
        <v>458</v>
      </c>
      <c r="E228" s="88" t="s">
        <v>125</v>
      </c>
      <c r="F228" s="97">
        <v>44971</v>
      </c>
      <c r="G228" s="90">
        <v>7514.7673500000001</v>
      </c>
      <c r="H228" s="98">
        <v>-1.389672</v>
      </c>
      <c r="I228" s="90">
        <v>-0.104430595</v>
      </c>
      <c r="J228" s="91">
        <f t="shared" si="3"/>
        <v>4.8962048471325105E-4</v>
      </c>
      <c r="K228" s="91">
        <f>I228/'סכום נכסי הקרן'!$C$42</f>
        <v>-1.0804030414976653E-6</v>
      </c>
    </row>
    <row r="229" spans="2:11">
      <c r="B229" s="86" t="s">
        <v>1871</v>
      </c>
      <c r="C229" s="87" t="s">
        <v>1872</v>
      </c>
      <c r="D229" s="88" t="s">
        <v>458</v>
      </c>
      <c r="E229" s="88" t="s">
        <v>125</v>
      </c>
      <c r="F229" s="97">
        <v>44971</v>
      </c>
      <c r="G229" s="90">
        <v>4363.4133000000002</v>
      </c>
      <c r="H229" s="98">
        <v>-1.3416809999999999</v>
      </c>
      <c r="I229" s="90">
        <v>-5.8543102E-2</v>
      </c>
      <c r="J229" s="91">
        <f t="shared" si="3"/>
        <v>2.7447801075783677E-4</v>
      </c>
      <c r="K229" s="91">
        <f>I229/'סכום נכסי הקרן'!$C$42</f>
        <v>-6.0566681114388027E-7</v>
      </c>
    </row>
    <row r="230" spans="2:11">
      <c r="B230" s="86" t="s">
        <v>1873</v>
      </c>
      <c r="C230" s="87" t="s">
        <v>1874</v>
      </c>
      <c r="D230" s="88" t="s">
        <v>458</v>
      </c>
      <c r="E230" s="88" t="s">
        <v>125</v>
      </c>
      <c r="F230" s="97">
        <v>44971</v>
      </c>
      <c r="G230" s="90">
        <v>8618.7109149999997</v>
      </c>
      <c r="H230" s="98">
        <v>-1.2307410000000001</v>
      </c>
      <c r="I230" s="90">
        <v>-0.10607403899999999</v>
      </c>
      <c r="J230" s="91">
        <f t="shared" si="3"/>
        <v>4.9732573476836265E-4</v>
      </c>
      <c r="K230" s="91">
        <f>I230/'סכום נכסי הקרן'!$C$42</f>
        <v>-1.0974055482451475E-6</v>
      </c>
    </row>
    <row r="231" spans="2:11">
      <c r="B231" s="86" t="s">
        <v>1875</v>
      </c>
      <c r="C231" s="87" t="s">
        <v>1876</v>
      </c>
      <c r="D231" s="88" t="s">
        <v>458</v>
      </c>
      <c r="E231" s="88" t="s">
        <v>125</v>
      </c>
      <c r="F231" s="97">
        <v>44987</v>
      </c>
      <c r="G231" s="90">
        <v>756.324972</v>
      </c>
      <c r="H231" s="98">
        <v>1.8158749999999999</v>
      </c>
      <c r="I231" s="90">
        <v>1.3733916000000001E-2</v>
      </c>
      <c r="J231" s="91">
        <f t="shared" si="3"/>
        <v>-6.4391154804117266E-5</v>
      </c>
      <c r="K231" s="91">
        <f>I231/'סכום נכסי הקרן'!$C$42</f>
        <v>1.4208637438169772E-7</v>
      </c>
    </row>
    <row r="232" spans="2:11">
      <c r="B232" s="86" t="s">
        <v>1877</v>
      </c>
      <c r="C232" s="87" t="s">
        <v>1878</v>
      </c>
      <c r="D232" s="88" t="s">
        <v>458</v>
      </c>
      <c r="E232" s="88" t="s">
        <v>125</v>
      </c>
      <c r="F232" s="97">
        <v>44987</v>
      </c>
      <c r="G232" s="90">
        <v>3388.9176630000002</v>
      </c>
      <c r="H232" s="98">
        <v>1.8305560000000001</v>
      </c>
      <c r="I232" s="90">
        <v>6.2036020999999997E-2</v>
      </c>
      <c r="J232" s="91">
        <f t="shared" si="3"/>
        <v>-2.9085448255562865E-4</v>
      </c>
      <c r="K232" s="91">
        <f>I232/'סכום נכסי הקרן'!$C$42</f>
        <v>6.4180335054887917E-7</v>
      </c>
    </row>
    <row r="233" spans="2:11">
      <c r="B233" s="86" t="s">
        <v>1879</v>
      </c>
      <c r="C233" s="87" t="s">
        <v>1880</v>
      </c>
      <c r="D233" s="88" t="s">
        <v>458</v>
      </c>
      <c r="E233" s="88" t="s">
        <v>125</v>
      </c>
      <c r="F233" s="97">
        <v>44987</v>
      </c>
      <c r="G233" s="90">
        <v>1056.9156660000001</v>
      </c>
      <c r="H233" s="98">
        <v>1.8305560000000001</v>
      </c>
      <c r="I233" s="90">
        <v>1.9347428E-2</v>
      </c>
      <c r="J233" s="91">
        <f t="shared" si="3"/>
        <v>-9.0709978960808619E-5</v>
      </c>
      <c r="K233" s="91">
        <f>I233/'סכום נכסי הקרן'!$C$42</f>
        <v>2.0016184008486298E-7</v>
      </c>
    </row>
    <row r="234" spans="2:11">
      <c r="B234" s="86" t="s">
        <v>1881</v>
      </c>
      <c r="C234" s="87" t="s">
        <v>1882</v>
      </c>
      <c r="D234" s="88" t="s">
        <v>458</v>
      </c>
      <c r="E234" s="88" t="s">
        <v>125</v>
      </c>
      <c r="F234" s="97">
        <v>44970</v>
      </c>
      <c r="G234" s="90">
        <v>6904.809362</v>
      </c>
      <c r="H234" s="98">
        <v>1.651397</v>
      </c>
      <c r="I234" s="90">
        <v>0.114025821</v>
      </c>
      <c r="J234" s="91">
        <f t="shared" si="3"/>
        <v>-5.3460748497934345E-4</v>
      </c>
      <c r="K234" s="91">
        <f>I234/'סכום נכסי הקרן'!$C$42</f>
        <v>1.1796719516696074E-6</v>
      </c>
    </row>
    <row r="235" spans="2:11">
      <c r="B235" s="86" t="s">
        <v>1883</v>
      </c>
      <c r="C235" s="87" t="s">
        <v>1884</v>
      </c>
      <c r="D235" s="88" t="s">
        <v>458</v>
      </c>
      <c r="E235" s="88" t="s">
        <v>125</v>
      </c>
      <c r="F235" s="97">
        <v>44970</v>
      </c>
      <c r="G235" s="90">
        <v>1459.615472</v>
      </c>
      <c r="H235" s="98">
        <v>1.6499220000000001</v>
      </c>
      <c r="I235" s="90">
        <v>2.4082513E-2</v>
      </c>
      <c r="J235" s="91">
        <f t="shared" si="3"/>
        <v>-1.1291031797887553E-4</v>
      </c>
      <c r="K235" s="91">
        <f>I235/'סכום נכסי הקרן'!$C$42</f>
        <v>2.4914940197465183E-7</v>
      </c>
    </row>
    <row r="236" spans="2:11">
      <c r="B236" s="86" t="s">
        <v>1885</v>
      </c>
      <c r="C236" s="87" t="s">
        <v>1886</v>
      </c>
      <c r="D236" s="88" t="s">
        <v>458</v>
      </c>
      <c r="E236" s="88" t="s">
        <v>125</v>
      </c>
      <c r="F236" s="97">
        <v>44970</v>
      </c>
      <c r="G236" s="90">
        <v>1945.422996</v>
      </c>
      <c r="H236" s="98">
        <v>1.613038</v>
      </c>
      <c r="I236" s="90">
        <v>3.1380410999999997E-2</v>
      </c>
      <c r="J236" s="91">
        <f t="shared" si="3"/>
        <v>-1.4712634783246265E-4</v>
      </c>
      <c r="K236" s="91">
        <f>I236/'סכום נכסי הקרן'!$C$42</f>
        <v>3.2465094628491571E-7</v>
      </c>
    </row>
    <row r="237" spans="2:11">
      <c r="B237" s="86" t="s">
        <v>1887</v>
      </c>
      <c r="C237" s="87" t="s">
        <v>1888</v>
      </c>
      <c r="D237" s="88" t="s">
        <v>458</v>
      </c>
      <c r="E237" s="88" t="s">
        <v>127</v>
      </c>
      <c r="F237" s="97">
        <v>44845</v>
      </c>
      <c r="G237" s="90">
        <v>1084.1491639999999</v>
      </c>
      <c r="H237" s="98">
        <v>-10.597344</v>
      </c>
      <c r="I237" s="90">
        <v>-0.114891016</v>
      </c>
      <c r="J237" s="91">
        <f t="shared" si="3"/>
        <v>5.3866393218498739E-4</v>
      </c>
      <c r="K237" s="91">
        <f>I237/'סכום נכסי הקרן'!$C$42</f>
        <v>-1.1886229617590221E-6</v>
      </c>
    </row>
    <row r="238" spans="2:11">
      <c r="B238" s="86" t="s">
        <v>1889</v>
      </c>
      <c r="C238" s="87" t="s">
        <v>1890</v>
      </c>
      <c r="D238" s="88" t="s">
        <v>458</v>
      </c>
      <c r="E238" s="88" t="s">
        <v>127</v>
      </c>
      <c r="F238" s="97">
        <v>44854</v>
      </c>
      <c r="G238" s="90">
        <v>1527.795304</v>
      </c>
      <c r="H238" s="98">
        <v>-9.6897590000000005</v>
      </c>
      <c r="I238" s="90">
        <v>-0.14803967800000001</v>
      </c>
      <c r="J238" s="91">
        <f t="shared" si="3"/>
        <v>6.9408068487164716E-4</v>
      </c>
      <c r="K238" s="91">
        <f>I238/'סכום נכסי הקרן'!$C$42</f>
        <v>-1.5315676251153698E-6</v>
      </c>
    </row>
    <row r="239" spans="2:11">
      <c r="B239" s="86" t="s">
        <v>1891</v>
      </c>
      <c r="C239" s="87" t="s">
        <v>1892</v>
      </c>
      <c r="D239" s="88" t="s">
        <v>458</v>
      </c>
      <c r="E239" s="88" t="s">
        <v>127</v>
      </c>
      <c r="F239" s="97">
        <v>44811</v>
      </c>
      <c r="G239" s="90">
        <v>1951.759847</v>
      </c>
      <c r="H239" s="98">
        <v>-8.4125829999999997</v>
      </c>
      <c r="I239" s="90">
        <v>-0.16419341299999998</v>
      </c>
      <c r="J239" s="91">
        <f t="shared" si="3"/>
        <v>7.6981710637369263E-4</v>
      </c>
      <c r="K239" s="91">
        <f>I239/'סכום נכסי הקרן'!$C$42</f>
        <v>-1.6986886151427393E-6</v>
      </c>
    </row>
    <row r="240" spans="2:11">
      <c r="B240" s="86" t="s">
        <v>1893</v>
      </c>
      <c r="C240" s="87" t="s">
        <v>1894</v>
      </c>
      <c r="D240" s="88" t="s">
        <v>458</v>
      </c>
      <c r="E240" s="88" t="s">
        <v>127</v>
      </c>
      <c r="F240" s="97">
        <v>44811</v>
      </c>
      <c r="G240" s="90">
        <v>5141.9359350000004</v>
      </c>
      <c r="H240" s="98">
        <v>-8.3640539999999994</v>
      </c>
      <c r="I240" s="90">
        <v>-0.43007431400000001</v>
      </c>
      <c r="J240" s="91">
        <f t="shared" si="3"/>
        <v>2.0163937022804374E-3</v>
      </c>
      <c r="K240" s="91">
        <f>I240/'סכום נכסי הקרן'!$C$42</f>
        <v>-4.4494010296084394E-6</v>
      </c>
    </row>
    <row r="241" spans="2:11">
      <c r="B241" s="86" t="s">
        <v>1895</v>
      </c>
      <c r="C241" s="87" t="s">
        <v>1896</v>
      </c>
      <c r="D241" s="88" t="s">
        <v>458</v>
      </c>
      <c r="E241" s="88" t="s">
        <v>127</v>
      </c>
      <c r="F241" s="97">
        <v>44860</v>
      </c>
      <c r="G241" s="90">
        <v>1174.270256</v>
      </c>
      <c r="H241" s="98">
        <v>-7.1247619999999996</v>
      </c>
      <c r="I241" s="90">
        <v>-8.3663955999999998E-2</v>
      </c>
      <c r="J241" s="91">
        <f t="shared" si="3"/>
        <v>3.9225656705056699E-4</v>
      </c>
      <c r="K241" s="91">
        <f>I241/'סכום נכסי הקרן'!$C$42</f>
        <v>-8.6555853221105218E-7</v>
      </c>
    </row>
    <row r="242" spans="2:11">
      <c r="B242" s="86" t="s">
        <v>1897</v>
      </c>
      <c r="C242" s="87" t="s">
        <v>1898</v>
      </c>
      <c r="D242" s="88" t="s">
        <v>458</v>
      </c>
      <c r="E242" s="88" t="s">
        <v>127</v>
      </c>
      <c r="F242" s="97">
        <v>44861</v>
      </c>
      <c r="G242" s="90">
        <v>1187.7211809999999</v>
      </c>
      <c r="H242" s="98">
        <v>-6.7711819999999996</v>
      </c>
      <c r="I242" s="90">
        <v>-8.0422766999999992E-2</v>
      </c>
      <c r="J242" s="91">
        <f t="shared" si="3"/>
        <v>3.7706032566912835E-4</v>
      </c>
      <c r="K242" s="91">
        <f>I242/'סכום נכסי הקרן'!$C$42</f>
        <v>-8.3202630486265124E-7</v>
      </c>
    </row>
    <row r="243" spans="2:11">
      <c r="B243" s="86" t="s">
        <v>1899</v>
      </c>
      <c r="C243" s="87" t="s">
        <v>1900</v>
      </c>
      <c r="D243" s="88" t="s">
        <v>458</v>
      </c>
      <c r="E243" s="88" t="s">
        <v>127</v>
      </c>
      <c r="F243" s="97">
        <v>44755</v>
      </c>
      <c r="G243" s="90">
        <v>1959.9762340000002</v>
      </c>
      <c r="H243" s="98">
        <v>-5.8416990000000002</v>
      </c>
      <c r="I243" s="90">
        <v>-0.11449590799999999</v>
      </c>
      <c r="J243" s="91">
        <f t="shared" si="3"/>
        <v>5.3681147725571986E-4</v>
      </c>
      <c r="K243" s="91">
        <f>I243/'סכום נכסי הקרן'!$C$42</f>
        <v>-1.1845353101956075E-6</v>
      </c>
    </row>
    <row r="244" spans="2:11">
      <c r="B244" s="86" t="s">
        <v>1901</v>
      </c>
      <c r="C244" s="87" t="s">
        <v>1902</v>
      </c>
      <c r="D244" s="88" t="s">
        <v>458</v>
      </c>
      <c r="E244" s="88" t="s">
        <v>127</v>
      </c>
      <c r="F244" s="97">
        <v>44753</v>
      </c>
      <c r="G244" s="90">
        <v>2665.4854449999998</v>
      </c>
      <c r="H244" s="98">
        <v>-5.7254940000000003</v>
      </c>
      <c r="I244" s="90">
        <v>-0.15261221699999999</v>
      </c>
      <c r="J244" s="91">
        <f t="shared" si="3"/>
        <v>7.155189306419622E-4</v>
      </c>
      <c r="K244" s="91">
        <f>I244/'סכום נכסי הקרן'!$C$42</f>
        <v>-1.578873541958673E-6</v>
      </c>
    </row>
    <row r="245" spans="2:11">
      <c r="B245" s="86" t="s">
        <v>1903</v>
      </c>
      <c r="C245" s="87" t="s">
        <v>1904</v>
      </c>
      <c r="D245" s="88" t="s">
        <v>458</v>
      </c>
      <c r="E245" s="88" t="s">
        <v>127</v>
      </c>
      <c r="F245" s="97">
        <v>44769</v>
      </c>
      <c r="G245" s="90">
        <v>7477.672993000001</v>
      </c>
      <c r="H245" s="98">
        <v>-5.2050650000000003</v>
      </c>
      <c r="I245" s="90">
        <v>-0.389217749</v>
      </c>
      <c r="J245" s="91">
        <f t="shared" si="3"/>
        <v>1.8248386205630687E-3</v>
      </c>
      <c r="K245" s="91">
        <f>I245/'סכום נכסי הקרן'!$C$42</f>
        <v>-4.0267130511367373E-6</v>
      </c>
    </row>
    <row r="246" spans="2:11">
      <c r="B246" s="86" t="s">
        <v>1905</v>
      </c>
      <c r="C246" s="87" t="s">
        <v>1906</v>
      </c>
      <c r="D246" s="88" t="s">
        <v>458</v>
      </c>
      <c r="E246" s="88" t="s">
        <v>127</v>
      </c>
      <c r="F246" s="97">
        <v>44769</v>
      </c>
      <c r="G246" s="90">
        <v>8259.2784580000007</v>
      </c>
      <c r="H246" s="98">
        <v>-5.154261</v>
      </c>
      <c r="I246" s="90">
        <v>-0.42570477299999998</v>
      </c>
      <c r="J246" s="91">
        <f t="shared" si="3"/>
        <v>1.9959072080457311E-3</v>
      </c>
      <c r="K246" s="91">
        <f>I246/'סכום נכסי הקרן'!$C$42</f>
        <v>-4.4041952602996577E-6</v>
      </c>
    </row>
    <row r="247" spans="2:11">
      <c r="B247" s="86" t="s">
        <v>1907</v>
      </c>
      <c r="C247" s="87" t="s">
        <v>1908</v>
      </c>
      <c r="D247" s="88" t="s">
        <v>458</v>
      </c>
      <c r="E247" s="88" t="s">
        <v>127</v>
      </c>
      <c r="F247" s="97">
        <v>44784</v>
      </c>
      <c r="G247" s="90">
        <v>3402.9788039999999</v>
      </c>
      <c r="H247" s="98">
        <v>-3.5158399999999999</v>
      </c>
      <c r="I247" s="90">
        <v>-0.11964327400000001</v>
      </c>
      <c r="J247" s="91">
        <f t="shared" si="3"/>
        <v>5.6094478642547537E-4</v>
      </c>
      <c r="K247" s="91">
        <f>I247/'סכום נכסי הקרן'!$C$42</f>
        <v>-1.2377881896041916E-6</v>
      </c>
    </row>
    <row r="248" spans="2:11">
      <c r="B248" s="86" t="s">
        <v>1909</v>
      </c>
      <c r="C248" s="87" t="s">
        <v>1910</v>
      </c>
      <c r="D248" s="88" t="s">
        <v>458</v>
      </c>
      <c r="E248" s="88" t="s">
        <v>127</v>
      </c>
      <c r="F248" s="97">
        <v>44880</v>
      </c>
      <c r="G248" s="90">
        <v>3752.0010259999999</v>
      </c>
      <c r="H248" s="98">
        <v>-3.478154</v>
      </c>
      <c r="I248" s="90">
        <v>-0.130500382</v>
      </c>
      <c r="J248" s="91">
        <f t="shared" si="3"/>
        <v>6.1184809193229653E-4</v>
      </c>
      <c r="K248" s="91">
        <f>I248/'סכום נכסי הקרן'!$C$42</f>
        <v>-1.3501120972202368E-6</v>
      </c>
    </row>
    <row r="249" spans="2:11">
      <c r="B249" s="86" t="s">
        <v>1911</v>
      </c>
      <c r="C249" s="87" t="s">
        <v>1912</v>
      </c>
      <c r="D249" s="88" t="s">
        <v>458</v>
      </c>
      <c r="E249" s="88" t="s">
        <v>127</v>
      </c>
      <c r="F249" s="97">
        <v>44880</v>
      </c>
      <c r="G249" s="90">
        <v>1365.0762010000001</v>
      </c>
      <c r="H249" s="98">
        <v>-3.4241670000000002</v>
      </c>
      <c r="I249" s="90">
        <v>-4.6742493000000003E-2</v>
      </c>
      <c r="J249" s="91">
        <f t="shared" si="3"/>
        <v>2.1915112213394692E-4</v>
      </c>
      <c r="K249" s="91">
        <f>I249/'סכום נכסי הקרן'!$C$42</f>
        <v>-4.8358176647737511E-7</v>
      </c>
    </row>
    <row r="250" spans="2:11">
      <c r="B250" s="86" t="s">
        <v>1913</v>
      </c>
      <c r="C250" s="87" t="s">
        <v>1914</v>
      </c>
      <c r="D250" s="88" t="s">
        <v>458</v>
      </c>
      <c r="E250" s="88" t="s">
        <v>127</v>
      </c>
      <c r="F250" s="97">
        <v>44880</v>
      </c>
      <c r="G250" s="90">
        <v>28.687325999999999</v>
      </c>
      <c r="H250" s="98">
        <v>-3.3898410000000001</v>
      </c>
      <c r="I250" s="90">
        <v>-9.72455E-4</v>
      </c>
      <c r="J250" s="91">
        <f t="shared" si="3"/>
        <v>4.5593332917601836E-6</v>
      </c>
      <c r="K250" s="91">
        <f>I250/'סכום נכסי הקרן'!$C$42</f>
        <v>-1.0060685182533069E-8</v>
      </c>
    </row>
    <row r="251" spans="2:11">
      <c r="B251" s="86" t="s">
        <v>1913</v>
      </c>
      <c r="C251" s="87" t="s">
        <v>1915</v>
      </c>
      <c r="D251" s="88" t="s">
        <v>458</v>
      </c>
      <c r="E251" s="88" t="s">
        <v>127</v>
      </c>
      <c r="F251" s="97">
        <v>44880</v>
      </c>
      <c r="G251" s="90">
        <v>7442.1353019999988</v>
      </c>
      <c r="H251" s="98">
        <v>-3.3898410000000001</v>
      </c>
      <c r="I251" s="90">
        <v>-0.25227657999999997</v>
      </c>
      <c r="J251" s="91">
        <f t="shared" si="3"/>
        <v>1.1827930443315128E-3</v>
      </c>
      <c r="K251" s="91">
        <f>I251/'סכום נכסי הקרן'!$C$42</f>
        <v>-2.6099667854102436E-6</v>
      </c>
    </row>
    <row r="252" spans="2:11">
      <c r="B252" s="86" t="s">
        <v>1916</v>
      </c>
      <c r="C252" s="87" t="s">
        <v>1917</v>
      </c>
      <c r="D252" s="88" t="s">
        <v>458</v>
      </c>
      <c r="E252" s="88" t="s">
        <v>127</v>
      </c>
      <c r="F252" s="97">
        <v>44903</v>
      </c>
      <c r="G252" s="90">
        <v>2473.6392770000002</v>
      </c>
      <c r="H252" s="98">
        <v>-2.5326499999999998</v>
      </c>
      <c r="I252" s="90">
        <v>-6.2648618000000003E-2</v>
      </c>
      <c r="J252" s="91">
        <f t="shared" si="3"/>
        <v>2.9372662974653461E-4</v>
      </c>
      <c r="K252" s="91">
        <f>I252/'סכום נכסי הקרן'!$C$42</f>
        <v>-6.4814106855204058E-7</v>
      </c>
    </row>
    <row r="253" spans="2:11">
      <c r="B253" s="86" t="s">
        <v>1918</v>
      </c>
      <c r="C253" s="87" t="s">
        <v>1919</v>
      </c>
      <c r="D253" s="88" t="s">
        <v>458</v>
      </c>
      <c r="E253" s="88" t="s">
        <v>127</v>
      </c>
      <c r="F253" s="97">
        <v>44984</v>
      </c>
      <c r="G253" s="90">
        <v>206.62607600000004</v>
      </c>
      <c r="H253" s="98">
        <v>-2.7607870000000001</v>
      </c>
      <c r="I253" s="90">
        <v>-5.7045060000000007E-3</v>
      </c>
      <c r="J253" s="91">
        <f t="shared" si="3"/>
        <v>2.6745447469390069E-5</v>
      </c>
      <c r="K253" s="91">
        <f>I253/'סכום נכסי הקרן'!$C$42</f>
        <v>-5.9016858351153522E-8</v>
      </c>
    </row>
    <row r="254" spans="2:11">
      <c r="B254" s="86" t="s">
        <v>1920</v>
      </c>
      <c r="C254" s="87" t="s">
        <v>1921</v>
      </c>
      <c r="D254" s="88" t="s">
        <v>458</v>
      </c>
      <c r="E254" s="88" t="s">
        <v>127</v>
      </c>
      <c r="F254" s="97">
        <v>44994</v>
      </c>
      <c r="G254" s="90">
        <v>629898.68000000005</v>
      </c>
      <c r="H254" s="98">
        <v>-2.8411110000000002</v>
      </c>
      <c r="I254" s="90">
        <v>-17.89612</v>
      </c>
      <c r="J254" s="91">
        <f t="shared" si="3"/>
        <v>8.3905554199767862E-2</v>
      </c>
      <c r="K254" s="91">
        <f>I254/'סכום נכסי הקרן'!$C$42</f>
        <v>-1.8514710635333638E-4</v>
      </c>
    </row>
    <row r="255" spans="2:11">
      <c r="B255" s="86" t="s">
        <v>1922</v>
      </c>
      <c r="C255" s="87" t="s">
        <v>1923</v>
      </c>
      <c r="D255" s="88" t="s">
        <v>458</v>
      </c>
      <c r="E255" s="88" t="s">
        <v>127</v>
      </c>
      <c r="F255" s="97">
        <v>44907</v>
      </c>
      <c r="G255" s="90">
        <v>2141.35808</v>
      </c>
      <c r="H255" s="98">
        <v>-2.0496029999999998</v>
      </c>
      <c r="I255" s="90">
        <v>-4.3889349000000001E-2</v>
      </c>
      <c r="J255" s="91">
        <f t="shared" si="3"/>
        <v>2.0577422096588688E-4</v>
      </c>
      <c r="K255" s="91">
        <f>I255/'סכום נכסי הקרן'!$C$42</f>
        <v>-4.5406411932204843E-7</v>
      </c>
    </row>
    <row r="256" spans="2:11">
      <c r="B256" s="86" t="s">
        <v>1924</v>
      </c>
      <c r="C256" s="87" t="s">
        <v>1925</v>
      </c>
      <c r="D256" s="88" t="s">
        <v>458</v>
      </c>
      <c r="E256" s="88" t="s">
        <v>127</v>
      </c>
      <c r="F256" s="97">
        <v>44900</v>
      </c>
      <c r="G256" s="90">
        <v>1383.2694469999999</v>
      </c>
      <c r="H256" s="98">
        <v>-1.978361</v>
      </c>
      <c r="I256" s="90">
        <v>-2.7366059000000002E-2</v>
      </c>
      <c r="J256" s="91">
        <f t="shared" si="3"/>
        <v>1.2830514919762189E-4</v>
      </c>
      <c r="K256" s="91">
        <f>I256/'סכום נכסי הקרן'!$C$42</f>
        <v>-2.8311984028631224E-7</v>
      </c>
    </row>
    <row r="257" spans="2:11">
      <c r="B257" s="86" t="s">
        <v>1926</v>
      </c>
      <c r="C257" s="87" t="s">
        <v>1927</v>
      </c>
      <c r="D257" s="88" t="s">
        <v>458</v>
      </c>
      <c r="E257" s="88" t="s">
        <v>127</v>
      </c>
      <c r="F257" s="97">
        <v>44907</v>
      </c>
      <c r="G257" s="90">
        <v>6717.5863399999998</v>
      </c>
      <c r="H257" s="98">
        <v>-2.08243</v>
      </c>
      <c r="I257" s="90">
        <v>-0.13988903799999999</v>
      </c>
      <c r="J257" s="91">
        <f t="shared" si="3"/>
        <v>6.5586659342150059E-4</v>
      </c>
      <c r="K257" s="91">
        <f>I257/'סכום נכסי הקרן'!$C$42</f>
        <v>-1.4472439051734069E-6</v>
      </c>
    </row>
    <row r="258" spans="2:11">
      <c r="B258" s="86" t="s">
        <v>1928</v>
      </c>
      <c r="C258" s="87" t="s">
        <v>1929</v>
      </c>
      <c r="D258" s="88" t="s">
        <v>458</v>
      </c>
      <c r="E258" s="88" t="s">
        <v>127</v>
      </c>
      <c r="F258" s="97">
        <v>44907</v>
      </c>
      <c r="G258" s="90">
        <v>1732.1298079999999</v>
      </c>
      <c r="H258" s="98">
        <v>-2.0356879999999999</v>
      </c>
      <c r="I258" s="90">
        <v>-3.5260753999999998E-2</v>
      </c>
      <c r="J258" s="91">
        <f t="shared" si="3"/>
        <v>1.6531924829916658E-4</v>
      </c>
      <c r="K258" s="91">
        <f>I258/'סכום נכסי הקרן'!$C$42</f>
        <v>-3.64795641230436E-7</v>
      </c>
    </row>
    <row r="259" spans="2:11">
      <c r="B259" s="86" t="s">
        <v>1930</v>
      </c>
      <c r="C259" s="87" t="s">
        <v>1931</v>
      </c>
      <c r="D259" s="88" t="s">
        <v>458</v>
      </c>
      <c r="E259" s="88" t="s">
        <v>127</v>
      </c>
      <c r="F259" s="97">
        <v>44979</v>
      </c>
      <c r="G259" s="90">
        <v>4748.7016439999998</v>
      </c>
      <c r="H259" s="98">
        <v>-2.0747239999999998</v>
      </c>
      <c r="I259" s="90">
        <v>-9.8522445E-2</v>
      </c>
      <c r="J259" s="91">
        <f t="shared" si="3"/>
        <v>4.6192025695185036E-4</v>
      </c>
      <c r="K259" s="91">
        <f>I259/'סכום נכסי הקרן'!$C$42</f>
        <v>-1.0192793523180295E-6</v>
      </c>
    </row>
    <row r="260" spans="2:11">
      <c r="B260" s="86" t="s">
        <v>1932</v>
      </c>
      <c r="C260" s="87" t="s">
        <v>1933</v>
      </c>
      <c r="D260" s="88" t="s">
        <v>458</v>
      </c>
      <c r="E260" s="88" t="s">
        <v>127</v>
      </c>
      <c r="F260" s="97">
        <v>44987</v>
      </c>
      <c r="G260" s="90">
        <v>5774.9522770000003</v>
      </c>
      <c r="H260" s="98">
        <v>-2.160088</v>
      </c>
      <c r="I260" s="90">
        <v>-0.124744046</v>
      </c>
      <c r="J260" s="91">
        <f t="shared" si="3"/>
        <v>5.8485964067917146E-4</v>
      </c>
      <c r="K260" s="91">
        <f>I260/'סכום נכסי הקרן'!$C$42</f>
        <v>-1.2905590235038369E-6</v>
      </c>
    </row>
    <row r="261" spans="2:11">
      <c r="B261" s="86" t="s">
        <v>1934</v>
      </c>
      <c r="C261" s="87" t="s">
        <v>1935</v>
      </c>
      <c r="D261" s="88" t="s">
        <v>458</v>
      </c>
      <c r="E261" s="88" t="s">
        <v>127</v>
      </c>
      <c r="F261" s="97">
        <v>44987</v>
      </c>
      <c r="G261" s="90">
        <v>1734.4282430000001</v>
      </c>
      <c r="H261" s="98">
        <v>-2.160088</v>
      </c>
      <c r="I261" s="90">
        <v>-3.7465175000000003E-2</v>
      </c>
      <c r="J261" s="91">
        <f t="shared" si="3"/>
        <v>1.7565462634170357E-4</v>
      </c>
      <c r="K261" s="91">
        <f>I261/'סכום נכסי הקרן'!$C$42</f>
        <v>-3.8760182320365308E-7</v>
      </c>
    </row>
    <row r="262" spans="2:11">
      <c r="B262" s="86" t="s">
        <v>1936</v>
      </c>
      <c r="C262" s="87" t="s">
        <v>1937</v>
      </c>
      <c r="D262" s="88" t="s">
        <v>458</v>
      </c>
      <c r="E262" s="88" t="s">
        <v>127</v>
      </c>
      <c r="F262" s="97">
        <v>44987</v>
      </c>
      <c r="G262" s="90">
        <v>4856.7163280000004</v>
      </c>
      <c r="H262" s="98">
        <v>-2.1534149999999999</v>
      </c>
      <c r="I262" s="90">
        <v>-0.10458524099999998</v>
      </c>
      <c r="J262" s="91">
        <f t="shared" si="3"/>
        <v>4.9034553898952857E-4</v>
      </c>
      <c r="K262" s="91">
        <f>I262/'סכום נכסי הקרן'!$C$42</f>
        <v>-1.0820029558594998E-6</v>
      </c>
    </row>
    <row r="263" spans="2:11">
      <c r="B263" s="86" t="s">
        <v>1938</v>
      </c>
      <c r="C263" s="87" t="s">
        <v>1939</v>
      </c>
      <c r="D263" s="88" t="s">
        <v>458</v>
      </c>
      <c r="E263" s="88" t="s">
        <v>127</v>
      </c>
      <c r="F263" s="97">
        <v>44991</v>
      </c>
      <c r="G263" s="90">
        <v>2224.3154</v>
      </c>
      <c r="H263" s="98">
        <v>-1.965017</v>
      </c>
      <c r="I263" s="90">
        <v>-4.3708175000000002E-2</v>
      </c>
      <c r="J263" s="91">
        <f t="shared" si="3"/>
        <v>2.0492479076109451E-4</v>
      </c>
      <c r="K263" s="91">
        <f>I263/'סכום נכסי הקרן'!$C$42</f>
        <v>-4.5218975539028789E-7</v>
      </c>
    </row>
    <row r="264" spans="2:11">
      <c r="B264" s="86" t="s">
        <v>1940</v>
      </c>
      <c r="C264" s="87" t="s">
        <v>1941</v>
      </c>
      <c r="D264" s="88" t="s">
        <v>458</v>
      </c>
      <c r="E264" s="88" t="s">
        <v>127</v>
      </c>
      <c r="F264" s="97">
        <v>44910</v>
      </c>
      <c r="G264" s="90">
        <v>3063.561451</v>
      </c>
      <c r="H264" s="98">
        <v>-1.5356620000000001</v>
      </c>
      <c r="I264" s="90">
        <v>-4.7045937000000003E-2</v>
      </c>
      <c r="J264" s="91">
        <f t="shared" si="3"/>
        <v>2.2057381247065646E-4</v>
      </c>
      <c r="K264" s="91">
        <f>I264/'סכום נכסי הקרן'!$C$42</f>
        <v>-4.8672109380309047E-7</v>
      </c>
    </row>
    <row r="265" spans="2:11">
      <c r="B265" s="86" t="s">
        <v>1942</v>
      </c>
      <c r="C265" s="87" t="s">
        <v>1943</v>
      </c>
      <c r="D265" s="88" t="s">
        <v>458</v>
      </c>
      <c r="E265" s="88" t="s">
        <v>127</v>
      </c>
      <c r="F265" s="97">
        <v>44970</v>
      </c>
      <c r="G265" s="90">
        <v>445.53619600000007</v>
      </c>
      <c r="H265" s="98">
        <v>-1.6258790000000001</v>
      </c>
      <c r="I265" s="90">
        <v>-7.2438789999999999E-3</v>
      </c>
      <c r="J265" s="91">
        <f t="shared" si="3"/>
        <v>3.3962762992819686E-5</v>
      </c>
      <c r="K265" s="91">
        <f>I265/'סכום נכסי הקרן'!$C$42</f>
        <v>-7.4942682303409898E-8</v>
      </c>
    </row>
    <row r="266" spans="2:11">
      <c r="B266" s="86" t="s">
        <v>1942</v>
      </c>
      <c r="C266" s="87" t="s">
        <v>1944</v>
      </c>
      <c r="D266" s="88" t="s">
        <v>458</v>
      </c>
      <c r="E266" s="88" t="s">
        <v>127</v>
      </c>
      <c r="F266" s="97">
        <v>44970</v>
      </c>
      <c r="G266" s="90">
        <v>529.99483599999996</v>
      </c>
      <c r="H266" s="98">
        <v>-1.6258790000000001</v>
      </c>
      <c r="I266" s="90">
        <v>-8.6170750000000001E-3</v>
      </c>
      <c r="J266" s="91">
        <f t="shared" si="3"/>
        <v>4.0400961407051618E-5</v>
      </c>
      <c r="K266" s="91">
        <f>I266/'סכום נכסי הקרן'!$C$42</f>
        <v>-8.9149296131210342E-8</v>
      </c>
    </row>
    <row r="267" spans="2:11">
      <c r="B267" s="86" t="s">
        <v>1945</v>
      </c>
      <c r="C267" s="87" t="s">
        <v>1946</v>
      </c>
      <c r="D267" s="88" t="s">
        <v>458</v>
      </c>
      <c r="E267" s="88" t="s">
        <v>127</v>
      </c>
      <c r="F267" s="97">
        <v>45005</v>
      </c>
      <c r="G267" s="90">
        <v>2097.4838679999998</v>
      </c>
      <c r="H267" s="98">
        <v>-1.4743010000000001</v>
      </c>
      <c r="I267" s="90">
        <v>-3.0923220000000001E-2</v>
      </c>
      <c r="J267" s="91">
        <f t="shared" si="3"/>
        <v>1.4498281816065971E-4</v>
      </c>
      <c r="K267" s="91">
        <f>I267/'סכום נכסי הקרן'!$C$42</f>
        <v>-3.1992100534236576E-7</v>
      </c>
    </row>
    <row r="268" spans="2:11">
      <c r="B268" s="86" t="s">
        <v>1947</v>
      </c>
      <c r="C268" s="87" t="s">
        <v>1948</v>
      </c>
      <c r="D268" s="88" t="s">
        <v>458</v>
      </c>
      <c r="E268" s="88" t="s">
        <v>127</v>
      </c>
      <c r="F268" s="97">
        <v>45005</v>
      </c>
      <c r="G268" s="90">
        <v>1399.131887</v>
      </c>
      <c r="H268" s="98">
        <v>-1.4156040000000001</v>
      </c>
      <c r="I268" s="90">
        <v>-1.9806172E-2</v>
      </c>
      <c r="J268" s="91">
        <f t="shared" ref="J268:J292" si="4">IFERROR(I268/$I$11,0)</f>
        <v>9.2860789838016539E-5</v>
      </c>
      <c r="K268" s="91">
        <f>I268/'סכום נכסי הקרן'!$C$42</f>
        <v>-2.0490784783162346E-7</v>
      </c>
    </row>
    <row r="269" spans="2:11">
      <c r="B269" s="86" t="s">
        <v>1949</v>
      </c>
      <c r="C269" s="87" t="s">
        <v>1950</v>
      </c>
      <c r="D269" s="88" t="s">
        <v>458</v>
      </c>
      <c r="E269" s="88" t="s">
        <v>127</v>
      </c>
      <c r="F269" s="97">
        <v>45005</v>
      </c>
      <c r="G269" s="90">
        <v>2176.2541510000001</v>
      </c>
      <c r="H269" s="98">
        <v>-1.387454</v>
      </c>
      <c r="I269" s="90">
        <v>-3.0194530000000001E-2</v>
      </c>
      <c r="J269" s="91">
        <f t="shared" si="4"/>
        <v>1.4156637156274748E-4</v>
      </c>
      <c r="K269" s="91">
        <f>I269/'סכום נכסי הקרן'!$C$42</f>
        <v>-3.1238222906412149E-7</v>
      </c>
    </row>
    <row r="270" spans="2:11">
      <c r="B270" s="86" t="s">
        <v>1951</v>
      </c>
      <c r="C270" s="87" t="s">
        <v>1952</v>
      </c>
      <c r="D270" s="88" t="s">
        <v>458</v>
      </c>
      <c r="E270" s="88" t="s">
        <v>128</v>
      </c>
      <c r="F270" s="97">
        <v>44888</v>
      </c>
      <c r="G270" s="90">
        <v>159805.41</v>
      </c>
      <c r="H270" s="98">
        <v>-3.2620990000000001</v>
      </c>
      <c r="I270" s="90">
        <v>-5.2130100000000006</v>
      </c>
      <c r="J270" s="91">
        <f t="shared" si="4"/>
        <v>2.4441079580318634E-2</v>
      </c>
      <c r="K270" s="91">
        <f>I270/'סכום נכסי הקרן'!$C$42</f>
        <v>-5.3932009669749991E-5</v>
      </c>
    </row>
    <row r="271" spans="2:11">
      <c r="B271" s="86" t="s">
        <v>1951</v>
      </c>
      <c r="C271" s="87" t="s">
        <v>1953</v>
      </c>
      <c r="D271" s="88" t="s">
        <v>458</v>
      </c>
      <c r="E271" s="88" t="s">
        <v>128</v>
      </c>
      <c r="F271" s="97">
        <v>44888</v>
      </c>
      <c r="G271" s="90">
        <v>3335.2559000000001</v>
      </c>
      <c r="H271" s="98">
        <v>-3.2620960000000001</v>
      </c>
      <c r="I271" s="90">
        <v>-0.10879923800000001</v>
      </c>
      <c r="J271" s="91">
        <f t="shared" si="4"/>
        <v>5.1010276869525037E-4</v>
      </c>
      <c r="K271" s="91">
        <f>I271/'סכום נכסי הקרן'!$C$42</f>
        <v>-1.1255995204071027E-6</v>
      </c>
    </row>
    <row r="272" spans="2:11">
      <c r="B272" s="86" t="s">
        <v>1954</v>
      </c>
      <c r="C272" s="87" t="s">
        <v>1955</v>
      </c>
      <c r="D272" s="88" t="s">
        <v>458</v>
      </c>
      <c r="E272" s="88" t="s">
        <v>128</v>
      </c>
      <c r="F272" s="97">
        <v>44888</v>
      </c>
      <c r="G272" s="90">
        <v>1551.2818139999999</v>
      </c>
      <c r="H272" s="98">
        <v>-3.2620960000000001</v>
      </c>
      <c r="I272" s="90">
        <v>-5.0604296999999999E-2</v>
      </c>
      <c r="J272" s="91">
        <f t="shared" si="4"/>
        <v>2.3725710291809901E-4</v>
      </c>
      <c r="K272" s="91">
        <f>I272/'סכום נכסי הקרן'!$C$42</f>
        <v>-5.2353466330102958E-7</v>
      </c>
    </row>
    <row r="273" spans="2:11">
      <c r="B273" s="86" t="s">
        <v>1956</v>
      </c>
      <c r="C273" s="87" t="s">
        <v>1957</v>
      </c>
      <c r="D273" s="88" t="s">
        <v>458</v>
      </c>
      <c r="E273" s="88" t="s">
        <v>128</v>
      </c>
      <c r="F273" s="97">
        <v>44888</v>
      </c>
      <c r="G273" s="90">
        <v>2715.8762059999995</v>
      </c>
      <c r="H273" s="98">
        <v>-3.2190159999999999</v>
      </c>
      <c r="I273" s="90">
        <v>-8.7424487999999995E-2</v>
      </c>
      <c r="J273" s="91">
        <f t="shared" si="4"/>
        <v>4.098877363512848E-4</v>
      </c>
      <c r="K273" s="91">
        <f>I273/'סכום נכסי הקרן'!$C$42</f>
        <v>-9.0446370373142219E-7</v>
      </c>
    </row>
    <row r="274" spans="2:11">
      <c r="B274" s="86" t="s">
        <v>1958</v>
      </c>
      <c r="C274" s="87" t="s">
        <v>1959</v>
      </c>
      <c r="D274" s="88" t="s">
        <v>458</v>
      </c>
      <c r="E274" s="88" t="s">
        <v>128</v>
      </c>
      <c r="F274" s="97">
        <v>44966</v>
      </c>
      <c r="G274" s="90">
        <v>5909.3251360000004</v>
      </c>
      <c r="H274" s="98">
        <v>-1.7383710000000001</v>
      </c>
      <c r="I274" s="90">
        <v>-0.102725995</v>
      </c>
      <c r="J274" s="91">
        <f t="shared" si="4"/>
        <v>4.8162850613415548E-4</v>
      </c>
      <c r="K274" s="91">
        <f>I274/'סכום נכסי הקרן'!$C$42</f>
        <v>-1.0627678357944236E-6</v>
      </c>
    </row>
    <row r="275" spans="2:11">
      <c r="B275" s="86" t="s">
        <v>1960</v>
      </c>
      <c r="C275" s="87" t="s">
        <v>1961</v>
      </c>
      <c r="D275" s="88" t="s">
        <v>458</v>
      </c>
      <c r="E275" s="88" t="s">
        <v>128</v>
      </c>
      <c r="F275" s="97">
        <v>44966</v>
      </c>
      <c r="G275" s="90">
        <v>18644.43</v>
      </c>
      <c r="H275" s="98">
        <v>-1.736712</v>
      </c>
      <c r="I275" s="90">
        <v>-0.32380000000000003</v>
      </c>
      <c r="J275" s="91">
        <f t="shared" si="4"/>
        <v>1.5181289827004309E-3</v>
      </c>
      <c r="K275" s="91">
        <f>I275/'סכום נכסי הקרן'!$C$42</f>
        <v>-3.3499235050508338E-6</v>
      </c>
    </row>
    <row r="276" spans="2:11">
      <c r="B276" s="86" t="s">
        <v>1960</v>
      </c>
      <c r="C276" s="87" t="s">
        <v>1962</v>
      </c>
      <c r="D276" s="88" t="s">
        <v>458</v>
      </c>
      <c r="E276" s="88" t="s">
        <v>128</v>
      </c>
      <c r="F276" s="97">
        <v>44966</v>
      </c>
      <c r="G276" s="90">
        <v>3763.868618</v>
      </c>
      <c r="H276" s="98">
        <v>-1.736699</v>
      </c>
      <c r="I276" s="90">
        <v>-6.5367069E-2</v>
      </c>
      <c r="J276" s="91">
        <f t="shared" si="4"/>
        <v>3.0647202582791496E-4</v>
      </c>
      <c r="K276" s="91">
        <f>I276/'סכום נכסי הקרן'!$C$42</f>
        <v>-6.7626522822538505E-7</v>
      </c>
    </row>
    <row r="277" spans="2:11">
      <c r="B277" s="86" t="s">
        <v>1963</v>
      </c>
      <c r="C277" s="87" t="s">
        <v>1964</v>
      </c>
      <c r="D277" s="88" t="s">
        <v>458</v>
      </c>
      <c r="E277" s="88" t="s">
        <v>128</v>
      </c>
      <c r="F277" s="97">
        <v>44966</v>
      </c>
      <c r="G277" s="90">
        <v>5517.7721540000002</v>
      </c>
      <c r="H277" s="98">
        <v>-1.6940820000000001</v>
      </c>
      <c r="I277" s="90">
        <v>-9.3475568999999994E-2</v>
      </c>
      <c r="J277" s="91">
        <f t="shared" si="4"/>
        <v>4.3825809287620111E-4</v>
      </c>
      <c r="K277" s="91">
        <f>I277/'סכום נכסי הקרן'!$C$42</f>
        <v>-9.6706610790951518E-7</v>
      </c>
    </row>
    <row r="278" spans="2:11">
      <c r="B278" s="86" t="s">
        <v>1965</v>
      </c>
      <c r="C278" s="87" t="s">
        <v>1966</v>
      </c>
      <c r="D278" s="88" t="s">
        <v>458</v>
      </c>
      <c r="E278" s="88" t="s">
        <v>128</v>
      </c>
      <c r="F278" s="97">
        <v>44781</v>
      </c>
      <c r="G278" s="90">
        <v>3154.7996119999998</v>
      </c>
      <c r="H278" s="98">
        <v>-1.4801569999999999</v>
      </c>
      <c r="I278" s="90">
        <v>-4.6695988000000001E-2</v>
      </c>
      <c r="J278" s="91">
        <f t="shared" si="4"/>
        <v>2.1893308449237654E-4</v>
      </c>
      <c r="K278" s="91">
        <f>I278/'סכום נכסי הקרן'!$C$42</f>
        <v>-4.8310064173184576E-7</v>
      </c>
    </row>
    <row r="279" spans="2:11">
      <c r="B279" s="86" t="s">
        <v>1967</v>
      </c>
      <c r="C279" s="87" t="s">
        <v>1968</v>
      </c>
      <c r="D279" s="88" t="s">
        <v>458</v>
      </c>
      <c r="E279" s="88" t="s">
        <v>128</v>
      </c>
      <c r="F279" s="97">
        <v>44781</v>
      </c>
      <c r="G279" s="90">
        <v>790.59873399999992</v>
      </c>
      <c r="H279" s="98">
        <v>-1.3761319999999999</v>
      </c>
      <c r="I279" s="90">
        <v>-1.0879682E-2</v>
      </c>
      <c r="J279" s="91">
        <f t="shared" si="4"/>
        <v>5.100914319568928E-5</v>
      </c>
      <c r="K279" s="91">
        <f>I279/'סכום נכסי הקרן'!$C$42</f>
        <v>-1.1255745046102056E-7</v>
      </c>
    </row>
    <row r="280" spans="2:11">
      <c r="B280" s="86" t="s">
        <v>1969</v>
      </c>
      <c r="C280" s="87" t="s">
        <v>1970</v>
      </c>
      <c r="D280" s="88" t="s">
        <v>458</v>
      </c>
      <c r="E280" s="88" t="s">
        <v>128</v>
      </c>
      <c r="F280" s="97">
        <v>44909</v>
      </c>
      <c r="G280" s="90">
        <v>2010.402313</v>
      </c>
      <c r="H280" s="98">
        <v>0.40015200000000001</v>
      </c>
      <c r="I280" s="90">
        <v>8.0446749999999994E-3</v>
      </c>
      <c r="J280" s="91">
        <f t="shared" si="4"/>
        <v>-3.7717276942265553E-5</v>
      </c>
      <c r="K280" s="91">
        <f>I280/'סכום נכסי הקרן'!$C$42</f>
        <v>8.3227442473733202E-8</v>
      </c>
    </row>
    <row r="281" spans="2:11">
      <c r="B281" s="86" t="s">
        <v>1971</v>
      </c>
      <c r="C281" s="87" t="s">
        <v>1972</v>
      </c>
      <c r="D281" s="88" t="s">
        <v>458</v>
      </c>
      <c r="E281" s="88" t="s">
        <v>128</v>
      </c>
      <c r="F281" s="97">
        <v>44908</v>
      </c>
      <c r="G281" s="90">
        <v>2820.6589469999999</v>
      </c>
      <c r="H281" s="98">
        <v>0.68601999999999996</v>
      </c>
      <c r="I281" s="90">
        <v>1.9350297000000002E-2</v>
      </c>
      <c r="J281" s="91">
        <f t="shared" si="4"/>
        <v>-9.0723430202474371E-5</v>
      </c>
      <c r="K281" s="91">
        <f>I281/'סכום נכסי הקרן'!$C$42</f>
        <v>2.0019152177274438E-7</v>
      </c>
    </row>
    <row r="282" spans="2:11">
      <c r="B282" s="92"/>
      <c r="C282" s="87"/>
      <c r="D282" s="87"/>
      <c r="E282" s="87"/>
      <c r="F282" s="87"/>
      <c r="G282" s="90"/>
      <c r="H282" s="98"/>
      <c r="I282" s="87"/>
      <c r="J282" s="91"/>
      <c r="K282" s="87"/>
    </row>
    <row r="283" spans="2:11">
      <c r="B283" s="79" t="s">
        <v>192</v>
      </c>
      <c r="C283" s="80"/>
      <c r="D283" s="81"/>
      <c r="E283" s="81"/>
      <c r="F283" s="99"/>
      <c r="G283" s="83"/>
      <c r="H283" s="100"/>
      <c r="I283" s="83">
        <v>-1.1768331989999998</v>
      </c>
      <c r="J283" s="84">
        <f t="shared" si="4"/>
        <v>5.517555859190745E-3</v>
      </c>
      <c r="K283" s="84">
        <f>I283/'סכום נכסי הקרן'!$C$42</f>
        <v>-1.2175111781514096E-5</v>
      </c>
    </row>
    <row r="284" spans="2:11">
      <c r="B284" s="85" t="s">
        <v>184</v>
      </c>
      <c r="C284" s="80"/>
      <c r="D284" s="81"/>
      <c r="E284" s="81"/>
      <c r="F284" s="99"/>
      <c r="G284" s="83"/>
      <c r="H284" s="100"/>
      <c r="I284" s="83">
        <v>-1.1768331989999998</v>
      </c>
      <c r="J284" s="84">
        <f t="shared" si="4"/>
        <v>5.517555859190745E-3</v>
      </c>
      <c r="K284" s="84">
        <f>I284/'סכום נכסי הקרן'!$C$42</f>
        <v>-1.2175111781514096E-5</v>
      </c>
    </row>
    <row r="285" spans="2:11">
      <c r="B285" s="86" t="s">
        <v>1973</v>
      </c>
      <c r="C285" s="87" t="s">
        <v>1974</v>
      </c>
      <c r="D285" s="88" t="s">
        <v>458</v>
      </c>
      <c r="E285" s="88" t="s">
        <v>134</v>
      </c>
      <c r="F285" s="97">
        <v>44909</v>
      </c>
      <c r="G285" s="90">
        <v>12586.101500999999</v>
      </c>
      <c r="H285" s="98">
        <v>1.126398</v>
      </c>
      <c r="I285" s="90">
        <v>0.141769535</v>
      </c>
      <c r="J285" s="91">
        <f t="shared" si="4"/>
        <v>-6.6468326111013938E-4</v>
      </c>
      <c r="K285" s="91">
        <f>I285/'סכום נכסי הקרן'!$C$42</f>
        <v>1.4666988807801938E-6</v>
      </c>
    </row>
    <row r="286" spans="2:11">
      <c r="B286" s="86" t="s">
        <v>1975</v>
      </c>
      <c r="C286" s="87" t="s">
        <v>1976</v>
      </c>
      <c r="D286" s="88" t="s">
        <v>458</v>
      </c>
      <c r="E286" s="88" t="s">
        <v>125</v>
      </c>
      <c r="F286" s="97">
        <v>44868</v>
      </c>
      <c r="G286" s="90">
        <v>7288.3644969999996</v>
      </c>
      <c r="H286" s="98">
        <v>5.6490989999999996</v>
      </c>
      <c r="I286" s="90">
        <v>0.41172694500000001</v>
      </c>
      <c r="J286" s="91">
        <f t="shared" si="4"/>
        <v>-1.9303724773415882E-3</v>
      </c>
      <c r="K286" s="91">
        <f>I286/'סכום נכסי הקרן'!$C$42</f>
        <v>4.2595854562021982E-6</v>
      </c>
    </row>
    <row r="287" spans="2:11">
      <c r="B287" s="86" t="s">
        <v>1977</v>
      </c>
      <c r="C287" s="87" t="s">
        <v>1978</v>
      </c>
      <c r="D287" s="88" t="s">
        <v>458</v>
      </c>
      <c r="E287" s="88" t="s">
        <v>125</v>
      </c>
      <c r="F287" s="97">
        <v>44972</v>
      </c>
      <c r="G287" s="90">
        <v>32270.357487000005</v>
      </c>
      <c r="H287" s="98">
        <v>-1.1627050000000001</v>
      </c>
      <c r="I287" s="90">
        <v>-0.37520900400000001</v>
      </c>
      <c r="J287" s="91">
        <f t="shared" si="4"/>
        <v>1.759158936203094E-3</v>
      </c>
      <c r="K287" s="91">
        <f>I287/'סכום נכסי הקרן'!$C$42</f>
        <v>-3.8817833903839168E-6</v>
      </c>
    </row>
    <row r="288" spans="2:11">
      <c r="B288" s="86" t="s">
        <v>1977</v>
      </c>
      <c r="C288" s="87" t="s">
        <v>1979</v>
      </c>
      <c r="D288" s="88" t="s">
        <v>458</v>
      </c>
      <c r="E288" s="88" t="s">
        <v>125</v>
      </c>
      <c r="F288" s="97">
        <v>44712</v>
      </c>
      <c r="G288" s="90">
        <v>45288.316261</v>
      </c>
      <c r="H288" s="98">
        <v>-1.6457630000000001</v>
      </c>
      <c r="I288" s="90">
        <v>-0.74533849499999993</v>
      </c>
      <c r="J288" s="91">
        <f t="shared" si="4"/>
        <v>3.4945026904935764E-3</v>
      </c>
      <c r="K288" s="91">
        <f>I288/'סכום נכסי הקרן'!$C$42</f>
        <v>-7.7110158851751481E-6</v>
      </c>
    </row>
    <row r="289" spans="2:11">
      <c r="B289" s="86" t="s">
        <v>1977</v>
      </c>
      <c r="C289" s="87" t="s">
        <v>1980</v>
      </c>
      <c r="D289" s="88" t="s">
        <v>458</v>
      </c>
      <c r="E289" s="88" t="s">
        <v>125</v>
      </c>
      <c r="F289" s="97">
        <v>44788</v>
      </c>
      <c r="G289" s="90">
        <v>32697.026961</v>
      </c>
      <c r="H289" s="98">
        <v>-3.8102130000000001</v>
      </c>
      <c r="I289" s="90">
        <v>-1.2458262119999999</v>
      </c>
      <c r="J289" s="91">
        <f t="shared" si="4"/>
        <v>5.8410280415228258E-3</v>
      </c>
      <c r="K289" s="91">
        <f>I289/'סכום נכסי הקרן'!$C$42</f>
        <v>-1.2888889780071779E-5</v>
      </c>
    </row>
    <row r="290" spans="2:11">
      <c r="B290" s="86" t="s">
        <v>1981</v>
      </c>
      <c r="C290" s="87" t="s">
        <v>1982</v>
      </c>
      <c r="D290" s="88" t="s">
        <v>458</v>
      </c>
      <c r="E290" s="88" t="s">
        <v>125</v>
      </c>
      <c r="F290" s="97">
        <v>44946</v>
      </c>
      <c r="G290" s="90">
        <v>4862.4697969999997</v>
      </c>
      <c r="H290" s="98">
        <v>-1.4855400000000001</v>
      </c>
      <c r="I290" s="90">
        <v>-7.2233933E-2</v>
      </c>
      <c r="J290" s="91">
        <f t="shared" si="4"/>
        <v>3.3866716251309783E-4</v>
      </c>
      <c r="K290" s="91">
        <f>I290/'סכום נכסי הקרן'!$C$42</f>
        <v>-7.4730744292454305E-7</v>
      </c>
    </row>
    <row r="291" spans="2:11">
      <c r="B291" s="86" t="s">
        <v>1983</v>
      </c>
      <c r="C291" s="87" t="s">
        <v>1984</v>
      </c>
      <c r="D291" s="88" t="s">
        <v>458</v>
      </c>
      <c r="E291" s="88" t="s">
        <v>134</v>
      </c>
      <c r="F291" s="97">
        <v>44715</v>
      </c>
      <c r="G291" s="90">
        <v>7530.7901149999998</v>
      </c>
      <c r="H291" s="98">
        <v>6.4239090000000001</v>
      </c>
      <c r="I291" s="90">
        <v>0.48377108800000002</v>
      </c>
      <c r="J291" s="91">
        <f t="shared" si="4"/>
        <v>-2.2681498137285998E-3</v>
      </c>
      <c r="K291" s="91">
        <f>I291/'סכום נכסי הקרן'!$C$42</f>
        <v>5.0049293970204295E-6</v>
      </c>
    </row>
    <row r="292" spans="2:11">
      <c r="B292" s="86" t="s">
        <v>1983</v>
      </c>
      <c r="C292" s="87" t="s">
        <v>1985</v>
      </c>
      <c r="D292" s="88" t="s">
        <v>458</v>
      </c>
      <c r="E292" s="88" t="s">
        <v>134</v>
      </c>
      <c r="F292" s="97">
        <v>44972</v>
      </c>
      <c r="G292" s="90">
        <v>17028.004798999998</v>
      </c>
      <c r="H292" s="98">
        <v>1.318457</v>
      </c>
      <c r="I292" s="90">
        <v>0.22450687699999997</v>
      </c>
      <c r="J292" s="91">
        <f t="shared" si="4"/>
        <v>-1.0525954193615216E-3</v>
      </c>
      <c r="K292" s="91">
        <f>I292/'סכום נכסי הקרן'!$C$42</f>
        <v>2.322670983038469E-6</v>
      </c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107" t="s">
        <v>210</v>
      </c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107" t="s">
        <v>105</v>
      </c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107" t="s">
        <v>193</v>
      </c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107" t="s">
        <v>201</v>
      </c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139</v>
      </c>
      <c r="C1" s="46" t="s" vm="1">
        <v>218</v>
      </c>
    </row>
    <row r="2" spans="2:17">
      <c r="B2" s="46" t="s">
        <v>138</v>
      </c>
      <c r="C2" s="46" t="s">
        <v>219</v>
      </c>
    </row>
    <row r="3" spans="2:17">
      <c r="B3" s="46" t="s">
        <v>140</v>
      </c>
      <c r="C3" s="46" t="s">
        <v>220</v>
      </c>
    </row>
    <row r="4" spans="2:17">
      <c r="B4" s="46" t="s">
        <v>141</v>
      </c>
      <c r="C4" s="46">
        <v>2208</v>
      </c>
    </row>
    <row r="6" spans="2:17" ht="26.25" customHeight="1">
      <c r="B6" s="133" t="s">
        <v>167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17" ht="26.25" customHeight="1">
      <c r="B7" s="133" t="s">
        <v>95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17" s="3" customFormat="1" ht="63">
      <c r="B8" s="21" t="s">
        <v>109</v>
      </c>
      <c r="C8" s="29" t="s">
        <v>43</v>
      </c>
      <c r="D8" s="29" t="s">
        <v>49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195</v>
      </c>
      <c r="M8" s="29" t="s">
        <v>194</v>
      </c>
      <c r="N8" s="29" t="s">
        <v>104</v>
      </c>
      <c r="O8" s="29" t="s">
        <v>56</v>
      </c>
      <c r="P8" s="29" t="s">
        <v>142</v>
      </c>
      <c r="Q8" s="30" t="s">
        <v>144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202</v>
      </c>
      <c r="M9" s="15"/>
      <c r="N9" s="15" t="s">
        <v>198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04" t="s">
        <v>2229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5">
        <v>0</v>
      </c>
      <c r="O11" s="87"/>
      <c r="P11" s="106">
        <v>0</v>
      </c>
      <c r="Q11" s="106">
        <v>0</v>
      </c>
    </row>
    <row r="12" spans="2:17" ht="18" customHeight="1">
      <c r="B12" s="107" t="s">
        <v>210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7" t="s">
        <v>105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7" t="s">
        <v>193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7" t="s">
        <v>201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8.140625" style="2" customWidth="1"/>
    <col min="4" max="4" width="10.140625" style="2" bestFit="1" customWidth="1"/>
    <col min="5" max="5" width="15.42578125" style="2" bestFit="1" customWidth="1"/>
    <col min="6" max="6" width="7.28515625" style="1" bestFit="1" customWidth="1"/>
    <col min="7" max="7" width="16.140625" style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3" width="8.7109375" style="1" bestFit="1" customWidth="1"/>
    <col min="14" max="14" width="12.42578125" style="1" bestFit="1" customWidth="1"/>
    <col min="15" max="15" width="9.5703125" style="1" bestFit="1" customWidth="1"/>
    <col min="16" max="17" width="10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139</v>
      </c>
      <c r="C1" s="46" t="s" vm="1">
        <v>218</v>
      </c>
    </row>
    <row r="2" spans="2:18">
      <c r="B2" s="46" t="s">
        <v>138</v>
      </c>
      <c r="C2" s="46" t="s">
        <v>219</v>
      </c>
    </row>
    <row r="3" spans="2:18">
      <c r="B3" s="46" t="s">
        <v>140</v>
      </c>
      <c r="C3" s="46" t="s">
        <v>220</v>
      </c>
    </row>
    <row r="4" spans="2:18">
      <c r="B4" s="46" t="s">
        <v>141</v>
      </c>
      <c r="C4" s="46">
        <v>2208</v>
      </c>
    </row>
    <row r="6" spans="2:18" ht="26.25" customHeight="1">
      <c r="B6" s="133" t="s">
        <v>168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8" s="3" customFormat="1" ht="78.75">
      <c r="B7" s="47" t="s">
        <v>109</v>
      </c>
      <c r="C7" s="48" t="s">
        <v>180</v>
      </c>
      <c r="D7" s="48" t="s">
        <v>43</v>
      </c>
      <c r="E7" s="48" t="s">
        <v>110</v>
      </c>
      <c r="F7" s="48" t="s">
        <v>14</v>
      </c>
      <c r="G7" s="48" t="s">
        <v>97</v>
      </c>
      <c r="H7" s="48" t="s">
        <v>63</v>
      </c>
      <c r="I7" s="48" t="s">
        <v>17</v>
      </c>
      <c r="J7" s="48" t="s">
        <v>217</v>
      </c>
      <c r="K7" s="48" t="s">
        <v>96</v>
      </c>
      <c r="L7" s="48" t="s">
        <v>33</v>
      </c>
      <c r="M7" s="48" t="s">
        <v>18</v>
      </c>
      <c r="N7" s="48" t="s">
        <v>195</v>
      </c>
      <c r="O7" s="48" t="s">
        <v>194</v>
      </c>
      <c r="P7" s="48" t="s">
        <v>104</v>
      </c>
      <c r="Q7" s="48" t="s">
        <v>142</v>
      </c>
      <c r="R7" s="50" t="s">
        <v>144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202</v>
      </c>
      <c r="O8" s="15"/>
      <c r="P8" s="15" t="s">
        <v>198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74" t="s">
        <v>38</v>
      </c>
      <c r="C10" s="75"/>
      <c r="D10" s="74"/>
      <c r="E10" s="74"/>
      <c r="F10" s="74"/>
      <c r="G10" s="108"/>
      <c r="H10" s="74"/>
      <c r="I10" s="77">
        <v>5.8973673667214745</v>
      </c>
      <c r="J10" s="75"/>
      <c r="K10" s="75"/>
      <c r="L10" s="76"/>
      <c r="M10" s="76">
        <v>4.2261000834868397E-2</v>
      </c>
      <c r="N10" s="77"/>
      <c r="O10" s="109"/>
      <c r="P10" s="77">
        <f>P11+P260</f>
        <v>5572.0336519969969</v>
      </c>
      <c r="Q10" s="78">
        <f>IFERROR(P10/$P$10,0)</f>
        <v>1</v>
      </c>
      <c r="R10" s="78">
        <f>P10/'סכום נכסי הקרן'!$C$42</f>
        <v>5.7646344971460699E-2</v>
      </c>
    </row>
    <row r="11" spans="2:18" ht="21.75" customHeight="1">
      <c r="B11" s="79" t="s">
        <v>36</v>
      </c>
      <c r="C11" s="81"/>
      <c r="D11" s="80"/>
      <c r="E11" s="80"/>
      <c r="F11" s="80"/>
      <c r="G11" s="99"/>
      <c r="H11" s="80"/>
      <c r="I11" s="83">
        <v>5.9608106530324285</v>
      </c>
      <c r="J11" s="81"/>
      <c r="K11" s="81"/>
      <c r="L11" s="82"/>
      <c r="M11" s="82">
        <v>4.1826281946190119E-2</v>
      </c>
      <c r="N11" s="83"/>
      <c r="O11" s="100"/>
      <c r="P11" s="83">
        <f>P12+P33</f>
        <v>5472.8126029119967</v>
      </c>
      <c r="Q11" s="84">
        <f t="shared" ref="Q11:Q74" si="0">IFERROR(P11/$P$10,0)</f>
        <v>0.98219302766604077</v>
      </c>
      <c r="R11" s="84">
        <f>P11/'סכום נכסי הקרן'!$C$42</f>
        <v>5.6619838101400033E-2</v>
      </c>
    </row>
    <row r="12" spans="2:18">
      <c r="B12" s="85" t="s">
        <v>34</v>
      </c>
      <c r="C12" s="81"/>
      <c r="D12" s="80"/>
      <c r="E12" s="80"/>
      <c r="F12" s="80"/>
      <c r="G12" s="99"/>
      <c r="H12" s="80"/>
      <c r="I12" s="83">
        <v>6.7135967531821441</v>
      </c>
      <c r="J12" s="81"/>
      <c r="K12" s="81"/>
      <c r="L12" s="82"/>
      <c r="M12" s="82">
        <v>3.5654986865967568E-2</v>
      </c>
      <c r="N12" s="83"/>
      <c r="O12" s="100"/>
      <c r="P12" s="83">
        <f>SUM(P13:P31)</f>
        <v>691.78443153700005</v>
      </c>
      <c r="Q12" s="84">
        <f t="shared" si="0"/>
        <v>0.12415295289702118</v>
      </c>
      <c r="R12" s="84">
        <f>P12/'סכום נכסי הקרן'!$C$42</f>
        <v>7.1569639519271939E-3</v>
      </c>
    </row>
    <row r="13" spans="2:18">
      <c r="B13" s="86" t="s">
        <v>2256</v>
      </c>
      <c r="C13" s="88" t="s">
        <v>2038</v>
      </c>
      <c r="D13" s="87">
        <v>6028</v>
      </c>
      <c r="E13" s="87"/>
      <c r="F13" s="87" t="s">
        <v>459</v>
      </c>
      <c r="G13" s="97">
        <v>43100</v>
      </c>
      <c r="H13" s="87"/>
      <c r="I13" s="90">
        <v>7.5499999999211402</v>
      </c>
      <c r="J13" s="88" t="s">
        <v>26</v>
      </c>
      <c r="K13" s="88" t="s">
        <v>126</v>
      </c>
      <c r="L13" s="89">
        <v>6.4499999998817115E-2</v>
      </c>
      <c r="M13" s="89">
        <v>6.4499999998817115E-2</v>
      </c>
      <c r="N13" s="90">
        <v>9763.8869059999997</v>
      </c>
      <c r="O13" s="98">
        <v>103.9</v>
      </c>
      <c r="P13" s="90">
        <v>10.144678496000001</v>
      </c>
      <c r="Q13" s="91">
        <f t="shared" si="0"/>
        <v>1.8206420006749572E-3</v>
      </c>
      <c r="R13" s="91">
        <f>P13/'סכום נכסי הקרן'!$C$42</f>
        <v>1.0495335684043898E-4</v>
      </c>
    </row>
    <row r="14" spans="2:18">
      <c r="B14" s="86" t="s">
        <v>2256</v>
      </c>
      <c r="C14" s="88" t="s">
        <v>2038</v>
      </c>
      <c r="D14" s="87">
        <v>6869</v>
      </c>
      <c r="E14" s="87"/>
      <c r="F14" s="87" t="s">
        <v>459</v>
      </c>
      <c r="G14" s="97">
        <v>43555</v>
      </c>
      <c r="H14" s="87"/>
      <c r="I14" s="90">
        <v>3.6000000010272957</v>
      </c>
      <c r="J14" s="88" t="s">
        <v>26</v>
      </c>
      <c r="K14" s="88" t="s">
        <v>126</v>
      </c>
      <c r="L14" s="89">
        <v>5.3400000010646514E-2</v>
      </c>
      <c r="M14" s="89">
        <v>5.3400000010646514E-2</v>
      </c>
      <c r="N14" s="90">
        <v>2102.6458600000001</v>
      </c>
      <c r="O14" s="98">
        <v>101.85</v>
      </c>
      <c r="P14" s="90">
        <v>2.1415448079999999</v>
      </c>
      <c r="Q14" s="91">
        <f t="shared" si="0"/>
        <v>3.8433809660005875E-4</v>
      </c>
      <c r="R14" s="91">
        <f>P14/'סכום נכסי הקרן'!$C$42</f>
        <v>2.2155686502281573E-5</v>
      </c>
    </row>
    <row r="15" spans="2:18">
      <c r="B15" s="86" t="s">
        <v>2256</v>
      </c>
      <c r="C15" s="88" t="s">
        <v>2038</v>
      </c>
      <c r="D15" s="87">
        <v>6870</v>
      </c>
      <c r="E15" s="87"/>
      <c r="F15" s="87" t="s">
        <v>459</v>
      </c>
      <c r="G15" s="97">
        <v>43555</v>
      </c>
      <c r="H15" s="87"/>
      <c r="I15" s="90">
        <v>5.2600000000629787</v>
      </c>
      <c r="J15" s="88" t="s">
        <v>26</v>
      </c>
      <c r="K15" s="88" t="s">
        <v>126</v>
      </c>
      <c r="L15" s="89">
        <v>4.3500000000590427E-2</v>
      </c>
      <c r="M15" s="89">
        <v>4.3500000000590427E-2</v>
      </c>
      <c r="N15" s="90">
        <v>25139.087760999999</v>
      </c>
      <c r="O15" s="98">
        <v>101.06</v>
      </c>
      <c r="P15" s="90">
        <v>25.40556209</v>
      </c>
      <c r="Q15" s="91">
        <f t="shared" si="0"/>
        <v>4.5594775043928063E-3</v>
      </c>
      <c r="R15" s="91">
        <f>P15/'סכום נכסי הקרן'!$C$42</f>
        <v>2.6283721310784244E-4</v>
      </c>
    </row>
    <row r="16" spans="2:18">
      <c r="B16" s="86" t="s">
        <v>2256</v>
      </c>
      <c r="C16" s="88" t="s">
        <v>2038</v>
      </c>
      <c r="D16" s="87">
        <v>6868</v>
      </c>
      <c r="E16" s="87"/>
      <c r="F16" s="87" t="s">
        <v>459</v>
      </c>
      <c r="G16" s="97">
        <v>43555</v>
      </c>
      <c r="H16" s="87"/>
      <c r="I16" s="90">
        <v>5.1200000001399557</v>
      </c>
      <c r="J16" s="88" t="s">
        <v>26</v>
      </c>
      <c r="K16" s="88" t="s">
        <v>126</v>
      </c>
      <c r="L16" s="89">
        <v>5.230000000115291E-2</v>
      </c>
      <c r="M16" s="89">
        <v>5.230000000115291E-2</v>
      </c>
      <c r="N16" s="90">
        <v>14063.180818999999</v>
      </c>
      <c r="O16" s="98">
        <v>123.97</v>
      </c>
      <c r="P16" s="90">
        <v>17.434123212999999</v>
      </c>
      <c r="Q16" s="91">
        <f t="shared" si="0"/>
        <v>3.1288617947868411E-3</v>
      </c>
      <c r="R16" s="91">
        <f>P16/'סכום נכסי הקרן'!$C$42</f>
        <v>1.8036744639030592E-4</v>
      </c>
    </row>
    <row r="17" spans="2:18">
      <c r="B17" s="86" t="s">
        <v>2256</v>
      </c>
      <c r="C17" s="88" t="s">
        <v>2038</v>
      </c>
      <c r="D17" s="87">
        <v>6867</v>
      </c>
      <c r="E17" s="87"/>
      <c r="F17" s="87" t="s">
        <v>459</v>
      </c>
      <c r="G17" s="97">
        <v>43555</v>
      </c>
      <c r="H17" s="87"/>
      <c r="I17" s="90">
        <v>5.1600000000492825</v>
      </c>
      <c r="J17" s="88" t="s">
        <v>26</v>
      </c>
      <c r="K17" s="88" t="s">
        <v>126</v>
      </c>
      <c r="L17" s="89">
        <v>5.1400000000687916E-2</v>
      </c>
      <c r="M17" s="89">
        <v>5.1400000000687916E-2</v>
      </c>
      <c r="N17" s="90">
        <v>34161.790573999999</v>
      </c>
      <c r="O17" s="98">
        <v>114.04</v>
      </c>
      <c r="P17" s="90">
        <v>38.958101337999999</v>
      </c>
      <c r="Q17" s="91">
        <f t="shared" si="0"/>
        <v>6.9917203971008963E-3</v>
      </c>
      <c r="R17" s="91">
        <f>P17/'סכום נכסי הקרן'!$C$42</f>
        <v>4.0304712595527645E-4</v>
      </c>
    </row>
    <row r="18" spans="2:18">
      <c r="B18" s="86" t="s">
        <v>2256</v>
      </c>
      <c r="C18" s="88" t="s">
        <v>2038</v>
      </c>
      <c r="D18" s="87">
        <v>6866</v>
      </c>
      <c r="E18" s="87"/>
      <c r="F18" s="87" t="s">
        <v>459</v>
      </c>
      <c r="G18" s="97">
        <v>43555</v>
      </c>
      <c r="H18" s="87"/>
      <c r="I18" s="90">
        <v>5.8599999999837484</v>
      </c>
      <c r="J18" s="88" t="s">
        <v>26</v>
      </c>
      <c r="K18" s="88" t="s">
        <v>126</v>
      </c>
      <c r="L18" s="89">
        <v>3.2199999999851618E-2</v>
      </c>
      <c r="M18" s="89">
        <v>3.2199999999851618E-2</v>
      </c>
      <c r="N18" s="90">
        <v>51381.802922999996</v>
      </c>
      <c r="O18" s="98">
        <v>110.17</v>
      </c>
      <c r="P18" s="90">
        <v>56.607325321999987</v>
      </c>
      <c r="Q18" s="91">
        <f t="shared" si="0"/>
        <v>1.0159185830062624E-2</v>
      </c>
      <c r="R18" s="91">
        <f>P18/'סכום נכסי הקרן'!$C$42</f>
        <v>5.8563993098896538E-4</v>
      </c>
    </row>
    <row r="19" spans="2:18">
      <c r="B19" s="86" t="s">
        <v>2256</v>
      </c>
      <c r="C19" s="88" t="s">
        <v>2038</v>
      </c>
      <c r="D19" s="87">
        <v>6865</v>
      </c>
      <c r="E19" s="87"/>
      <c r="F19" s="87" t="s">
        <v>459</v>
      </c>
      <c r="G19" s="97">
        <v>43555</v>
      </c>
      <c r="H19" s="87"/>
      <c r="I19" s="90">
        <v>4.1500000000509747</v>
      </c>
      <c r="J19" s="88" t="s">
        <v>26</v>
      </c>
      <c r="K19" s="88" t="s">
        <v>126</v>
      </c>
      <c r="L19" s="89">
        <v>2.3600000000173007E-2</v>
      </c>
      <c r="M19" s="89">
        <v>2.3600000000173007E-2</v>
      </c>
      <c r="N19" s="90">
        <v>26523.230439999999</v>
      </c>
      <c r="O19" s="98">
        <v>122.04</v>
      </c>
      <c r="P19" s="90">
        <v>32.368953528999995</v>
      </c>
      <c r="Q19" s="91">
        <f t="shared" si="0"/>
        <v>5.8091812703606124E-3</v>
      </c>
      <c r="R19" s="91">
        <f>P19/'סכום נכסי הקרן'!$C$42</f>
        <v>3.3487806751295615E-4</v>
      </c>
    </row>
    <row r="20" spans="2:18">
      <c r="B20" s="86" t="s">
        <v>2256</v>
      </c>
      <c r="C20" s="88" t="s">
        <v>2038</v>
      </c>
      <c r="D20" s="87">
        <v>5212</v>
      </c>
      <c r="E20" s="87"/>
      <c r="F20" s="87" t="s">
        <v>459</v>
      </c>
      <c r="G20" s="97">
        <v>42643</v>
      </c>
      <c r="H20" s="87"/>
      <c r="I20" s="90">
        <v>6.8800000001134105</v>
      </c>
      <c r="J20" s="88" t="s">
        <v>26</v>
      </c>
      <c r="K20" s="88" t="s">
        <v>126</v>
      </c>
      <c r="L20" s="89">
        <v>4.6700000000756081E-2</v>
      </c>
      <c r="M20" s="89">
        <v>4.6700000000756081E-2</v>
      </c>
      <c r="N20" s="90">
        <v>23385.905639000001</v>
      </c>
      <c r="O20" s="98">
        <v>99.54</v>
      </c>
      <c r="P20" s="90">
        <v>23.278330471999997</v>
      </c>
      <c r="Q20" s="91">
        <f t="shared" si="0"/>
        <v>4.1777081629177032E-3</v>
      </c>
      <c r="R20" s="91">
        <f>P20/'סכום נכסי הקרן'!$C$42</f>
        <v>2.4082960594964129E-4</v>
      </c>
    </row>
    <row r="21" spans="2:18">
      <c r="B21" s="86" t="s">
        <v>2256</v>
      </c>
      <c r="C21" s="88" t="s">
        <v>2038</v>
      </c>
      <c r="D21" s="87">
        <v>5211</v>
      </c>
      <c r="E21" s="87"/>
      <c r="F21" s="87" t="s">
        <v>459</v>
      </c>
      <c r="G21" s="97">
        <v>42643</v>
      </c>
      <c r="H21" s="87"/>
      <c r="I21" s="90">
        <v>4.7000000000278481</v>
      </c>
      <c r="J21" s="88" t="s">
        <v>26</v>
      </c>
      <c r="K21" s="88" t="s">
        <v>126</v>
      </c>
      <c r="L21" s="89">
        <v>4.3700000000584813E-2</v>
      </c>
      <c r="M21" s="89">
        <v>4.3700000000584813E-2</v>
      </c>
      <c r="N21" s="90">
        <v>18289.069405999999</v>
      </c>
      <c r="O21" s="98">
        <v>98.17</v>
      </c>
      <c r="P21" s="90">
        <v>17.954379435</v>
      </c>
      <c r="Q21" s="91">
        <f t="shared" si="0"/>
        <v>3.2222309763985748E-3</v>
      </c>
      <c r="R21" s="91">
        <f>P21/'סכום נכסי הקרן'!$C$42</f>
        <v>1.8574983844319888E-4</v>
      </c>
    </row>
    <row r="22" spans="2:18">
      <c r="B22" s="86" t="s">
        <v>2256</v>
      </c>
      <c r="C22" s="88" t="s">
        <v>2038</v>
      </c>
      <c r="D22" s="87">
        <v>6027</v>
      </c>
      <c r="E22" s="87"/>
      <c r="F22" s="87" t="s">
        <v>459</v>
      </c>
      <c r="G22" s="97">
        <v>43100</v>
      </c>
      <c r="H22" s="87"/>
      <c r="I22" s="90">
        <v>8.0799999999803127</v>
      </c>
      <c r="J22" s="88" t="s">
        <v>26</v>
      </c>
      <c r="K22" s="88" t="s">
        <v>126</v>
      </c>
      <c r="L22" s="89">
        <v>4.5399999999772032E-2</v>
      </c>
      <c r="M22" s="89">
        <v>4.5399999999772032E-2</v>
      </c>
      <c r="N22" s="90">
        <v>38282.226222999998</v>
      </c>
      <c r="O22" s="98">
        <v>100.84</v>
      </c>
      <c r="P22" s="90">
        <v>38.603796922000001</v>
      </c>
      <c r="Q22" s="91">
        <f t="shared" si="0"/>
        <v>6.9281342025212895E-3</v>
      </c>
      <c r="R22" s="91">
        <f>P22/'סכום נכסי הקרן'!$C$42</f>
        <v>3.9938161424711799E-4</v>
      </c>
    </row>
    <row r="23" spans="2:18">
      <c r="B23" s="86" t="s">
        <v>2256</v>
      </c>
      <c r="C23" s="88" t="s">
        <v>2038</v>
      </c>
      <c r="D23" s="87">
        <v>5025</v>
      </c>
      <c r="E23" s="87"/>
      <c r="F23" s="87" t="s">
        <v>459</v>
      </c>
      <c r="G23" s="97">
        <v>42551</v>
      </c>
      <c r="H23" s="87"/>
      <c r="I23" s="90">
        <v>7.5400000000602754</v>
      </c>
      <c r="J23" s="88" t="s">
        <v>26</v>
      </c>
      <c r="K23" s="88" t="s">
        <v>126</v>
      </c>
      <c r="L23" s="89">
        <v>4.8700000000133949E-2</v>
      </c>
      <c r="M23" s="89">
        <v>4.8700000000133949E-2</v>
      </c>
      <c r="N23" s="90">
        <v>24180.74379</v>
      </c>
      <c r="O23" s="98">
        <v>98.8</v>
      </c>
      <c r="P23" s="90">
        <v>23.890574863999998</v>
      </c>
      <c r="Q23" s="91">
        <f t="shared" si="0"/>
        <v>4.2875862487725108E-3</v>
      </c>
      <c r="R23" s="91">
        <f>P23/'סכום נכסי הקרן'!$C$42</f>
        <v>2.4716367599163127E-4</v>
      </c>
    </row>
    <row r="24" spans="2:18">
      <c r="B24" s="86" t="s">
        <v>2256</v>
      </c>
      <c r="C24" s="88" t="s">
        <v>2038</v>
      </c>
      <c r="D24" s="87">
        <v>5024</v>
      </c>
      <c r="E24" s="87"/>
      <c r="F24" s="87" t="s">
        <v>459</v>
      </c>
      <c r="G24" s="97">
        <v>42551</v>
      </c>
      <c r="H24" s="87"/>
      <c r="I24" s="90">
        <v>5.6200000000982646</v>
      </c>
      <c r="J24" s="88" t="s">
        <v>26</v>
      </c>
      <c r="K24" s="88" t="s">
        <v>126</v>
      </c>
      <c r="L24" s="89">
        <v>4.3100000000806278E-2</v>
      </c>
      <c r="M24" s="89">
        <v>4.3100000000806278E-2</v>
      </c>
      <c r="N24" s="90">
        <v>15743.213618999998</v>
      </c>
      <c r="O24" s="98">
        <v>100.84</v>
      </c>
      <c r="P24" s="90">
        <v>15.875456612000001</v>
      </c>
      <c r="Q24" s="91">
        <f t="shared" si="0"/>
        <v>2.8491315026983538E-3</v>
      </c>
      <c r="R24" s="91">
        <f>P24/'סכום נכסי הקרן'!$C$42</f>
        <v>1.6424201747360553E-4</v>
      </c>
    </row>
    <row r="25" spans="2:18">
      <c r="B25" s="86" t="s">
        <v>2256</v>
      </c>
      <c r="C25" s="88" t="s">
        <v>2038</v>
      </c>
      <c r="D25" s="87">
        <v>6026</v>
      </c>
      <c r="E25" s="87"/>
      <c r="F25" s="87" t="s">
        <v>459</v>
      </c>
      <c r="G25" s="97">
        <v>43100</v>
      </c>
      <c r="H25" s="87"/>
      <c r="I25" s="90">
        <v>6.3800000000543475</v>
      </c>
      <c r="J25" s="88" t="s">
        <v>26</v>
      </c>
      <c r="K25" s="88" t="s">
        <v>126</v>
      </c>
      <c r="L25" s="89">
        <v>4.1800000000499639E-2</v>
      </c>
      <c r="M25" s="89">
        <v>4.1800000000499639E-2</v>
      </c>
      <c r="N25" s="90">
        <v>46553.895638000009</v>
      </c>
      <c r="O25" s="98">
        <v>111.98000482210131</v>
      </c>
      <c r="P25" s="90">
        <v>44.011066575000001</v>
      </c>
      <c r="Q25" s="91">
        <f t="shared" si="0"/>
        <v>7.8985643884664242E-3</v>
      </c>
      <c r="R25" s="91">
        <f>P25/'סכום נכסי הקרן'!$C$42</f>
        <v>4.5532336751683006E-4</v>
      </c>
    </row>
    <row r="26" spans="2:18">
      <c r="B26" s="86" t="s">
        <v>2256</v>
      </c>
      <c r="C26" s="88" t="s">
        <v>2038</v>
      </c>
      <c r="D26" s="87">
        <v>5023</v>
      </c>
      <c r="E26" s="87"/>
      <c r="F26" s="87" t="s">
        <v>459</v>
      </c>
      <c r="G26" s="97">
        <v>42551</v>
      </c>
      <c r="H26" s="87"/>
      <c r="I26" s="90">
        <v>7.6300000000469286</v>
      </c>
      <c r="J26" s="88" t="s">
        <v>26</v>
      </c>
      <c r="K26" s="88" t="s">
        <v>126</v>
      </c>
      <c r="L26" s="89">
        <v>4.2600000000364513E-2</v>
      </c>
      <c r="M26" s="89">
        <v>4.2600000000364513E-2</v>
      </c>
      <c r="N26" s="90">
        <v>66974.618786999999</v>
      </c>
      <c r="O26" s="98">
        <v>104.04</v>
      </c>
      <c r="P26" s="90">
        <v>69.680362271000007</v>
      </c>
      <c r="Q26" s="91">
        <f t="shared" si="0"/>
        <v>1.2505373553518797E-2</v>
      </c>
      <c r="R26" s="91">
        <f>P26/'סכום נכסי הקרן'!$C$42</f>
        <v>7.2088907786312594E-4</v>
      </c>
    </row>
    <row r="27" spans="2:18">
      <c r="B27" s="86" t="s">
        <v>2256</v>
      </c>
      <c r="C27" s="88" t="s">
        <v>2038</v>
      </c>
      <c r="D27" s="87">
        <v>5210</v>
      </c>
      <c r="E27" s="87"/>
      <c r="F27" s="87" t="s">
        <v>459</v>
      </c>
      <c r="G27" s="97">
        <v>42643</v>
      </c>
      <c r="H27" s="87"/>
      <c r="I27" s="90">
        <v>7.0500000000196952</v>
      </c>
      <c r="J27" s="88" t="s">
        <v>26</v>
      </c>
      <c r="K27" s="88" t="s">
        <v>126</v>
      </c>
      <c r="L27" s="89">
        <v>3.3900000000068042E-2</v>
      </c>
      <c r="M27" s="89">
        <v>3.3900000000068042E-2</v>
      </c>
      <c r="N27" s="90">
        <v>51165.072765999998</v>
      </c>
      <c r="O27" s="98">
        <v>109.15</v>
      </c>
      <c r="P27" s="90">
        <v>55.846653558</v>
      </c>
      <c r="Q27" s="91">
        <f t="shared" si="0"/>
        <v>1.0022669826838674E-2</v>
      </c>
      <c r="R27" s="91">
        <f>P27/'סכום נכסי הקרן'!$C$42</f>
        <v>5.7777028237299241E-4</v>
      </c>
    </row>
    <row r="28" spans="2:18">
      <c r="B28" s="86" t="s">
        <v>2256</v>
      </c>
      <c r="C28" s="88" t="s">
        <v>2038</v>
      </c>
      <c r="D28" s="87">
        <v>6025</v>
      </c>
      <c r="E28" s="87"/>
      <c r="F28" s="87" t="s">
        <v>459</v>
      </c>
      <c r="G28" s="97">
        <v>43100</v>
      </c>
      <c r="H28" s="87"/>
      <c r="I28" s="90">
        <v>8.360000000052132</v>
      </c>
      <c r="J28" s="88" t="s">
        <v>26</v>
      </c>
      <c r="K28" s="88" t="s">
        <v>126</v>
      </c>
      <c r="L28" s="89">
        <v>3.4900000000194081E-2</v>
      </c>
      <c r="M28" s="89">
        <v>3.4900000000194081E-2</v>
      </c>
      <c r="N28" s="90">
        <v>64319.283571</v>
      </c>
      <c r="O28" s="98">
        <v>109.75</v>
      </c>
      <c r="P28" s="90">
        <v>70.590405187000002</v>
      </c>
      <c r="Q28" s="91">
        <f t="shared" si="0"/>
        <v>1.2668696852126989E-2</v>
      </c>
      <c r="R28" s="91">
        <f>P28/'סכום נכסי הקרן'!$C$42</f>
        <v>7.3030406907657061E-4</v>
      </c>
    </row>
    <row r="29" spans="2:18">
      <c r="B29" s="86" t="s">
        <v>2256</v>
      </c>
      <c r="C29" s="88" t="s">
        <v>2038</v>
      </c>
      <c r="D29" s="87">
        <v>5022</v>
      </c>
      <c r="E29" s="87"/>
      <c r="F29" s="87" t="s">
        <v>459</v>
      </c>
      <c r="G29" s="97">
        <v>42551</v>
      </c>
      <c r="H29" s="87"/>
      <c r="I29" s="90">
        <v>7.1199999999900605</v>
      </c>
      <c r="J29" s="88" t="s">
        <v>26</v>
      </c>
      <c r="K29" s="88" t="s">
        <v>126</v>
      </c>
      <c r="L29" s="89">
        <v>2.0600000000045873E-2</v>
      </c>
      <c r="M29" s="89">
        <v>2.0600000000045873E-2</v>
      </c>
      <c r="N29" s="90">
        <v>45417.769837</v>
      </c>
      <c r="O29" s="98">
        <v>115.19</v>
      </c>
      <c r="P29" s="90">
        <v>52.316715296000005</v>
      </c>
      <c r="Q29" s="91">
        <f t="shared" si="0"/>
        <v>9.3891599662629249E-3</v>
      </c>
      <c r="R29" s="91">
        <f>P29/'סכום נכסי הקרן'!$C$42</f>
        <v>5.4125075440742082E-4</v>
      </c>
    </row>
    <row r="30" spans="2:18">
      <c r="B30" s="86" t="s">
        <v>2256</v>
      </c>
      <c r="C30" s="88" t="s">
        <v>2038</v>
      </c>
      <c r="D30" s="87">
        <v>6024</v>
      </c>
      <c r="E30" s="87"/>
      <c r="F30" s="87" t="s">
        <v>459</v>
      </c>
      <c r="G30" s="97">
        <v>43100</v>
      </c>
      <c r="H30" s="87"/>
      <c r="I30" s="90">
        <v>7.5900000000424281</v>
      </c>
      <c r="J30" s="88" t="s">
        <v>26</v>
      </c>
      <c r="K30" s="88" t="s">
        <v>126</v>
      </c>
      <c r="L30" s="89">
        <v>1.4500000000176785E-2</v>
      </c>
      <c r="M30" s="89">
        <v>1.4500000000176785E-2</v>
      </c>
      <c r="N30" s="90">
        <v>46865.061433000003</v>
      </c>
      <c r="O30" s="98">
        <v>120.7</v>
      </c>
      <c r="P30" s="90">
        <v>56.566134439999999</v>
      </c>
      <c r="Q30" s="91">
        <f t="shared" si="0"/>
        <v>1.0151793397681096E-2</v>
      </c>
      <c r="R30" s="91">
        <f>P30/'סכום נכסי הקרן'!$C$42</f>
        <v>5.8521378428172161E-4</v>
      </c>
    </row>
    <row r="31" spans="2:18">
      <c r="B31" s="86" t="s">
        <v>2256</v>
      </c>
      <c r="C31" s="88" t="s">
        <v>2038</v>
      </c>
      <c r="D31" s="87">
        <v>5209</v>
      </c>
      <c r="E31" s="87"/>
      <c r="F31" s="87" t="s">
        <v>459</v>
      </c>
      <c r="G31" s="97">
        <v>42643</v>
      </c>
      <c r="H31" s="87"/>
      <c r="I31" s="90">
        <v>6.1499999999663428</v>
      </c>
      <c r="J31" s="88" t="s">
        <v>26</v>
      </c>
      <c r="K31" s="88" t="s">
        <v>126</v>
      </c>
      <c r="L31" s="89">
        <v>1.8599999999815511E-2</v>
      </c>
      <c r="M31" s="89">
        <v>1.8599999999815511E-2</v>
      </c>
      <c r="N31" s="90">
        <v>34802.824548999997</v>
      </c>
      <c r="O31" s="98">
        <v>115.25</v>
      </c>
      <c r="P31" s="90">
        <v>40.110267108999999</v>
      </c>
      <c r="Q31" s="91">
        <f t="shared" si="0"/>
        <v>7.1984969248390348E-3</v>
      </c>
      <c r="R31" s="91">
        <f>P31/'סכום נכסי הקרן'!$C$42</f>
        <v>4.1496703700527002E-4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98"/>
      <c r="P32" s="87"/>
      <c r="Q32" s="91"/>
      <c r="R32" s="87"/>
    </row>
    <row r="33" spans="2:18">
      <c r="B33" s="85" t="s">
        <v>35</v>
      </c>
      <c r="C33" s="81"/>
      <c r="D33" s="80"/>
      <c r="E33" s="80"/>
      <c r="F33" s="80"/>
      <c r="G33" s="99"/>
      <c r="H33" s="80"/>
      <c r="I33" s="83">
        <v>5.8515950107371753</v>
      </c>
      <c r="J33" s="81"/>
      <c r="K33" s="81"/>
      <c r="L33" s="82"/>
      <c r="M33" s="82">
        <v>4.2721625199534E-2</v>
      </c>
      <c r="N33" s="83"/>
      <c r="O33" s="100"/>
      <c r="P33" s="83">
        <f>SUM(P34:P258)</f>
        <v>4781.0281713749964</v>
      </c>
      <c r="Q33" s="84">
        <f t="shared" si="0"/>
        <v>0.85804007476901956</v>
      </c>
      <c r="R33" s="84">
        <f>P33/'סכום נכסי הקרן'!$C$42</f>
        <v>4.9462874149472834E-2</v>
      </c>
    </row>
    <row r="34" spans="2:18">
      <c r="B34" s="86" t="s">
        <v>2257</v>
      </c>
      <c r="C34" s="88" t="s">
        <v>2039</v>
      </c>
      <c r="D34" s="87" t="s">
        <v>2040</v>
      </c>
      <c r="E34" s="87"/>
      <c r="F34" s="87" t="s">
        <v>281</v>
      </c>
      <c r="G34" s="97">
        <v>42368</v>
      </c>
      <c r="H34" s="87" t="s">
        <v>248</v>
      </c>
      <c r="I34" s="90">
        <v>7.2400000001818405</v>
      </c>
      <c r="J34" s="88" t="s">
        <v>122</v>
      </c>
      <c r="K34" s="88" t="s">
        <v>126</v>
      </c>
      <c r="L34" s="89">
        <v>3.1699999999999999E-2</v>
      </c>
      <c r="M34" s="89">
        <v>2.3800000000287119E-2</v>
      </c>
      <c r="N34" s="90">
        <v>10757.962575999998</v>
      </c>
      <c r="O34" s="98">
        <v>116.55</v>
      </c>
      <c r="P34" s="90">
        <v>12.538404778</v>
      </c>
      <c r="Q34" s="91">
        <f t="shared" si="0"/>
        <v>2.2502385235068133E-3</v>
      </c>
      <c r="R34" s="91">
        <f>P34/'סכום נכסי הקרן'!$C$42</f>
        <v>1.2971802619414415E-4</v>
      </c>
    </row>
    <row r="35" spans="2:18">
      <c r="B35" s="86" t="s">
        <v>2257</v>
      </c>
      <c r="C35" s="88" t="s">
        <v>2039</v>
      </c>
      <c r="D35" s="87" t="s">
        <v>2041</v>
      </c>
      <c r="E35" s="87"/>
      <c r="F35" s="87" t="s">
        <v>281</v>
      </c>
      <c r="G35" s="97">
        <v>42388</v>
      </c>
      <c r="H35" s="87" t="s">
        <v>248</v>
      </c>
      <c r="I35" s="90">
        <v>7.2300000000785341</v>
      </c>
      <c r="J35" s="88" t="s">
        <v>122</v>
      </c>
      <c r="K35" s="88" t="s">
        <v>126</v>
      </c>
      <c r="L35" s="89">
        <v>3.1899999999999998E-2</v>
      </c>
      <c r="M35" s="89">
        <v>2.4000000000227638E-2</v>
      </c>
      <c r="N35" s="90">
        <v>15061.147719000001</v>
      </c>
      <c r="O35" s="98">
        <v>116.67</v>
      </c>
      <c r="P35" s="90">
        <v>17.571840194</v>
      </c>
      <c r="Q35" s="91">
        <f t="shared" si="0"/>
        <v>3.1535775430398408E-3</v>
      </c>
      <c r="R35" s="91">
        <f>P35/'סכום נכסי הקרן'!$C$42</f>
        <v>1.8179221894032611E-4</v>
      </c>
    </row>
    <row r="36" spans="2:18">
      <c r="B36" s="86" t="s">
        <v>2257</v>
      </c>
      <c r="C36" s="88" t="s">
        <v>2039</v>
      </c>
      <c r="D36" s="87" t="s">
        <v>2042</v>
      </c>
      <c r="E36" s="87"/>
      <c r="F36" s="87" t="s">
        <v>281</v>
      </c>
      <c r="G36" s="97">
        <v>42509</v>
      </c>
      <c r="H36" s="87" t="s">
        <v>248</v>
      </c>
      <c r="I36" s="90">
        <v>7.2899999998114495</v>
      </c>
      <c r="J36" s="88" t="s">
        <v>122</v>
      </c>
      <c r="K36" s="88" t="s">
        <v>126</v>
      </c>
      <c r="L36" s="89">
        <v>2.7400000000000001E-2</v>
      </c>
      <c r="M36" s="89">
        <v>2.6099999999039458E-2</v>
      </c>
      <c r="N36" s="90">
        <v>15061.147719000001</v>
      </c>
      <c r="O36" s="98">
        <v>111.98</v>
      </c>
      <c r="P36" s="90">
        <v>16.865473942000001</v>
      </c>
      <c r="Q36" s="91">
        <f t="shared" si="0"/>
        <v>3.0268076245295963E-3</v>
      </c>
      <c r="R36" s="91">
        <f>P36/'סכום נכסי הקרן'!$C$42</f>
        <v>1.7448439648588059E-4</v>
      </c>
    </row>
    <row r="37" spans="2:18">
      <c r="B37" s="86" t="s">
        <v>2257</v>
      </c>
      <c r="C37" s="88" t="s">
        <v>2039</v>
      </c>
      <c r="D37" s="87" t="s">
        <v>2043</v>
      </c>
      <c r="E37" s="87"/>
      <c r="F37" s="87" t="s">
        <v>281</v>
      </c>
      <c r="G37" s="97">
        <v>42723</v>
      </c>
      <c r="H37" s="87" t="s">
        <v>248</v>
      </c>
      <c r="I37" s="90">
        <v>7.1999999994247874</v>
      </c>
      <c r="J37" s="88" t="s">
        <v>122</v>
      </c>
      <c r="K37" s="88" t="s">
        <v>126</v>
      </c>
      <c r="L37" s="89">
        <v>3.15E-2</v>
      </c>
      <c r="M37" s="89">
        <v>2.8299999998726313E-2</v>
      </c>
      <c r="N37" s="90">
        <v>2151.5924879999998</v>
      </c>
      <c r="O37" s="98">
        <v>113.12</v>
      </c>
      <c r="P37" s="90">
        <v>2.4338815570000003</v>
      </c>
      <c r="Q37" s="91">
        <f t="shared" si="0"/>
        <v>4.3680309721885936E-4</v>
      </c>
      <c r="R37" s="91">
        <f>P37/'סכום נכסי הקרן'!$C$42</f>
        <v>2.5180102026880853E-5</v>
      </c>
    </row>
    <row r="38" spans="2:18">
      <c r="B38" s="86" t="s">
        <v>2257</v>
      </c>
      <c r="C38" s="88" t="s">
        <v>2039</v>
      </c>
      <c r="D38" s="87" t="s">
        <v>2044</v>
      </c>
      <c r="E38" s="87"/>
      <c r="F38" s="87" t="s">
        <v>281</v>
      </c>
      <c r="G38" s="97">
        <v>42918</v>
      </c>
      <c r="H38" s="87" t="s">
        <v>248</v>
      </c>
      <c r="I38" s="90">
        <v>7.1400000001438011</v>
      </c>
      <c r="J38" s="88" t="s">
        <v>122</v>
      </c>
      <c r="K38" s="88" t="s">
        <v>126</v>
      </c>
      <c r="L38" s="89">
        <v>3.1899999999999998E-2</v>
      </c>
      <c r="M38" s="89">
        <v>3.1800000000761303E-2</v>
      </c>
      <c r="N38" s="90">
        <v>10757.962575999998</v>
      </c>
      <c r="O38" s="98">
        <v>109.89</v>
      </c>
      <c r="P38" s="90">
        <v>11.821924995</v>
      </c>
      <c r="Q38" s="91">
        <f t="shared" si="0"/>
        <v>2.1216535529650048E-3</v>
      </c>
      <c r="R38" s="91">
        <f>P38/'סכום נכסי הקרן'!$C$42</f>
        <v>1.2230557262414592E-4</v>
      </c>
    </row>
    <row r="39" spans="2:18">
      <c r="B39" s="86" t="s">
        <v>2257</v>
      </c>
      <c r="C39" s="88" t="s">
        <v>2039</v>
      </c>
      <c r="D39" s="87" t="s">
        <v>2045</v>
      </c>
      <c r="E39" s="87"/>
      <c r="F39" s="87" t="s">
        <v>281</v>
      </c>
      <c r="G39" s="97">
        <v>43915</v>
      </c>
      <c r="H39" s="87" t="s">
        <v>248</v>
      </c>
      <c r="I39" s="90">
        <v>7.1500000000510671</v>
      </c>
      <c r="J39" s="88" t="s">
        <v>122</v>
      </c>
      <c r="K39" s="88" t="s">
        <v>126</v>
      </c>
      <c r="L39" s="89">
        <v>2.6600000000000002E-2</v>
      </c>
      <c r="M39" s="89">
        <v>3.9900000000439619E-2</v>
      </c>
      <c r="N39" s="90">
        <v>22648.342374999997</v>
      </c>
      <c r="O39" s="98">
        <v>99.43</v>
      </c>
      <c r="P39" s="90">
        <v>22.519245199</v>
      </c>
      <c r="Q39" s="91">
        <f t="shared" si="0"/>
        <v>4.0414768835664123E-3</v>
      </c>
      <c r="R39" s="91">
        <f>P39/'סכום נכסי הקרן'!$C$42</f>
        <v>2.3297637062425335E-4</v>
      </c>
    </row>
    <row r="40" spans="2:18">
      <c r="B40" s="86" t="s">
        <v>2257</v>
      </c>
      <c r="C40" s="88" t="s">
        <v>2039</v>
      </c>
      <c r="D40" s="87" t="s">
        <v>2046</v>
      </c>
      <c r="E40" s="87"/>
      <c r="F40" s="87" t="s">
        <v>281</v>
      </c>
      <c r="G40" s="97">
        <v>44168</v>
      </c>
      <c r="H40" s="87" t="s">
        <v>248</v>
      </c>
      <c r="I40" s="90">
        <v>7.2600000001540073</v>
      </c>
      <c r="J40" s="88" t="s">
        <v>122</v>
      </c>
      <c r="K40" s="88" t="s">
        <v>126</v>
      </c>
      <c r="L40" s="89">
        <v>1.89E-2</v>
      </c>
      <c r="M40" s="89">
        <v>4.3600000000918307E-2</v>
      </c>
      <c r="N40" s="90">
        <v>22938.086597000001</v>
      </c>
      <c r="O40" s="98">
        <v>91.15</v>
      </c>
      <c r="P40" s="90">
        <v>20.908065853</v>
      </c>
      <c r="Q40" s="91">
        <f t="shared" si="0"/>
        <v>3.7523222505138E-3</v>
      </c>
      <c r="R40" s="91">
        <f>P40/'סכום נכסי הקרן'!$C$42</f>
        <v>2.1630766289720631E-4</v>
      </c>
    </row>
    <row r="41" spans="2:18">
      <c r="B41" s="86" t="s">
        <v>2257</v>
      </c>
      <c r="C41" s="88" t="s">
        <v>2039</v>
      </c>
      <c r="D41" s="87" t="s">
        <v>2047</v>
      </c>
      <c r="E41" s="87"/>
      <c r="F41" s="87" t="s">
        <v>281</v>
      </c>
      <c r="G41" s="97">
        <v>44277</v>
      </c>
      <c r="H41" s="87" t="s">
        <v>248</v>
      </c>
      <c r="I41" s="90">
        <v>7.0999999998864398</v>
      </c>
      <c r="J41" s="88" t="s">
        <v>122</v>
      </c>
      <c r="K41" s="88" t="s">
        <v>126</v>
      </c>
      <c r="L41" s="89">
        <v>1.9E-2</v>
      </c>
      <c r="M41" s="89">
        <v>5.7099999999060548E-2</v>
      </c>
      <c r="N41" s="90">
        <v>34881.262276000001</v>
      </c>
      <c r="O41" s="98">
        <v>83.31</v>
      </c>
      <c r="P41" s="90">
        <v>29.059580363000002</v>
      </c>
      <c r="Q41" s="91">
        <f t="shared" si="0"/>
        <v>5.2152557177369439E-3</v>
      </c>
      <c r="R41" s="91">
        <f>P41/'סכום נכסי הקרן'!$C$42</f>
        <v>3.0064043021904672E-4</v>
      </c>
    </row>
    <row r="42" spans="2:18">
      <c r="B42" s="86" t="s">
        <v>2258</v>
      </c>
      <c r="C42" s="88" t="s">
        <v>2039</v>
      </c>
      <c r="D42" s="87" t="s">
        <v>2048</v>
      </c>
      <c r="E42" s="87"/>
      <c r="F42" s="87" t="s">
        <v>272</v>
      </c>
      <c r="G42" s="97">
        <v>42186</v>
      </c>
      <c r="H42" s="87" t="s">
        <v>124</v>
      </c>
      <c r="I42" s="90">
        <v>2.15</v>
      </c>
      <c r="J42" s="88" t="s">
        <v>122</v>
      </c>
      <c r="K42" s="88" t="s">
        <v>125</v>
      </c>
      <c r="L42" s="89">
        <v>9.8519999999999996E-2</v>
      </c>
      <c r="M42" s="89">
        <v>6.0299999999999999E-2</v>
      </c>
      <c r="N42" s="90">
        <v>19695.3</v>
      </c>
      <c r="O42" s="98">
        <v>110.92</v>
      </c>
      <c r="P42" s="90">
        <v>78.973399999999998</v>
      </c>
      <c r="Q42" s="91">
        <f t="shared" si="0"/>
        <v>1.4173173554272453E-2</v>
      </c>
      <c r="R42" s="91">
        <f>P42/'סכום נכסי הקרן'!$C$42</f>
        <v>8.1703165204997366E-4</v>
      </c>
    </row>
    <row r="43" spans="2:18">
      <c r="B43" s="86" t="s">
        <v>2259</v>
      </c>
      <c r="C43" s="88" t="s">
        <v>2039</v>
      </c>
      <c r="D43" s="87" t="s">
        <v>2049</v>
      </c>
      <c r="E43" s="87"/>
      <c r="F43" s="87" t="s">
        <v>290</v>
      </c>
      <c r="G43" s="97">
        <v>42122</v>
      </c>
      <c r="H43" s="87" t="s">
        <v>124</v>
      </c>
      <c r="I43" s="90">
        <v>4.3999999999967683</v>
      </c>
      <c r="J43" s="88" t="s">
        <v>271</v>
      </c>
      <c r="K43" s="88" t="s">
        <v>126</v>
      </c>
      <c r="L43" s="89">
        <v>2.98E-2</v>
      </c>
      <c r="M43" s="89">
        <v>2.5899999999984651E-2</v>
      </c>
      <c r="N43" s="90">
        <v>220134.840455</v>
      </c>
      <c r="O43" s="98">
        <v>112.46</v>
      </c>
      <c r="P43" s="90">
        <v>247.56363948199999</v>
      </c>
      <c r="Q43" s="91">
        <f t="shared" si="0"/>
        <v>4.4429674144784471E-2</v>
      </c>
      <c r="R43" s="91">
        <f>P43/'סכום נכסי הקרן'!$C$42</f>
        <v>2.5612083227198341E-3</v>
      </c>
    </row>
    <row r="44" spans="2:18">
      <c r="B44" s="86" t="s">
        <v>2260</v>
      </c>
      <c r="C44" s="88" t="s">
        <v>2039</v>
      </c>
      <c r="D44" s="87" t="s">
        <v>2050</v>
      </c>
      <c r="E44" s="87"/>
      <c r="F44" s="87" t="s">
        <v>2051</v>
      </c>
      <c r="G44" s="97">
        <v>40742</v>
      </c>
      <c r="H44" s="87" t="s">
        <v>2037</v>
      </c>
      <c r="I44" s="90">
        <v>3.3100000000022529</v>
      </c>
      <c r="J44" s="88" t="s">
        <v>263</v>
      </c>
      <c r="K44" s="88" t="s">
        <v>126</v>
      </c>
      <c r="L44" s="89">
        <v>4.4999999999999998E-2</v>
      </c>
      <c r="M44" s="89">
        <v>1.6100000000012733E-2</v>
      </c>
      <c r="N44" s="90">
        <v>81896.993124000001</v>
      </c>
      <c r="O44" s="98">
        <v>124.67</v>
      </c>
      <c r="P44" s="90">
        <v>102.100980167</v>
      </c>
      <c r="Q44" s="91">
        <f t="shared" si="0"/>
        <v>1.8323826908404867E-2</v>
      </c>
      <c r="R44" s="91">
        <f>P44/'סכום נכסי הקרן'!$C$42</f>
        <v>1.0563016471592411E-3</v>
      </c>
    </row>
    <row r="45" spans="2:18">
      <c r="B45" s="86" t="s">
        <v>2261</v>
      </c>
      <c r="C45" s="88" t="s">
        <v>2039</v>
      </c>
      <c r="D45" s="87" t="s">
        <v>2052</v>
      </c>
      <c r="E45" s="87"/>
      <c r="F45" s="87" t="s">
        <v>352</v>
      </c>
      <c r="G45" s="97">
        <v>43431</v>
      </c>
      <c r="H45" s="87" t="s">
        <v>248</v>
      </c>
      <c r="I45" s="90">
        <v>7.9599999999944817</v>
      </c>
      <c r="J45" s="88" t="s">
        <v>271</v>
      </c>
      <c r="K45" s="88" t="s">
        <v>126</v>
      </c>
      <c r="L45" s="89">
        <v>3.6600000000000001E-2</v>
      </c>
      <c r="M45" s="89">
        <v>3.7199999999613743E-2</v>
      </c>
      <c r="N45" s="90">
        <v>6694.6692069999999</v>
      </c>
      <c r="O45" s="98">
        <v>108.28</v>
      </c>
      <c r="P45" s="90">
        <v>7.2489873490000001</v>
      </c>
      <c r="Q45" s="91">
        <f t="shared" si="0"/>
        <v>1.3009590037924464E-3</v>
      </c>
      <c r="R45" s="91">
        <f>P45/'סכום נכסי הקרן'!$C$42</f>
        <v>7.4995531526347211E-5</v>
      </c>
    </row>
    <row r="46" spans="2:18">
      <c r="B46" s="86" t="s">
        <v>2261</v>
      </c>
      <c r="C46" s="88" t="s">
        <v>2039</v>
      </c>
      <c r="D46" s="87" t="s">
        <v>2053</v>
      </c>
      <c r="E46" s="87"/>
      <c r="F46" s="87" t="s">
        <v>352</v>
      </c>
      <c r="G46" s="97">
        <v>43276</v>
      </c>
      <c r="H46" s="87" t="s">
        <v>248</v>
      </c>
      <c r="I46" s="90">
        <v>8.0199999998653588</v>
      </c>
      <c r="J46" s="88" t="s">
        <v>271</v>
      </c>
      <c r="K46" s="88" t="s">
        <v>126</v>
      </c>
      <c r="L46" s="89">
        <v>3.2599999999999997E-2</v>
      </c>
      <c r="M46" s="89">
        <v>3.8099999999183565E-2</v>
      </c>
      <c r="N46" s="90">
        <v>6670.0930709999993</v>
      </c>
      <c r="O46" s="98">
        <v>104.67</v>
      </c>
      <c r="P46" s="90">
        <v>6.9815865970000006</v>
      </c>
      <c r="Q46" s="91">
        <f t="shared" si="0"/>
        <v>1.2529692089167167E-3</v>
      </c>
      <c r="R46" s="91">
        <f>P46/'סכום נכסי הקרן'!$C$42</f>
        <v>7.2229095255831261E-5</v>
      </c>
    </row>
    <row r="47" spans="2:18">
      <c r="B47" s="86" t="s">
        <v>2261</v>
      </c>
      <c r="C47" s="88" t="s">
        <v>2039</v>
      </c>
      <c r="D47" s="87" t="s">
        <v>2054</v>
      </c>
      <c r="E47" s="87"/>
      <c r="F47" s="87" t="s">
        <v>352</v>
      </c>
      <c r="G47" s="97">
        <v>43222</v>
      </c>
      <c r="H47" s="87" t="s">
        <v>248</v>
      </c>
      <c r="I47" s="90">
        <v>8.02999999997167</v>
      </c>
      <c r="J47" s="88" t="s">
        <v>271</v>
      </c>
      <c r="K47" s="88" t="s">
        <v>126</v>
      </c>
      <c r="L47" s="89">
        <v>3.2199999999999999E-2</v>
      </c>
      <c r="M47" s="89">
        <v>3.8199999999910535E-2</v>
      </c>
      <c r="N47" s="90">
        <v>31874.165101999999</v>
      </c>
      <c r="O47" s="98">
        <v>105.21</v>
      </c>
      <c r="P47" s="90">
        <v>33.534809065000005</v>
      </c>
      <c r="Q47" s="91">
        <f t="shared" si="0"/>
        <v>6.0184146685799801E-3</v>
      </c>
      <c r="R47" s="91">
        <f>P47/'סכום נכסי הקרן'!$C$42</f>
        <v>3.4693960816626089E-4</v>
      </c>
    </row>
    <row r="48" spans="2:18">
      <c r="B48" s="86" t="s">
        <v>2261</v>
      </c>
      <c r="C48" s="88" t="s">
        <v>2039</v>
      </c>
      <c r="D48" s="87" t="s">
        <v>2055</v>
      </c>
      <c r="E48" s="87"/>
      <c r="F48" s="87" t="s">
        <v>352</v>
      </c>
      <c r="G48" s="97">
        <v>43922</v>
      </c>
      <c r="H48" s="87" t="s">
        <v>248</v>
      </c>
      <c r="I48" s="90">
        <v>8.2199999996588975</v>
      </c>
      <c r="J48" s="88" t="s">
        <v>271</v>
      </c>
      <c r="K48" s="88" t="s">
        <v>126</v>
      </c>
      <c r="L48" s="89">
        <v>2.7699999999999999E-2</v>
      </c>
      <c r="M48" s="89">
        <v>3.3699999998595458E-2</v>
      </c>
      <c r="N48" s="90">
        <v>7668.9144740000011</v>
      </c>
      <c r="O48" s="98">
        <v>103.98</v>
      </c>
      <c r="P48" s="90">
        <v>7.9741373759999998</v>
      </c>
      <c r="Q48" s="91">
        <f t="shared" si="0"/>
        <v>1.4311000029840267E-3</v>
      </c>
      <c r="R48" s="91">
        <f>P48/'סכום נכסי הקרן'!$C$42</f>
        <v>8.2497684460675644E-5</v>
      </c>
    </row>
    <row r="49" spans="2:18">
      <c r="B49" s="86" t="s">
        <v>2261</v>
      </c>
      <c r="C49" s="88" t="s">
        <v>2039</v>
      </c>
      <c r="D49" s="87" t="s">
        <v>2056</v>
      </c>
      <c r="E49" s="87"/>
      <c r="F49" s="87" t="s">
        <v>352</v>
      </c>
      <c r="G49" s="97">
        <v>43978</v>
      </c>
      <c r="H49" s="87" t="s">
        <v>248</v>
      </c>
      <c r="I49" s="90">
        <v>8.210000000075242</v>
      </c>
      <c r="J49" s="88" t="s">
        <v>271</v>
      </c>
      <c r="K49" s="88" t="s">
        <v>126</v>
      </c>
      <c r="L49" s="89">
        <v>2.3E-2</v>
      </c>
      <c r="M49" s="89">
        <v>3.9800000002420788E-2</v>
      </c>
      <c r="N49" s="90">
        <v>3217.066429</v>
      </c>
      <c r="O49" s="98">
        <v>95.02</v>
      </c>
      <c r="P49" s="90">
        <v>3.0568566369999997</v>
      </c>
      <c r="Q49" s="91">
        <f t="shared" si="0"/>
        <v>5.4860699484548755E-4</v>
      </c>
      <c r="R49" s="91">
        <f>P49/'סכום נכסי הקרן'!$C$42</f>
        <v>3.1625188078619339E-5</v>
      </c>
    </row>
    <row r="50" spans="2:18">
      <c r="B50" s="86" t="s">
        <v>2261</v>
      </c>
      <c r="C50" s="88" t="s">
        <v>2039</v>
      </c>
      <c r="D50" s="87" t="s">
        <v>2057</v>
      </c>
      <c r="E50" s="87"/>
      <c r="F50" s="87" t="s">
        <v>352</v>
      </c>
      <c r="G50" s="97">
        <v>44010</v>
      </c>
      <c r="H50" s="87" t="s">
        <v>248</v>
      </c>
      <c r="I50" s="90">
        <v>8.3200000000649581</v>
      </c>
      <c r="J50" s="88" t="s">
        <v>271</v>
      </c>
      <c r="K50" s="88" t="s">
        <v>126</v>
      </c>
      <c r="L50" s="89">
        <v>2.2000000000000002E-2</v>
      </c>
      <c r="M50" s="89">
        <v>3.560000000113675E-2</v>
      </c>
      <c r="N50" s="90">
        <v>5044.3423890000004</v>
      </c>
      <c r="O50" s="98">
        <v>97.66</v>
      </c>
      <c r="P50" s="90">
        <v>4.9263045239999999</v>
      </c>
      <c r="Q50" s="91">
        <f t="shared" si="0"/>
        <v>8.8411248597438567E-4</v>
      </c>
      <c r="R50" s="91">
        <f>P50/'סכום נכסי הקרן'!$C$42</f>
        <v>5.0965853360055143E-5</v>
      </c>
    </row>
    <row r="51" spans="2:18">
      <c r="B51" s="86" t="s">
        <v>2261</v>
      </c>
      <c r="C51" s="88" t="s">
        <v>2039</v>
      </c>
      <c r="D51" s="87" t="s">
        <v>2058</v>
      </c>
      <c r="E51" s="87"/>
      <c r="F51" s="87" t="s">
        <v>352</v>
      </c>
      <c r="G51" s="97">
        <v>44133</v>
      </c>
      <c r="H51" s="87" t="s">
        <v>248</v>
      </c>
      <c r="I51" s="90">
        <v>8.1800000001558981</v>
      </c>
      <c r="J51" s="88" t="s">
        <v>271</v>
      </c>
      <c r="K51" s="88" t="s">
        <v>126</v>
      </c>
      <c r="L51" s="89">
        <v>2.3799999999999998E-2</v>
      </c>
      <c r="M51" s="89">
        <v>0.04</v>
      </c>
      <c r="N51" s="90">
        <v>6559.5955059999997</v>
      </c>
      <c r="O51" s="98">
        <v>95.83</v>
      </c>
      <c r="P51" s="90">
        <v>6.2860605390000011</v>
      </c>
      <c r="Q51" s="91">
        <f t="shared" si="0"/>
        <v>1.1281447549669947E-3</v>
      </c>
      <c r="R51" s="91">
        <f>P51/'סכום נכסי הקרן'!$C$42</f>
        <v>6.5033421722571387E-5</v>
      </c>
    </row>
    <row r="52" spans="2:18">
      <c r="B52" s="86" t="s">
        <v>2261</v>
      </c>
      <c r="C52" s="88" t="s">
        <v>2039</v>
      </c>
      <c r="D52" s="87" t="s">
        <v>2059</v>
      </c>
      <c r="E52" s="87"/>
      <c r="F52" s="87" t="s">
        <v>352</v>
      </c>
      <c r="G52" s="97">
        <v>44251</v>
      </c>
      <c r="H52" s="87" t="s">
        <v>248</v>
      </c>
      <c r="I52" s="90">
        <v>8.0399999998508793</v>
      </c>
      <c r="J52" s="88" t="s">
        <v>271</v>
      </c>
      <c r="K52" s="88" t="s">
        <v>126</v>
      </c>
      <c r="L52" s="89">
        <v>2.3599999999999999E-2</v>
      </c>
      <c r="M52" s="89">
        <v>4.6699999999028463E-2</v>
      </c>
      <c r="N52" s="90">
        <v>19476.229055</v>
      </c>
      <c r="O52" s="98">
        <v>90.9</v>
      </c>
      <c r="P52" s="90">
        <v>17.703892316000001</v>
      </c>
      <c r="Q52" s="91">
        <f t="shared" si="0"/>
        <v>3.1772766321421964E-3</v>
      </c>
      <c r="R52" s="91">
        <f>P52/'סכום נכסי הקרן'!$C$42</f>
        <v>1.831583848062299E-4</v>
      </c>
    </row>
    <row r="53" spans="2:18">
      <c r="B53" s="86" t="s">
        <v>2261</v>
      </c>
      <c r="C53" s="88" t="s">
        <v>2039</v>
      </c>
      <c r="D53" s="87" t="s">
        <v>2060</v>
      </c>
      <c r="E53" s="87"/>
      <c r="F53" s="87" t="s">
        <v>352</v>
      </c>
      <c r="G53" s="97">
        <v>44294</v>
      </c>
      <c r="H53" s="87" t="s">
        <v>248</v>
      </c>
      <c r="I53" s="90">
        <v>7.9800000000731677</v>
      </c>
      <c r="J53" s="88" t="s">
        <v>271</v>
      </c>
      <c r="K53" s="88" t="s">
        <v>126</v>
      </c>
      <c r="L53" s="89">
        <v>2.3199999999999998E-2</v>
      </c>
      <c r="M53" s="89">
        <v>5.0400000000162593E-2</v>
      </c>
      <c r="N53" s="90">
        <v>14012.91101</v>
      </c>
      <c r="O53" s="98">
        <v>87.78</v>
      </c>
      <c r="P53" s="90">
        <v>12.300533195</v>
      </c>
      <c r="Q53" s="91">
        <f t="shared" si="0"/>
        <v>2.2075482603360684E-3</v>
      </c>
      <c r="R53" s="91">
        <f>P53/'סכום נכסי הקרן'!$C$42</f>
        <v>1.2725708855648092E-4</v>
      </c>
    </row>
    <row r="54" spans="2:18">
      <c r="B54" s="86" t="s">
        <v>2261</v>
      </c>
      <c r="C54" s="88" t="s">
        <v>2039</v>
      </c>
      <c r="D54" s="87" t="s">
        <v>2061</v>
      </c>
      <c r="E54" s="87"/>
      <c r="F54" s="87" t="s">
        <v>352</v>
      </c>
      <c r="G54" s="97">
        <v>44602</v>
      </c>
      <c r="H54" s="87" t="s">
        <v>248</v>
      </c>
      <c r="I54" s="90">
        <v>7.7499999999835651</v>
      </c>
      <c r="J54" s="88" t="s">
        <v>271</v>
      </c>
      <c r="K54" s="88" t="s">
        <v>126</v>
      </c>
      <c r="L54" s="89">
        <v>2.0899999999999998E-2</v>
      </c>
      <c r="M54" s="89">
        <v>6.3799999999723897E-2</v>
      </c>
      <c r="N54" s="90">
        <v>20076.042968000002</v>
      </c>
      <c r="O54" s="98">
        <v>75.77</v>
      </c>
      <c r="P54" s="90">
        <v>15.211616858999999</v>
      </c>
      <c r="Q54" s="91">
        <f t="shared" si="0"/>
        <v>2.7299937166654063E-3</v>
      </c>
      <c r="R54" s="91">
        <f>P54/'סכום נכסי הקרן'!$C$42</f>
        <v>1.5737415956081416E-4</v>
      </c>
    </row>
    <row r="55" spans="2:18">
      <c r="B55" s="86" t="s">
        <v>2261</v>
      </c>
      <c r="C55" s="88" t="s">
        <v>2039</v>
      </c>
      <c r="D55" s="87" t="s">
        <v>2062</v>
      </c>
      <c r="E55" s="87"/>
      <c r="F55" s="87" t="s">
        <v>352</v>
      </c>
      <c r="G55" s="97">
        <v>43500</v>
      </c>
      <c r="H55" s="87" t="s">
        <v>248</v>
      </c>
      <c r="I55" s="90">
        <v>8.0500000002958778</v>
      </c>
      <c r="J55" s="88" t="s">
        <v>271</v>
      </c>
      <c r="K55" s="88" t="s">
        <v>126</v>
      </c>
      <c r="L55" s="89">
        <v>3.4500000000000003E-2</v>
      </c>
      <c r="M55" s="89">
        <v>3.5000000001095842E-2</v>
      </c>
      <c r="N55" s="90">
        <v>12565.930805</v>
      </c>
      <c r="O55" s="98">
        <v>108.93</v>
      </c>
      <c r="P55" s="90">
        <v>13.688068519</v>
      </c>
      <c r="Q55" s="91">
        <f t="shared" si="0"/>
        <v>2.4565660177041904E-3</v>
      </c>
      <c r="R55" s="91">
        <f>P55/'סכום נכסי הקרן'!$C$42</f>
        <v>1.4161205210174319E-4</v>
      </c>
    </row>
    <row r="56" spans="2:18">
      <c r="B56" s="86" t="s">
        <v>2261</v>
      </c>
      <c r="C56" s="88" t="s">
        <v>2039</v>
      </c>
      <c r="D56" s="87" t="s">
        <v>2063</v>
      </c>
      <c r="E56" s="87"/>
      <c r="F56" s="87" t="s">
        <v>352</v>
      </c>
      <c r="G56" s="97">
        <v>43556</v>
      </c>
      <c r="H56" s="87" t="s">
        <v>248</v>
      </c>
      <c r="I56" s="90">
        <v>8.1400000002953465</v>
      </c>
      <c r="J56" s="88" t="s">
        <v>271</v>
      </c>
      <c r="K56" s="88" t="s">
        <v>126</v>
      </c>
      <c r="L56" s="89">
        <v>3.0499999999999999E-2</v>
      </c>
      <c r="M56" s="89">
        <v>3.4500000001342478E-2</v>
      </c>
      <c r="N56" s="90">
        <v>12671.809503999999</v>
      </c>
      <c r="O56" s="98">
        <v>105.81</v>
      </c>
      <c r="P56" s="90">
        <v>13.408041136</v>
      </c>
      <c r="Q56" s="91">
        <f t="shared" si="0"/>
        <v>2.4063101505488226E-3</v>
      </c>
      <c r="R56" s="91">
        <f>P56/'סכום נכסי הקרן'!$C$42</f>
        <v>1.3871498504686497E-4</v>
      </c>
    </row>
    <row r="57" spans="2:18">
      <c r="B57" s="86" t="s">
        <v>2261</v>
      </c>
      <c r="C57" s="88" t="s">
        <v>2039</v>
      </c>
      <c r="D57" s="87" t="s">
        <v>2064</v>
      </c>
      <c r="E57" s="87"/>
      <c r="F57" s="87" t="s">
        <v>352</v>
      </c>
      <c r="G57" s="97">
        <v>43647</v>
      </c>
      <c r="H57" s="87" t="s">
        <v>248</v>
      </c>
      <c r="I57" s="90">
        <v>8.109999999954157</v>
      </c>
      <c r="J57" s="88" t="s">
        <v>271</v>
      </c>
      <c r="K57" s="88" t="s">
        <v>126</v>
      </c>
      <c r="L57" s="89">
        <v>2.8999999999999998E-2</v>
      </c>
      <c r="M57" s="89">
        <v>3.8099999999711372E-2</v>
      </c>
      <c r="N57" s="90">
        <v>11763.284866</v>
      </c>
      <c r="O57" s="98">
        <v>100.14</v>
      </c>
      <c r="P57" s="90">
        <v>11.779752314</v>
      </c>
      <c r="Q57" s="91">
        <f t="shared" si="0"/>
        <v>2.1140849193863318E-3</v>
      </c>
      <c r="R57" s="91">
        <f>P57/'סכום נכסי הקרן'!$C$42</f>
        <v>1.2186926856190718E-4</v>
      </c>
    </row>
    <row r="58" spans="2:18">
      <c r="B58" s="86" t="s">
        <v>2261</v>
      </c>
      <c r="C58" s="88" t="s">
        <v>2039</v>
      </c>
      <c r="D58" s="87" t="s">
        <v>2065</v>
      </c>
      <c r="E58" s="87"/>
      <c r="F58" s="87" t="s">
        <v>352</v>
      </c>
      <c r="G58" s="97">
        <v>43703</v>
      </c>
      <c r="H58" s="87" t="s">
        <v>248</v>
      </c>
      <c r="I58" s="90">
        <v>8.259999994640765</v>
      </c>
      <c r="J58" s="88" t="s">
        <v>271</v>
      </c>
      <c r="K58" s="88" t="s">
        <v>126</v>
      </c>
      <c r="L58" s="89">
        <v>2.3799999999999998E-2</v>
      </c>
      <c r="M58" s="89">
        <v>3.6499999976140403E-2</v>
      </c>
      <c r="N58" s="90">
        <v>835.32433600000002</v>
      </c>
      <c r="O58" s="98">
        <v>97.84</v>
      </c>
      <c r="P58" s="90">
        <v>0.8172813630000002</v>
      </c>
      <c r="Q58" s="91">
        <f t="shared" si="0"/>
        <v>1.4667559710575143E-4</v>
      </c>
      <c r="R58" s="91">
        <f>P58/'סכום נכסי הקרן'!$C$42</f>
        <v>8.4553120696531283E-6</v>
      </c>
    </row>
    <row r="59" spans="2:18">
      <c r="B59" s="86" t="s">
        <v>2261</v>
      </c>
      <c r="C59" s="88" t="s">
        <v>2039</v>
      </c>
      <c r="D59" s="87" t="s">
        <v>2066</v>
      </c>
      <c r="E59" s="87"/>
      <c r="F59" s="87" t="s">
        <v>352</v>
      </c>
      <c r="G59" s="97">
        <v>43740</v>
      </c>
      <c r="H59" s="87" t="s">
        <v>248</v>
      </c>
      <c r="I59" s="90">
        <v>8.1399999998282837</v>
      </c>
      <c r="J59" s="88" t="s">
        <v>271</v>
      </c>
      <c r="K59" s="88" t="s">
        <v>126</v>
      </c>
      <c r="L59" s="89">
        <v>2.4300000000000002E-2</v>
      </c>
      <c r="M59" s="89">
        <v>4.1399999999141415E-2</v>
      </c>
      <c r="N59" s="90">
        <v>12344.465869</v>
      </c>
      <c r="O59" s="98">
        <v>94.35</v>
      </c>
      <c r="P59" s="90">
        <v>11.647003249999999</v>
      </c>
      <c r="Q59" s="91">
        <f t="shared" si="0"/>
        <v>2.0902607517141888E-3</v>
      </c>
      <c r="R59" s="91">
        <f>P59/'סכום נכסי הקרן'!$C$42</f>
        <v>1.2049589237362088E-4</v>
      </c>
    </row>
    <row r="60" spans="2:18">
      <c r="B60" s="86" t="s">
        <v>2261</v>
      </c>
      <c r="C60" s="88" t="s">
        <v>2039</v>
      </c>
      <c r="D60" s="87" t="s">
        <v>2067</v>
      </c>
      <c r="E60" s="87"/>
      <c r="F60" s="87" t="s">
        <v>352</v>
      </c>
      <c r="G60" s="97">
        <v>43831</v>
      </c>
      <c r="H60" s="87" t="s">
        <v>248</v>
      </c>
      <c r="I60" s="90">
        <v>8.1099999997350682</v>
      </c>
      <c r="J60" s="88" t="s">
        <v>271</v>
      </c>
      <c r="K60" s="88" t="s">
        <v>126</v>
      </c>
      <c r="L60" s="89">
        <v>2.3799999999999998E-2</v>
      </c>
      <c r="M60" s="89">
        <v>4.3199999998486095E-2</v>
      </c>
      <c r="N60" s="90">
        <v>12812.296437000001</v>
      </c>
      <c r="O60" s="98">
        <v>92.8</v>
      </c>
      <c r="P60" s="90">
        <v>11.889811465000001</v>
      </c>
      <c r="Q60" s="91">
        <f t="shared" si="0"/>
        <v>2.1338369808191547E-3</v>
      </c>
      <c r="R60" s="91">
        <f>P60/'סכום נכסי הקרן'!$C$42</f>
        <v>1.2300790270916117E-4</v>
      </c>
    </row>
    <row r="61" spans="2:18">
      <c r="B61" s="86" t="s">
        <v>2262</v>
      </c>
      <c r="C61" s="88" t="s">
        <v>2039</v>
      </c>
      <c r="D61" s="87">
        <v>7936</v>
      </c>
      <c r="E61" s="87"/>
      <c r="F61" s="87" t="s">
        <v>2068</v>
      </c>
      <c r="G61" s="97">
        <v>44087</v>
      </c>
      <c r="H61" s="87" t="s">
        <v>2037</v>
      </c>
      <c r="I61" s="90">
        <v>5.4699999999588718</v>
      </c>
      <c r="J61" s="88" t="s">
        <v>263</v>
      </c>
      <c r="K61" s="88" t="s">
        <v>126</v>
      </c>
      <c r="L61" s="89">
        <v>1.7947999999999999E-2</v>
      </c>
      <c r="M61" s="89">
        <v>3.1099999999754501E-2</v>
      </c>
      <c r="N61" s="90">
        <v>61706.129721999998</v>
      </c>
      <c r="O61" s="98">
        <v>101.66</v>
      </c>
      <c r="P61" s="90">
        <v>62.730445713999998</v>
      </c>
      <c r="Q61" s="91">
        <f t="shared" si="0"/>
        <v>1.1258088093476899E-2</v>
      </c>
      <c r="R61" s="91">
        <f>P61/'סכום נכסי הקרן'!$C$42</f>
        <v>6.4898762995566365E-4</v>
      </c>
    </row>
    <row r="62" spans="2:18">
      <c r="B62" s="86" t="s">
        <v>2262</v>
      </c>
      <c r="C62" s="88" t="s">
        <v>2039</v>
      </c>
      <c r="D62" s="87">
        <v>7937</v>
      </c>
      <c r="E62" s="87"/>
      <c r="F62" s="87" t="s">
        <v>2068</v>
      </c>
      <c r="G62" s="97">
        <v>44087</v>
      </c>
      <c r="H62" s="87" t="s">
        <v>2037</v>
      </c>
      <c r="I62" s="90">
        <v>6.9099999986299805</v>
      </c>
      <c r="J62" s="88" t="s">
        <v>263</v>
      </c>
      <c r="K62" s="88" t="s">
        <v>126</v>
      </c>
      <c r="L62" s="89">
        <v>7.0499999999999993E-2</v>
      </c>
      <c r="M62" s="89">
        <v>8.4099999984290991E-2</v>
      </c>
      <c r="N62" s="90">
        <v>2668.9032480000001</v>
      </c>
      <c r="O62" s="98">
        <v>93.26</v>
      </c>
      <c r="P62" s="90">
        <v>2.4890165510000002</v>
      </c>
      <c r="Q62" s="91">
        <f t="shared" si="0"/>
        <v>4.4669804714979523E-4</v>
      </c>
      <c r="R62" s="91">
        <f>P62/'סכום נכסי הקרן'!$C$42</f>
        <v>2.5750509724074912E-5</v>
      </c>
    </row>
    <row r="63" spans="2:18">
      <c r="B63" s="86" t="s">
        <v>2263</v>
      </c>
      <c r="C63" s="88" t="s">
        <v>2038</v>
      </c>
      <c r="D63" s="87">
        <v>8063</v>
      </c>
      <c r="E63" s="87"/>
      <c r="F63" s="87" t="s">
        <v>355</v>
      </c>
      <c r="G63" s="97">
        <v>44147</v>
      </c>
      <c r="H63" s="87" t="s">
        <v>124</v>
      </c>
      <c r="I63" s="90">
        <v>7.8599999999620378</v>
      </c>
      <c r="J63" s="88" t="s">
        <v>432</v>
      </c>
      <c r="K63" s="88" t="s">
        <v>126</v>
      </c>
      <c r="L63" s="89">
        <v>1.6250000000000001E-2</v>
      </c>
      <c r="M63" s="89">
        <v>3.2899999999861956E-2</v>
      </c>
      <c r="N63" s="90">
        <v>48409.760348999996</v>
      </c>
      <c r="O63" s="98">
        <v>95.77</v>
      </c>
      <c r="P63" s="90">
        <v>46.362030615999998</v>
      </c>
      <c r="Q63" s="91">
        <f t="shared" si="0"/>
        <v>8.3204864707491517E-3</v>
      </c>
      <c r="R63" s="91">
        <f>P63/'סכום נכסי הקרן'!$C$42</f>
        <v>4.7964563342317714E-4</v>
      </c>
    </row>
    <row r="64" spans="2:18">
      <c r="B64" s="86" t="s">
        <v>2263</v>
      </c>
      <c r="C64" s="88" t="s">
        <v>2038</v>
      </c>
      <c r="D64" s="87">
        <v>8145</v>
      </c>
      <c r="E64" s="87"/>
      <c r="F64" s="87" t="s">
        <v>355</v>
      </c>
      <c r="G64" s="97">
        <v>44185</v>
      </c>
      <c r="H64" s="87" t="s">
        <v>124</v>
      </c>
      <c r="I64" s="90">
        <v>7.8500000001433614</v>
      </c>
      <c r="J64" s="88" t="s">
        <v>432</v>
      </c>
      <c r="K64" s="88" t="s">
        <v>126</v>
      </c>
      <c r="L64" s="89">
        <v>1.4990000000000002E-2</v>
      </c>
      <c r="M64" s="89">
        <v>3.4500000000869564E-2</v>
      </c>
      <c r="N64" s="90">
        <v>22756.466625999998</v>
      </c>
      <c r="O64" s="98">
        <v>93.49</v>
      </c>
      <c r="P64" s="90">
        <v>21.275019507</v>
      </c>
      <c r="Q64" s="91">
        <f t="shared" si="0"/>
        <v>3.8181785745990799E-3</v>
      </c>
      <c r="R64" s="91">
        <f>P64/'סכום נכסי הקרן'!$C$42</f>
        <v>2.2010403927397865E-4</v>
      </c>
    </row>
    <row r="65" spans="2:18">
      <c r="B65" s="86" t="s">
        <v>2264</v>
      </c>
      <c r="C65" s="88" t="s">
        <v>2038</v>
      </c>
      <c r="D65" s="87" t="s">
        <v>2069</v>
      </c>
      <c r="E65" s="87"/>
      <c r="F65" s="87" t="s">
        <v>352</v>
      </c>
      <c r="G65" s="97">
        <v>42901</v>
      </c>
      <c r="H65" s="87" t="s">
        <v>248</v>
      </c>
      <c r="I65" s="90">
        <v>0.66</v>
      </c>
      <c r="J65" s="88" t="s">
        <v>149</v>
      </c>
      <c r="K65" s="88" t="s">
        <v>126</v>
      </c>
      <c r="L65" s="89">
        <v>0.04</v>
      </c>
      <c r="M65" s="89">
        <v>6.0599999998193647E-2</v>
      </c>
      <c r="N65" s="90">
        <v>16627.998369000001</v>
      </c>
      <c r="O65" s="98">
        <v>99.88</v>
      </c>
      <c r="P65" s="90">
        <v>16.608044399999997</v>
      </c>
      <c r="Q65" s="91">
        <f t="shared" si="0"/>
        <v>2.9806073396645288E-3</v>
      </c>
      <c r="R65" s="91">
        <f>P65/'סכום נכסי הקרן'!$C$42</f>
        <v>1.7182111892676916E-4</v>
      </c>
    </row>
    <row r="66" spans="2:18">
      <c r="B66" s="86" t="s">
        <v>2265</v>
      </c>
      <c r="C66" s="88" t="s">
        <v>2038</v>
      </c>
      <c r="D66" s="87">
        <v>4069</v>
      </c>
      <c r="E66" s="87"/>
      <c r="F66" s="87" t="s">
        <v>355</v>
      </c>
      <c r="G66" s="97">
        <v>42052</v>
      </c>
      <c r="H66" s="87" t="s">
        <v>124</v>
      </c>
      <c r="I66" s="90">
        <v>4.3800000000098631</v>
      </c>
      <c r="J66" s="88" t="s">
        <v>470</v>
      </c>
      <c r="K66" s="88" t="s">
        <v>126</v>
      </c>
      <c r="L66" s="89">
        <v>2.9779E-2</v>
      </c>
      <c r="M66" s="89">
        <v>2.0100000000002591E-2</v>
      </c>
      <c r="N66" s="90">
        <v>33602.56611</v>
      </c>
      <c r="O66" s="98">
        <v>114.66</v>
      </c>
      <c r="P66" s="90">
        <v>38.528702399000004</v>
      </c>
      <c r="Q66" s="91">
        <f t="shared" si="0"/>
        <v>6.9146571620563443E-3</v>
      </c>
      <c r="R66" s="91">
        <f>P66/'סכום נכסי הקרן'!$C$42</f>
        <v>3.9860471212328145E-4</v>
      </c>
    </row>
    <row r="67" spans="2:18">
      <c r="B67" s="86" t="s">
        <v>2266</v>
      </c>
      <c r="C67" s="88" t="s">
        <v>2038</v>
      </c>
      <c r="D67" s="87">
        <v>8224</v>
      </c>
      <c r="E67" s="87"/>
      <c r="F67" s="87" t="s">
        <v>355</v>
      </c>
      <c r="G67" s="97">
        <v>44223</v>
      </c>
      <c r="H67" s="87" t="s">
        <v>124</v>
      </c>
      <c r="I67" s="90">
        <v>12.679999999933409</v>
      </c>
      <c r="J67" s="88" t="s">
        <v>263</v>
      </c>
      <c r="K67" s="88" t="s">
        <v>126</v>
      </c>
      <c r="L67" s="89">
        <v>2.1537000000000001E-2</v>
      </c>
      <c r="M67" s="89">
        <v>4.019999999978853E-2</v>
      </c>
      <c r="N67" s="90">
        <v>102373.93784099999</v>
      </c>
      <c r="O67" s="98">
        <v>86.84</v>
      </c>
      <c r="P67" s="90">
        <v>88.901529444000005</v>
      </c>
      <c r="Q67" s="91">
        <f t="shared" si="0"/>
        <v>1.5954951997129093E-2</v>
      </c>
      <c r="R67" s="91">
        <f>P67/'סכום נכסי הקרן'!$C$42</f>
        <v>9.1974466682959958E-4</v>
      </c>
    </row>
    <row r="68" spans="2:18">
      <c r="B68" s="86" t="s">
        <v>2266</v>
      </c>
      <c r="C68" s="88" t="s">
        <v>2038</v>
      </c>
      <c r="D68" s="87">
        <v>2963</v>
      </c>
      <c r="E68" s="87"/>
      <c r="F68" s="87" t="s">
        <v>355</v>
      </c>
      <c r="G68" s="97">
        <v>41423</v>
      </c>
      <c r="H68" s="87" t="s">
        <v>124</v>
      </c>
      <c r="I68" s="90">
        <v>3.0300000000046636</v>
      </c>
      <c r="J68" s="88" t="s">
        <v>263</v>
      </c>
      <c r="K68" s="88" t="s">
        <v>126</v>
      </c>
      <c r="L68" s="89">
        <v>0.05</v>
      </c>
      <c r="M68" s="89">
        <v>2.1999999999922269E-2</v>
      </c>
      <c r="N68" s="90">
        <v>21230.933375000001</v>
      </c>
      <c r="O68" s="98">
        <v>121.19</v>
      </c>
      <c r="P68" s="90">
        <v>25.729767996</v>
      </c>
      <c r="Q68" s="91">
        <f t="shared" si="0"/>
        <v>4.6176619889541663E-3</v>
      </c>
      <c r="R68" s="91">
        <f>P68/'סכום נכסי הקרן'!$C$42</f>
        <v>2.661913359768532E-4</v>
      </c>
    </row>
    <row r="69" spans="2:18">
      <c r="B69" s="86" t="s">
        <v>2266</v>
      </c>
      <c r="C69" s="88" t="s">
        <v>2038</v>
      </c>
      <c r="D69" s="87">
        <v>2968</v>
      </c>
      <c r="E69" s="87"/>
      <c r="F69" s="87" t="s">
        <v>355</v>
      </c>
      <c r="G69" s="97">
        <v>41423</v>
      </c>
      <c r="H69" s="87" t="s">
        <v>124</v>
      </c>
      <c r="I69" s="90">
        <v>3.0300000000483367</v>
      </c>
      <c r="J69" s="88" t="s">
        <v>263</v>
      </c>
      <c r="K69" s="88" t="s">
        <v>126</v>
      </c>
      <c r="L69" s="89">
        <v>0.05</v>
      </c>
      <c r="M69" s="89">
        <v>2.2000000001208431E-2</v>
      </c>
      <c r="N69" s="90">
        <v>6828.2901739999998</v>
      </c>
      <c r="O69" s="98">
        <v>121.19</v>
      </c>
      <c r="P69" s="90">
        <v>8.2752048200000008</v>
      </c>
      <c r="Q69" s="91">
        <f t="shared" si="0"/>
        <v>1.4851318812538394E-3</v>
      </c>
      <c r="R69" s="91">
        <f>P69/'סכום נכסי הקרן'!$C$42</f>
        <v>8.5612424754873234E-5</v>
      </c>
    </row>
    <row r="70" spans="2:18">
      <c r="B70" s="86" t="s">
        <v>2266</v>
      </c>
      <c r="C70" s="88" t="s">
        <v>2038</v>
      </c>
      <c r="D70" s="87">
        <v>4605</v>
      </c>
      <c r="E70" s="87"/>
      <c r="F70" s="87" t="s">
        <v>355</v>
      </c>
      <c r="G70" s="97">
        <v>42352</v>
      </c>
      <c r="H70" s="87" t="s">
        <v>124</v>
      </c>
      <c r="I70" s="90">
        <v>5.230000000063999</v>
      </c>
      <c r="J70" s="88" t="s">
        <v>263</v>
      </c>
      <c r="K70" s="88" t="s">
        <v>126</v>
      </c>
      <c r="L70" s="89">
        <v>0.05</v>
      </c>
      <c r="M70" s="89">
        <v>2.7200000000319996E-2</v>
      </c>
      <c r="N70" s="90">
        <v>25135.095565</v>
      </c>
      <c r="O70" s="98">
        <v>124.33</v>
      </c>
      <c r="P70" s="90">
        <v>31.250463700000001</v>
      </c>
      <c r="Q70" s="91">
        <f t="shared" si="0"/>
        <v>5.6084484860926759E-3</v>
      </c>
      <c r="R70" s="91">
        <f>P70/'סכום נכסי הקרן'!$C$42</f>
        <v>3.2330655618396492E-4</v>
      </c>
    </row>
    <row r="71" spans="2:18">
      <c r="B71" s="86" t="s">
        <v>2266</v>
      </c>
      <c r="C71" s="88" t="s">
        <v>2038</v>
      </c>
      <c r="D71" s="87">
        <v>4606</v>
      </c>
      <c r="E71" s="87"/>
      <c r="F71" s="87" t="s">
        <v>355</v>
      </c>
      <c r="G71" s="97">
        <v>42352</v>
      </c>
      <c r="H71" s="87" t="s">
        <v>124</v>
      </c>
      <c r="I71" s="90">
        <v>6.9999999999999991</v>
      </c>
      <c r="J71" s="88" t="s">
        <v>263</v>
      </c>
      <c r="K71" s="88" t="s">
        <v>126</v>
      </c>
      <c r="L71" s="89">
        <v>4.0999999999999995E-2</v>
      </c>
      <c r="M71" s="89">
        <v>2.7599999999934451E-2</v>
      </c>
      <c r="N71" s="90">
        <v>75502.161105000007</v>
      </c>
      <c r="O71" s="98">
        <v>121.24</v>
      </c>
      <c r="P71" s="90">
        <v>91.538816760000017</v>
      </c>
      <c r="Q71" s="91">
        <f t="shared" si="0"/>
        <v>1.6428259855751737E-2</v>
      </c>
      <c r="R71" s="91">
        <f>P71/'סכום נכסי הקרן'!$C$42</f>
        <v>9.4702913492546387E-4</v>
      </c>
    </row>
    <row r="72" spans="2:18">
      <c r="B72" s="86" t="s">
        <v>2266</v>
      </c>
      <c r="C72" s="88" t="s">
        <v>2038</v>
      </c>
      <c r="D72" s="87">
        <v>5150</v>
      </c>
      <c r="E72" s="87"/>
      <c r="F72" s="87" t="s">
        <v>355</v>
      </c>
      <c r="G72" s="97">
        <v>42631</v>
      </c>
      <c r="H72" s="87" t="s">
        <v>124</v>
      </c>
      <c r="I72" s="90">
        <v>6.9399999999161412</v>
      </c>
      <c r="J72" s="88" t="s">
        <v>263</v>
      </c>
      <c r="K72" s="88" t="s">
        <v>126</v>
      </c>
      <c r="L72" s="89">
        <v>4.0999999999999995E-2</v>
      </c>
      <c r="M72" s="89">
        <v>3.0699999999730457E-2</v>
      </c>
      <c r="N72" s="90">
        <v>22405.322700000001</v>
      </c>
      <c r="O72" s="98">
        <v>119.22</v>
      </c>
      <c r="P72" s="90">
        <v>26.711625496</v>
      </c>
      <c r="Q72" s="91">
        <f t="shared" si="0"/>
        <v>4.7938736849564159E-3</v>
      </c>
      <c r="R72" s="91">
        <f>P72/'סכום נכסי הקרן'!$C$42</f>
        <v>2.7634929619260506E-4</v>
      </c>
    </row>
    <row r="73" spans="2:18">
      <c r="B73" s="86" t="s">
        <v>2267</v>
      </c>
      <c r="C73" s="88" t="s">
        <v>2039</v>
      </c>
      <c r="D73" s="87" t="s">
        <v>2070</v>
      </c>
      <c r="E73" s="87"/>
      <c r="F73" s="87" t="s">
        <v>352</v>
      </c>
      <c r="G73" s="97">
        <v>42033</v>
      </c>
      <c r="H73" s="87" t="s">
        <v>248</v>
      </c>
      <c r="I73" s="90">
        <v>3.880000000032553</v>
      </c>
      <c r="J73" s="88" t="s">
        <v>271</v>
      </c>
      <c r="K73" s="88" t="s">
        <v>126</v>
      </c>
      <c r="L73" s="89">
        <v>5.0999999999999997E-2</v>
      </c>
      <c r="M73" s="89">
        <v>2.7199999999674474E-2</v>
      </c>
      <c r="N73" s="90">
        <v>5067.1201950000004</v>
      </c>
      <c r="O73" s="98">
        <v>121.25</v>
      </c>
      <c r="P73" s="90">
        <v>6.1438831600000006</v>
      </c>
      <c r="Q73" s="91">
        <f t="shared" si="0"/>
        <v>1.1026285093949594E-3</v>
      </c>
      <c r="R73" s="91">
        <f>P73/'סכום נכסי הקרן'!$C$42</f>
        <v>6.3562503427949324E-5</v>
      </c>
    </row>
    <row r="74" spans="2:18">
      <c r="B74" s="86" t="s">
        <v>2267</v>
      </c>
      <c r="C74" s="88" t="s">
        <v>2039</v>
      </c>
      <c r="D74" s="87" t="s">
        <v>2071</v>
      </c>
      <c r="E74" s="87"/>
      <c r="F74" s="87" t="s">
        <v>352</v>
      </c>
      <c r="G74" s="97">
        <v>42054</v>
      </c>
      <c r="H74" s="87" t="s">
        <v>248</v>
      </c>
      <c r="I74" s="90">
        <v>3.8800000000825938</v>
      </c>
      <c r="J74" s="88" t="s">
        <v>271</v>
      </c>
      <c r="K74" s="88" t="s">
        <v>126</v>
      </c>
      <c r="L74" s="89">
        <v>5.0999999999999997E-2</v>
      </c>
      <c r="M74" s="89">
        <v>2.7200000000825942E-2</v>
      </c>
      <c r="N74" s="90">
        <v>9898.1665720000001</v>
      </c>
      <c r="O74" s="98">
        <v>122.32</v>
      </c>
      <c r="P74" s="90">
        <v>12.107437099999999</v>
      </c>
      <c r="Q74" s="91">
        <f t="shared" si="0"/>
        <v>2.1728937505000059E-3</v>
      </c>
      <c r="R74" s="91">
        <f>P74/'סכום נכסי הקרן'!$C$42</f>
        <v>1.2525938272765438E-4</v>
      </c>
    </row>
    <row r="75" spans="2:18">
      <c r="B75" s="86" t="s">
        <v>2267</v>
      </c>
      <c r="C75" s="88" t="s">
        <v>2039</v>
      </c>
      <c r="D75" s="87" t="s">
        <v>2072</v>
      </c>
      <c r="E75" s="87"/>
      <c r="F75" s="87" t="s">
        <v>352</v>
      </c>
      <c r="G75" s="97">
        <v>42565</v>
      </c>
      <c r="H75" s="87" t="s">
        <v>248</v>
      </c>
      <c r="I75" s="90">
        <v>3.8799999998705972</v>
      </c>
      <c r="J75" s="88" t="s">
        <v>271</v>
      </c>
      <c r="K75" s="88" t="s">
        <v>126</v>
      </c>
      <c r="L75" s="89">
        <v>5.0999999999999997E-2</v>
      </c>
      <c r="M75" s="89">
        <v>2.7199999999002519E-2</v>
      </c>
      <c r="N75" s="90">
        <v>12081.592584</v>
      </c>
      <c r="O75" s="98">
        <v>122.81</v>
      </c>
      <c r="P75" s="90">
        <v>14.837403134000001</v>
      </c>
      <c r="Q75" s="91">
        <f t="shared" ref="Q75:Q138" si="1">IFERROR(P75/$P$10,0)</f>
        <v>2.6628344444191085E-3</v>
      </c>
      <c r="R75" s="91">
        <f>P75/'סכום נכסי הקרן'!$C$42</f>
        <v>1.5350267298487185E-4</v>
      </c>
    </row>
    <row r="76" spans="2:18">
      <c r="B76" s="86" t="s">
        <v>2267</v>
      </c>
      <c r="C76" s="88" t="s">
        <v>2039</v>
      </c>
      <c r="D76" s="87" t="s">
        <v>2073</v>
      </c>
      <c r="E76" s="87"/>
      <c r="F76" s="87" t="s">
        <v>352</v>
      </c>
      <c r="G76" s="97">
        <v>40570</v>
      </c>
      <c r="H76" s="87" t="s">
        <v>248</v>
      </c>
      <c r="I76" s="90">
        <v>3.920000000002489</v>
      </c>
      <c r="J76" s="88" t="s">
        <v>271</v>
      </c>
      <c r="K76" s="88" t="s">
        <v>126</v>
      </c>
      <c r="L76" s="89">
        <v>5.0999999999999997E-2</v>
      </c>
      <c r="M76" s="89">
        <v>2.0600000000012445E-2</v>
      </c>
      <c r="N76" s="90">
        <v>61259.033619999995</v>
      </c>
      <c r="O76" s="98">
        <v>131.16999999999999</v>
      </c>
      <c r="P76" s="90">
        <v>80.353471264999996</v>
      </c>
      <c r="Q76" s="91">
        <f t="shared" si="1"/>
        <v>1.4420851754224707E-2</v>
      </c>
      <c r="R76" s="91">
        <f>P76/'סכום נכסי הקרן'!$C$42</f>
        <v>8.313093950063317E-4</v>
      </c>
    </row>
    <row r="77" spans="2:18">
      <c r="B77" s="86" t="s">
        <v>2267</v>
      </c>
      <c r="C77" s="88" t="s">
        <v>2039</v>
      </c>
      <c r="D77" s="87" t="s">
        <v>2074</v>
      </c>
      <c r="E77" s="87"/>
      <c r="F77" s="87" t="s">
        <v>352</v>
      </c>
      <c r="G77" s="97">
        <v>41207</v>
      </c>
      <c r="H77" s="87" t="s">
        <v>248</v>
      </c>
      <c r="I77" s="90">
        <v>3.9199999982842946</v>
      </c>
      <c r="J77" s="88" t="s">
        <v>271</v>
      </c>
      <c r="K77" s="88" t="s">
        <v>126</v>
      </c>
      <c r="L77" s="89">
        <v>5.0999999999999997E-2</v>
      </c>
      <c r="M77" s="89">
        <v>2.0399999994889385E-2</v>
      </c>
      <c r="N77" s="90">
        <v>870.75574099999994</v>
      </c>
      <c r="O77" s="98">
        <v>125.84</v>
      </c>
      <c r="P77" s="90">
        <v>1.095759039</v>
      </c>
      <c r="Q77" s="91">
        <f t="shared" si="1"/>
        <v>1.9665334192791242E-4</v>
      </c>
      <c r="R77" s="91">
        <f>P77/'סכום נכסי הקרן'!$C$42</f>
        <v>1.1336346388567057E-5</v>
      </c>
    </row>
    <row r="78" spans="2:18">
      <c r="B78" s="86" t="s">
        <v>2267</v>
      </c>
      <c r="C78" s="88" t="s">
        <v>2039</v>
      </c>
      <c r="D78" s="87" t="s">
        <v>2075</v>
      </c>
      <c r="E78" s="87"/>
      <c r="F78" s="87" t="s">
        <v>352</v>
      </c>
      <c r="G78" s="97">
        <v>41239</v>
      </c>
      <c r="H78" s="87" t="s">
        <v>248</v>
      </c>
      <c r="I78" s="90">
        <v>3.8799999999745567</v>
      </c>
      <c r="J78" s="88" t="s">
        <v>271</v>
      </c>
      <c r="K78" s="88" t="s">
        <v>126</v>
      </c>
      <c r="L78" s="89">
        <v>5.0999999999999997E-2</v>
      </c>
      <c r="M78" s="89">
        <v>2.7200000000466452E-2</v>
      </c>
      <c r="N78" s="90">
        <v>7678.9958270000006</v>
      </c>
      <c r="O78" s="98">
        <v>122.84</v>
      </c>
      <c r="P78" s="90">
        <v>9.4328786979999997</v>
      </c>
      <c r="Q78" s="91">
        <f t="shared" si="1"/>
        <v>1.6928969362235079E-3</v>
      </c>
      <c r="R78" s="91">
        <f>P78/'סכום נכסי הקרן'!$C$42</f>
        <v>9.7589320786669245E-5</v>
      </c>
    </row>
    <row r="79" spans="2:18">
      <c r="B79" s="86" t="s">
        <v>2267</v>
      </c>
      <c r="C79" s="88" t="s">
        <v>2039</v>
      </c>
      <c r="D79" s="87" t="s">
        <v>2076</v>
      </c>
      <c r="E79" s="87"/>
      <c r="F79" s="87" t="s">
        <v>352</v>
      </c>
      <c r="G79" s="97">
        <v>41269</v>
      </c>
      <c r="H79" s="87" t="s">
        <v>248</v>
      </c>
      <c r="I79" s="90">
        <v>3.9200000000302326</v>
      </c>
      <c r="J79" s="88" t="s">
        <v>271</v>
      </c>
      <c r="K79" s="88" t="s">
        <v>126</v>
      </c>
      <c r="L79" s="89">
        <v>5.0999999999999997E-2</v>
      </c>
      <c r="M79" s="89">
        <v>2.0599999999773255E-2</v>
      </c>
      <c r="N79" s="90">
        <v>2090.6465170000001</v>
      </c>
      <c r="O79" s="98">
        <v>126.57</v>
      </c>
      <c r="P79" s="90">
        <v>2.6461312010000002</v>
      </c>
      <c r="Q79" s="91">
        <f t="shared" si="1"/>
        <v>4.7489505022132024E-4</v>
      </c>
      <c r="R79" s="91">
        <f>P79/'סכום נכסי הקרן'!$C$42</f>
        <v>2.737596389029738E-5</v>
      </c>
    </row>
    <row r="80" spans="2:18">
      <c r="B80" s="86" t="s">
        <v>2267</v>
      </c>
      <c r="C80" s="88" t="s">
        <v>2039</v>
      </c>
      <c r="D80" s="87" t="s">
        <v>2077</v>
      </c>
      <c r="E80" s="87"/>
      <c r="F80" s="87" t="s">
        <v>352</v>
      </c>
      <c r="G80" s="97">
        <v>41298</v>
      </c>
      <c r="H80" s="87" t="s">
        <v>248</v>
      </c>
      <c r="I80" s="90">
        <v>3.87999999978507</v>
      </c>
      <c r="J80" s="88" t="s">
        <v>271</v>
      </c>
      <c r="K80" s="88" t="s">
        <v>126</v>
      </c>
      <c r="L80" s="89">
        <v>5.0999999999999997E-2</v>
      </c>
      <c r="M80" s="89">
        <v>2.7199999999462675E-2</v>
      </c>
      <c r="N80" s="90">
        <v>4230.3994949999997</v>
      </c>
      <c r="O80" s="98">
        <v>123.18</v>
      </c>
      <c r="P80" s="90">
        <v>5.2110060990000004</v>
      </c>
      <c r="Q80" s="91">
        <f t="shared" si="1"/>
        <v>9.3520721956379333E-4</v>
      </c>
      <c r="R80" s="91">
        <f>P80/'סכום נכסי הקרן'!$C$42</f>
        <v>5.3911277998775021E-5</v>
      </c>
    </row>
    <row r="81" spans="2:18">
      <c r="B81" s="86" t="s">
        <v>2267</v>
      </c>
      <c r="C81" s="88" t="s">
        <v>2039</v>
      </c>
      <c r="D81" s="87" t="s">
        <v>2078</v>
      </c>
      <c r="E81" s="87"/>
      <c r="F81" s="87" t="s">
        <v>352</v>
      </c>
      <c r="G81" s="97">
        <v>41330</v>
      </c>
      <c r="H81" s="87" t="s">
        <v>248</v>
      </c>
      <c r="I81" s="90">
        <v>3.8799999998171266</v>
      </c>
      <c r="J81" s="88" t="s">
        <v>271</v>
      </c>
      <c r="K81" s="88" t="s">
        <v>126</v>
      </c>
      <c r="L81" s="89">
        <v>5.0999999999999997E-2</v>
      </c>
      <c r="M81" s="89">
        <v>2.7199999998616095E-2</v>
      </c>
      <c r="N81" s="90">
        <v>6557.840424</v>
      </c>
      <c r="O81" s="98">
        <v>123.41</v>
      </c>
      <c r="P81" s="90">
        <v>8.0930306210000005</v>
      </c>
      <c r="Q81" s="91">
        <f t="shared" si="1"/>
        <v>1.452437498847389E-3</v>
      </c>
      <c r="R81" s="91">
        <f>P81/'סכום נכסי הקרן'!$C$42</f>
        <v>8.3727713108042132E-5</v>
      </c>
    </row>
    <row r="82" spans="2:18">
      <c r="B82" s="86" t="s">
        <v>2267</v>
      </c>
      <c r="C82" s="88" t="s">
        <v>2039</v>
      </c>
      <c r="D82" s="87" t="s">
        <v>2079</v>
      </c>
      <c r="E82" s="87"/>
      <c r="F82" s="87" t="s">
        <v>352</v>
      </c>
      <c r="G82" s="97">
        <v>41389</v>
      </c>
      <c r="H82" s="87" t="s">
        <v>248</v>
      </c>
      <c r="I82" s="90">
        <v>3.9200000004522924</v>
      </c>
      <c r="J82" s="88" t="s">
        <v>271</v>
      </c>
      <c r="K82" s="88" t="s">
        <v>126</v>
      </c>
      <c r="L82" s="89">
        <v>5.0999999999999997E-2</v>
      </c>
      <c r="M82" s="89">
        <v>2.0600000001434093E-2</v>
      </c>
      <c r="N82" s="90">
        <v>2870.4652040000005</v>
      </c>
      <c r="O82" s="98">
        <v>126.32</v>
      </c>
      <c r="P82" s="90">
        <v>3.6259716580000005</v>
      </c>
      <c r="Q82" s="91">
        <f t="shared" si="1"/>
        <v>6.5074475217867089E-4</v>
      </c>
      <c r="R82" s="91">
        <f>P82/'סכום נכסי הקרן'!$C$42</f>
        <v>3.751305647245937E-5</v>
      </c>
    </row>
    <row r="83" spans="2:18">
      <c r="B83" s="86" t="s">
        <v>2267</v>
      </c>
      <c r="C83" s="88" t="s">
        <v>2039</v>
      </c>
      <c r="D83" s="87" t="s">
        <v>2080</v>
      </c>
      <c r="E83" s="87"/>
      <c r="F83" s="87" t="s">
        <v>352</v>
      </c>
      <c r="G83" s="97">
        <v>41422</v>
      </c>
      <c r="H83" s="87" t="s">
        <v>248</v>
      </c>
      <c r="I83" s="90">
        <v>3.9200000006358904</v>
      </c>
      <c r="J83" s="88" t="s">
        <v>271</v>
      </c>
      <c r="K83" s="88" t="s">
        <v>126</v>
      </c>
      <c r="L83" s="89">
        <v>5.0999999999999997E-2</v>
      </c>
      <c r="M83" s="89">
        <v>2.0900000001362624E-2</v>
      </c>
      <c r="N83" s="90">
        <v>1051.321095</v>
      </c>
      <c r="O83" s="98">
        <v>125.65</v>
      </c>
      <c r="P83" s="90">
        <v>1.3209848979999996</v>
      </c>
      <c r="Q83" s="91">
        <f t="shared" si="1"/>
        <v>2.3707410624244227E-4</v>
      </c>
      <c r="R83" s="91">
        <f>P83/'סכום נכסי הקרן'!$C$42</f>
        <v>1.3666455712252552E-5</v>
      </c>
    </row>
    <row r="84" spans="2:18">
      <c r="B84" s="86" t="s">
        <v>2267</v>
      </c>
      <c r="C84" s="88" t="s">
        <v>2039</v>
      </c>
      <c r="D84" s="87" t="s">
        <v>2081</v>
      </c>
      <c r="E84" s="87"/>
      <c r="F84" s="87" t="s">
        <v>352</v>
      </c>
      <c r="G84" s="97">
        <v>41450</v>
      </c>
      <c r="H84" s="87" t="s">
        <v>248</v>
      </c>
      <c r="I84" s="90">
        <v>3.9200000006257825</v>
      </c>
      <c r="J84" s="88" t="s">
        <v>271</v>
      </c>
      <c r="K84" s="88" t="s">
        <v>126</v>
      </c>
      <c r="L84" s="89">
        <v>5.0999999999999997E-2</v>
      </c>
      <c r="M84" s="89">
        <v>2.1000000003681074E-2</v>
      </c>
      <c r="N84" s="90">
        <v>1731.9706779999999</v>
      </c>
      <c r="O84" s="98">
        <v>125.48</v>
      </c>
      <c r="P84" s="90">
        <v>2.1732768420000004</v>
      </c>
      <c r="Q84" s="91">
        <f t="shared" si="1"/>
        <v>3.9003297139476281E-4</v>
      </c>
      <c r="R84" s="91">
        <f>P84/'סכום נכסי הקרן'!$C$42</f>
        <v>2.2483975219266359E-5</v>
      </c>
    </row>
    <row r="85" spans="2:18">
      <c r="B85" s="86" t="s">
        <v>2267</v>
      </c>
      <c r="C85" s="88" t="s">
        <v>2039</v>
      </c>
      <c r="D85" s="87" t="s">
        <v>2082</v>
      </c>
      <c r="E85" s="87"/>
      <c r="F85" s="87" t="s">
        <v>352</v>
      </c>
      <c r="G85" s="97">
        <v>41480</v>
      </c>
      <c r="H85" s="87" t="s">
        <v>248</v>
      </c>
      <c r="I85" s="90">
        <v>3.9100000000106307</v>
      </c>
      <c r="J85" s="88" t="s">
        <v>271</v>
      </c>
      <c r="K85" s="88" t="s">
        <v>126</v>
      </c>
      <c r="L85" s="89">
        <v>5.0999999999999997E-2</v>
      </c>
      <c r="M85" s="89">
        <v>2.2699999999681076E-2</v>
      </c>
      <c r="N85" s="90">
        <v>1521.01135</v>
      </c>
      <c r="O85" s="98">
        <v>123.69</v>
      </c>
      <c r="P85" s="90">
        <v>1.8813389780000001</v>
      </c>
      <c r="Q85" s="91">
        <f t="shared" si="1"/>
        <v>3.3763955774490607E-4</v>
      </c>
      <c r="R85" s="91">
        <f>P85/'סכום נכסי הקרן'!$C$42</f>
        <v>1.9463686421774282E-5</v>
      </c>
    </row>
    <row r="86" spans="2:18">
      <c r="B86" s="86" t="s">
        <v>2267</v>
      </c>
      <c r="C86" s="88" t="s">
        <v>2039</v>
      </c>
      <c r="D86" s="87" t="s">
        <v>2083</v>
      </c>
      <c r="E86" s="87"/>
      <c r="F86" s="87" t="s">
        <v>352</v>
      </c>
      <c r="G86" s="97">
        <v>41512</v>
      </c>
      <c r="H86" s="87" t="s">
        <v>248</v>
      </c>
      <c r="I86" s="90">
        <v>3.8199999996997756</v>
      </c>
      <c r="J86" s="88" t="s">
        <v>271</v>
      </c>
      <c r="K86" s="88" t="s">
        <v>126</v>
      </c>
      <c r="L86" s="89">
        <v>5.0999999999999997E-2</v>
      </c>
      <c r="M86" s="89">
        <v>3.7599999998408441E-2</v>
      </c>
      <c r="N86" s="90">
        <v>4742.0284549999997</v>
      </c>
      <c r="O86" s="98">
        <v>116.6</v>
      </c>
      <c r="P86" s="90">
        <v>5.5292051630000003</v>
      </c>
      <c r="Q86" s="91">
        <f t="shared" si="1"/>
        <v>9.9231367007597895E-4</v>
      </c>
      <c r="R86" s="91">
        <f>P86/'סכום נכסי הקרן'!$C$42</f>
        <v>5.7203256145096122E-5</v>
      </c>
    </row>
    <row r="87" spans="2:18">
      <c r="B87" s="86" t="s">
        <v>2267</v>
      </c>
      <c r="C87" s="88" t="s">
        <v>2039</v>
      </c>
      <c r="D87" s="87" t="s">
        <v>2084</v>
      </c>
      <c r="E87" s="87"/>
      <c r="F87" s="87" t="s">
        <v>352</v>
      </c>
      <c r="G87" s="97">
        <v>40871</v>
      </c>
      <c r="H87" s="87" t="s">
        <v>248</v>
      </c>
      <c r="I87" s="90">
        <v>3.8800000002136361</v>
      </c>
      <c r="J87" s="88" t="s">
        <v>271</v>
      </c>
      <c r="K87" s="88" t="s">
        <v>126</v>
      </c>
      <c r="L87" s="89">
        <v>5.1879999999999996E-2</v>
      </c>
      <c r="M87" s="89">
        <v>2.7200000000534096E-2</v>
      </c>
      <c r="N87" s="90">
        <v>2386.4789609999998</v>
      </c>
      <c r="O87" s="98">
        <v>125.53</v>
      </c>
      <c r="P87" s="90">
        <v>2.9957469219999999</v>
      </c>
      <c r="Q87" s="91">
        <f t="shared" si="1"/>
        <v>5.3763977554700066E-4</v>
      </c>
      <c r="R87" s="91">
        <f>P87/'סכום נכסי הקרן'!$C$42</f>
        <v>3.0992967971561105E-5</v>
      </c>
    </row>
    <row r="88" spans="2:18">
      <c r="B88" s="86" t="s">
        <v>2267</v>
      </c>
      <c r="C88" s="88" t="s">
        <v>2039</v>
      </c>
      <c r="D88" s="87" t="s">
        <v>2085</v>
      </c>
      <c r="E88" s="87"/>
      <c r="F88" s="87" t="s">
        <v>352</v>
      </c>
      <c r="G88" s="97">
        <v>41547</v>
      </c>
      <c r="H88" s="87" t="s">
        <v>248</v>
      </c>
      <c r="I88" s="90">
        <v>3.8200000002724268</v>
      </c>
      <c r="J88" s="88" t="s">
        <v>271</v>
      </c>
      <c r="K88" s="88" t="s">
        <v>126</v>
      </c>
      <c r="L88" s="89">
        <v>5.0999999999999997E-2</v>
      </c>
      <c r="M88" s="89">
        <v>3.7700000002105119E-2</v>
      </c>
      <c r="N88" s="90">
        <v>3469.7839039999999</v>
      </c>
      <c r="O88" s="98">
        <v>116.37</v>
      </c>
      <c r="P88" s="90">
        <v>4.0377874949999999</v>
      </c>
      <c r="Q88" s="91">
        <f t="shared" si="1"/>
        <v>7.246523885498917E-4</v>
      </c>
      <c r="R88" s="91">
        <f>P88/'סכום נכסי הקרן'!$C$42</f>
        <v>4.1773561574740033E-5</v>
      </c>
    </row>
    <row r="89" spans="2:18">
      <c r="B89" s="86" t="s">
        <v>2267</v>
      </c>
      <c r="C89" s="88" t="s">
        <v>2039</v>
      </c>
      <c r="D89" s="87" t="s">
        <v>2086</v>
      </c>
      <c r="E89" s="87"/>
      <c r="F89" s="87" t="s">
        <v>352</v>
      </c>
      <c r="G89" s="97">
        <v>41571</v>
      </c>
      <c r="H89" s="87" t="s">
        <v>248</v>
      </c>
      <c r="I89" s="90">
        <v>3.8999999993244927</v>
      </c>
      <c r="J89" s="88" t="s">
        <v>271</v>
      </c>
      <c r="K89" s="88" t="s">
        <v>126</v>
      </c>
      <c r="L89" s="89">
        <v>5.0999999999999997E-2</v>
      </c>
      <c r="M89" s="89">
        <v>2.3999999998069982E-2</v>
      </c>
      <c r="N89" s="90">
        <v>1691.8500899999999</v>
      </c>
      <c r="O89" s="98">
        <v>122.5</v>
      </c>
      <c r="P89" s="90">
        <v>2.072516346</v>
      </c>
      <c r="Q89" s="91">
        <f t="shared" si="1"/>
        <v>3.7194971808133598E-4</v>
      </c>
      <c r="R89" s="91">
        <f>P89/'סכום נכסי הקרן'!$C$42</f>
        <v>2.1441541760554248E-5</v>
      </c>
    </row>
    <row r="90" spans="2:18">
      <c r="B90" s="86" t="s">
        <v>2267</v>
      </c>
      <c r="C90" s="88" t="s">
        <v>2039</v>
      </c>
      <c r="D90" s="87" t="s">
        <v>2087</v>
      </c>
      <c r="E90" s="87"/>
      <c r="F90" s="87" t="s">
        <v>352</v>
      </c>
      <c r="G90" s="97">
        <v>41597</v>
      </c>
      <c r="H90" s="87" t="s">
        <v>248</v>
      </c>
      <c r="I90" s="90">
        <v>3.9000000013133822</v>
      </c>
      <c r="J90" s="88" t="s">
        <v>271</v>
      </c>
      <c r="K90" s="88" t="s">
        <v>126</v>
      </c>
      <c r="L90" s="89">
        <v>5.0999999999999997E-2</v>
      </c>
      <c r="M90" s="89">
        <v>2.4299999999812374E-2</v>
      </c>
      <c r="N90" s="90">
        <v>436.93638800000002</v>
      </c>
      <c r="O90" s="98">
        <v>121.98</v>
      </c>
      <c r="P90" s="90">
        <v>0.532975007</v>
      </c>
      <c r="Q90" s="91">
        <f t="shared" si="1"/>
        <v>9.5651792556741586E-5</v>
      </c>
      <c r="R90" s="91">
        <f>P90/'סכום נכסי הקרן'!$C$42</f>
        <v>5.5139762308645229E-6</v>
      </c>
    </row>
    <row r="91" spans="2:18">
      <c r="B91" s="86" t="s">
        <v>2267</v>
      </c>
      <c r="C91" s="88" t="s">
        <v>2039</v>
      </c>
      <c r="D91" s="87" t="s">
        <v>2088</v>
      </c>
      <c r="E91" s="87"/>
      <c r="F91" s="87" t="s">
        <v>352</v>
      </c>
      <c r="G91" s="97">
        <v>41630</v>
      </c>
      <c r="H91" s="87" t="s">
        <v>248</v>
      </c>
      <c r="I91" s="90">
        <v>3.8799999999401975</v>
      </c>
      <c r="J91" s="88" t="s">
        <v>271</v>
      </c>
      <c r="K91" s="88" t="s">
        <v>126</v>
      </c>
      <c r="L91" s="89">
        <v>5.0999999999999997E-2</v>
      </c>
      <c r="M91" s="89">
        <v>2.7199999998604604E-2</v>
      </c>
      <c r="N91" s="90">
        <v>4970.9255169999997</v>
      </c>
      <c r="O91" s="98">
        <v>121.1</v>
      </c>
      <c r="P91" s="90">
        <v>6.019790897</v>
      </c>
      <c r="Q91" s="91">
        <f t="shared" si="1"/>
        <v>1.0803579577884511E-3</v>
      </c>
      <c r="R91" s="91">
        <f>P91/'סכום נכסי הקרן'!$C$42</f>
        <v>6.227868752733582E-5</v>
      </c>
    </row>
    <row r="92" spans="2:18">
      <c r="B92" s="86" t="s">
        <v>2267</v>
      </c>
      <c r="C92" s="88" t="s">
        <v>2039</v>
      </c>
      <c r="D92" s="87" t="s">
        <v>2089</v>
      </c>
      <c r="E92" s="87"/>
      <c r="F92" s="87" t="s">
        <v>352</v>
      </c>
      <c r="G92" s="97">
        <v>41666</v>
      </c>
      <c r="H92" s="87" t="s">
        <v>248</v>
      </c>
      <c r="I92" s="90">
        <v>3.8800000003438235</v>
      </c>
      <c r="J92" s="88" t="s">
        <v>271</v>
      </c>
      <c r="K92" s="88" t="s">
        <v>126</v>
      </c>
      <c r="L92" s="89">
        <v>5.0999999999999997E-2</v>
      </c>
      <c r="M92" s="89">
        <v>2.7200000005157363E-2</v>
      </c>
      <c r="N92" s="90">
        <v>961.47537200000011</v>
      </c>
      <c r="O92" s="98">
        <v>121</v>
      </c>
      <c r="P92" s="90">
        <v>1.163385195</v>
      </c>
      <c r="Q92" s="91">
        <f t="shared" si="1"/>
        <v>2.0879005183018715E-4</v>
      </c>
      <c r="R92" s="91">
        <f>P92/'סכום נכסי הקרן'!$C$42</f>
        <v>1.2035983354412129E-5</v>
      </c>
    </row>
    <row r="93" spans="2:18">
      <c r="B93" s="86" t="s">
        <v>2267</v>
      </c>
      <c r="C93" s="88" t="s">
        <v>2039</v>
      </c>
      <c r="D93" s="87" t="s">
        <v>2090</v>
      </c>
      <c r="E93" s="87"/>
      <c r="F93" s="87" t="s">
        <v>352</v>
      </c>
      <c r="G93" s="97">
        <v>41696</v>
      </c>
      <c r="H93" s="87" t="s">
        <v>248</v>
      </c>
      <c r="I93" s="90">
        <v>3.8799999987926359</v>
      </c>
      <c r="J93" s="88" t="s">
        <v>271</v>
      </c>
      <c r="K93" s="88" t="s">
        <v>126</v>
      </c>
      <c r="L93" s="89">
        <v>5.0999999999999997E-2</v>
      </c>
      <c r="M93" s="89">
        <v>2.7199999992542748E-2</v>
      </c>
      <c r="N93" s="90">
        <v>925.41968899999995</v>
      </c>
      <c r="O93" s="98">
        <v>121.72</v>
      </c>
      <c r="P93" s="90">
        <v>1.126420797</v>
      </c>
      <c r="Q93" s="91">
        <f t="shared" si="1"/>
        <v>2.0215613676279482E-4</v>
      </c>
      <c r="R93" s="91">
        <f>P93/'סכום נכסי הקרן'!$C$42</f>
        <v>1.1653562397925859E-5</v>
      </c>
    </row>
    <row r="94" spans="2:18">
      <c r="B94" s="86" t="s">
        <v>2267</v>
      </c>
      <c r="C94" s="88" t="s">
        <v>2039</v>
      </c>
      <c r="D94" s="87" t="s">
        <v>2091</v>
      </c>
      <c r="E94" s="87"/>
      <c r="F94" s="87" t="s">
        <v>352</v>
      </c>
      <c r="G94" s="97">
        <v>41725</v>
      </c>
      <c r="H94" s="87" t="s">
        <v>248</v>
      </c>
      <c r="I94" s="90">
        <v>3.8799999996440846</v>
      </c>
      <c r="J94" s="88" t="s">
        <v>271</v>
      </c>
      <c r="K94" s="88" t="s">
        <v>126</v>
      </c>
      <c r="L94" s="89">
        <v>5.0999999999999997E-2</v>
      </c>
      <c r="M94" s="89">
        <v>2.7199999994661272E-2</v>
      </c>
      <c r="N94" s="90">
        <v>1843.001571</v>
      </c>
      <c r="O94" s="98">
        <v>121.96</v>
      </c>
      <c r="P94" s="90">
        <v>2.24772471</v>
      </c>
      <c r="Q94" s="91">
        <f t="shared" si="1"/>
        <v>4.0339395818157406E-4</v>
      </c>
      <c r="R94" s="91">
        <f>P94/'סכום נכסי הקרן'!$C$42</f>
        <v>2.3254187272738008E-5</v>
      </c>
    </row>
    <row r="95" spans="2:18">
      <c r="B95" s="86" t="s">
        <v>2267</v>
      </c>
      <c r="C95" s="88" t="s">
        <v>2039</v>
      </c>
      <c r="D95" s="87" t="s">
        <v>2092</v>
      </c>
      <c r="E95" s="87"/>
      <c r="F95" s="87" t="s">
        <v>352</v>
      </c>
      <c r="G95" s="97">
        <v>41787</v>
      </c>
      <c r="H95" s="87" t="s">
        <v>248</v>
      </c>
      <c r="I95" s="90">
        <v>3.8800000011351354</v>
      </c>
      <c r="J95" s="88" t="s">
        <v>271</v>
      </c>
      <c r="K95" s="88" t="s">
        <v>126</v>
      </c>
      <c r="L95" s="89">
        <v>5.0999999999999997E-2</v>
      </c>
      <c r="M95" s="89">
        <v>2.7200000009932435E-2</v>
      </c>
      <c r="N95" s="90">
        <v>1160.2930019999999</v>
      </c>
      <c r="O95" s="98">
        <v>121.48</v>
      </c>
      <c r="P95" s="90">
        <v>1.4095238800000001</v>
      </c>
      <c r="Q95" s="91">
        <f t="shared" si="1"/>
        <v>2.5296399268781008E-4</v>
      </c>
      <c r="R95" s="91">
        <f>P95/'סכום נכסי הקרן'!$C$42</f>
        <v>1.4582449587839563E-5</v>
      </c>
    </row>
    <row r="96" spans="2:18">
      <c r="B96" s="86" t="s">
        <v>2267</v>
      </c>
      <c r="C96" s="88" t="s">
        <v>2039</v>
      </c>
      <c r="D96" s="87" t="s">
        <v>2093</v>
      </c>
      <c r="E96" s="87"/>
      <c r="F96" s="87" t="s">
        <v>352</v>
      </c>
      <c r="G96" s="97">
        <v>41815</v>
      </c>
      <c r="H96" s="87" t="s">
        <v>248</v>
      </c>
      <c r="I96" s="90">
        <v>3.8799999976256414</v>
      </c>
      <c r="J96" s="88" t="s">
        <v>271</v>
      </c>
      <c r="K96" s="88" t="s">
        <v>126</v>
      </c>
      <c r="L96" s="89">
        <v>5.0999999999999997E-2</v>
      </c>
      <c r="M96" s="89">
        <v>2.7199999978277142E-2</v>
      </c>
      <c r="N96" s="90">
        <v>652.37922400000002</v>
      </c>
      <c r="O96" s="98">
        <v>121.37</v>
      </c>
      <c r="P96" s="90">
        <v>0.79179267600000003</v>
      </c>
      <c r="Q96" s="91">
        <f t="shared" si="1"/>
        <v>1.4210120136590065E-4</v>
      </c>
      <c r="R96" s="91">
        <f>P96/'סכום נכסי הקרן'!$C$42</f>
        <v>8.1916148747977111E-6</v>
      </c>
    </row>
    <row r="97" spans="2:18">
      <c r="B97" s="86" t="s">
        <v>2267</v>
      </c>
      <c r="C97" s="88" t="s">
        <v>2039</v>
      </c>
      <c r="D97" s="87" t="s">
        <v>2094</v>
      </c>
      <c r="E97" s="87"/>
      <c r="F97" s="87" t="s">
        <v>352</v>
      </c>
      <c r="G97" s="97">
        <v>41836</v>
      </c>
      <c r="H97" s="87" t="s">
        <v>248</v>
      </c>
      <c r="I97" s="90">
        <v>3.8800000004260902</v>
      </c>
      <c r="J97" s="88" t="s">
        <v>271</v>
      </c>
      <c r="K97" s="88" t="s">
        <v>126</v>
      </c>
      <c r="L97" s="89">
        <v>5.0999999999999997E-2</v>
      </c>
      <c r="M97" s="89">
        <v>2.7200000004260899E-2</v>
      </c>
      <c r="N97" s="90">
        <v>1939.4469459999998</v>
      </c>
      <c r="O97" s="98">
        <v>121.01</v>
      </c>
      <c r="P97" s="90">
        <v>2.346924725</v>
      </c>
      <c r="Q97" s="91">
        <f t="shared" si="1"/>
        <v>4.2119715557691772E-4</v>
      </c>
      <c r="R97" s="91">
        <f>P97/'סכום נכסי הקרן'!$C$42</f>
        <v>2.4280476531385001E-5</v>
      </c>
    </row>
    <row r="98" spans="2:18">
      <c r="B98" s="86" t="s">
        <v>2267</v>
      </c>
      <c r="C98" s="88" t="s">
        <v>2039</v>
      </c>
      <c r="D98" s="87" t="s">
        <v>2095</v>
      </c>
      <c r="E98" s="87"/>
      <c r="F98" s="87" t="s">
        <v>352</v>
      </c>
      <c r="G98" s="97">
        <v>40903</v>
      </c>
      <c r="H98" s="87" t="s">
        <v>248</v>
      </c>
      <c r="I98" s="90">
        <v>3.8200000004242631</v>
      </c>
      <c r="J98" s="88" t="s">
        <v>271</v>
      </c>
      <c r="K98" s="88" t="s">
        <v>126</v>
      </c>
      <c r="L98" s="89">
        <v>5.2619999999999993E-2</v>
      </c>
      <c r="M98" s="89">
        <v>3.7400000002761072E-2</v>
      </c>
      <c r="N98" s="90">
        <v>2448.5613950000002</v>
      </c>
      <c r="O98" s="98">
        <v>121.29</v>
      </c>
      <c r="P98" s="90">
        <v>2.969860057</v>
      </c>
      <c r="Q98" s="91">
        <f t="shared" si="1"/>
        <v>5.3299391972186187E-4</v>
      </c>
      <c r="R98" s="91">
        <f>P98/'סכום נכסי הקרן'!$C$42</f>
        <v>3.0725151363977479E-5</v>
      </c>
    </row>
    <row r="99" spans="2:18">
      <c r="B99" s="86" t="s">
        <v>2267</v>
      </c>
      <c r="C99" s="88" t="s">
        <v>2039</v>
      </c>
      <c r="D99" s="87" t="s">
        <v>2096</v>
      </c>
      <c r="E99" s="87"/>
      <c r="F99" s="87" t="s">
        <v>352</v>
      </c>
      <c r="G99" s="97">
        <v>41911</v>
      </c>
      <c r="H99" s="87" t="s">
        <v>248</v>
      </c>
      <c r="I99" s="90">
        <v>3.8800000002171169</v>
      </c>
      <c r="J99" s="88" t="s">
        <v>271</v>
      </c>
      <c r="K99" s="88" t="s">
        <v>126</v>
      </c>
      <c r="L99" s="89">
        <v>5.0999999999999997E-2</v>
      </c>
      <c r="M99" s="89">
        <v>2.7199999997828836E-2</v>
      </c>
      <c r="N99" s="90">
        <v>761.23026900000002</v>
      </c>
      <c r="O99" s="98">
        <v>121.01</v>
      </c>
      <c r="P99" s="90">
        <v>0.92116473499999996</v>
      </c>
      <c r="Q99" s="91">
        <f t="shared" si="1"/>
        <v>1.653193057565002E-4</v>
      </c>
      <c r="R99" s="91">
        <f>P99/'סכום נכסי הקרן'!$C$42</f>
        <v>9.530053730081599E-6</v>
      </c>
    </row>
    <row r="100" spans="2:18">
      <c r="B100" s="86" t="s">
        <v>2267</v>
      </c>
      <c r="C100" s="88" t="s">
        <v>2039</v>
      </c>
      <c r="D100" s="87" t="s">
        <v>2097</v>
      </c>
      <c r="E100" s="87"/>
      <c r="F100" s="87" t="s">
        <v>352</v>
      </c>
      <c r="G100" s="97">
        <v>40933</v>
      </c>
      <c r="H100" s="87" t="s">
        <v>248</v>
      </c>
      <c r="I100" s="90">
        <v>3.8800000000353334</v>
      </c>
      <c r="J100" s="88" t="s">
        <v>271</v>
      </c>
      <c r="K100" s="88" t="s">
        <v>126</v>
      </c>
      <c r="L100" s="89">
        <v>5.1330999999999995E-2</v>
      </c>
      <c r="M100" s="89">
        <v>2.7200000000529995E-2</v>
      </c>
      <c r="N100" s="90">
        <v>9029.203947</v>
      </c>
      <c r="O100" s="98">
        <v>125.38</v>
      </c>
      <c r="P100" s="90">
        <v>11.320816245</v>
      </c>
      <c r="Q100" s="91">
        <f t="shared" si="1"/>
        <v>2.0317207238945262E-3</v>
      </c>
      <c r="R100" s="91">
        <f>P100/'סכום נכסי הקרן'!$C$42</f>
        <v>1.1712127373528972E-4</v>
      </c>
    </row>
    <row r="101" spans="2:18">
      <c r="B101" s="86" t="s">
        <v>2267</v>
      </c>
      <c r="C101" s="88" t="s">
        <v>2039</v>
      </c>
      <c r="D101" s="87" t="s">
        <v>2098</v>
      </c>
      <c r="E101" s="87"/>
      <c r="F101" s="87" t="s">
        <v>352</v>
      </c>
      <c r="G101" s="97">
        <v>40993</v>
      </c>
      <c r="H101" s="87" t="s">
        <v>248</v>
      </c>
      <c r="I101" s="90">
        <v>3.8799999998847103</v>
      </c>
      <c r="J101" s="88" t="s">
        <v>271</v>
      </c>
      <c r="K101" s="88" t="s">
        <v>126</v>
      </c>
      <c r="L101" s="89">
        <v>5.1451999999999998E-2</v>
      </c>
      <c r="M101" s="89">
        <v>2.709999999936287E-2</v>
      </c>
      <c r="N101" s="90">
        <v>5254.7620360000001</v>
      </c>
      <c r="O101" s="98">
        <v>125.45</v>
      </c>
      <c r="P101" s="90">
        <v>6.592099202</v>
      </c>
      <c r="Q101" s="91">
        <f t="shared" si="1"/>
        <v>1.1830688064199712E-3</v>
      </c>
      <c r="R101" s="91">
        <f>P101/'סכום נכסי הקרן'!$C$42</f>
        <v>6.8199592539859913E-5</v>
      </c>
    </row>
    <row r="102" spans="2:18">
      <c r="B102" s="86" t="s">
        <v>2267</v>
      </c>
      <c r="C102" s="88" t="s">
        <v>2039</v>
      </c>
      <c r="D102" s="87" t="s">
        <v>2099</v>
      </c>
      <c r="E102" s="87"/>
      <c r="F102" s="87" t="s">
        <v>352</v>
      </c>
      <c r="G102" s="97">
        <v>41053</v>
      </c>
      <c r="H102" s="87" t="s">
        <v>248</v>
      </c>
      <c r="I102" s="90">
        <v>3.8799999999563002</v>
      </c>
      <c r="J102" s="88" t="s">
        <v>271</v>
      </c>
      <c r="K102" s="88" t="s">
        <v>126</v>
      </c>
      <c r="L102" s="89">
        <v>5.0999999999999997E-2</v>
      </c>
      <c r="M102" s="89">
        <v>2.7199999998252008E-2</v>
      </c>
      <c r="N102" s="90">
        <v>3701.3309250000002</v>
      </c>
      <c r="O102" s="98">
        <v>123.65</v>
      </c>
      <c r="P102" s="90">
        <v>4.5766954899999996</v>
      </c>
      <c r="Q102" s="91">
        <f t="shared" si="1"/>
        <v>8.2136896074913839E-4</v>
      </c>
      <c r="R102" s="91">
        <f>P102/'סכום נכסי הקרן'!$C$42</f>
        <v>4.7348918460194998E-5</v>
      </c>
    </row>
    <row r="103" spans="2:18">
      <c r="B103" s="86" t="s">
        <v>2267</v>
      </c>
      <c r="C103" s="88" t="s">
        <v>2039</v>
      </c>
      <c r="D103" s="87" t="s">
        <v>2100</v>
      </c>
      <c r="E103" s="87"/>
      <c r="F103" s="87" t="s">
        <v>352</v>
      </c>
      <c r="G103" s="97">
        <v>41085</v>
      </c>
      <c r="H103" s="87" t="s">
        <v>248</v>
      </c>
      <c r="I103" s="90">
        <v>3.8800000001662425</v>
      </c>
      <c r="J103" s="88" t="s">
        <v>271</v>
      </c>
      <c r="K103" s="88" t="s">
        <v>126</v>
      </c>
      <c r="L103" s="89">
        <v>5.0999999999999997E-2</v>
      </c>
      <c r="M103" s="89">
        <v>2.7200000000712474E-2</v>
      </c>
      <c r="N103" s="90">
        <v>6810.7051430000001</v>
      </c>
      <c r="O103" s="98">
        <v>123.65</v>
      </c>
      <c r="P103" s="90">
        <v>8.4214365199999985</v>
      </c>
      <c r="Q103" s="91">
        <f t="shared" si="1"/>
        <v>1.51137574644435E-3</v>
      </c>
      <c r="R103" s="91">
        <f>P103/'סכום נכסי הקרן'!$C$42</f>
        <v>8.7125287661029915E-5</v>
      </c>
    </row>
    <row r="104" spans="2:18">
      <c r="B104" s="86" t="s">
        <v>2267</v>
      </c>
      <c r="C104" s="88" t="s">
        <v>2039</v>
      </c>
      <c r="D104" s="87" t="s">
        <v>2101</v>
      </c>
      <c r="E104" s="87"/>
      <c r="F104" s="87" t="s">
        <v>352</v>
      </c>
      <c r="G104" s="97">
        <v>41115</v>
      </c>
      <c r="H104" s="87" t="s">
        <v>248</v>
      </c>
      <c r="I104" s="90">
        <v>3.880000000513089</v>
      </c>
      <c r="J104" s="88" t="s">
        <v>271</v>
      </c>
      <c r="K104" s="88" t="s">
        <v>126</v>
      </c>
      <c r="L104" s="89">
        <v>5.0999999999999997E-2</v>
      </c>
      <c r="M104" s="89">
        <v>2.7400000003099913E-2</v>
      </c>
      <c r="N104" s="90">
        <v>3020.2094480000001</v>
      </c>
      <c r="O104" s="98">
        <v>123.9</v>
      </c>
      <c r="P104" s="90">
        <v>3.7420393659999998</v>
      </c>
      <c r="Q104" s="91">
        <f t="shared" si="1"/>
        <v>6.7157515544775405E-4</v>
      </c>
      <c r="R104" s="91">
        <f>P104/'סכום נכסי הקרן'!$C$42</f>
        <v>3.8713853085203573E-5</v>
      </c>
    </row>
    <row r="105" spans="2:18">
      <c r="B105" s="86" t="s">
        <v>2267</v>
      </c>
      <c r="C105" s="88" t="s">
        <v>2039</v>
      </c>
      <c r="D105" s="87" t="s">
        <v>2102</v>
      </c>
      <c r="E105" s="87"/>
      <c r="F105" s="87" t="s">
        <v>352</v>
      </c>
      <c r="G105" s="97">
        <v>41179</v>
      </c>
      <c r="H105" s="87" t="s">
        <v>248</v>
      </c>
      <c r="I105" s="90">
        <v>3.87999999976015</v>
      </c>
      <c r="J105" s="88" t="s">
        <v>271</v>
      </c>
      <c r="K105" s="88" t="s">
        <v>126</v>
      </c>
      <c r="L105" s="89">
        <v>5.0999999999999997E-2</v>
      </c>
      <c r="M105" s="89">
        <v>2.7199999999400374E-2</v>
      </c>
      <c r="N105" s="90">
        <v>3808.4843639999999</v>
      </c>
      <c r="O105" s="98">
        <v>122.61</v>
      </c>
      <c r="P105" s="90">
        <v>4.6695827239999996</v>
      </c>
      <c r="Q105" s="91">
        <f t="shared" si="1"/>
        <v>8.3803921793014263E-4</v>
      </c>
      <c r="R105" s="91">
        <f>P105/'סכום נכסי הקרן'!$C$42</f>
        <v>4.8309897856414137E-5</v>
      </c>
    </row>
    <row r="106" spans="2:18">
      <c r="B106" s="86" t="s">
        <v>2268</v>
      </c>
      <c r="C106" s="88" t="s">
        <v>2038</v>
      </c>
      <c r="D106" s="87">
        <v>4099</v>
      </c>
      <c r="E106" s="87"/>
      <c r="F106" s="87" t="s">
        <v>355</v>
      </c>
      <c r="G106" s="97">
        <v>42052</v>
      </c>
      <c r="H106" s="87" t="s">
        <v>124</v>
      </c>
      <c r="I106" s="90">
        <v>4.3499999999411605</v>
      </c>
      <c r="J106" s="88" t="s">
        <v>470</v>
      </c>
      <c r="K106" s="88" t="s">
        <v>126</v>
      </c>
      <c r="L106" s="89">
        <v>2.9779E-2</v>
      </c>
      <c r="M106" s="89">
        <v>3.4299999999548268E-2</v>
      </c>
      <c r="N106" s="90">
        <v>24400.639915</v>
      </c>
      <c r="O106" s="98">
        <v>107.96</v>
      </c>
      <c r="P106" s="90">
        <v>26.342931032999999</v>
      </c>
      <c r="Q106" s="91">
        <f t="shared" si="1"/>
        <v>4.727704941903714E-3</v>
      </c>
      <c r="R106" s="91">
        <f>P106/'סכום נכסי הקרן'!$C$42</f>
        <v>2.7253491000426102E-4</v>
      </c>
    </row>
    <row r="107" spans="2:18">
      <c r="B107" s="86" t="s">
        <v>2268</v>
      </c>
      <c r="C107" s="88" t="s">
        <v>2038</v>
      </c>
      <c r="D107" s="87" t="s">
        <v>2103</v>
      </c>
      <c r="E107" s="87"/>
      <c r="F107" s="87" t="s">
        <v>355</v>
      </c>
      <c r="G107" s="97">
        <v>42054</v>
      </c>
      <c r="H107" s="87" t="s">
        <v>124</v>
      </c>
      <c r="I107" s="90">
        <v>4.3499999995301968</v>
      </c>
      <c r="J107" s="88" t="s">
        <v>470</v>
      </c>
      <c r="K107" s="88" t="s">
        <v>126</v>
      </c>
      <c r="L107" s="89">
        <v>2.9779E-2</v>
      </c>
      <c r="M107" s="89">
        <v>3.4299999999597312E-2</v>
      </c>
      <c r="N107" s="90">
        <v>690.06336399999998</v>
      </c>
      <c r="O107" s="98">
        <v>107.96</v>
      </c>
      <c r="P107" s="90">
        <v>0.74499242100000007</v>
      </c>
      <c r="Q107" s="91">
        <f t="shared" si="1"/>
        <v>1.3370206777789246E-4</v>
      </c>
      <c r="R107" s="91">
        <f>P107/'סכום נכסי הקרן'!$C$42</f>
        <v>7.7074355225220086E-6</v>
      </c>
    </row>
    <row r="108" spans="2:18">
      <c r="B108" s="86" t="s">
        <v>2269</v>
      </c>
      <c r="C108" s="88" t="s">
        <v>2038</v>
      </c>
      <c r="D108" s="87">
        <v>9079</v>
      </c>
      <c r="E108" s="87"/>
      <c r="F108" s="87" t="s">
        <v>2068</v>
      </c>
      <c r="G108" s="97">
        <v>44705</v>
      </c>
      <c r="H108" s="87" t="s">
        <v>2037</v>
      </c>
      <c r="I108" s="90">
        <v>7.9600000000166071</v>
      </c>
      <c r="J108" s="88" t="s">
        <v>263</v>
      </c>
      <c r="K108" s="88" t="s">
        <v>126</v>
      </c>
      <c r="L108" s="89">
        <v>2.3671999999999999E-2</v>
      </c>
      <c r="M108" s="89">
        <v>2.590000000008497E-2</v>
      </c>
      <c r="N108" s="90">
        <v>101391.76140899998</v>
      </c>
      <c r="O108" s="98">
        <v>102.14</v>
      </c>
      <c r="P108" s="90">
        <v>103.561535268</v>
      </c>
      <c r="Q108" s="91">
        <f t="shared" si="1"/>
        <v>1.8585949356369001E-2</v>
      </c>
      <c r="R108" s="91">
        <f>P108/'סכום נכסי הקרן'!$C$42</f>
        <v>1.0714120482193455E-3</v>
      </c>
    </row>
    <row r="109" spans="2:18">
      <c r="B109" s="86" t="s">
        <v>2269</v>
      </c>
      <c r="C109" s="88" t="s">
        <v>2038</v>
      </c>
      <c r="D109" s="87">
        <v>9017</v>
      </c>
      <c r="E109" s="87"/>
      <c r="F109" s="87" t="s">
        <v>2068</v>
      </c>
      <c r="G109" s="97">
        <v>44651</v>
      </c>
      <c r="H109" s="87" t="s">
        <v>2037</v>
      </c>
      <c r="I109" s="90">
        <v>8.0400000000162866</v>
      </c>
      <c r="J109" s="88" t="s">
        <v>263</v>
      </c>
      <c r="K109" s="88" t="s">
        <v>126</v>
      </c>
      <c r="L109" s="89">
        <v>1.797E-2</v>
      </c>
      <c r="M109" s="89">
        <v>4.2200000000062909E-2</v>
      </c>
      <c r="N109" s="90">
        <v>248421.14232400001</v>
      </c>
      <c r="O109" s="98">
        <v>87.01</v>
      </c>
      <c r="P109" s="90">
        <v>216.15123291200001</v>
      </c>
      <c r="Q109" s="91">
        <f t="shared" si="1"/>
        <v>3.8792162146137107E-2</v>
      </c>
      <c r="R109" s="91">
        <f>P109/'סכום נכסי הקרן'!$C$42</f>
        <v>2.2362263612650591E-3</v>
      </c>
    </row>
    <row r="110" spans="2:18">
      <c r="B110" s="86" t="s">
        <v>2269</v>
      </c>
      <c r="C110" s="88" t="s">
        <v>2038</v>
      </c>
      <c r="D110" s="87">
        <v>9080</v>
      </c>
      <c r="E110" s="87"/>
      <c r="F110" s="87" t="s">
        <v>2068</v>
      </c>
      <c r="G110" s="97">
        <v>44705</v>
      </c>
      <c r="H110" s="87" t="s">
        <v>2037</v>
      </c>
      <c r="I110" s="90">
        <v>7.599999999972284</v>
      </c>
      <c r="J110" s="88" t="s">
        <v>263</v>
      </c>
      <c r="K110" s="88" t="s">
        <v>126</v>
      </c>
      <c r="L110" s="89">
        <v>2.3184999999999997E-2</v>
      </c>
      <c r="M110" s="89">
        <v>2.8199999999958422E-2</v>
      </c>
      <c r="N110" s="90">
        <v>72057.836752999996</v>
      </c>
      <c r="O110" s="98">
        <v>100.14</v>
      </c>
      <c r="P110" s="90">
        <v>72.158719065</v>
      </c>
      <c r="Q110" s="91">
        <f t="shared" si="1"/>
        <v>1.2950158518719387E-2</v>
      </c>
      <c r="R110" s="91">
        <f>P110/'סכום נכסי הקרן'!$C$42</f>
        <v>7.4652930540519821E-4</v>
      </c>
    </row>
    <row r="111" spans="2:18">
      <c r="B111" s="86" t="s">
        <v>2269</v>
      </c>
      <c r="C111" s="88" t="s">
        <v>2038</v>
      </c>
      <c r="D111" s="87">
        <v>9019</v>
      </c>
      <c r="E111" s="87"/>
      <c r="F111" s="87" t="s">
        <v>2068</v>
      </c>
      <c r="G111" s="97">
        <v>44651</v>
      </c>
      <c r="H111" s="87" t="s">
        <v>2037</v>
      </c>
      <c r="I111" s="90">
        <v>7.6199999999911991</v>
      </c>
      <c r="J111" s="88" t="s">
        <v>263</v>
      </c>
      <c r="K111" s="88" t="s">
        <v>126</v>
      </c>
      <c r="L111" s="89">
        <v>1.8769999999999998E-2</v>
      </c>
      <c r="M111" s="89">
        <v>4.6099999999963587E-2</v>
      </c>
      <c r="N111" s="90">
        <v>153458.76884500001</v>
      </c>
      <c r="O111" s="98">
        <v>85.9</v>
      </c>
      <c r="P111" s="90">
        <v>131.82108116800001</v>
      </c>
      <c r="Q111" s="91">
        <f t="shared" si="1"/>
        <v>2.3657624738277701E-2</v>
      </c>
      <c r="R111" s="91">
        <f>P111/'סכום נכסי הקרן'!$C$42</f>
        <v>1.3637755968681192E-3</v>
      </c>
    </row>
    <row r="112" spans="2:18">
      <c r="B112" s="86" t="s">
        <v>2270</v>
      </c>
      <c r="C112" s="88" t="s">
        <v>2038</v>
      </c>
      <c r="D112" s="87">
        <v>4100</v>
      </c>
      <c r="E112" s="87"/>
      <c r="F112" s="87" t="s">
        <v>355</v>
      </c>
      <c r="G112" s="97">
        <v>42052</v>
      </c>
      <c r="H112" s="87" t="s">
        <v>124</v>
      </c>
      <c r="I112" s="90">
        <v>4.4299999999827069</v>
      </c>
      <c r="J112" s="88" t="s">
        <v>470</v>
      </c>
      <c r="K112" s="88" t="s">
        <v>126</v>
      </c>
      <c r="L112" s="89">
        <v>2.9779E-2</v>
      </c>
      <c r="M112" s="89">
        <v>1.9699999999858508E-2</v>
      </c>
      <c r="N112" s="90">
        <v>27675.127761</v>
      </c>
      <c r="O112" s="98">
        <v>114.92</v>
      </c>
      <c r="P112" s="90">
        <v>31.804256984999999</v>
      </c>
      <c r="Q112" s="91">
        <f t="shared" si="1"/>
        <v>5.7078364868814934E-3</v>
      </c>
      <c r="R112" s="91">
        <f>P112/'סכום נכסי הקרן'!$C$42</f>
        <v>3.2903591116346091E-4</v>
      </c>
    </row>
    <row r="113" spans="2:18">
      <c r="B113" s="86" t="s">
        <v>2271</v>
      </c>
      <c r="C113" s="88" t="s">
        <v>2039</v>
      </c>
      <c r="D113" s="87" t="s">
        <v>2104</v>
      </c>
      <c r="E113" s="87"/>
      <c r="F113" s="87" t="s">
        <v>355</v>
      </c>
      <c r="G113" s="97">
        <v>41767</v>
      </c>
      <c r="H113" s="87" t="s">
        <v>124</v>
      </c>
      <c r="I113" s="90">
        <v>4.7199999997491338</v>
      </c>
      <c r="J113" s="88" t="s">
        <v>470</v>
      </c>
      <c r="K113" s="88" t="s">
        <v>126</v>
      </c>
      <c r="L113" s="89">
        <v>5.3499999999999999E-2</v>
      </c>
      <c r="M113" s="89">
        <v>2.6500000000482429E-2</v>
      </c>
      <c r="N113" s="90">
        <v>1675.2721039999999</v>
      </c>
      <c r="O113" s="98">
        <v>123.73</v>
      </c>
      <c r="P113" s="90">
        <v>2.0728140659999998</v>
      </c>
      <c r="Q113" s="91">
        <f t="shared" si="1"/>
        <v>3.7200314920156856E-4</v>
      </c>
      <c r="R113" s="91">
        <f>P113/'סכום נכסי הקרן'!$C$42</f>
        <v>2.1444621869343387E-5</v>
      </c>
    </row>
    <row r="114" spans="2:18">
      <c r="B114" s="86" t="s">
        <v>2271</v>
      </c>
      <c r="C114" s="88" t="s">
        <v>2039</v>
      </c>
      <c r="D114" s="87" t="s">
        <v>2105</v>
      </c>
      <c r="E114" s="87"/>
      <c r="F114" s="87" t="s">
        <v>355</v>
      </c>
      <c r="G114" s="97">
        <v>41269</v>
      </c>
      <c r="H114" s="87" t="s">
        <v>124</v>
      </c>
      <c r="I114" s="90">
        <v>4.7799999998212481</v>
      </c>
      <c r="J114" s="88" t="s">
        <v>470</v>
      </c>
      <c r="K114" s="88" t="s">
        <v>126</v>
      </c>
      <c r="L114" s="89">
        <v>5.3499999999999999E-2</v>
      </c>
      <c r="M114" s="89">
        <v>1.8399999999705152E-2</v>
      </c>
      <c r="N114" s="90">
        <v>8320.3370830000003</v>
      </c>
      <c r="O114" s="98">
        <v>130.44</v>
      </c>
      <c r="P114" s="90">
        <v>10.853047173</v>
      </c>
      <c r="Q114" s="91">
        <f t="shared" si="1"/>
        <v>1.9477712897714298E-3</v>
      </c>
      <c r="R114" s="91">
        <f>P114/'סכום נכסי הקרן'!$C$42</f>
        <v>1.1228189569567078E-4</v>
      </c>
    </row>
    <row r="115" spans="2:18">
      <c r="B115" s="86" t="s">
        <v>2271</v>
      </c>
      <c r="C115" s="88" t="s">
        <v>2039</v>
      </c>
      <c r="D115" s="87" t="s">
        <v>2106</v>
      </c>
      <c r="E115" s="87"/>
      <c r="F115" s="87" t="s">
        <v>355</v>
      </c>
      <c r="G115" s="97">
        <v>41767</v>
      </c>
      <c r="H115" s="87" t="s">
        <v>124</v>
      </c>
      <c r="I115" s="90">
        <v>5.4000000006164459</v>
      </c>
      <c r="J115" s="88" t="s">
        <v>470</v>
      </c>
      <c r="K115" s="88" t="s">
        <v>126</v>
      </c>
      <c r="L115" s="89">
        <v>5.3499999999999999E-2</v>
      </c>
      <c r="M115" s="89">
        <v>3.0100000005239793E-2</v>
      </c>
      <c r="N115" s="90">
        <v>1311.0825990000001</v>
      </c>
      <c r="O115" s="98">
        <v>123.73</v>
      </c>
      <c r="P115" s="90">
        <v>1.6222024150000001</v>
      </c>
      <c r="Q115" s="91">
        <f t="shared" si="1"/>
        <v>2.9113291776667726E-4</v>
      </c>
      <c r="R115" s="91">
        <f>P115/'סכום נכסי הקרן'!$C$42</f>
        <v>1.6782748610125776E-5</v>
      </c>
    </row>
    <row r="116" spans="2:18">
      <c r="B116" s="86" t="s">
        <v>2271</v>
      </c>
      <c r="C116" s="88" t="s">
        <v>2039</v>
      </c>
      <c r="D116" s="87" t="s">
        <v>2107</v>
      </c>
      <c r="E116" s="87"/>
      <c r="F116" s="87" t="s">
        <v>355</v>
      </c>
      <c r="G116" s="97">
        <v>41767</v>
      </c>
      <c r="H116" s="87" t="s">
        <v>124</v>
      </c>
      <c r="I116" s="90">
        <v>4.7200000008297893</v>
      </c>
      <c r="J116" s="88" t="s">
        <v>470</v>
      </c>
      <c r="K116" s="88" t="s">
        <v>126</v>
      </c>
      <c r="L116" s="89">
        <v>5.3499999999999999E-2</v>
      </c>
      <c r="M116" s="89">
        <v>2.6500000004341922E-2</v>
      </c>
      <c r="N116" s="90">
        <v>1675.2720280000001</v>
      </c>
      <c r="O116" s="98">
        <v>123.73</v>
      </c>
      <c r="P116" s="90">
        <v>2.0728139740000002</v>
      </c>
      <c r="Q116" s="91">
        <f t="shared" si="1"/>
        <v>3.7200313269054132E-4</v>
      </c>
      <c r="R116" s="91">
        <f>P116/'סכום נכסי הקרן'!$C$42</f>
        <v>2.1444620917543012E-5</v>
      </c>
    </row>
    <row r="117" spans="2:18">
      <c r="B117" s="86" t="s">
        <v>2271</v>
      </c>
      <c r="C117" s="88" t="s">
        <v>2039</v>
      </c>
      <c r="D117" s="87" t="s">
        <v>2108</v>
      </c>
      <c r="E117" s="87"/>
      <c r="F117" s="87" t="s">
        <v>355</v>
      </c>
      <c r="G117" s="97">
        <v>41269</v>
      </c>
      <c r="H117" s="87" t="s">
        <v>124</v>
      </c>
      <c r="I117" s="90">
        <v>4.7799999998872638</v>
      </c>
      <c r="J117" s="88" t="s">
        <v>470</v>
      </c>
      <c r="K117" s="88" t="s">
        <v>126</v>
      </c>
      <c r="L117" s="89">
        <v>5.3499999999999999E-2</v>
      </c>
      <c r="M117" s="89">
        <v>1.8399999999653124E-2</v>
      </c>
      <c r="N117" s="90">
        <v>8840.3576589999993</v>
      </c>
      <c r="O117" s="98">
        <v>130.44</v>
      </c>
      <c r="P117" s="90">
        <v>11.531361985</v>
      </c>
      <c r="Q117" s="91">
        <f t="shared" si="1"/>
        <v>2.0695068811846106E-3</v>
      </c>
      <c r="R117" s="91">
        <f>P117/'סכום נכסי הקרן'!$C$42</f>
        <v>1.1929950759357978E-4</v>
      </c>
    </row>
    <row r="118" spans="2:18">
      <c r="B118" s="86" t="s">
        <v>2271</v>
      </c>
      <c r="C118" s="88" t="s">
        <v>2039</v>
      </c>
      <c r="D118" s="87" t="s">
        <v>2109</v>
      </c>
      <c r="E118" s="87"/>
      <c r="F118" s="87" t="s">
        <v>355</v>
      </c>
      <c r="G118" s="97">
        <v>41281</v>
      </c>
      <c r="H118" s="87" t="s">
        <v>124</v>
      </c>
      <c r="I118" s="90">
        <v>4.7800000001322207</v>
      </c>
      <c r="J118" s="88" t="s">
        <v>470</v>
      </c>
      <c r="K118" s="88" t="s">
        <v>126</v>
      </c>
      <c r="L118" s="89">
        <v>5.3499999999999999E-2</v>
      </c>
      <c r="M118" s="89">
        <v>1.8500000000619785E-2</v>
      </c>
      <c r="N118" s="90">
        <v>11137.575335</v>
      </c>
      <c r="O118" s="98">
        <v>130.38</v>
      </c>
      <c r="P118" s="90">
        <v>14.521170086</v>
      </c>
      <c r="Q118" s="91">
        <f t="shared" si="1"/>
        <v>2.6060808302540788E-3</v>
      </c>
      <c r="R118" s="91">
        <f>P118/'סכום נכסי הקרן'!$C$42</f>
        <v>1.5023103456433733E-4</v>
      </c>
    </row>
    <row r="119" spans="2:18">
      <c r="B119" s="86" t="s">
        <v>2271</v>
      </c>
      <c r="C119" s="88" t="s">
        <v>2039</v>
      </c>
      <c r="D119" s="87" t="s">
        <v>2110</v>
      </c>
      <c r="E119" s="87"/>
      <c r="F119" s="87" t="s">
        <v>355</v>
      </c>
      <c r="G119" s="97">
        <v>41767</v>
      </c>
      <c r="H119" s="87" t="s">
        <v>124</v>
      </c>
      <c r="I119" s="90">
        <v>4.7200000001315088</v>
      </c>
      <c r="J119" s="88" t="s">
        <v>470</v>
      </c>
      <c r="K119" s="88" t="s">
        <v>126</v>
      </c>
      <c r="L119" s="89">
        <v>5.3499999999999999E-2</v>
      </c>
      <c r="M119" s="89">
        <v>2.6499999999589033E-2</v>
      </c>
      <c r="N119" s="90">
        <v>1966.623701</v>
      </c>
      <c r="O119" s="98">
        <v>123.73</v>
      </c>
      <c r="P119" s="90">
        <v>2.4333033940000002</v>
      </c>
      <c r="Q119" s="91">
        <f t="shared" si="1"/>
        <v>4.3669933564164905E-4</v>
      </c>
      <c r="R119" s="91">
        <f>P119/'סכום נכסי הקרן'!$C$42</f>
        <v>2.5174120551206204E-5</v>
      </c>
    </row>
    <row r="120" spans="2:18">
      <c r="B120" s="86" t="s">
        <v>2271</v>
      </c>
      <c r="C120" s="88" t="s">
        <v>2039</v>
      </c>
      <c r="D120" s="87" t="s">
        <v>2111</v>
      </c>
      <c r="E120" s="87"/>
      <c r="F120" s="87" t="s">
        <v>355</v>
      </c>
      <c r="G120" s="97">
        <v>41281</v>
      </c>
      <c r="H120" s="87" t="s">
        <v>124</v>
      </c>
      <c r="I120" s="90">
        <v>4.7800000000057361</v>
      </c>
      <c r="J120" s="88" t="s">
        <v>470</v>
      </c>
      <c r="K120" s="88" t="s">
        <v>126</v>
      </c>
      <c r="L120" s="89">
        <v>5.3499999999999999E-2</v>
      </c>
      <c r="M120" s="89">
        <v>1.8500000000430204E-2</v>
      </c>
      <c r="N120" s="90">
        <v>8022.8297089999996</v>
      </c>
      <c r="O120" s="98">
        <v>130.38</v>
      </c>
      <c r="P120" s="90">
        <v>10.460164923000001</v>
      </c>
      <c r="Q120" s="91">
        <f t="shared" si="1"/>
        <v>1.8772616204949005E-3</v>
      </c>
      <c r="R120" s="91">
        <f>P120/'סכום נכסי הקרן'!$C$42</f>
        <v>1.0821727097673237E-4</v>
      </c>
    </row>
    <row r="121" spans="2:18">
      <c r="B121" s="86" t="s">
        <v>2271</v>
      </c>
      <c r="C121" s="88" t="s">
        <v>2039</v>
      </c>
      <c r="D121" s="87" t="s">
        <v>2112</v>
      </c>
      <c r="E121" s="87"/>
      <c r="F121" s="87" t="s">
        <v>355</v>
      </c>
      <c r="G121" s="97">
        <v>41767</v>
      </c>
      <c r="H121" s="87" t="s">
        <v>124</v>
      </c>
      <c r="I121" s="90">
        <v>4.7199999986681727</v>
      </c>
      <c r="J121" s="88" t="s">
        <v>470</v>
      </c>
      <c r="K121" s="88" t="s">
        <v>126</v>
      </c>
      <c r="L121" s="89">
        <v>5.3499999999999999E-2</v>
      </c>
      <c r="M121" s="89">
        <v>2.6499999992180556E-2</v>
      </c>
      <c r="N121" s="90">
        <v>1602.066898</v>
      </c>
      <c r="O121" s="98">
        <v>123.73</v>
      </c>
      <c r="P121" s="90">
        <v>1.9822372869999998</v>
      </c>
      <c r="Q121" s="91">
        <f t="shared" si="1"/>
        <v>3.557475440388938E-4</v>
      </c>
      <c r="R121" s="91">
        <f>P121/'סכום נכסי הקרן'!$C$42</f>
        <v>2.0507545646415978E-5</v>
      </c>
    </row>
    <row r="122" spans="2:18">
      <c r="B122" s="86" t="s">
        <v>2271</v>
      </c>
      <c r="C122" s="88" t="s">
        <v>2039</v>
      </c>
      <c r="D122" s="87" t="s">
        <v>2113</v>
      </c>
      <c r="E122" s="87"/>
      <c r="F122" s="87" t="s">
        <v>355</v>
      </c>
      <c r="G122" s="97">
        <v>41281</v>
      </c>
      <c r="H122" s="87" t="s">
        <v>124</v>
      </c>
      <c r="I122" s="90">
        <v>4.7799999999522393</v>
      </c>
      <c r="J122" s="88" t="s">
        <v>470</v>
      </c>
      <c r="K122" s="88" t="s">
        <v>126</v>
      </c>
      <c r="L122" s="89">
        <v>5.3499999999999999E-2</v>
      </c>
      <c r="M122" s="89">
        <v>1.8499999999999999E-2</v>
      </c>
      <c r="N122" s="90">
        <v>9635.2614450000001</v>
      </c>
      <c r="O122" s="98">
        <v>130.38</v>
      </c>
      <c r="P122" s="90">
        <v>12.562453319999999</v>
      </c>
      <c r="Q122" s="91">
        <f t="shared" si="1"/>
        <v>2.2545544597523492E-3</v>
      </c>
      <c r="R122" s="91">
        <f>P122/'סכום נכסי הקרן'!$C$42</f>
        <v>1.2996682414382913E-4</v>
      </c>
    </row>
    <row r="123" spans="2:18">
      <c r="B123" s="86" t="s">
        <v>2272</v>
      </c>
      <c r="C123" s="88" t="s">
        <v>2038</v>
      </c>
      <c r="D123" s="87">
        <v>9533</v>
      </c>
      <c r="E123" s="87"/>
      <c r="F123" s="87" t="s">
        <v>2068</v>
      </c>
      <c r="G123" s="97">
        <v>45015</v>
      </c>
      <c r="H123" s="87" t="s">
        <v>2037</v>
      </c>
      <c r="I123" s="90">
        <v>4.3399999999741565</v>
      </c>
      <c r="J123" s="88" t="s">
        <v>432</v>
      </c>
      <c r="K123" s="88" t="s">
        <v>126</v>
      </c>
      <c r="L123" s="89">
        <v>3.3593000000000005E-2</v>
      </c>
      <c r="M123" s="89">
        <v>3.4999999999804216E-2</v>
      </c>
      <c r="N123" s="90">
        <v>77040.588023999997</v>
      </c>
      <c r="O123" s="98">
        <v>99.45</v>
      </c>
      <c r="P123" s="90">
        <v>76.616437146999999</v>
      </c>
      <c r="Q123" s="91">
        <f t="shared" si="1"/>
        <v>1.3750174879066091E-2</v>
      </c>
      <c r="R123" s="91">
        <f>P123/'סכום נכסי הקרן'!$C$42</f>
        <v>7.9264732449655685E-4</v>
      </c>
    </row>
    <row r="124" spans="2:18">
      <c r="B124" s="86" t="s">
        <v>2273</v>
      </c>
      <c r="C124" s="88" t="s">
        <v>2039</v>
      </c>
      <c r="D124" s="87" t="s">
        <v>2114</v>
      </c>
      <c r="E124" s="87"/>
      <c r="F124" s="87" t="s">
        <v>2068</v>
      </c>
      <c r="G124" s="97">
        <v>44748</v>
      </c>
      <c r="H124" s="87" t="s">
        <v>2037</v>
      </c>
      <c r="I124" s="90">
        <v>2.0800000000068648</v>
      </c>
      <c r="J124" s="88" t="s">
        <v>263</v>
      </c>
      <c r="K124" s="88" t="s">
        <v>126</v>
      </c>
      <c r="L124" s="89">
        <v>7.0660000000000001E-2</v>
      </c>
      <c r="M124" s="89">
        <v>9.3600000000251704E-2</v>
      </c>
      <c r="N124" s="90">
        <v>89636.340507000001</v>
      </c>
      <c r="O124" s="98">
        <v>97.51</v>
      </c>
      <c r="P124" s="90">
        <v>87.404318079999996</v>
      </c>
      <c r="Q124" s="91">
        <f t="shared" si="1"/>
        <v>1.5686250934373772E-2</v>
      </c>
      <c r="R124" s="91">
        <f>P124/'סכום נכסי הקרן'!$C$42</f>
        <v>9.0425503267180826E-4</v>
      </c>
    </row>
    <row r="125" spans="2:18">
      <c r="B125" s="86" t="s">
        <v>2274</v>
      </c>
      <c r="C125" s="88" t="s">
        <v>2039</v>
      </c>
      <c r="D125" s="87">
        <v>7127</v>
      </c>
      <c r="E125" s="87"/>
      <c r="F125" s="87" t="s">
        <v>2068</v>
      </c>
      <c r="G125" s="97">
        <v>43631</v>
      </c>
      <c r="H125" s="87" t="s">
        <v>2037</v>
      </c>
      <c r="I125" s="90">
        <v>5.1000000000232619</v>
      </c>
      <c r="J125" s="88" t="s">
        <v>263</v>
      </c>
      <c r="K125" s="88" t="s">
        <v>126</v>
      </c>
      <c r="L125" s="89">
        <v>3.1E-2</v>
      </c>
      <c r="M125" s="89">
        <v>3.1300000000177158E-2</v>
      </c>
      <c r="N125" s="90">
        <v>51316.216957999997</v>
      </c>
      <c r="O125" s="98">
        <v>108.9</v>
      </c>
      <c r="P125" s="90">
        <v>55.88335737700001</v>
      </c>
      <c r="Q125" s="91">
        <f t="shared" si="1"/>
        <v>1.0029256976395255E-2</v>
      </c>
      <c r="R125" s="91">
        <f>P125/'סכום נכסי הקרן'!$C$42</f>
        <v>5.7815000746870972E-4</v>
      </c>
    </row>
    <row r="126" spans="2:18">
      <c r="B126" s="86" t="s">
        <v>2274</v>
      </c>
      <c r="C126" s="88" t="s">
        <v>2039</v>
      </c>
      <c r="D126" s="87">
        <v>7128</v>
      </c>
      <c r="E126" s="87"/>
      <c r="F126" s="87" t="s">
        <v>2068</v>
      </c>
      <c r="G126" s="97">
        <v>43634</v>
      </c>
      <c r="H126" s="87" t="s">
        <v>2037</v>
      </c>
      <c r="I126" s="90">
        <v>5.129999999896099</v>
      </c>
      <c r="J126" s="88" t="s">
        <v>263</v>
      </c>
      <c r="K126" s="88" t="s">
        <v>126</v>
      </c>
      <c r="L126" s="89">
        <v>2.4900000000000002E-2</v>
      </c>
      <c r="M126" s="89">
        <v>3.1399999999577495E-2</v>
      </c>
      <c r="N126" s="90">
        <v>21600.810605999999</v>
      </c>
      <c r="O126" s="98">
        <v>107.38</v>
      </c>
      <c r="P126" s="90">
        <v>23.194949557000001</v>
      </c>
      <c r="Q126" s="91">
        <f t="shared" si="1"/>
        <v>4.1627439828341691E-3</v>
      </c>
      <c r="R126" s="91">
        <f>P126/'סכום נכסי הקרן'!$C$42</f>
        <v>2.3996697566233081E-4</v>
      </c>
    </row>
    <row r="127" spans="2:18">
      <c r="B127" s="86" t="s">
        <v>2274</v>
      </c>
      <c r="C127" s="88" t="s">
        <v>2039</v>
      </c>
      <c r="D127" s="87">
        <v>7130</v>
      </c>
      <c r="E127" s="87"/>
      <c r="F127" s="87" t="s">
        <v>2068</v>
      </c>
      <c r="G127" s="97">
        <v>43634</v>
      </c>
      <c r="H127" s="87" t="s">
        <v>2037</v>
      </c>
      <c r="I127" s="90">
        <v>5.3999999998738257</v>
      </c>
      <c r="J127" s="88" t="s">
        <v>263</v>
      </c>
      <c r="K127" s="88" t="s">
        <v>126</v>
      </c>
      <c r="L127" s="89">
        <v>3.6000000000000004E-2</v>
      </c>
      <c r="M127" s="89">
        <v>3.1599999999116779E-2</v>
      </c>
      <c r="N127" s="90">
        <v>14181.91915</v>
      </c>
      <c r="O127" s="98">
        <v>111.77</v>
      </c>
      <c r="P127" s="90">
        <v>15.851131115000001</v>
      </c>
      <c r="Q127" s="91">
        <f t="shared" si="1"/>
        <v>2.8447658619791382E-3</v>
      </c>
      <c r="R127" s="91">
        <f>P127/'סכום נכסי הקרן'!$C$42</f>
        <v>1.6399035424268416E-4</v>
      </c>
    </row>
    <row r="128" spans="2:18">
      <c r="B128" s="86" t="s">
        <v>2266</v>
      </c>
      <c r="C128" s="88" t="s">
        <v>2038</v>
      </c>
      <c r="D128" s="87">
        <v>9922</v>
      </c>
      <c r="E128" s="87"/>
      <c r="F128" s="87" t="s">
        <v>355</v>
      </c>
      <c r="G128" s="97">
        <v>40489</v>
      </c>
      <c r="H128" s="87" t="s">
        <v>124</v>
      </c>
      <c r="I128" s="90">
        <v>1.9800000000458375</v>
      </c>
      <c r="J128" s="88" t="s">
        <v>263</v>
      </c>
      <c r="K128" s="88" t="s">
        <v>126</v>
      </c>
      <c r="L128" s="89">
        <v>5.7000000000000002E-2</v>
      </c>
      <c r="M128" s="89">
        <v>2.2600000000749052E-2</v>
      </c>
      <c r="N128" s="90">
        <v>14444.330406999999</v>
      </c>
      <c r="O128" s="98">
        <v>123.85</v>
      </c>
      <c r="P128" s="90">
        <v>17.889303291000001</v>
      </c>
      <c r="Q128" s="91">
        <f t="shared" si="1"/>
        <v>3.2105519112556936E-3</v>
      </c>
      <c r="R128" s="91">
        <f>P128/'סכום נכסי הקרן'!$C$42</f>
        <v>1.8507658302502819E-4</v>
      </c>
    </row>
    <row r="129" spans="2:18">
      <c r="B129" s="86" t="s">
        <v>2275</v>
      </c>
      <c r="C129" s="88" t="s">
        <v>2039</v>
      </c>
      <c r="D129" s="87" t="s">
        <v>2115</v>
      </c>
      <c r="E129" s="87"/>
      <c r="F129" s="87" t="s">
        <v>394</v>
      </c>
      <c r="G129" s="97">
        <v>43801</v>
      </c>
      <c r="H129" s="87" t="s">
        <v>248</v>
      </c>
      <c r="I129" s="90">
        <v>4.7000000012340681</v>
      </c>
      <c r="J129" s="88" t="s">
        <v>271</v>
      </c>
      <c r="K129" s="88" t="s">
        <v>127</v>
      </c>
      <c r="L129" s="89">
        <v>2.3629999999999998E-2</v>
      </c>
      <c r="M129" s="89">
        <v>7.0500000015425862E-2</v>
      </c>
      <c r="N129" s="90">
        <v>512.30591300000003</v>
      </c>
      <c r="O129" s="98">
        <v>80.45</v>
      </c>
      <c r="P129" s="90">
        <v>1.6206567299999997</v>
      </c>
      <c r="Q129" s="91">
        <f t="shared" si="1"/>
        <v>2.9085551725251374E-4</v>
      </c>
      <c r="R129" s="91">
        <f>P129/'סכום נכסי הקרן'!$C$42</f>
        <v>1.6766757484391047E-5</v>
      </c>
    </row>
    <row r="130" spans="2:18">
      <c r="B130" s="86" t="s">
        <v>2276</v>
      </c>
      <c r="C130" s="88" t="s">
        <v>2039</v>
      </c>
      <c r="D130" s="87">
        <v>9365</v>
      </c>
      <c r="E130" s="87"/>
      <c r="F130" s="87" t="s">
        <v>2116</v>
      </c>
      <c r="G130" s="97">
        <v>44906</v>
      </c>
      <c r="H130" s="87" t="s">
        <v>2037</v>
      </c>
      <c r="I130" s="90">
        <v>2.4100000035891673</v>
      </c>
      <c r="J130" s="88" t="s">
        <v>263</v>
      </c>
      <c r="K130" s="88" t="s">
        <v>126</v>
      </c>
      <c r="L130" s="89">
        <v>7.1800000000000003E-2</v>
      </c>
      <c r="M130" s="89">
        <v>8.6200000332813678E-2</v>
      </c>
      <c r="N130" s="90">
        <v>62.841455000000003</v>
      </c>
      <c r="O130" s="98">
        <v>97.54</v>
      </c>
      <c r="P130" s="90">
        <v>6.1295558E-2</v>
      </c>
      <c r="Q130" s="91">
        <f t="shared" si="1"/>
        <v>1.1000572112128557E-5</v>
      </c>
      <c r="R130" s="91">
        <f>P130/'סכום נכסי הקרן'!$C$42</f>
        <v>6.3414277485919289E-7</v>
      </c>
    </row>
    <row r="131" spans="2:18">
      <c r="B131" s="86" t="s">
        <v>2276</v>
      </c>
      <c r="C131" s="88" t="s">
        <v>2039</v>
      </c>
      <c r="D131" s="87">
        <v>9509</v>
      </c>
      <c r="E131" s="87"/>
      <c r="F131" s="87" t="s">
        <v>2116</v>
      </c>
      <c r="G131" s="97">
        <v>44991</v>
      </c>
      <c r="H131" s="87" t="s">
        <v>2037</v>
      </c>
      <c r="I131" s="90">
        <v>2.4099999997075172</v>
      </c>
      <c r="J131" s="88" t="s">
        <v>263</v>
      </c>
      <c r="K131" s="88" t="s">
        <v>126</v>
      </c>
      <c r="L131" s="89">
        <v>7.1800000000000003E-2</v>
      </c>
      <c r="M131" s="89">
        <v>7.939999998830069E-2</v>
      </c>
      <c r="N131" s="90">
        <v>3107.8711939999998</v>
      </c>
      <c r="O131" s="98">
        <v>99.01</v>
      </c>
      <c r="P131" s="90">
        <v>3.0771036899999999</v>
      </c>
      <c r="Q131" s="91">
        <f t="shared" si="1"/>
        <v>5.5224068664717723E-4</v>
      </c>
      <c r="R131" s="91">
        <f>P131/'סכום נכסי הקרן'!$C$42</f>
        <v>3.1834657129739506E-5</v>
      </c>
    </row>
    <row r="132" spans="2:18">
      <c r="B132" s="86" t="s">
        <v>2276</v>
      </c>
      <c r="C132" s="88" t="s">
        <v>2039</v>
      </c>
      <c r="D132" s="87">
        <v>9316</v>
      </c>
      <c r="E132" s="87"/>
      <c r="F132" s="87" t="s">
        <v>2116</v>
      </c>
      <c r="G132" s="97">
        <v>44885</v>
      </c>
      <c r="H132" s="87" t="s">
        <v>2037</v>
      </c>
      <c r="I132" s="90">
        <v>2.4100000000435191</v>
      </c>
      <c r="J132" s="88" t="s">
        <v>263</v>
      </c>
      <c r="K132" s="88" t="s">
        <v>126</v>
      </c>
      <c r="L132" s="89">
        <v>7.1800000000000003E-2</v>
      </c>
      <c r="M132" s="89">
        <v>9.1500000001834655E-2</v>
      </c>
      <c r="N132" s="90">
        <v>24313.224869999998</v>
      </c>
      <c r="O132" s="98">
        <v>96.4</v>
      </c>
      <c r="P132" s="90">
        <v>23.437952077999999</v>
      </c>
      <c r="Q132" s="91">
        <f t="shared" si="1"/>
        <v>4.2063550835878243E-3</v>
      </c>
      <c r="R132" s="91">
        <f>P132/'סכום נכסי הקרן'!$C$42</f>
        <v>2.4248099622096114E-4</v>
      </c>
    </row>
    <row r="133" spans="2:18">
      <c r="B133" s="86" t="s">
        <v>2277</v>
      </c>
      <c r="C133" s="88" t="s">
        <v>2039</v>
      </c>
      <c r="D133" s="87" t="s">
        <v>2117</v>
      </c>
      <c r="E133" s="87"/>
      <c r="F133" s="87" t="s">
        <v>400</v>
      </c>
      <c r="G133" s="97">
        <v>44074</v>
      </c>
      <c r="H133" s="87" t="s">
        <v>124</v>
      </c>
      <c r="I133" s="90">
        <v>8.6100000000344714</v>
      </c>
      <c r="J133" s="88" t="s">
        <v>470</v>
      </c>
      <c r="K133" s="88" t="s">
        <v>126</v>
      </c>
      <c r="L133" s="89">
        <v>2.35E-2</v>
      </c>
      <c r="M133" s="89">
        <v>4.0600000000253995E-2</v>
      </c>
      <c r="N133" s="90">
        <v>58462.393256999996</v>
      </c>
      <c r="O133" s="98">
        <v>94.28</v>
      </c>
      <c r="P133" s="90">
        <v>55.118342310000003</v>
      </c>
      <c r="Q133" s="91">
        <f t="shared" si="1"/>
        <v>9.8919614906212532E-3</v>
      </c>
      <c r="R133" s="91">
        <f>P133/'סכום נכסי הקרן'!$C$42</f>
        <v>5.7023542453275746E-4</v>
      </c>
    </row>
    <row r="134" spans="2:18">
      <c r="B134" s="86" t="s">
        <v>2277</v>
      </c>
      <c r="C134" s="88" t="s">
        <v>2039</v>
      </c>
      <c r="D134" s="87" t="s">
        <v>2118</v>
      </c>
      <c r="E134" s="87"/>
      <c r="F134" s="87" t="s">
        <v>400</v>
      </c>
      <c r="G134" s="97">
        <v>44189</v>
      </c>
      <c r="H134" s="87" t="s">
        <v>124</v>
      </c>
      <c r="I134" s="90">
        <v>8.4999999994866808</v>
      </c>
      <c r="J134" s="88" t="s">
        <v>470</v>
      </c>
      <c r="K134" s="88" t="s">
        <v>126</v>
      </c>
      <c r="L134" s="89">
        <v>2.4700000000000003E-2</v>
      </c>
      <c r="M134" s="89">
        <v>4.3299999997140085E-2</v>
      </c>
      <c r="N134" s="90">
        <v>7309.5694919999987</v>
      </c>
      <c r="O134" s="98">
        <v>93.28</v>
      </c>
      <c r="P134" s="90">
        <v>6.8183669149999995</v>
      </c>
      <c r="Q134" s="91">
        <f t="shared" si="1"/>
        <v>1.2236765498636788E-3</v>
      </c>
      <c r="R134" s="91">
        <f>P134/'סכום נכסי הקרן'!$C$42</f>
        <v>7.0540480526928455E-5</v>
      </c>
    </row>
    <row r="135" spans="2:18">
      <c r="B135" s="86" t="s">
        <v>2277</v>
      </c>
      <c r="C135" s="88" t="s">
        <v>2039</v>
      </c>
      <c r="D135" s="87" t="s">
        <v>2119</v>
      </c>
      <c r="E135" s="87"/>
      <c r="F135" s="87" t="s">
        <v>400</v>
      </c>
      <c r="G135" s="97">
        <v>44322</v>
      </c>
      <c r="H135" s="87" t="s">
        <v>124</v>
      </c>
      <c r="I135" s="90">
        <v>8.3300000001114132</v>
      </c>
      <c r="J135" s="88" t="s">
        <v>470</v>
      </c>
      <c r="K135" s="88" t="s">
        <v>126</v>
      </c>
      <c r="L135" s="89">
        <v>2.5600000000000001E-2</v>
      </c>
      <c r="M135" s="89">
        <v>4.8800000000532126E-2</v>
      </c>
      <c r="N135" s="90">
        <v>33633.713281999997</v>
      </c>
      <c r="O135" s="98">
        <v>89.4</v>
      </c>
      <c r="P135" s="90">
        <v>30.068539404999999</v>
      </c>
      <c r="Q135" s="91">
        <f t="shared" si="1"/>
        <v>5.3963312648378468E-3</v>
      </c>
      <c r="R135" s="91">
        <f>P135/'סכום נכסי הקרן'!$C$42</f>
        <v>3.1107877367312134E-4</v>
      </c>
    </row>
    <row r="136" spans="2:18">
      <c r="B136" s="86" t="s">
        <v>2277</v>
      </c>
      <c r="C136" s="88" t="s">
        <v>2039</v>
      </c>
      <c r="D136" s="87" t="s">
        <v>2120</v>
      </c>
      <c r="E136" s="87"/>
      <c r="F136" s="87" t="s">
        <v>400</v>
      </c>
      <c r="G136" s="97">
        <v>44418</v>
      </c>
      <c r="H136" s="87" t="s">
        <v>124</v>
      </c>
      <c r="I136" s="90">
        <v>8.4599999999490176</v>
      </c>
      <c r="J136" s="88" t="s">
        <v>470</v>
      </c>
      <c r="K136" s="88" t="s">
        <v>126</v>
      </c>
      <c r="L136" s="89">
        <v>2.2700000000000001E-2</v>
      </c>
      <c r="M136" s="89">
        <v>4.679999999966012E-2</v>
      </c>
      <c r="N136" s="90">
        <v>33567.212821000001</v>
      </c>
      <c r="O136" s="98">
        <v>87.65</v>
      </c>
      <c r="P136" s="90">
        <v>29.421659375000001</v>
      </c>
      <c r="Q136" s="91">
        <f t="shared" si="1"/>
        <v>5.2802372010900154E-3</v>
      </c>
      <c r="R136" s="91">
        <f>P136/'סכום נכסי הקרן'!$C$42</f>
        <v>3.0438637522517512E-4</v>
      </c>
    </row>
    <row r="137" spans="2:18">
      <c r="B137" s="86" t="s">
        <v>2277</v>
      </c>
      <c r="C137" s="88" t="s">
        <v>2039</v>
      </c>
      <c r="D137" s="87" t="s">
        <v>2121</v>
      </c>
      <c r="E137" s="87"/>
      <c r="F137" s="87" t="s">
        <v>400</v>
      </c>
      <c r="G137" s="97">
        <v>44530</v>
      </c>
      <c r="H137" s="87" t="s">
        <v>124</v>
      </c>
      <c r="I137" s="90">
        <v>8.4999999999330278</v>
      </c>
      <c r="J137" s="88" t="s">
        <v>470</v>
      </c>
      <c r="K137" s="88" t="s">
        <v>126</v>
      </c>
      <c r="L137" s="89">
        <v>1.7899999999999999E-2</v>
      </c>
      <c r="M137" s="89">
        <v>4.9799999999455294E-2</v>
      </c>
      <c r="N137" s="90">
        <v>27726.438295999997</v>
      </c>
      <c r="O137" s="98">
        <v>80.78</v>
      </c>
      <c r="P137" s="90">
        <v>22.397417488999999</v>
      </c>
      <c r="Q137" s="91">
        <f t="shared" si="1"/>
        <v>4.019612746052394E-3</v>
      </c>
      <c r="R137" s="91">
        <f>P137/'סכום נכסי הקרן'!$C$42</f>
        <v>2.3171598301061677E-4</v>
      </c>
    </row>
    <row r="138" spans="2:18">
      <c r="B138" s="86" t="s">
        <v>2277</v>
      </c>
      <c r="C138" s="88" t="s">
        <v>2039</v>
      </c>
      <c r="D138" s="87" t="s">
        <v>2122</v>
      </c>
      <c r="E138" s="87"/>
      <c r="F138" s="87" t="s">
        <v>400</v>
      </c>
      <c r="G138" s="97">
        <v>44612</v>
      </c>
      <c r="H138" s="87" t="s">
        <v>124</v>
      </c>
      <c r="I138" s="90">
        <v>8.2900000001182583</v>
      </c>
      <c r="J138" s="88" t="s">
        <v>470</v>
      </c>
      <c r="K138" s="88" t="s">
        <v>126</v>
      </c>
      <c r="L138" s="89">
        <v>2.3599999999999999E-2</v>
      </c>
      <c r="M138" s="89">
        <v>5.2300000000517377E-2</v>
      </c>
      <c r="N138" s="90">
        <v>32422.900329</v>
      </c>
      <c r="O138" s="98">
        <v>83.46</v>
      </c>
      <c r="P138" s="90">
        <v>27.060153819999996</v>
      </c>
      <c r="Q138" s="91">
        <f t="shared" si="1"/>
        <v>4.8564232576559785E-3</v>
      </c>
      <c r="R138" s="91">
        <f>P138/'סכום נכסי הקרן'!$C$42</f>
        <v>2.799550504382615E-4</v>
      </c>
    </row>
    <row r="139" spans="2:18">
      <c r="B139" s="86" t="s">
        <v>2277</v>
      </c>
      <c r="C139" s="88" t="s">
        <v>2039</v>
      </c>
      <c r="D139" s="87" t="s">
        <v>2123</v>
      </c>
      <c r="E139" s="87"/>
      <c r="F139" s="87" t="s">
        <v>400</v>
      </c>
      <c r="G139" s="97">
        <v>44662</v>
      </c>
      <c r="H139" s="87" t="s">
        <v>124</v>
      </c>
      <c r="I139" s="90">
        <v>8.3600000000470835</v>
      </c>
      <c r="J139" s="88" t="s">
        <v>470</v>
      </c>
      <c r="K139" s="88" t="s">
        <v>126</v>
      </c>
      <c r="L139" s="89">
        <v>2.4E-2</v>
      </c>
      <c r="M139" s="89">
        <v>4.9400000000292682E-2</v>
      </c>
      <c r="N139" s="90">
        <v>36919.742292000003</v>
      </c>
      <c r="O139" s="98">
        <v>85.14</v>
      </c>
      <c r="P139" s="90">
        <v>31.433471281999999</v>
      </c>
      <c r="Q139" s="91">
        <f t="shared" ref="Q139:Q202" si="2">IFERROR(P139/$P$10,0)</f>
        <v>5.6412924338198056E-3</v>
      </c>
      <c r="R139" s="91">
        <f>P139/'סכום נכסי הקרן'!$C$42</f>
        <v>3.2519988972486765E-4</v>
      </c>
    </row>
    <row r="140" spans="2:18">
      <c r="B140" s="86" t="s">
        <v>2278</v>
      </c>
      <c r="C140" s="88" t="s">
        <v>2038</v>
      </c>
      <c r="D140" s="87">
        <v>7490</v>
      </c>
      <c r="E140" s="87"/>
      <c r="F140" s="87" t="s">
        <v>2116</v>
      </c>
      <c r="G140" s="97">
        <v>43899</v>
      </c>
      <c r="H140" s="87" t="s">
        <v>2037</v>
      </c>
      <c r="I140" s="90">
        <v>3.4400000000151096</v>
      </c>
      <c r="J140" s="88" t="s">
        <v>122</v>
      </c>
      <c r="K140" s="88" t="s">
        <v>126</v>
      </c>
      <c r="L140" s="89">
        <v>2.3889999999999998E-2</v>
      </c>
      <c r="M140" s="89">
        <v>5.3000000001133155E-2</v>
      </c>
      <c r="N140" s="90">
        <v>8705.0600149999991</v>
      </c>
      <c r="O140" s="98">
        <v>91.24</v>
      </c>
      <c r="P140" s="90">
        <v>7.9424966269999997</v>
      </c>
      <c r="Q140" s="91">
        <f t="shared" si="2"/>
        <v>1.4254215108972714E-3</v>
      </c>
      <c r="R140" s="91">
        <f>P140/'סכום נכסי הקרן'!$C$42</f>
        <v>8.2170340146924835E-5</v>
      </c>
    </row>
    <row r="141" spans="2:18">
      <c r="B141" s="86" t="s">
        <v>2278</v>
      </c>
      <c r="C141" s="88" t="s">
        <v>2038</v>
      </c>
      <c r="D141" s="87">
        <v>7491</v>
      </c>
      <c r="E141" s="87"/>
      <c r="F141" s="87" t="s">
        <v>2116</v>
      </c>
      <c r="G141" s="97">
        <v>43899</v>
      </c>
      <c r="H141" s="87" t="s">
        <v>2037</v>
      </c>
      <c r="I141" s="90">
        <v>3.5999999999751022</v>
      </c>
      <c r="J141" s="88" t="s">
        <v>122</v>
      </c>
      <c r="K141" s="88" t="s">
        <v>126</v>
      </c>
      <c r="L141" s="89">
        <v>1.2969999999999999E-2</v>
      </c>
      <c r="M141" s="89">
        <v>2.279999999980082E-2</v>
      </c>
      <c r="N141" s="90">
        <v>53374.020068999991</v>
      </c>
      <c r="O141" s="98">
        <v>105.35</v>
      </c>
      <c r="P141" s="90">
        <v>56.229526479</v>
      </c>
      <c r="Q141" s="91">
        <f t="shared" si="2"/>
        <v>1.009138314497572E-2</v>
      </c>
      <c r="R141" s="91">
        <f>P141/'סכום נכסי הקרן'!$C$42</f>
        <v>5.8173135401445441E-4</v>
      </c>
    </row>
    <row r="142" spans="2:18">
      <c r="B142" s="86" t="s">
        <v>2279</v>
      </c>
      <c r="C142" s="88" t="s">
        <v>2039</v>
      </c>
      <c r="D142" s="87" t="s">
        <v>2124</v>
      </c>
      <c r="E142" s="87"/>
      <c r="F142" s="87" t="s">
        <v>400</v>
      </c>
      <c r="G142" s="97">
        <v>43924</v>
      </c>
      <c r="H142" s="87" t="s">
        <v>124</v>
      </c>
      <c r="I142" s="90">
        <v>8.1600000000752928</v>
      </c>
      <c r="J142" s="88" t="s">
        <v>470</v>
      </c>
      <c r="K142" s="88" t="s">
        <v>126</v>
      </c>
      <c r="L142" s="89">
        <v>3.1400000000000004E-2</v>
      </c>
      <c r="M142" s="89">
        <v>3.1999999999764717E-2</v>
      </c>
      <c r="N142" s="90">
        <v>8025.1002850000004</v>
      </c>
      <c r="O142" s="98">
        <v>105.92</v>
      </c>
      <c r="P142" s="90">
        <v>8.5001860209999993</v>
      </c>
      <c r="Q142" s="91">
        <f t="shared" si="2"/>
        <v>1.5255087373626257E-3</v>
      </c>
      <c r="R142" s="91">
        <f>P142/'סכום נכסי הקרן'!$C$42</f>
        <v>8.7940002930983366E-5</v>
      </c>
    </row>
    <row r="143" spans="2:18">
      <c r="B143" s="86" t="s">
        <v>2279</v>
      </c>
      <c r="C143" s="88" t="s">
        <v>2039</v>
      </c>
      <c r="D143" s="87" t="s">
        <v>2125</v>
      </c>
      <c r="E143" s="87"/>
      <c r="F143" s="87" t="s">
        <v>400</v>
      </c>
      <c r="G143" s="97">
        <v>44015</v>
      </c>
      <c r="H143" s="87" t="s">
        <v>124</v>
      </c>
      <c r="I143" s="90">
        <v>7.7599999997146787</v>
      </c>
      <c r="J143" s="88" t="s">
        <v>470</v>
      </c>
      <c r="K143" s="88" t="s">
        <v>126</v>
      </c>
      <c r="L143" s="89">
        <v>3.1E-2</v>
      </c>
      <c r="M143" s="89">
        <v>4.8499999998622034E-2</v>
      </c>
      <c r="N143" s="90">
        <v>6615.7391420000004</v>
      </c>
      <c r="O143" s="98">
        <v>93.24</v>
      </c>
      <c r="P143" s="90">
        <v>6.1685153010000011</v>
      </c>
      <c r="Q143" s="91">
        <f t="shared" si="2"/>
        <v>1.1070491828040607E-3</v>
      </c>
      <c r="R143" s="91">
        <f>P143/'סכום נכסי הקרן'!$C$42</f>
        <v>6.3817339092296535E-5</v>
      </c>
    </row>
    <row r="144" spans="2:18">
      <c r="B144" s="86" t="s">
        <v>2279</v>
      </c>
      <c r="C144" s="88" t="s">
        <v>2039</v>
      </c>
      <c r="D144" s="87" t="s">
        <v>2126</v>
      </c>
      <c r="E144" s="87"/>
      <c r="F144" s="87" t="s">
        <v>400</v>
      </c>
      <c r="G144" s="97">
        <v>44108</v>
      </c>
      <c r="H144" s="87" t="s">
        <v>124</v>
      </c>
      <c r="I144" s="90">
        <v>7.5799999998563869</v>
      </c>
      <c r="J144" s="88" t="s">
        <v>470</v>
      </c>
      <c r="K144" s="88" t="s">
        <v>126</v>
      </c>
      <c r="L144" s="89">
        <v>3.1E-2</v>
      </c>
      <c r="M144" s="89">
        <v>5.5899999998648343E-2</v>
      </c>
      <c r="N144" s="90">
        <v>10730.760315999998</v>
      </c>
      <c r="O144" s="98">
        <v>88.25</v>
      </c>
      <c r="P144" s="90">
        <v>9.4698966920000007</v>
      </c>
      <c r="Q144" s="91">
        <f t="shared" si="2"/>
        <v>1.6995404700411354E-3</v>
      </c>
      <c r="R144" s="91">
        <f>P144/'סכום נכסי הקרן'!$C$42</f>
        <v>9.7972296228949766E-5</v>
      </c>
    </row>
    <row r="145" spans="2:18">
      <c r="B145" s="86" t="s">
        <v>2279</v>
      </c>
      <c r="C145" s="88" t="s">
        <v>2039</v>
      </c>
      <c r="D145" s="87" t="s">
        <v>2127</v>
      </c>
      <c r="E145" s="87"/>
      <c r="F145" s="87" t="s">
        <v>400</v>
      </c>
      <c r="G145" s="97">
        <v>44200</v>
      </c>
      <c r="H145" s="87" t="s">
        <v>124</v>
      </c>
      <c r="I145" s="90">
        <v>7.440000000093586</v>
      </c>
      <c r="J145" s="88" t="s">
        <v>470</v>
      </c>
      <c r="K145" s="88" t="s">
        <v>126</v>
      </c>
      <c r="L145" s="89">
        <v>3.1E-2</v>
      </c>
      <c r="M145" s="89">
        <v>6.2100000000446666E-2</v>
      </c>
      <c r="N145" s="90">
        <v>5567.2628520000007</v>
      </c>
      <c r="O145" s="98">
        <v>84.45</v>
      </c>
      <c r="P145" s="90">
        <v>4.7015538989999994</v>
      </c>
      <c r="Q145" s="91">
        <f t="shared" si="2"/>
        <v>8.4377701080735207E-4</v>
      </c>
      <c r="R145" s="91">
        <f>P145/'סכום נכסי הקרן'!$C$42</f>
        <v>4.8640660643988539E-5</v>
      </c>
    </row>
    <row r="146" spans="2:18">
      <c r="B146" s="86" t="s">
        <v>2279</v>
      </c>
      <c r="C146" s="88" t="s">
        <v>2039</v>
      </c>
      <c r="D146" s="87" t="s">
        <v>2128</v>
      </c>
      <c r="E146" s="87"/>
      <c r="F146" s="87" t="s">
        <v>400</v>
      </c>
      <c r="G146" s="97">
        <v>44290</v>
      </c>
      <c r="H146" s="87" t="s">
        <v>124</v>
      </c>
      <c r="I146" s="90">
        <v>7.3399999997900052</v>
      </c>
      <c r="J146" s="88" t="s">
        <v>470</v>
      </c>
      <c r="K146" s="88" t="s">
        <v>126</v>
      </c>
      <c r="L146" s="89">
        <v>3.1E-2</v>
      </c>
      <c r="M146" s="89">
        <v>6.6299999997854395E-2</v>
      </c>
      <c r="N146" s="90">
        <v>10693.307720999999</v>
      </c>
      <c r="O146" s="98">
        <v>81.94</v>
      </c>
      <c r="P146" s="90">
        <v>8.7620966759999988</v>
      </c>
      <c r="Q146" s="91">
        <f t="shared" si="2"/>
        <v>1.5725132372198963E-3</v>
      </c>
      <c r="R146" s="91">
        <f>P146/'סכום נכסי הקרן'!$C$42</f>
        <v>9.0649640544966561E-5</v>
      </c>
    </row>
    <row r="147" spans="2:18">
      <c r="B147" s="86" t="s">
        <v>2279</v>
      </c>
      <c r="C147" s="88" t="s">
        <v>2039</v>
      </c>
      <c r="D147" s="87" t="s">
        <v>2129</v>
      </c>
      <c r="E147" s="87"/>
      <c r="F147" s="87" t="s">
        <v>400</v>
      </c>
      <c r="G147" s="97">
        <v>44496</v>
      </c>
      <c r="H147" s="87" t="s">
        <v>124</v>
      </c>
      <c r="I147" s="90">
        <v>6.6499999996478953</v>
      </c>
      <c r="J147" s="88" t="s">
        <v>470</v>
      </c>
      <c r="K147" s="88" t="s">
        <v>126</v>
      </c>
      <c r="L147" s="89">
        <v>3.1E-2</v>
      </c>
      <c r="M147" s="89">
        <v>9.8199999995262605E-2</v>
      </c>
      <c r="N147" s="90">
        <v>11978.792146999998</v>
      </c>
      <c r="O147" s="98">
        <v>65.2</v>
      </c>
      <c r="P147" s="90">
        <v>7.8101721350000002</v>
      </c>
      <c r="Q147" s="91">
        <f t="shared" si="2"/>
        <v>1.4016735401805877E-3</v>
      </c>
      <c r="R147" s="91">
        <f>P147/'סכום נכסי הקרן'!$C$42</f>
        <v>8.0801356434618746E-5</v>
      </c>
    </row>
    <row r="148" spans="2:18">
      <c r="B148" s="86" t="s">
        <v>2279</v>
      </c>
      <c r="C148" s="88" t="s">
        <v>2039</v>
      </c>
      <c r="D148" s="87" t="s">
        <v>2130</v>
      </c>
      <c r="E148" s="87"/>
      <c r="F148" s="87" t="s">
        <v>400</v>
      </c>
      <c r="G148" s="97">
        <v>44615</v>
      </c>
      <c r="H148" s="87" t="s">
        <v>124</v>
      </c>
      <c r="I148" s="90">
        <v>6.9599999996800044</v>
      </c>
      <c r="J148" s="88" t="s">
        <v>470</v>
      </c>
      <c r="K148" s="88" t="s">
        <v>126</v>
      </c>
      <c r="L148" s="89">
        <v>3.1E-2</v>
      </c>
      <c r="M148" s="89">
        <v>8.2899999996694007E-2</v>
      </c>
      <c r="N148" s="90">
        <v>14541.160494</v>
      </c>
      <c r="O148" s="98">
        <v>71.349999999999994</v>
      </c>
      <c r="P148" s="90">
        <v>10.375117967</v>
      </c>
      <c r="Q148" s="91">
        <f t="shared" si="2"/>
        <v>1.8619984398840798E-3</v>
      </c>
      <c r="R148" s="91">
        <f>P148/'סכום נכסי הקרן'!$C$42</f>
        <v>1.0733740440187929E-4</v>
      </c>
    </row>
    <row r="149" spans="2:18">
      <c r="B149" s="86" t="s">
        <v>2279</v>
      </c>
      <c r="C149" s="88" t="s">
        <v>2039</v>
      </c>
      <c r="D149" s="87" t="s">
        <v>2131</v>
      </c>
      <c r="E149" s="87"/>
      <c r="F149" s="87" t="s">
        <v>400</v>
      </c>
      <c r="G149" s="97">
        <v>44753</v>
      </c>
      <c r="H149" s="87" t="s">
        <v>124</v>
      </c>
      <c r="I149" s="90">
        <v>7.8099999998066725</v>
      </c>
      <c r="J149" s="88" t="s">
        <v>470</v>
      </c>
      <c r="K149" s="88" t="s">
        <v>126</v>
      </c>
      <c r="L149" s="89">
        <v>3.2599999999999997E-2</v>
      </c>
      <c r="M149" s="89">
        <v>4.4899999998736527E-2</v>
      </c>
      <c r="N149" s="90">
        <v>21465.523097000001</v>
      </c>
      <c r="O149" s="98">
        <v>91.81</v>
      </c>
      <c r="P149" s="90">
        <v>19.707497701000001</v>
      </c>
      <c r="Q149" s="91">
        <f t="shared" si="2"/>
        <v>3.5368590593376809E-3</v>
      </c>
      <c r="R149" s="91">
        <f>P149/'סכום נכסי הקרן'!$C$42</f>
        <v>2.0388699745001594E-4</v>
      </c>
    </row>
    <row r="150" spans="2:18">
      <c r="B150" s="86" t="s">
        <v>2279</v>
      </c>
      <c r="C150" s="88" t="s">
        <v>2039</v>
      </c>
      <c r="D150" s="87" t="s">
        <v>2132</v>
      </c>
      <c r="E150" s="87"/>
      <c r="F150" s="87" t="s">
        <v>400</v>
      </c>
      <c r="G150" s="97">
        <v>44959</v>
      </c>
      <c r="H150" s="87" t="s">
        <v>124</v>
      </c>
      <c r="I150" s="90">
        <v>7.5999999996813381</v>
      </c>
      <c r="J150" s="88" t="s">
        <v>470</v>
      </c>
      <c r="K150" s="88" t="s">
        <v>126</v>
      </c>
      <c r="L150" s="89">
        <v>3.8100000000000002E-2</v>
      </c>
      <c r="M150" s="89">
        <v>4.9699999997769362E-2</v>
      </c>
      <c r="N150" s="90">
        <v>10386.543208999999</v>
      </c>
      <c r="O150" s="98">
        <v>90.64</v>
      </c>
      <c r="P150" s="90">
        <v>9.4143621299999989</v>
      </c>
      <c r="Q150" s="91">
        <f t="shared" si="2"/>
        <v>1.689573810564824E-3</v>
      </c>
      <c r="R150" s="91">
        <f>P150/'סכום נכסי הקרן'!$C$42</f>
        <v>9.7397754738565241E-5</v>
      </c>
    </row>
    <row r="151" spans="2:18">
      <c r="B151" s="86" t="s">
        <v>2279</v>
      </c>
      <c r="C151" s="88" t="s">
        <v>2039</v>
      </c>
      <c r="D151" s="87" t="s">
        <v>2133</v>
      </c>
      <c r="E151" s="87"/>
      <c r="F151" s="87" t="s">
        <v>400</v>
      </c>
      <c r="G151" s="97">
        <v>43011</v>
      </c>
      <c r="H151" s="87" t="s">
        <v>124</v>
      </c>
      <c r="I151" s="90">
        <v>7.819999999590693</v>
      </c>
      <c r="J151" s="88" t="s">
        <v>470</v>
      </c>
      <c r="K151" s="88" t="s">
        <v>126</v>
      </c>
      <c r="L151" s="89">
        <v>3.9E-2</v>
      </c>
      <c r="M151" s="89">
        <v>3.9799999998447452E-2</v>
      </c>
      <c r="N151" s="90">
        <v>6605.5683640000007</v>
      </c>
      <c r="O151" s="98">
        <v>107.26</v>
      </c>
      <c r="P151" s="90">
        <v>7.0851327449999992</v>
      </c>
      <c r="Q151" s="91">
        <f t="shared" si="2"/>
        <v>1.2715523967556644E-3</v>
      </c>
      <c r="R151" s="91">
        <f>P151/'סכום נכסי הקרן'!$C$42</f>
        <v>7.3300348112664691E-5</v>
      </c>
    </row>
    <row r="152" spans="2:18">
      <c r="B152" s="86" t="s">
        <v>2279</v>
      </c>
      <c r="C152" s="88" t="s">
        <v>2039</v>
      </c>
      <c r="D152" s="87" t="s">
        <v>2134</v>
      </c>
      <c r="E152" s="87"/>
      <c r="F152" s="87" t="s">
        <v>400</v>
      </c>
      <c r="G152" s="97">
        <v>43104</v>
      </c>
      <c r="H152" s="87" t="s">
        <v>124</v>
      </c>
      <c r="I152" s="90">
        <v>7.5100000001502938</v>
      </c>
      <c r="J152" s="88" t="s">
        <v>470</v>
      </c>
      <c r="K152" s="88" t="s">
        <v>126</v>
      </c>
      <c r="L152" s="89">
        <v>3.8199999999999998E-2</v>
      </c>
      <c r="M152" s="89">
        <v>5.3400000000707264E-2</v>
      </c>
      <c r="N152" s="90">
        <v>11737.377931999999</v>
      </c>
      <c r="O152" s="98">
        <v>96.37</v>
      </c>
      <c r="P152" s="90">
        <v>11.31131143</v>
      </c>
      <c r="Q152" s="91">
        <f t="shared" si="2"/>
        <v>2.0300149167164607E-3</v>
      </c>
      <c r="R152" s="91">
        <f>P152/'סכום נכסי הקרן'!$C$42</f>
        <v>1.1702294018624816E-4</v>
      </c>
    </row>
    <row r="153" spans="2:18">
      <c r="B153" s="86" t="s">
        <v>2279</v>
      </c>
      <c r="C153" s="88" t="s">
        <v>2039</v>
      </c>
      <c r="D153" s="87" t="s">
        <v>2135</v>
      </c>
      <c r="E153" s="87"/>
      <c r="F153" s="87" t="s">
        <v>400</v>
      </c>
      <c r="G153" s="97">
        <v>43194</v>
      </c>
      <c r="H153" s="87" t="s">
        <v>124</v>
      </c>
      <c r="I153" s="90">
        <v>7.8199999997155665</v>
      </c>
      <c r="J153" s="88" t="s">
        <v>470</v>
      </c>
      <c r="K153" s="88" t="s">
        <v>126</v>
      </c>
      <c r="L153" s="89">
        <v>3.7900000000000003E-2</v>
      </c>
      <c r="M153" s="89">
        <v>4.0599999998453082E-2</v>
      </c>
      <c r="N153" s="90">
        <v>7572.9265370000003</v>
      </c>
      <c r="O153" s="98">
        <v>105.85</v>
      </c>
      <c r="P153" s="90">
        <v>8.0159434540000003</v>
      </c>
      <c r="Q153" s="91">
        <f t="shared" si="2"/>
        <v>1.4386028431696773E-3</v>
      </c>
      <c r="R153" s="91">
        <f>P153/'סכום נכסי הקרן'!$C$42</f>
        <v>8.2930195774283402E-5</v>
      </c>
    </row>
    <row r="154" spans="2:18">
      <c r="B154" s="86" t="s">
        <v>2279</v>
      </c>
      <c r="C154" s="88" t="s">
        <v>2039</v>
      </c>
      <c r="D154" s="87" t="s">
        <v>2136</v>
      </c>
      <c r="E154" s="87"/>
      <c r="F154" s="87" t="s">
        <v>400</v>
      </c>
      <c r="G154" s="97">
        <v>43285</v>
      </c>
      <c r="H154" s="87" t="s">
        <v>124</v>
      </c>
      <c r="I154" s="90">
        <v>7.7900000000409593</v>
      </c>
      <c r="J154" s="88" t="s">
        <v>470</v>
      </c>
      <c r="K154" s="88" t="s">
        <v>126</v>
      </c>
      <c r="L154" s="89">
        <v>4.0099999999999997E-2</v>
      </c>
      <c r="M154" s="89">
        <v>4.0800000000819188E-2</v>
      </c>
      <c r="N154" s="90">
        <v>10102.797182</v>
      </c>
      <c r="O154" s="98">
        <v>106.33</v>
      </c>
      <c r="P154" s="90">
        <v>10.742304964000001</v>
      </c>
      <c r="Q154" s="91">
        <f t="shared" si="2"/>
        <v>1.9278966414982071E-3</v>
      </c>
      <c r="R154" s="91">
        <f>P154/'סכום נכסי הקרן'!$C$42</f>
        <v>1.1113619486512615E-4</v>
      </c>
    </row>
    <row r="155" spans="2:18">
      <c r="B155" s="86" t="s">
        <v>2279</v>
      </c>
      <c r="C155" s="88" t="s">
        <v>2039</v>
      </c>
      <c r="D155" s="87" t="s">
        <v>2137</v>
      </c>
      <c r="E155" s="87"/>
      <c r="F155" s="87" t="s">
        <v>400</v>
      </c>
      <c r="G155" s="97">
        <v>43377</v>
      </c>
      <c r="H155" s="87" t="s">
        <v>124</v>
      </c>
      <c r="I155" s="90">
        <v>7.7300000000119162</v>
      </c>
      <c r="J155" s="88" t="s">
        <v>470</v>
      </c>
      <c r="K155" s="88" t="s">
        <v>126</v>
      </c>
      <c r="L155" s="89">
        <v>3.9699999999999999E-2</v>
      </c>
      <c r="M155" s="89">
        <v>4.3200000000000002E-2</v>
      </c>
      <c r="N155" s="90">
        <v>20198.756465999999</v>
      </c>
      <c r="O155" s="98">
        <v>103.88</v>
      </c>
      <c r="P155" s="90">
        <v>20.982467574999998</v>
      </c>
      <c r="Q155" s="91">
        <f t="shared" si="2"/>
        <v>3.7656749555846558E-3</v>
      </c>
      <c r="R155" s="91">
        <f>P155/'סכום נכסי הקרן'!$C$42</f>
        <v>2.1707739754002302E-4</v>
      </c>
    </row>
    <row r="156" spans="2:18">
      <c r="B156" s="86" t="s">
        <v>2279</v>
      </c>
      <c r="C156" s="88" t="s">
        <v>2039</v>
      </c>
      <c r="D156" s="87" t="s">
        <v>2138</v>
      </c>
      <c r="E156" s="87"/>
      <c r="F156" s="87" t="s">
        <v>400</v>
      </c>
      <c r="G156" s="97">
        <v>43469</v>
      </c>
      <c r="H156" s="87" t="s">
        <v>124</v>
      </c>
      <c r="I156" s="90">
        <v>7.8600000000531267</v>
      </c>
      <c r="J156" s="88" t="s">
        <v>470</v>
      </c>
      <c r="K156" s="88" t="s">
        <v>126</v>
      </c>
      <c r="L156" s="89">
        <v>4.1700000000000001E-2</v>
      </c>
      <c r="M156" s="89">
        <v>3.6500000000379479E-2</v>
      </c>
      <c r="N156" s="90">
        <v>14268.529995999999</v>
      </c>
      <c r="O156" s="98">
        <v>110.81</v>
      </c>
      <c r="P156" s="90">
        <v>15.810958555999999</v>
      </c>
      <c r="Q156" s="91">
        <f t="shared" si="2"/>
        <v>2.837556185672606E-3</v>
      </c>
      <c r="R156" s="91">
        <f>P156/'סכום נכסי הקרן'!$C$42</f>
        <v>1.6357474275518523E-4</v>
      </c>
    </row>
    <row r="157" spans="2:18">
      <c r="B157" s="86" t="s">
        <v>2279</v>
      </c>
      <c r="C157" s="88" t="s">
        <v>2039</v>
      </c>
      <c r="D157" s="87" t="s">
        <v>2139</v>
      </c>
      <c r="E157" s="87"/>
      <c r="F157" s="87" t="s">
        <v>400</v>
      </c>
      <c r="G157" s="97">
        <v>43559</v>
      </c>
      <c r="H157" s="87" t="s">
        <v>124</v>
      </c>
      <c r="I157" s="90">
        <v>7.8600000000801051</v>
      </c>
      <c r="J157" s="88" t="s">
        <v>470</v>
      </c>
      <c r="K157" s="88" t="s">
        <v>126</v>
      </c>
      <c r="L157" s="89">
        <v>3.7200000000000004E-2</v>
      </c>
      <c r="M157" s="89">
        <v>3.9800000000597982E-2</v>
      </c>
      <c r="N157" s="90">
        <v>33880.822085</v>
      </c>
      <c r="O157" s="98">
        <v>104.64</v>
      </c>
      <c r="P157" s="90">
        <v>35.452893805999999</v>
      </c>
      <c r="Q157" s="91">
        <f t="shared" si="2"/>
        <v>6.3626489034741933E-3</v>
      </c>
      <c r="R157" s="91">
        <f>P157/'סכום נכסי הקרן'!$C$42</f>
        <v>3.6678345362195952E-4</v>
      </c>
    </row>
    <row r="158" spans="2:18">
      <c r="B158" s="86" t="s">
        <v>2279</v>
      </c>
      <c r="C158" s="88" t="s">
        <v>2039</v>
      </c>
      <c r="D158" s="87" t="s">
        <v>2140</v>
      </c>
      <c r="E158" s="87"/>
      <c r="F158" s="87" t="s">
        <v>400</v>
      </c>
      <c r="G158" s="97">
        <v>43742</v>
      </c>
      <c r="H158" s="87" t="s">
        <v>124</v>
      </c>
      <c r="I158" s="90">
        <v>7.570000000111869</v>
      </c>
      <c r="J158" s="88" t="s">
        <v>470</v>
      </c>
      <c r="K158" s="88" t="s">
        <v>126</v>
      </c>
      <c r="L158" s="89">
        <v>3.1E-2</v>
      </c>
      <c r="M158" s="89">
        <v>5.6400000000639251E-2</v>
      </c>
      <c r="N158" s="90">
        <v>39444.482427000003</v>
      </c>
      <c r="O158" s="98">
        <v>87.25</v>
      </c>
      <c r="P158" s="90">
        <v>34.415312494999995</v>
      </c>
      <c r="Q158" s="91">
        <f t="shared" si="2"/>
        <v>6.1764365839150435E-3</v>
      </c>
      <c r="R158" s="91">
        <f>P158/'סכום נכסי הקרן'!$C$42</f>
        <v>3.5604899401071687E-4</v>
      </c>
    </row>
    <row r="159" spans="2:18">
      <c r="B159" s="86" t="s">
        <v>2279</v>
      </c>
      <c r="C159" s="88" t="s">
        <v>2039</v>
      </c>
      <c r="D159" s="87" t="s">
        <v>2141</v>
      </c>
      <c r="E159" s="87"/>
      <c r="F159" s="87" t="s">
        <v>400</v>
      </c>
      <c r="G159" s="97">
        <v>42935</v>
      </c>
      <c r="H159" s="87" t="s">
        <v>124</v>
      </c>
      <c r="I159" s="90">
        <v>7.7999999999112184</v>
      </c>
      <c r="J159" s="88" t="s">
        <v>470</v>
      </c>
      <c r="K159" s="88" t="s">
        <v>126</v>
      </c>
      <c r="L159" s="89">
        <v>4.0800000000000003E-2</v>
      </c>
      <c r="M159" s="89">
        <v>3.9499999999556085E-2</v>
      </c>
      <c r="N159" s="90">
        <v>30940.678113000002</v>
      </c>
      <c r="O159" s="98">
        <v>109.21</v>
      </c>
      <c r="P159" s="90">
        <v>33.790312389999997</v>
      </c>
      <c r="Q159" s="91">
        <f t="shared" si="2"/>
        <v>6.0642692597324263E-3</v>
      </c>
      <c r="R159" s="91">
        <f>P159/'סכום נכסי הקרן'!$C$42</f>
        <v>3.4958295774636006E-4</v>
      </c>
    </row>
    <row r="160" spans="2:18">
      <c r="B160" s="86" t="s">
        <v>2260</v>
      </c>
      <c r="C160" s="88" t="s">
        <v>2039</v>
      </c>
      <c r="D160" s="87" t="s">
        <v>2142</v>
      </c>
      <c r="E160" s="87"/>
      <c r="F160" s="87" t="s">
        <v>2116</v>
      </c>
      <c r="G160" s="97">
        <v>40742</v>
      </c>
      <c r="H160" s="87" t="s">
        <v>2037</v>
      </c>
      <c r="I160" s="90">
        <v>5.46000000001085</v>
      </c>
      <c r="J160" s="88" t="s">
        <v>263</v>
      </c>
      <c r="K160" s="88" t="s">
        <v>126</v>
      </c>
      <c r="L160" s="89">
        <v>0.06</v>
      </c>
      <c r="M160" s="89">
        <v>1.7900000000045616E-2</v>
      </c>
      <c r="N160" s="90">
        <v>113889.60810799999</v>
      </c>
      <c r="O160" s="98">
        <v>142.44</v>
      </c>
      <c r="P160" s="90">
        <v>162.224351294</v>
      </c>
      <c r="Q160" s="91">
        <f t="shared" si="2"/>
        <v>2.9114029351897289E-2</v>
      </c>
      <c r="R160" s="91">
        <f>P160/'סכום נכסי הקרן'!$C$42</f>
        <v>1.6783173795287033E-3</v>
      </c>
    </row>
    <row r="161" spans="2:18">
      <c r="B161" s="86" t="s">
        <v>2260</v>
      </c>
      <c r="C161" s="88" t="s">
        <v>2039</v>
      </c>
      <c r="D161" s="87" t="s">
        <v>2143</v>
      </c>
      <c r="E161" s="87"/>
      <c r="F161" s="87" t="s">
        <v>2116</v>
      </c>
      <c r="G161" s="97">
        <v>42201</v>
      </c>
      <c r="H161" s="87" t="s">
        <v>2037</v>
      </c>
      <c r="I161" s="90">
        <v>4.9999999999999991</v>
      </c>
      <c r="J161" s="88" t="s">
        <v>263</v>
      </c>
      <c r="K161" s="88" t="s">
        <v>126</v>
      </c>
      <c r="L161" s="89">
        <v>4.2030000000000005E-2</v>
      </c>
      <c r="M161" s="89">
        <v>3.4199999999482339E-2</v>
      </c>
      <c r="N161" s="90">
        <v>8089.7696889999997</v>
      </c>
      <c r="O161" s="98">
        <v>114.62</v>
      </c>
      <c r="P161" s="90">
        <v>9.2724933440000008</v>
      </c>
      <c r="Q161" s="91">
        <f t="shared" si="2"/>
        <v>1.6641129474651993E-3</v>
      </c>
      <c r="R161" s="91">
        <f>P161/'סכום נכסי הקרן'!$C$42</f>
        <v>9.593002904105313E-5</v>
      </c>
    </row>
    <row r="162" spans="2:18">
      <c r="B162" s="86" t="s">
        <v>2280</v>
      </c>
      <c r="C162" s="88" t="s">
        <v>2039</v>
      </c>
      <c r="D162" s="87" t="s">
        <v>2144</v>
      </c>
      <c r="E162" s="87"/>
      <c r="F162" s="87" t="s">
        <v>2116</v>
      </c>
      <c r="G162" s="97">
        <v>42521</v>
      </c>
      <c r="H162" s="87" t="s">
        <v>2037</v>
      </c>
      <c r="I162" s="90">
        <v>1.6599999999734347</v>
      </c>
      <c r="J162" s="88" t="s">
        <v>122</v>
      </c>
      <c r="K162" s="88" t="s">
        <v>126</v>
      </c>
      <c r="L162" s="89">
        <v>2.3E-2</v>
      </c>
      <c r="M162" s="89">
        <v>3.9800000000531306E-2</v>
      </c>
      <c r="N162" s="90">
        <v>6976.1466179999998</v>
      </c>
      <c r="O162" s="98">
        <v>107.92</v>
      </c>
      <c r="P162" s="90">
        <v>7.5286573699999995</v>
      </c>
      <c r="Q162" s="91">
        <f t="shared" si="2"/>
        <v>1.3511507360157015E-3</v>
      </c>
      <c r="R162" s="91">
        <f>P162/'סכום נכסי הקרן'!$C$42</f>
        <v>7.7888901436804159E-5</v>
      </c>
    </row>
    <row r="163" spans="2:18">
      <c r="B163" s="86" t="s">
        <v>2281</v>
      </c>
      <c r="C163" s="88" t="s">
        <v>2039</v>
      </c>
      <c r="D163" s="87" t="s">
        <v>2145</v>
      </c>
      <c r="E163" s="87"/>
      <c r="F163" s="87" t="s">
        <v>400</v>
      </c>
      <c r="G163" s="97">
        <v>44592</v>
      </c>
      <c r="H163" s="87" t="s">
        <v>124</v>
      </c>
      <c r="I163" s="90">
        <v>11.769999999566961</v>
      </c>
      <c r="J163" s="88" t="s">
        <v>470</v>
      </c>
      <c r="K163" s="88" t="s">
        <v>126</v>
      </c>
      <c r="L163" s="89">
        <v>2.7473999999999998E-2</v>
      </c>
      <c r="M163" s="89">
        <v>4.4699999998412843E-2</v>
      </c>
      <c r="N163" s="90">
        <v>12546.940535</v>
      </c>
      <c r="O163" s="98">
        <v>81.349999999999994</v>
      </c>
      <c r="P163" s="90">
        <v>10.206936346000001</v>
      </c>
      <c r="Q163" s="91">
        <f t="shared" si="2"/>
        <v>1.8318152731080278E-3</v>
      </c>
      <c r="R163" s="91">
        <f>P163/'סכום נכסי הקרן'!$C$42</f>
        <v>1.0559745515757587E-4</v>
      </c>
    </row>
    <row r="164" spans="2:18">
      <c r="B164" s="86" t="s">
        <v>2281</v>
      </c>
      <c r="C164" s="88" t="s">
        <v>2039</v>
      </c>
      <c r="D164" s="87" t="s">
        <v>2146</v>
      </c>
      <c r="E164" s="87"/>
      <c r="F164" s="87" t="s">
        <v>400</v>
      </c>
      <c r="G164" s="97">
        <v>44837</v>
      </c>
      <c r="H164" s="87" t="s">
        <v>124</v>
      </c>
      <c r="I164" s="90">
        <v>11.680000000308688</v>
      </c>
      <c r="J164" s="88" t="s">
        <v>470</v>
      </c>
      <c r="K164" s="88" t="s">
        <v>126</v>
      </c>
      <c r="L164" s="89">
        <v>3.9636999999999999E-2</v>
      </c>
      <c r="M164" s="89">
        <v>3.8200000000632256E-2</v>
      </c>
      <c r="N164" s="90">
        <v>10953.414928000002</v>
      </c>
      <c r="O164" s="98">
        <v>98.19</v>
      </c>
      <c r="P164" s="90">
        <v>10.755158075999999</v>
      </c>
      <c r="Q164" s="91">
        <f t="shared" si="2"/>
        <v>1.9302033597994135E-3</v>
      </c>
      <c r="R164" s="91">
        <f>P164/'סכום נכסי הקרן'!$C$42</f>
        <v>1.1126916874406947E-4</v>
      </c>
    </row>
    <row r="165" spans="2:18">
      <c r="B165" s="86" t="s">
        <v>2282</v>
      </c>
      <c r="C165" s="88" t="s">
        <v>2038</v>
      </c>
      <c r="D165" s="87" t="s">
        <v>2147</v>
      </c>
      <c r="E165" s="87"/>
      <c r="F165" s="87" t="s">
        <v>400</v>
      </c>
      <c r="G165" s="97">
        <v>42432</v>
      </c>
      <c r="H165" s="87" t="s">
        <v>124</v>
      </c>
      <c r="I165" s="90">
        <v>4.7600000000285601</v>
      </c>
      <c r="J165" s="88" t="s">
        <v>470</v>
      </c>
      <c r="K165" s="88" t="s">
        <v>126</v>
      </c>
      <c r="L165" s="89">
        <v>2.5399999999999999E-2</v>
      </c>
      <c r="M165" s="89">
        <v>2.1100000000166604E-2</v>
      </c>
      <c r="N165" s="90">
        <v>40933.209441999999</v>
      </c>
      <c r="O165" s="98">
        <v>112.91</v>
      </c>
      <c r="P165" s="90">
        <v>46.217685893000002</v>
      </c>
      <c r="Q165" s="91">
        <f t="shared" si="2"/>
        <v>8.2945812569591628E-3</v>
      </c>
      <c r="R165" s="91">
        <f>P165/'סכום נכסי הקרן'!$C$42</f>
        <v>4.7815229253247998E-4</v>
      </c>
    </row>
    <row r="166" spans="2:18">
      <c r="B166" s="86" t="s">
        <v>2283</v>
      </c>
      <c r="C166" s="88" t="s">
        <v>2039</v>
      </c>
      <c r="D166" s="87" t="s">
        <v>2148</v>
      </c>
      <c r="E166" s="87"/>
      <c r="F166" s="87" t="s">
        <v>400</v>
      </c>
      <c r="G166" s="97">
        <v>42242</v>
      </c>
      <c r="H166" s="87" t="s">
        <v>124</v>
      </c>
      <c r="I166" s="90">
        <v>3.130000000003148</v>
      </c>
      <c r="J166" s="88" t="s">
        <v>405</v>
      </c>
      <c r="K166" s="88" t="s">
        <v>126</v>
      </c>
      <c r="L166" s="89">
        <v>2.3599999999999999E-2</v>
      </c>
      <c r="M166" s="89">
        <v>3.2400000000068208E-2</v>
      </c>
      <c r="N166" s="90">
        <v>71405.047349999993</v>
      </c>
      <c r="O166" s="98">
        <v>106.76</v>
      </c>
      <c r="P166" s="90">
        <v>76.232030752</v>
      </c>
      <c r="Q166" s="91">
        <f t="shared" si="2"/>
        <v>1.3681186351894825E-2</v>
      </c>
      <c r="R166" s="91">
        <f>P166/'סכום נכסי הקרן'!$C$42</f>
        <v>7.8867038806016906E-4</v>
      </c>
    </row>
    <row r="167" spans="2:18">
      <c r="B167" s="86" t="s">
        <v>2284</v>
      </c>
      <c r="C167" s="88" t="s">
        <v>2038</v>
      </c>
      <c r="D167" s="87">
        <v>7134</v>
      </c>
      <c r="E167" s="87"/>
      <c r="F167" s="87" t="s">
        <v>400</v>
      </c>
      <c r="G167" s="97">
        <v>43705</v>
      </c>
      <c r="H167" s="87" t="s">
        <v>124</v>
      </c>
      <c r="I167" s="90">
        <v>5.2900000003735261</v>
      </c>
      <c r="J167" s="88" t="s">
        <v>470</v>
      </c>
      <c r="K167" s="88" t="s">
        <v>126</v>
      </c>
      <c r="L167" s="89">
        <v>0.04</v>
      </c>
      <c r="M167" s="89">
        <v>3.9400000002315423E-2</v>
      </c>
      <c r="N167" s="90">
        <v>4163.325409</v>
      </c>
      <c r="O167" s="98">
        <v>109.96</v>
      </c>
      <c r="P167" s="90">
        <v>4.5779925009999998</v>
      </c>
      <c r="Q167" s="91">
        <f t="shared" si="2"/>
        <v>8.2160173231532148E-4</v>
      </c>
      <c r="R167" s="91">
        <f>P167/'סכום נכסי הקרן'!$C$42</f>
        <v>4.7362336890198733E-5</v>
      </c>
    </row>
    <row r="168" spans="2:18">
      <c r="B168" s="86" t="s">
        <v>2284</v>
      </c>
      <c r="C168" s="88" t="s">
        <v>2038</v>
      </c>
      <c r="D168" s="87" t="s">
        <v>2149</v>
      </c>
      <c r="E168" s="87"/>
      <c r="F168" s="87" t="s">
        <v>400</v>
      </c>
      <c r="G168" s="97">
        <v>43256</v>
      </c>
      <c r="H168" s="87" t="s">
        <v>124</v>
      </c>
      <c r="I168" s="90">
        <v>5.3000000000157126</v>
      </c>
      <c r="J168" s="88" t="s">
        <v>470</v>
      </c>
      <c r="K168" s="88" t="s">
        <v>126</v>
      </c>
      <c r="L168" s="89">
        <v>0.04</v>
      </c>
      <c r="M168" s="89">
        <v>3.8600000000057616E-2</v>
      </c>
      <c r="N168" s="90">
        <v>68403.081271000003</v>
      </c>
      <c r="O168" s="98">
        <v>111.65</v>
      </c>
      <c r="P168" s="90">
        <v>76.372037645999995</v>
      </c>
      <c r="Q168" s="91">
        <f t="shared" si="2"/>
        <v>1.3706313065540897E-2</v>
      </c>
      <c r="R168" s="91">
        <f>P168/'סכום נכסי הקרן'!$C$42</f>
        <v>7.9011885126300955E-4</v>
      </c>
    </row>
    <row r="169" spans="2:18">
      <c r="B169" s="86" t="s">
        <v>2285</v>
      </c>
      <c r="C169" s="88" t="s">
        <v>2039</v>
      </c>
      <c r="D169" s="87" t="s">
        <v>2150</v>
      </c>
      <c r="E169" s="87"/>
      <c r="F169" s="87" t="s">
        <v>394</v>
      </c>
      <c r="G169" s="97">
        <v>44376</v>
      </c>
      <c r="H169" s="87" t="s">
        <v>248</v>
      </c>
      <c r="I169" s="90">
        <v>4.9999999999999991</v>
      </c>
      <c r="J169" s="88" t="s">
        <v>122</v>
      </c>
      <c r="K169" s="88" t="s">
        <v>126</v>
      </c>
      <c r="L169" s="89">
        <v>6.9000000000000006E-2</v>
      </c>
      <c r="M169" s="89">
        <v>8.6400000000069976E-2</v>
      </c>
      <c r="N169" s="90">
        <v>79904.798121999993</v>
      </c>
      <c r="O169" s="98">
        <v>92.99</v>
      </c>
      <c r="P169" s="90">
        <v>74.303475057</v>
      </c>
      <c r="Q169" s="91">
        <f t="shared" si="2"/>
        <v>1.3335072919089407E-2</v>
      </c>
      <c r="R169" s="91">
        <f>P169/'סכום נכסי הקרן'!$C$42</f>
        <v>7.6871821371341138E-4</v>
      </c>
    </row>
    <row r="170" spans="2:18">
      <c r="B170" s="86" t="s">
        <v>2285</v>
      </c>
      <c r="C170" s="88" t="s">
        <v>2039</v>
      </c>
      <c r="D170" s="87" t="s">
        <v>2151</v>
      </c>
      <c r="E170" s="87"/>
      <c r="F170" s="87" t="s">
        <v>394</v>
      </c>
      <c r="G170" s="97">
        <v>44431</v>
      </c>
      <c r="H170" s="87" t="s">
        <v>248</v>
      </c>
      <c r="I170" s="90">
        <v>4.9999999998442091</v>
      </c>
      <c r="J170" s="88" t="s">
        <v>122</v>
      </c>
      <c r="K170" s="88" t="s">
        <v>126</v>
      </c>
      <c r="L170" s="89">
        <v>6.9000000000000006E-2</v>
      </c>
      <c r="M170" s="89">
        <v>8.6199999996572615E-2</v>
      </c>
      <c r="N170" s="90">
        <v>13792.224165</v>
      </c>
      <c r="O170" s="98">
        <v>93.08</v>
      </c>
      <c r="P170" s="90">
        <v>12.83780282</v>
      </c>
      <c r="Q170" s="91">
        <f t="shared" si="2"/>
        <v>2.303970798058439E-3</v>
      </c>
      <c r="R170" s="91">
        <f>P170/'סכום נכסי הקרן'!$C$42</f>
        <v>1.3281549542904839E-4</v>
      </c>
    </row>
    <row r="171" spans="2:18">
      <c r="B171" s="86" t="s">
        <v>2285</v>
      </c>
      <c r="C171" s="88" t="s">
        <v>2039</v>
      </c>
      <c r="D171" s="87" t="s">
        <v>2152</v>
      </c>
      <c r="E171" s="87"/>
      <c r="F171" s="87" t="s">
        <v>394</v>
      </c>
      <c r="G171" s="97">
        <v>44859</v>
      </c>
      <c r="H171" s="87" t="s">
        <v>248</v>
      </c>
      <c r="I171" s="90">
        <v>5.0300000000111069</v>
      </c>
      <c r="J171" s="88" t="s">
        <v>122</v>
      </c>
      <c r="K171" s="88" t="s">
        <v>126</v>
      </c>
      <c r="L171" s="89">
        <v>6.9000000000000006E-2</v>
      </c>
      <c r="M171" s="89">
        <v>7.3600000000125551E-2</v>
      </c>
      <c r="N171" s="90">
        <v>41978.083107000006</v>
      </c>
      <c r="O171" s="98">
        <v>98.66</v>
      </c>
      <c r="P171" s="90">
        <v>41.415578518000004</v>
      </c>
      <c r="Q171" s="91">
        <f t="shared" si="2"/>
        <v>7.4327581462392657E-3</v>
      </c>
      <c r="R171" s="91">
        <f>P171/'סכום נכסי הקרן'!$C$42</f>
        <v>4.2847134018754343E-4</v>
      </c>
    </row>
    <row r="172" spans="2:18">
      <c r="B172" s="86" t="s">
        <v>2286</v>
      </c>
      <c r="C172" s="88" t="s">
        <v>2039</v>
      </c>
      <c r="D172" s="87" t="s">
        <v>2153</v>
      </c>
      <c r="E172" s="87"/>
      <c r="F172" s="87" t="s">
        <v>394</v>
      </c>
      <c r="G172" s="97">
        <v>42516</v>
      </c>
      <c r="H172" s="87" t="s">
        <v>248</v>
      </c>
      <c r="I172" s="90">
        <v>3.6599999999803434</v>
      </c>
      <c r="J172" s="88" t="s">
        <v>271</v>
      </c>
      <c r="K172" s="88" t="s">
        <v>126</v>
      </c>
      <c r="L172" s="89">
        <v>2.3269999999999999E-2</v>
      </c>
      <c r="M172" s="89">
        <v>3.619999999971607E-2</v>
      </c>
      <c r="N172" s="90">
        <v>51931.721490000004</v>
      </c>
      <c r="O172" s="98">
        <v>105.8</v>
      </c>
      <c r="P172" s="90">
        <v>54.943761037999998</v>
      </c>
      <c r="Q172" s="91">
        <f t="shared" si="2"/>
        <v>9.8606297932727575E-3</v>
      </c>
      <c r="R172" s="91">
        <f>P172/'סכום נכסי הקרן'!$C$42</f>
        <v>5.6842926669886456E-4</v>
      </c>
    </row>
    <row r="173" spans="2:18">
      <c r="B173" s="86" t="s">
        <v>2287</v>
      </c>
      <c r="C173" s="88" t="s">
        <v>2038</v>
      </c>
      <c r="D173" s="87" t="s">
        <v>2154</v>
      </c>
      <c r="E173" s="87"/>
      <c r="F173" s="87" t="s">
        <v>2116</v>
      </c>
      <c r="G173" s="97">
        <v>42978</v>
      </c>
      <c r="H173" s="87" t="s">
        <v>2037</v>
      </c>
      <c r="I173" s="90">
        <v>1.1400000002734418</v>
      </c>
      <c r="J173" s="88" t="s">
        <v>122</v>
      </c>
      <c r="K173" s="88" t="s">
        <v>126</v>
      </c>
      <c r="L173" s="89">
        <v>2.76E-2</v>
      </c>
      <c r="M173" s="89">
        <v>6.3300000006445409E-2</v>
      </c>
      <c r="N173" s="90">
        <v>3186.340796</v>
      </c>
      <c r="O173" s="98">
        <v>96.41</v>
      </c>
      <c r="P173" s="90">
        <v>3.0719511940000004</v>
      </c>
      <c r="Q173" s="91">
        <f t="shared" si="2"/>
        <v>5.5131598009983736E-4</v>
      </c>
      <c r="R173" s="91">
        <f>P173/'סכום נכסי הקרן'!$C$42</f>
        <v>3.1781351177114189E-5</v>
      </c>
    </row>
    <row r="174" spans="2:18">
      <c r="B174" s="86" t="s">
        <v>2288</v>
      </c>
      <c r="C174" s="88" t="s">
        <v>2039</v>
      </c>
      <c r="D174" s="87" t="s">
        <v>2155</v>
      </c>
      <c r="E174" s="87"/>
      <c r="F174" s="87" t="s">
        <v>400</v>
      </c>
      <c r="G174" s="97">
        <v>42794</v>
      </c>
      <c r="H174" s="87" t="s">
        <v>124</v>
      </c>
      <c r="I174" s="90">
        <v>5.5500000000132461</v>
      </c>
      <c r="J174" s="88" t="s">
        <v>470</v>
      </c>
      <c r="K174" s="88" t="s">
        <v>126</v>
      </c>
      <c r="L174" s="89">
        <v>2.8999999999999998E-2</v>
      </c>
      <c r="M174" s="89">
        <v>2.4400000000039741E-2</v>
      </c>
      <c r="N174" s="90">
        <v>106610.830202</v>
      </c>
      <c r="O174" s="98">
        <v>113.3</v>
      </c>
      <c r="P174" s="90">
        <v>120.790059408</v>
      </c>
      <c r="Q174" s="91">
        <f t="shared" si="2"/>
        <v>2.1677912760758235E-2</v>
      </c>
      <c r="R174" s="91">
        <f>P174/'סכום נכסי הקרן'!$C$42</f>
        <v>1.2496524372678992E-3</v>
      </c>
    </row>
    <row r="175" spans="2:18">
      <c r="B175" s="86" t="s">
        <v>2289</v>
      </c>
      <c r="C175" s="88" t="s">
        <v>2039</v>
      </c>
      <c r="D175" s="87" t="s">
        <v>2156</v>
      </c>
      <c r="E175" s="87"/>
      <c r="F175" s="87" t="s">
        <v>400</v>
      </c>
      <c r="G175" s="97">
        <v>44728</v>
      </c>
      <c r="H175" s="87" t="s">
        <v>124</v>
      </c>
      <c r="I175" s="90">
        <v>9.6399999997392332</v>
      </c>
      <c r="J175" s="88" t="s">
        <v>470</v>
      </c>
      <c r="K175" s="88" t="s">
        <v>126</v>
      </c>
      <c r="L175" s="89">
        <v>2.6314999999999998E-2</v>
      </c>
      <c r="M175" s="89">
        <v>3.079999999913078E-2</v>
      </c>
      <c r="N175" s="90">
        <v>13937.92806</v>
      </c>
      <c r="O175" s="98">
        <v>99.05</v>
      </c>
      <c r="P175" s="90">
        <v>13.805517540000002</v>
      </c>
      <c r="Q175" s="91">
        <f t="shared" si="2"/>
        <v>2.4776443220245366E-3</v>
      </c>
      <c r="R175" s="91">
        <f>P175/'סכום נכסי הקרן'!$C$42</f>
        <v>1.4282713930400731E-4</v>
      </c>
    </row>
    <row r="176" spans="2:18">
      <c r="B176" s="86" t="s">
        <v>2289</v>
      </c>
      <c r="C176" s="88" t="s">
        <v>2039</v>
      </c>
      <c r="D176" s="87" t="s">
        <v>2157</v>
      </c>
      <c r="E176" s="87"/>
      <c r="F176" s="87" t="s">
        <v>400</v>
      </c>
      <c r="G176" s="97">
        <v>44923</v>
      </c>
      <c r="H176" s="87" t="s">
        <v>124</v>
      </c>
      <c r="I176" s="90">
        <v>9.3300000003696866</v>
      </c>
      <c r="J176" s="88" t="s">
        <v>470</v>
      </c>
      <c r="K176" s="88" t="s">
        <v>126</v>
      </c>
      <c r="L176" s="89">
        <v>3.0750000000000003E-2</v>
      </c>
      <c r="M176" s="89">
        <v>3.6700000000895509E-2</v>
      </c>
      <c r="N176" s="90">
        <v>4536.0140789999996</v>
      </c>
      <c r="O176" s="98">
        <v>96.01</v>
      </c>
      <c r="P176" s="90">
        <v>4.3550272830000001</v>
      </c>
      <c r="Q176" s="91">
        <f t="shared" si="2"/>
        <v>7.8158668001568397E-4</v>
      </c>
      <c r="R176" s="91">
        <f>P176/'סכום נכסי הקרן'!$C$42</f>
        <v>4.5055615381282791E-5</v>
      </c>
    </row>
    <row r="177" spans="2:18">
      <c r="B177" s="86" t="s">
        <v>2280</v>
      </c>
      <c r="C177" s="88" t="s">
        <v>2039</v>
      </c>
      <c r="D177" s="87" t="s">
        <v>2158</v>
      </c>
      <c r="E177" s="87"/>
      <c r="F177" s="87" t="s">
        <v>2116</v>
      </c>
      <c r="G177" s="97">
        <v>42474</v>
      </c>
      <c r="H177" s="87" t="s">
        <v>2037</v>
      </c>
      <c r="I177" s="90">
        <v>0.64</v>
      </c>
      <c r="J177" s="88" t="s">
        <v>122</v>
      </c>
      <c r="K177" s="88" t="s">
        <v>126</v>
      </c>
      <c r="L177" s="89">
        <v>6.3500000000000001E-2</v>
      </c>
      <c r="M177" s="89">
        <v>6.5200000007910236E-2</v>
      </c>
      <c r="N177" s="90">
        <v>2521.0581430000002</v>
      </c>
      <c r="O177" s="98">
        <v>100.29</v>
      </c>
      <c r="P177" s="90">
        <v>2.5283680500000001</v>
      </c>
      <c r="Q177" s="91">
        <f t="shared" si="2"/>
        <v>4.5376036971597289E-4</v>
      </c>
      <c r="R177" s="91">
        <f>P177/'סכום נכסי הקרן'!$C$42</f>
        <v>2.6157626807024525E-5</v>
      </c>
    </row>
    <row r="178" spans="2:18">
      <c r="B178" s="86" t="s">
        <v>2280</v>
      </c>
      <c r="C178" s="88" t="s">
        <v>2039</v>
      </c>
      <c r="D178" s="87" t="s">
        <v>2159</v>
      </c>
      <c r="E178" s="87"/>
      <c r="F178" s="87" t="s">
        <v>2116</v>
      </c>
      <c r="G178" s="97">
        <v>42562</v>
      </c>
      <c r="H178" s="87" t="s">
        <v>2037</v>
      </c>
      <c r="I178" s="90">
        <v>1.6300000002513171</v>
      </c>
      <c r="J178" s="88" t="s">
        <v>122</v>
      </c>
      <c r="K178" s="88" t="s">
        <v>126</v>
      </c>
      <c r="L178" s="89">
        <v>3.3700000000000001E-2</v>
      </c>
      <c r="M178" s="89">
        <v>7.1700000013642934E-2</v>
      </c>
      <c r="N178" s="90">
        <v>1179.8476720000001</v>
      </c>
      <c r="O178" s="98">
        <v>94.43</v>
      </c>
      <c r="P178" s="90">
        <v>1.114130144</v>
      </c>
      <c r="Q178" s="91">
        <f t="shared" si="2"/>
        <v>1.9995036167821774E-4</v>
      </c>
      <c r="R178" s="91">
        <f>P178/'סכום נכסי הקרן'!$C$42</f>
        <v>1.1526407526470876E-5</v>
      </c>
    </row>
    <row r="179" spans="2:18">
      <c r="B179" s="86" t="s">
        <v>2280</v>
      </c>
      <c r="C179" s="88" t="s">
        <v>2039</v>
      </c>
      <c r="D179" s="87" t="s">
        <v>2160</v>
      </c>
      <c r="E179" s="87"/>
      <c r="F179" s="87" t="s">
        <v>2116</v>
      </c>
      <c r="G179" s="97">
        <v>42717</v>
      </c>
      <c r="H179" s="87" t="s">
        <v>2037</v>
      </c>
      <c r="I179" s="90">
        <v>1.7600000004810976</v>
      </c>
      <c r="J179" s="88" t="s">
        <v>122</v>
      </c>
      <c r="K179" s="88" t="s">
        <v>126</v>
      </c>
      <c r="L179" s="89">
        <v>3.85E-2</v>
      </c>
      <c r="M179" s="89">
        <v>7.0999999967926844E-2</v>
      </c>
      <c r="N179" s="90">
        <v>262.69589400000001</v>
      </c>
      <c r="O179" s="98">
        <v>94.95</v>
      </c>
      <c r="P179" s="90">
        <v>0.24942973799999998</v>
      </c>
      <c r="Q179" s="91">
        <f t="shared" si="2"/>
        <v>4.4764578532400866E-5</v>
      </c>
      <c r="R179" s="91">
        <f>P179/'סכום נכסי הקרן'!$C$42</f>
        <v>2.5805143365808245E-6</v>
      </c>
    </row>
    <row r="180" spans="2:18">
      <c r="B180" s="86" t="s">
        <v>2280</v>
      </c>
      <c r="C180" s="88" t="s">
        <v>2039</v>
      </c>
      <c r="D180" s="87" t="s">
        <v>2161</v>
      </c>
      <c r="E180" s="87"/>
      <c r="F180" s="87" t="s">
        <v>2116</v>
      </c>
      <c r="G180" s="97">
        <v>42710</v>
      </c>
      <c r="H180" s="87" t="s">
        <v>2037</v>
      </c>
      <c r="I180" s="90">
        <v>1.7599999991952455</v>
      </c>
      <c r="J180" s="88" t="s">
        <v>122</v>
      </c>
      <c r="K180" s="88" t="s">
        <v>126</v>
      </c>
      <c r="L180" s="89">
        <v>3.8399999999999997E-2</v>
      </c>
      <c r="M180" s="89">
        <v>7.0999999986587417E-2</v>
      </c>
      <c r="N180" s="90">
        <v>785.38803800000005</v>
      </c>
      <c r="O180" s="98">
        <v>94.93</v>
      </c>
      <c r="P180" s="90">
        <v>0.74556886</v>
      </c>
      <c r="Q180" s="91">
        <f t="shared" si="2"/>
        <v>1.3380551995280767E-4</v>
      </c>
      <c r="R180" s="91">
        <f>P180/'סכום נכסי הקרן'!$C$42</f>
        <v>7.7133991622852196E-6</v>
      </c>
    </row>
    <row r="181" spans="2:18">
      <c r="B181" s="86" t="s">
        <v>2280</v>
      </c>
      <c r="C181" s="88" t="s">
        <v>2039</v>
      </c>
      <c r="D181" s="87" t="s">
        <v>2162</v>
      </c>
      <c r="E181" s="87"/>
      <c r="F181" s="87" t="s">
        <v>2116</v>
      </c>
      <c r="G181" s="97">
        <v>42474</v>
      </c>
      <c r="H181" s="87" t="s">
        <v>2037</v>
      </c>
      <c r="I181" s="90">
        <v>0.6400000000790983</v>
      </c>
      <c r="J181" s="88" t="s">
        <v>122</v>
      </c>
      <c r="K181" s="88" t="s">
        <v>126</v>
      </c>
      <c r="L181" s="89">
        <v>3.1800000000000002E-2</v>
      </c>
      <c r="M181" s="89">
        <v>7.6999999998022553E-2</v>
      </c>
      <c r="N181" s="90">
        <v>2594.933043</v>
      </c>
      <c r="O181" s="98">
        <v>97.44</v>
      </c>
      <c r="P181" s="90">
        <v>2.5285027449999999</v>
      </c>
      <c r="Q181" s="91">
        <f t="shared" si="2"/>
        <v>4.53784543116281E-4</v>
      </c>
      <c r="R181" s="91">
        <f>P181/'סכום נכסי הקרן'!$C$42</f>
        <v>2.6159020315197815E-5</v>
      </c>
    </row>
    <row r="182" spans="2:18">
      <c r="B182" s="86" t="s">
        <v>2290</v>
      </c>
      <c r="C182" s="88" t="s">
        <v>2038</v>
      </c>
      <c r="D182" s="87" t="s">
        <v>2163</v>
      </c>
      <c r="E182" s="87"/>
      <c r="F182" s="87" t="s">
        <v>2116</v>
      </c>
      <c r="G182" s="97">
        <v>43614</v>
      </c>
      <c r="H182" s="87" t="s">
        <v>2037</v>
      </c>
      <c r="I182" s="90">
        <v>0.16000000051660629</v>
      </c>
      <c r="J182" s="88" t="s">
        <v>122</v>
      </c>
      <c r="K182" s="88" t="s">
        <v>126</v>
      </c>
      <c r="L182" s="89">
        <v>2.427E-2</v>
      </c>
      <c r="M182" s="89">
        <v>6.2300000005811811E-2</v>
      </c>
      <c r="N182" s="90">
        <v>777.23750199999995</v>
      </c>
      <c r="O182" s="98">
        <v>99.62</v>
      </c>
      <c r="P182" s="90">
        <v>0.77428398500000017</v>
      </c>
      <c r="Q182" s="91">
        <f t="shared" si="2"/>
        <v>1.3895895706274127E-4</v>
      </c>
      <c r="R182" s="91">
        <f>P182/'סכום נכסי הקרן'!$C$42</f>
        <v>8.0104759757131784E-6</v>
      </c>
    </row>
    <row r="183" spans="2:18">
      <c r="B183" s="86" t="s">
        <v>2290</v>
      </c>
      <c r="C183" s="88" t="s">
        <v>2038</v>
      </c>
      <c r="D183" s="87">
        <v>7355</v>
      </c>
      <c r="E183" s="87"/>
      <c r="F183" s="87" t="s">
        <v>2116</v>
      </c>
      <c r="G183" s="97">
        <v>43842</v>
      </c>
      <c r="H183" s="87" t="s">
        <v>2037</v>
      </c>
      <c r="I183" s="90">
        <v>0.40000000006526371</v>
      </c>
      <c r="J183" s="88" t="s">
        <v>122</v>
      </c>
      <c r="K183" s="88" t="s">
        <v>126</v>
      </c>
      <c r="L183" s="89">
        <v>2.0838000000000002E-2</v>
      </c>
      <c r="M183" s="89">
        <v>6.9699999994811537E-2</v>
      </c>
      <c r="N183" s="90">
        <v>3108.95</v>
      </c>
      <c r="O183" s="98">
        <v>98.57</v>
      </c>
      <c r="P183" s="90">
        <v>3.0644921469999997</v>
      </c>
      <c r="Q183" s="91">
        <f t="shared" si="2"/>
        <v>5.4997732217602392E-4</v>
      </c>
      <c r="R183" s="91">
        <f>P183/'סכום נכסי הקרן'!$C$42</f>
        <v>3.1704182440639263E-5</v>
      </c>
    </row>
    <row r="184" spans="2:18">
      <c r="B184" s="86" t="s">
        <v>2289</v>
      </c>
      <c r="C184" s="88" t="s">
        <v>2039</v>
      </c>
      <c r="D184" s="87" t="s">
        <v>2164</v>
      </c>
      <c r="E184" s="87"/>
      <c r="F184" s="87" t="s">
        <v>400</v>
      </c>
      <c r="G184" s="97">
        <v>44143</v>
      </c>
      <c r="H184" s="87" t="s">
        <v>124</v>
      </c>
      <c r="I184" s="90">
        <v>6.730000000003602</v>
      </c>
      <c r="J184" s="88" t="s">
        <v>470</v>
      </c>
      <c r="K184" s="88" t="s">
        <v>126</v>
      </c>
      <c r="L184" s="89">
        <v>2.5243000000000002E-2</v>
      </c>
      <c r="M184" s="89">
        <v>3.4900000000168074E-2</v>
      </c>
      <c r="N184" s="90">
        <v>32530.304113999995</v>
      </c>
      <c r="O184" s="98">
        <v>102.42</v>
      </c>
      <c r="P184" s="90">
        <v>33.317539556</v>
      </c>
      <c r="Q184" s="91">
        <f t="shared" si="2"/>
        <v>5.9794218120091782E-3</v>
      </c>
      <c r="R184" s="91">
        <f>P184/'סכום נכסי הקרן'!$C$42</f>
        <v>3.4469181250495768E-4</v>
      </c>
    </row>
    <row r="185" spans="2:18">
      <c r="B185" s="86" t="s">
        <v>2289</v>
      </c>
      <c r="C185" s="88" t="s">
        <v>2039</v>
      </c>
      <c r="D185" s="87" t="s">
        <v>2165</v>
      </c>
      <c r="E185" s="87"/>
      <c r="F185" s="87" t="s">
        <v>400</v>
      </c>
      <c r="G185" s="97">
        <v>43779</v>
      </c>
      <c r="H185" s="87" t="s">
        <v>124</v>
      </c>
      <c r="I185" s="90">
        <v>7.200000000305204</v>
      </c>
      <c r="J185" s="88" t="s">
        <v>470</v>
      </c>
      <c r="K185" s="88" t="s">
        <v>126</v>
      </c>
      <c r="L185" s="89">
        <v>2.5243000000000002E-2</v>
      </c>
      <c r="M185" s="89">
        <v>3.9300000001678617E-2</v>
      </c>
      <c r="N185" s="90">
        <v>10014.763004</v>
      </c>
      <c r="O185" s="98">
        <v>98.15</v>
      </c>
      <c r="P185" s="90">
        <v>9.8294904949999999</v>
      </c>
      <c r="Q185" s="91">
        <f t="shared" si="2"/>
        <v>1.7640759386794345E-3</v>
      </c>
      <c r="R185" s="91">
        <f>P185/'סכום נכסי הקרן'!$C$42</f>
        <v>1.0169253011696804E-4</v>
      </c>
    </row>
    <row r="186" spans="2:18">
      <c r="B186" s="86" t="s">
        <v>2289</v>
      </c>
      <c r="C186" s="88" t="s">
        <v>2039</v>
      </c>
      <c r="D186" s="87" t="s">
        <v>2166</v>
      </c>
      <c r="E186" s="87"/>
      <c r="F186" s="87" t="s">
        <v>400</v>
      </c>
      <c r="G186" s="97">
        <v>43835</v>
      </c>
      <c r="H186" s="87" t="s">
        <v>124</v>
      </c>
      <c r="I186" s="90">
        <v>7.1999999993400161</v>
      </c>
      <c r="J186" s="88" t="s">
        <v>470</v>
      </c>
      <c r="K186" s="88" t="s">
        <v>126</v>
      </c>
      <c r="L186" s="89">
        <v>2.5243000000000002E-2</v>
      </c>
      <c r="M186" s="89">
        <v>3.9799999996260091E-2</v>
      </c>
      <c r="N186" s="90">
        <v>5576.8132180000002</v>
      </c>
      <c r="O186" s="98">
        <v>97.81</v>
      </c>
      <c r="P186" s="90">
        <v>5.454681398</v>
      </c>
      <c r="Q186" s="91">
        <f t="shared" si="2"/>
        <v>9.7893906223001028E-4</v>
      </c>
      <c r="R186" s="91">
        <f>P186/'סכום נכסי הקרן'!$C$42</f>
        <v>5.6432258887349408E-5</v>
      </c>
    </row>
    <row r="187" spans="2:18">
      <c r="B187" s="86" t="s">
        <v>2289</v>
      </c>
      <c r="C187" s="88" t="s">
        <v>2039</v>
      </c>
      <c r="D187" s="87" t="s">
        <v>2167</v>
      </c>
      <c r="E187" s="87"/>
      <c r="F187" s="87" t="s">
        <v>400</v>
      </c>
      <c r="G187" s="97">
        <v>43227</v>
      </c>
      <c r="H187" s="87" t="s">
        <v>124</v>
      </c>
      <c r="I187" s="90">
        <v>7.2599999992307929</v>
      </c>
      <c r="J187" s="88" t="s">
        <v>470</v>
      </c>
      <c r="K187" s="88" t="s">
        <v>126</v>
      </c>
      <c r="L187" s="89">
        <v>2.7806000000000001E-2</v>
      </c>
      <c r="M187" s="89">
        <v>3.4599999994621336E-2</v>
      </c>
      <c r="N187" s="90">
        <v>3294.0638279999998</v>
      </c>
      <c r="O187" s="98">
        <v>104.98</v>
      </c>
      <c r="P187" s="90">
        <v>3.4581083910000001</v>
      </c>
      <c r="Q187" s="91">
        <f t="shared" si="2"/>
        <v>6.2061871965913673E-4</v>
      </c>
      <c r="R187" s="91">
        <f>P187/'סכום נכסי הקרן'!$C$42</f>
        <v>3.5776400809216855E-5</v>
      </c>
    </row>
    <row r="188" spans="2:18">
      <c r="B188" s="86" t="s">
        <v>2289</v>
      </c>
      <c r="C188" s="88" t="s">
        <v>2039</v>
      </c>
      <c r="D188" s="87" t="s">
        <v>2168</v>
      </c>
      <c r="E188" s="87"/>
      <c r="F188" s="87" t="s">
        <v>400</v>
      </c>
      <c r="G188" s="97">
        <v>43279</v>
      </c>
      <c r="H188" s="87" t="s">
        <v>124</v>
      </c>
      <c r="I188" s="90">
        <v>7.2899999991784323</v>
      </c>
      <c r="J188" s="88" t="s">
        <v>470</v>
      </c>
      <c r="K188" s="88" t="s">
        <v>126</v>
      </c>
      <c r="L188" s="89">
        <v>2.7797000000000002E-2</v>
      </c>
      <c r="M188" s="89">
        <v>3.2999999994818938E-2</v>
      </c>
      <c r="N188" s="90">
        <v>3852.5090700000001</v>
      </c>
      <c r="O188" s="98">
        <v>105.21</v>
      </c>
      <c r="P188" s="90">
        <v>4.0532250770000005</v>
      </c>
      <c r="Q188" s="91">
        <f t="shared" si="2"/>
        <v>7.2742293570810348E-4</v>
      </c>
      <c r="R188" s="91">
        <f>P188/'סכום נכסי הקרן'!$C$42</f>
        <v>4.1933273491982011E-5</v>
      </c>
    </row>
    <row r="189" spans="2:18">
      <c r="B189" s="86" t="s">
        <v>2289</v>
      </c>
      <c r="C189" s="88" t="s">
        <v>2039</v>
      </c>
      <c r="D189" s="87" t="s">
        <v>2169</v>
      </c>
      <c r="E189" s="87"/>
      <c r="F189" s="87" t="s">
        <v>400</v>
      </c>
      <c r="G189" s="97">
        <v>43321</v>
      </c>
      <c r="H189" s="87" t="s">
        <v>124</v>
      </c>
      <c r="I189" s="90">
        <v>7.2899999999153948</v>
      </c>
      <c r="J189" s="88" t="s">
        <v>470</v>
      </c>
      <c r="K189" s="88" t="s">
        <v>126</v>
      </c>
      <c r="L189" s="89">
        <v>2.8528999999999999E-2</v>
      </c>
      <c r="M189" s="89">
        <v>3.2199999999598779E-2</v>
      </c>
      <c r="N189" s="90">
        <v>21581.202448</v>
      </c>
      <c r="O189" s="98">
        <v>106.25</v>
      </c>
      <c r="P189" s="90">
        <v>22.930029286</v>
      </c>
      <c r="Q189" s="91">
        <f t="shared" si="2"/>
        <v>4.115199354149981E-3</v>
      </c>
      <c r="R189" s="91">
        <f>P189/'סכום נכסי הקרן'!$C$42</f>
        <v>2.3722620159566206E-4</v>
      </c>
    </row>
    <row r="190" spans="2:18">
      <c r="B190" s="86" t="s">
        <v>2289</v>
      </c>
      <c r="C190" s="88" t="s">
        <v>2039</v>
      </c>
      <c r="D190" s="87" t="s">
        <v>2170</v>
      </c>
      <c r="E190" s="87"/>
      <c r="F190" s="87" t="s">
        <v>400</v>
      </c>
      <c r="G190" s="97">
        <v>43138</v>
      </c>
      <c r="H190" s="87" t="s">
        <v>124</v>
      </c>
      <c r="I190" s="90">
        <v>7.1800000000116277</v>
      </c>
      <c r="J190" s="88" t="s">
        <v>470</v>
      </c>
      <c r="K190" s="88" t="s">
        <v>126</v>
      </c>
      <c r="L190" s="89">
        <v>2.6242999999999999E-2</v>
      </c>
      <c r="M190" s="89">
        <v>3.97999999998256E-2</v>
      </c>
      <c r="N190" s="90">
        <v>20654.278542</v>
      </c>
      <c r="O190" s="98">
        <v>99.94</v>
      </c>
      <c r="P190" s="90">
        <v>20.641886031999999</v>
      </c>
      <c r="Q190" s="91">
        <f t="shared" si="2"/>
        <v>3.7045515733025087E-3</v>
      </c>
      <c r="R190" s="91">
        <f>P190/'סכום נכסי הקרן'!$C$42</f>
        <v>2.135538579591639E-4</v>
      </c>
    </row>
    <row r="191" spans="2:18">
      <c r="B191" s="86" t="s">
        <v>2289</v>
      </c>
      <c r="C191" s="88" t="s">
        <v>2039</v>
      </c>
      <c r="D191" s="87" t="s">
        <v>2171</v>
      </c>
      <c r="E191" s="87"/>
      <c r="F191" s="87" t="s">
        <v>400</v>
      </c>
      <c r="G191" s="97">
        <v>43417</v>
      </c>
      <c r="H191" s="87" t="s">
        <v>124</v>
      </c>
      <c r="I191" s="90">
        <v>7.2199999999357587</v>
      </c>
      <c r="J191" s="88" t="s">
        <v>470</v>
      </c>
      <c r="K191" s="88" t="s">
        <v>126</v>
      </c>
      <c r="L191" s="89">
        <v>3.0796999999999998E-2</v>
      </c>
      <c r="M191" s="89">
        <v>3.3999999999770568E-2</v>
      </c>
      <c r="N191" s="90">
        <v>24571.178144000001</v>
      </c>
      <c r="O191" s="98">
        <v>106.43</v>
      </c>
      <c r="P191" s="90">
        <v>26.151105193999999</v>
      </c>
      <c r="Q191" s="91">
        <f t="shared" si="2"/>
        <v>4.6932784019758271E-3</v>
      </c>
      <c r="R191" s="91">
        <f>P191/'סכום נכסי הקרן'!$C$42</f>
        <v>2.7055034580740435E-4</v>
      </c>
    </row>
    <row r="192" spans="2:18">
      <c r="B192" s="86" t="s">
        <v>2289</v>
      </c>
      <c r="C192" s="88" t="s">
        <v>2039</v>
      </c>
      <c r="D192" s="87" t="s">
        <v>2172</v>
      </c>
      <c r="E192" s="87"/>
      <c r="F192" s="87" t="s">
        <v>400</v>
      </c>
      <c r="G192" s="97">
        <v>43485</v>
      </c>
      <c r="H192" s="87" t="s">
        <v>124</v>
      </c>
      <c r="I192" s="90">
        <v>7.2899999999911005</v>
      </c>
      <c r="J192" s="88" t="s">
        <v>470</v>
      </c>
      <c r="K192" s="88" t="s">
        <v>126</v>
      </c>
      <c r="L192" s="89">
        <v>3.0190999999999999E-2</v>
      </c>
      <c r="M192" s="89">
        <v>3.1E-2</v>
      </c>
      <c r="N192" s="90">
        <v>31050.559719000001</v>
      </c>
      <c r="O192" s="98">
        <v>108.58</v>
      </c>
      <c r="P192" s="90">
        <v>33.71469647</v>
      </c>
      <c r="Q192" s="91">
        <f t="shared" si="2"/>
        <v>6.0506986453530793E-3</v>
      </c>
      <c r="R192" s="91">
        <f>P192/'סכום נכסי הקרן'!$C$42</f>
        <v>3.4880066142837357E-4</v>
      </c>
    </row>
    <row r="193" spans="2:18">
      <c r="B193" s="86" t="s">
        <v>2289</v>
      </c>
      <c r="C193" s="88" t="s">
        <v>2039</v>
      </c>
      <c r="D193" s="87" t="s">
        <v>2173</v>
      </c>
      <c r="E193" s="87"/>
      <c r="F193" s="87" t="s">
        <v>400</v>
      </c>
      <c r="G193" s="97">
        <v>43613</v>
      </c>
      <c r="H193" s="87" t="s">
        <v>124</v>
      </c>
      <c r="I193" s="90">
        <v>7.2899999997852509</v>
      </c>
      <c r="J193" s="88" t="s">
        <v>470</v>
      </c>
      <c r="K193" s="88" t="s">
        <v>126</v>
      </c>
      <c r="L193" s="89">
        <v>2.5243000000000002E-2</v>
      </c>
      <c r="M193" s="89">
        <v>3.4699999999348516E-2</v>
      </c>
      <c r="N193" s="90">
        <v>8195.3165090000002</v>
      </c>
      <c r="O193" s="98">
        <v>101.14</v>
      </c>
      <c r="P193" s="90">
        <v>8.2887436819999998</v>
      </c>
      <c r="Q193" s="91">
        <f t="shared" si="2"/>
        <v>1.4875616695224632E-3</v>
      </c>
      <c r="R193" s="91">
        <f>P193/'סכום נכסי הקרן'!$C$42</f>
        <v>8.5752493167613926E-5</v>
      </c>
    </row>
    <row r="194" spans="2:18">
      <c r="B194" s="86" t="s">
        <v>2289</v>
      </c>
      <c r="C194" s="88" t="s">
        <v>2039</v>
      </c>
      <c r="D194" s="87" t="s">
        <v>2174</v>
      </c>
      <c r="E194" s="87"/>
      <c r="F194" s="87" t="s">
        <v>400</v>
      </c>
      <c r="G194" s="97">
        <v>43657</v>
      </c>
      <c r="H194" s="87" t="s">
        <v>124</v>
      </c>
      <c r="I194" s="90">
        <v>7.2000000002552431</v>
      </c>
      <c r="J194" s="88" t="s">
        <v>470</v>
      </c>
      <c r="K194" s="88" t="s">
        <v>126</v>
      </c>
      <c r="L194" s="89">
        <v>2.5243000000000002E-2</v>
      </c>
      <c r="M194" s="89">
        <v>3.9900000000574296E-2</v>
      </c>
      <c r="N194" s="90">
        <v>8085.5386010000002</v>
      </c>
      <c r="O194" s="98">
        <v>96.91</v>
      </c>
      <c r="P194" s="90">
        <v>7.8356955449999992</v>
      </c>
      <c r="Q194" s="91">
        <f t="shared" si="2"/>
        <v>1.4062541675769877E-3</v>
      </c>
      <c r="R194" s="91">
        <f>P194/'סכום נכסי הקרן'!$C$42</f>
        <v>8.1065412861697328E-5</v>
      </c>
    </row>
    <row r="195" spans="2:18">
      <c r="B195" s="86" t="s">
        <v>2289</v>
      </c>
      <c r="C195" s="88" t="s">
        <v>2039</v>
      </c>
      <c r="D195" s="87" t="s">
        <v>2175</v>
      </c>
      <c r="E195" s="87"/>
      <c r="F195" s="87" t="s">
        <v>400</v>
      </c>
      <c r="G195" s="97">
        <v>43541</v>
      </c>
      <c r="H195" s="87" t="s">
        <v>124</v>
      </c>
      <c r="I195" s="90">
        <v>7.2900000008776589</v>
      </c>
      <c r="J195" s="88" t="s">
        <v>470</v>
      </c>
      <c r="K195" s="88" t="s">
        <v>126</v>
      </c>
      <c r="L195" s="89">
        <v>2.7271E-2</v>
      </c>
      <c r="M195" s="89">
        <v>3.3100000005552542E-2</v>
      </c>
      <c r="N195" s="90">
        <v>2666.4579720000002</v>
      </c>
      <c r="O195" s="98">
        <v>104.69</v>
      </c>
      <c r="P195" s="90">
        <v>2.7915147949999999</v>
      </c>
      <c r="Q195" s="91">
        <f t="shared" si="2"/>
        <v>5.0098670778837286E-4</v>
      </c>
      <c r="R195" s="91">
        <f>P195/'סכום נכסי הקרן'!$C$42</f>
        <v>2.8880052583284923E-5</v>
      </c>
    </row>
    <row r="196" spans="2:18">
      <c r="B196" s="86" t="s">
        <v>2291</v>
      </c>
      <c r="C196" s="88" t="s">
        <v>2038</v>
      </c>
      <c r="D196" s="87">
        <v>22333</v>
      </c>
      <c r="E196" s="87"/>
      <c r="F196" s="87" t="s">
        <v>394</v>
      </c>
      <c r="G196" s="97">
        <v>41639</v>
      </c>
      <c r="H196" s="87" t="s">
        <v>248</v>
      </c>
      <c r="I196" s="90">
        <v>0.49999999998134143</v>
      </c>
      <c r="J196" s="88" t="s">
        <v>121</v>
      </c>
      <c r="K196" s="88" t="s">
        <v>126</v>
      </c>
      <c r="L196" s="89">
        <v>3.7000000000000005E-2</v>
      </c>
      <c r="M196" s="89">
        <v>7.7099999998966315E-2</v>
      </c>
      <c r="N196" s="90">
        <v>24860.703539999999</v>
      </c>
      <c r="O196" s="98">
        <v>107.79</v>
      </c>
      <c r="P196" s="90">
        <v>26.797351187</v>
      </c>
      <c r="Q196" s="91">
        <f t="shared" si="2"/>
        <v>4.8092586765688186E-3</v>
      </c>
      <c r="R196" s="91">
        <f>P196/'סכום נכסי הקרן'!$C$42</f>
        <v>2.7723618472647667E-4</v>
      </c>
    </row>
    <row r="197" spans="2:18">
      <c r="B197" s="86" t="s">
        <v>2291</v>
      </c>
      <c r="C197" s="88" t="s">
        <v>2038</v>
      </c>
      <c r="D197" s="87">
        <v>22334</v>
      </c>
      <c r="E197" s="87"/>
      <c r="F197" s="87" t="s">
        <v>394</v>
      </c>
      <c r="G197" s="97">
        <v>42004</v>
      </c>
      <c r="H197" s="87" t="s">
        <v>248</v>
      </c>
      <c r="I197" s="90">
        <v>0.96</v>
      </c>
      <c r="J197" s="88" t="s">
        <v>121</v>
      </c>
      <c r="K197" s="88" t="s">
        <v>126</v>
      </c>
      <c r="L197" s="89">
        <v>3.7000000000000005E-2</v>
      </c>
      <c r="M197" s="89">
        <v>0.13530000000164724</v>
      </c>
      <c r="N197" s="90">
        <v>16573.802391000001</v>
      </c>
      <c r="O197" s="98">
        <v>100.73</v>
      </c>
      <c r="P197" s="90">
        <v>16.694790824999998</v>
      </c>
      <c r="Q197" s="91">
        <f t="shared" si="2"/>
        <v>2.9961755200485275E-3</v>
      </c>
      <c r="R197" s="91">
        <f>P197/'סכום נכסי הקרן'!$C$42</f>
        <v>1.7271856762376308E-4</v>
      </c>
    </row>
    <row r="198" spans="2:18">
      <c r="B198" s="86" t="s">
        <v>2291</v>
      </c>
      <c r="C198" s="88" t="s">
        <v>2038</v>
      </c>
      <c r="D198" s="87" t="s">
        <v>2176</v>
      </c>
      <c r="E198" s="87"/>
      <c r="F198" s="87" t="s">
        <v>394</v>
      </c>
      <c r="G198" s="97">
        <v>42759</v>
      </c>
      <c r="H198" s="87" t="s">
        <v>248</v>
      </c>
      <c r="I198" s="90">
        <v>1.8999999999658552</v>
      </c>
      <c r="J198" s="88" t="s">
        <v>121</v>
      </c>
      <c r="K198" s="88" t="s">
        <v>126</v>
      </c>
      <c r="L198" s="89">
        <v>6.5500000000000003E-2</v>
      </c>
      <c r="M198" s="89">
        <v>7.1699999997166017E-2</v>
      </c>
      <c r="N198" s="90">
        <v>5845.7839370000002</v>
      </c>
      <c r="O198" s="98">
        <v>100.2</v>
      </c>
      <c r="P198" s="90">
        <v>5.8574568980000006</v>
      </c>
      <c r="Q198" s="91">
        <f t="shared" si="2"/>
        <v>1.051224250216204E-3</v>
      </c>
      <c r="R198" s="91">
        <f>P198/'סכום נכסי הקרן'!$C$42</f>
        <v>6.0599235770328425E-5</v>
      </c>
    </row>
    <row r="199" spans="2:18">
      <c r="B199" s="86" t="s">
        <v>2291</v>
      </c>
      <c r="C199" s="88" t="s">
        <v>2038</v>
      </c>
      <c r="D199" s="87" t="s">
        <v>2177</v>
      </c>
      <c r="E199" s="87"/>
      <c r="F199" s="87" t="s">
        <v>394</v>
      </c>
      <c r="G199" s="97">
        <v>42759</v>
      </c>
      <c r="H199" s="87" t="s">
        <v>248</v>
      </c>
      <c r="I199" s="90">
        <v>1.9499999999472242</v>
      </c>
      <c r="J199" s="88" t="s">
        <v>121</v>
      </c>
      <c r="K199" s="88" t="s">
        <v>126</v>
      </c>
      <c r="L199" s="89">
        <v>3.8800000000000001E-2</v>
      </c>
      <c r="M199" s="89">
        <v>5.7799999998029705E-2</v>
      </c>
      <c r="N199" s="90">
        <v>5845.7839370000002</v>
      </c>
      <c r="O199" s="98">
        <v>97.24</v>
      </c>
      <c r="P199" s="90">
        <v>5.6844402540000001</v>
      </c>
      <c r="Q199" s="91">
        <f t="shared" si="2"/>
        <v>1.0201733530382964E-3</v>
      </c>
      <c r="R199" s="91">
        <f>P199/'סכום נכסי הקרן'!$C$42</f>
        <v>5.8809265039937397E-5</v>
      </c>
    </row>
    <row r="200" spans="2:18">
      <c r="B200" s="86" t="s">
        <v>2292</v>
      </c>
      <c r="C200" s="88" t="s">
        <v>2038</v>
      </c>
      <c r="D200" s="87">
        <v>7561</v>
      </c>
      <c r="E200" s="87"/>
      <c r="F200" s="87" t="s">
        <v>425</v>
      </c>
      <c r="G200" s="97">
        <v>43920</v>
      </c>
      <c r="H200" s="87" t="s">
        <v>124</v>
      </c>
      <c r="I200" s="90">
        <v>4.4900000000540201</v>
      </c>
      <c r="J200" s="88" t="s">
        <v>149</v>
      </c>
      <c r="K200" s="88" t="s">
        <v>126</v>
      </c>
      <c r="L200" s="89">
        <v>4.8917999999999996E-2</v>
      </c>
      <c r="M200" s="89">
        <v>5.8900000000680512E-2</v>
      </c>
      <c r="N200" s="90">
        <v>14673.569415</v>
      </c>
      <c r="O200" s="98">
        <v>97.14</v>
      </c>
      <c r="P200" s="90">
        <v>14.253904827</v>
      </c>
      <c r="Q200" s="91">
        <f t="shared" si="2"/>
        <v>2.5581153519938721E-3</v>
      </c>
      <c r="R200" s="91">
        <f>P200/'סכום נכסי הקרן'!$C$42</f>
        <v>1.4746600005782838E-4</v>
      </c>
    </row>
    <row r="201" spans="2:18">
      <c r="B201" s="86" t="s">
        <v>2292</v>
      </c>
      <c r="C201" s="88" t="s">
        <v>2038</v>
      </c>
      <c r="D201" s="87">
        <v>8991</v>
      </c>
      <c r="E201" s="87"/>
      <c r="F201" s="87" t="s">
        <v>425</v>
      </c>
      <c r="G201" s="97">
        <v>44636</v>
      </c>
      <c r="H201" s="87" t="s">
        <v>124</v>
      </c>
      <c r="I201" s="90">
        <v>4.9400000001418132</v>
      </c>
      <c r="J201" s="88" t="s">
        <v>149</v>
      </c>
      <c r="K201" s="88" t="s">
        <v>126</v>
      </c>
      <c r="L201" s="89">
        <v>4.2824000000000001E-2</v>
      </c>
      <c r="M201" s="89">
        <v>8.7100000002599917E-2</v>
      </c>
      <c r="N201" s="90">
        <v>12886.56587</v>
      </c>
      <c r="O201" s="98">
        <v>82.08</v>
      </c>
      <c r="P201" s="90">
        <v>10.577292874999999</v>
      </c>
      <c r="Q201" s="91">
        <f t="shared" si="2"/>
        <v>1.8982823033039536E-3</v>
      </c>
      <c r="R201" s="91">
        <f>P201/'סכום נכסי הקרן'!$C$42</f>
        <v>1.0942903650947871E-4</v>
      </c>
    </row>
    <row r="202" spans="2:18">
      <c r="B202" s="86" t="s">
        <v>2292</v>
      </c>
      <c r="C202" s="88" t="s">
        <v>2038</v>
      </c>
      <c r="D202" s="87">
        <v>9112</v>
      </c>
      <c r="E202" s="87"/>
      <c r="F202" s="87" t="s">
        <v>425</v>
      </c>
      <c r="G202" s="97">
        <v>44722</v>
      </c>
      <c r="H202" s="87" t="s">
        <v>124</v>
      </c>
      <c r="I202" s="90">
        <v>4.8899999999185226</v>
      </c>
      <c r="J202" s="88" t="s">
        <v>149</v>
      </c>
      <c r="K202" s="88" t="s">
        <v>126</v>
      </c>
      <c r="L202" s="89">
        <v>5.2750000000000005E-2</v>
      </c>
      <c r="M202" s="89">
        <v>7.9599999998370474E-2</v>
      </c>
      <c r="N202" s="90">
        <v>20533.241700999999</v>
      </c>
      <c r="O202" s="98">
        <v>89.66</v>
      </c>
      <c r="P202" s="90">
        <v>18.410104149999999</v>
      </c>
      <c r="Q202" s="91">
        <f t="shared" si="2"/>
        <v>3.3040188376109113E-3</v>
      </c>
      <c r="R202" s="91">
        <f>P202/'סכום נכסי הקרן'!$C$42</f>
        <v>1.9046460970512319E-4</v>
      </c>
    </row>
    <row r="203" spans="2:18">
      <c r="B203" s="86" t="s">
        <v>2292</v>
      </c>
      <c r="C203" s="88" t="s">
        <v>2038</v>
      </c>
      <c r="D203" s="87">
        <v>9247</v>
      </c>
      <c r="E203" s="87"/>
      <c r="F203" s="87" t="s">
        <v>425</v>
      </c>
      <c r="G203" s="97">
        <v>44816</v>
      </c>
      <c r="H203" s="87" t="s">
        <v>124</v>
      </c>
      <c r="I203" s="90">
        <v>4.8099999999218186</v>
      </c>
      <c r="J203" s="88" t="s">
        <v>149</v>
      </c>
      <c r="K203" s="88" t="s">
        <v>126</v>
      </c>
      <c r="L203" s="89">
        <v>5.6036999999999997E-2</v>
      </c>
      <c r="M203" s="89">
        <v>9.479999999883422E-2</v>
      </c>
      <c r="N203" s="90">
        <v>25350.684537000001</v>
      </c>
      <c r="O203" s="98">
        <v>85.27</v>
      </c>
      <c r="P203" s="90">
        <v>21.616528149000001</v>
      </c>
      <c r="Q203" s="91">
        <f t="shared" ref="Q203:Q255" si="3">IFERROR(P203/$P$10,0)</f>
        <v>3.8794683411958065E-3</v>
      </c>
      <c r="R203" s="91">
        <f>P203/'סכום נכסי הקרן'!$C$42</f>
        <v>2.2363717030243386E-4</v>
      </c>
    </row>
    <row r="204" spans="2:18">
      <c r="B204" s="86" t="s">
        <v>2292</v>
      </c>
      <c r="C204" s="88" t="s">
        <v>2038</v>
      </c>
      <c r="D204" s="87">
        <v>9486</v>
      </c>
      <c r="E204" s="87"/>
      <c r="F204" s="87" t="s">
        <v>425</v>
      </c>
      <c r="G204" s="97">
        <v>44976</v>
      </c>
      <c r="H204" s="87" t="s">
        <v>124</v>
      </c>
      <c r="I204" s="90">
        <v>4.8700000000406796</v>
      </c>
      <c r="J204" s="88" t="s">
        <v>149</v>
      </c>
      <c r="K204" s="88" t="s">
        <v>126</v>
      </c>
      <c r="L204" s="89">
        <v>6.1999000000000005E-2</v>
      </c>
      <c r="M204" s="89">
        <v>7.1900000000523032E-2</v>
      </c>
      <c r="N204" s="90">
        <v>24871.599999999999</v>
      </c>
      <c r="O204" s="98">
        <v>96.86</v>
      </c>
      <c r="P204" s="90">
        <v>24.090631045999999</v>
      </c>
      <c r="Q204" s="91">
        <f t="shared" si="3"/>
        <v>4.3234898693345122E-3</v>
      </c>
      <c r="R204" s="91">
        <f>P204/'סכום נכסי הקרן'!$C$42</f>
        <v>2.4923338848827282E-4</v>
      </c>
    </row>
    <row r="205" spans="2:18">
      <c r="B205" s="86" t="s">
        <v>2292</v>
      </c>
      <c r="C205" s="88" t="s">
        <v>2038</v>
      </c>
      <c r="D205" s="87">
        <v>7894</v>
      </c>
      <c r="E205" s="87"/>
      <c r="F205" s="87" t="s">
        <v>425</v>
      </c>
      <c r="G205" s="97">
        <v>44068</v>
      </c>
      <c r="H205" s="87" t="s">
        <v>124</v>
      </c>
      <c r="I205" s="90">
        <v>4.4099999999271988</v>
      </c>
      <c r="J205" s="88" t="s">
        <v>149</v>
      </c>
      <c r="K205" s="88" t="s">
        <v>126</v>
      </c>
      <c r="L205" s="89">
        <v>4.5102999999999997E-2</v>
      </c>
      <c r="M205" s="89">
        <v>7.5099999998778422E-2</v>
      </c>
      <c r="N205" s="90">
        <v>18185.291510999999</v>
      </c>
      <c r="O205" s="98">
        <v>89.13</v>
      </c>
      <c r="P205" s="90">
        <v>16.208550498000001</v>
      </c>
      <c r="Q205" s="91">
        <f t="shared" si="3"/>
        <v>2.9089110924861187E-3</v>
      </c>
      <c r="R205" s="91">
        <f>P205/'סכום נכסי הקרן'!$C$42</f>
        <v>1.6768809232876341E-4</v>
      </c>
    </row>
    <row r="206" spans="2:18">
      <c r="B206" s="86" t="s">
        <v>2292</v>
      </c>
      <c r="C206" s="88" t="s">
        <v>2038</v>
      </c>
      <c r="D206" s="87">
        <v>8076</v>
      </c>
      <c r="E206" s="87"/>
      <c r="F206" s="87" t="s">
        <v>425</v>
      </c>
      <c r="G206" s="97">
        <v>44160</v>
      </c>
      <c r="H206" s="87" t="s">
        <v>124</v>
      </c>
      <c r="I206" s="90">
        <v>4.1999999999847395</v>
      </c>
      <c r="J206" s="88" t="s">
        <v>149</v>
      </c>
      <c r="K206" s="88" t="s">
        <v>126</v>
      </c>
      <c r="L206" s="89">
        <v>4.5465999999999999E-2</v>
      </c>
      <c r="M206" s="89">
        <v>0.10790000000004576</v>
      </c>
      <c r="N206" s="90">
        <v>16702.365487999999</v>
      </c>
      <c r="O206" s="98">
        <v>78.47</v>
      </c>
      <c r="P206" s="90">
        <v>13.106346086</v>
      </c>
      <c r="Q206" s="91">
        <f t="shared" si="3"/>
        <v>2.3521656372808755E-3</v>
      </c>
      <c r="R206" s="91">
        <f>P206/'סכום נכסי הקרן'!$C$42</f>
        <v>1.3559375175670906E-4</v>
      </c>
    </row>
    <row r="207" spans="2:18">
      <c r="B207" s="86" t="s">
        <v>2292</v>
      </c>
      <c r="C207" s="88" t="s">
        <v>2038</v>
      </c>
      <c r="D207" s="87">
        <v>9311</v>
      </c>
      <c r="E207" s="87"/>
      <c r="F207" s="87" t="s">
        <v>425</v>
      </c>
      <c r="G207" s="97">
        <v>44880</v>
      </c>
      <c r="H207" s="87" t="s">
        <v>124</v>
      </c>
      <c r="I207" s="90">
        <v>3.9700000000264102</v>
      </c>
      <c r="J207" s="88" t="s">
        <v>149</v>
      </c>
      <c r="K207" s="88" t="s">
        <v>126</v>
      </c>
      <c r="L207" s="89">
        <v>7.2695999999999997E-2</v>
      </c>
      <c r="M207" s="89">
        <v>0.11600000000093212</v>
      </c>
      <c r="N207" s="90">
        <v>14811.0378</v>
      </c>
      <c r="O207" s="98">
        <v>86.92</v>
      </c>
      <c r="P207" s="90">
        <v>12.873754077999999</v>
      </c>
      <c r="Q207" s="91">
        <f t="shared" si="3"/>
        <v>2.3104228872318621E-3</v>
      </c>
      <c r="R207" s="91">
        <f>P207/'סכום נכסי הקרן'!$C$42</f>
        <v>1.3318743478732618E-4</v>
      </c>
    </row>
    <row r="208" spans="2:18">
      <c r="B208" s="86" t="s">
        <v>2293</v>
      </c>
      <c r="C208" s="88" t="s">
        <v>2039</v>
      </c>
      <c r="D208" s="87" t="s">
        <v>2178</v>
      </c>
      <c r="E208" s="87"/>
      <c r="F208" s="87" t="s">
        <v>425</v>
      </c>
      <c r="G208" s="97">
        <v>45016</v>
      </c>
      <c r="H208" s="87" t="s">
        <v>124</v>
      </c>
      <c r="I208" s="90">
        <v>5.379999999962676</v>
      </c>
      <c r="J208" s="88" t="s">
        <v>271</v>
      </c>
      <c r="K208" s="88" t="s">
        <v>126</v>
      </c>
      <c r="L208" s="89">
        <v>4.4999999999999998E-2</v>
      </c>
      <c r="M208" s="89">
        <v>4.0099999999705024E-2</v>
      </c>
      <c r="N208" s="90">
        <v>16135.429673000001</v>
      </c>
      <c r="O208" s="98">
        <v>102.95</v>
      </c>
      <c r="P208" s="90">
        <v>16.611424649</v>
      </c>
      <c r="Q208" s="91">
        <f t="shared" si="3"/>
        <v>2.9812139851392544E-3</v>
      </c>
      <c r="R208" s="91">
        <f>P208/'סכום נכסי הקרן'!$C$42</f>
        <v>1.7185608982108058E-4</v>
      </c>
    </row>
    <row r="209" spans="2:18">
      <c r="B209" s="86" t="s">
        <v>2294</v>
      </c>
      <c r="C209" s="88" t="s">
        <v>2038</v>
      </c>
      <c r="D209" s="87">
        <v>8811</v>
      </c>
      <c r="E209" s="87"/>
      <c r="F209" s="87" t="s">
        <v>2179</v>
      </c>
      <c r="G209" s="97">
        <v>44550</v>
      </c>
      <c r="H209" s="87" t="s">
        <v>2037</v>
      </c>
      <c r="I209" s="90">
        <v>5.0699999999054768</v>
      </c>
      <c r="J209" s="88" t="s">
        <v>263</v>
      </c>
      <c r="K209" s="88" t="s">
        <v>126</v>
      </c>
      <c r="L209" s="89">
        <v>7.3499999999999996E-2</v>
      </c>
      <c r="M209" s="89">
        <v>8.9799999998465177E-2</v>
      </c>
      <c r="N209" s="90">
        <v>22516.571474</v>
      </c>
      <c r="O209" s="98">
        <v>94.91</v>
      </c>
      <c r="P209" s="90">
        <v>21.370411286</v>
      </c>
      <c r="Q209" s="91">
        <f t="shared" si="3"/>
        <v>3.8352983166820825E-3</v>
      </c>
      <c r="R209" s="91">
        <f>P209/'סכום נכסי הקרן'!$C$42</f>
        <v>2.2109092983191785E-4</v>
      </c>
    </row>
    <row r="210" spans="2:18">
      <c r="B210" s="86" t="s">
        <v>2295</v>
      </c>
      <c r="C210" s="88" t="s">
        <v>2039</v>
      </c>
      <c r="D210" s="87" t="s">
        <v>2180</v>
      </c>
      <c r="E210" s="87"/>
      <c r="F210" s="87" t="s">
        <v>2179</v>
      </c>
      <c r="G210" s="97">
        <v>42732</v>
      </c>
      <c r="H210" s="87" t="s">
        <v>2037</v>
      </c>
      <c r="I210" s="90">
        <v>2.230000000027343</v>
      </c>
      <c r="J210" s="88" t="s">
        <v>122</v>
      </c>
      <c r="K210" s="88" t="s">
        <v>126</v>
      </c>
      <c r="L210" s="89">
        <v>2.1613000000000004E-2</v>
      </c>
      <c r="M210" s="89">
        <v>2.8600000000189099E-2</v>
      </c>
      <c r="N210" s="90">
        <v>36007.069150000003</v>
      </c>
      <c r="O210" s="98">
        <v>108.68</v>
      </c>
      <c r="P210" s="90">
        <v>39.132483091000005</v>
      </c>
      <c r="Q210" s="91">
        <f t="shared" si="3"/>
        <v>7.0230162872356424E-3</v>
      </c>
      <c r="R210" s="91">
        <f>P210/'סכום נכסי הקרן'!$C$42</f>
        <v>4.0485121963417295E-4</v>
      </c>
    </row>
    <row r="211" spans="2:18">
      <c r="B211" s="86" t="s">
        <v>2296</v>
      </c>
      <c r="C211" s="88" t="s">
        <v>2039</v>
      </c>
      <c r="D211" s="87" t="s">
        <v>2181</v>
      </c>
      <c r="E211" s="87"/>
      <c r="F211" s="87" t="s">
        <v>425</v>
      </c>
      <c r="G211" s="97">
        <v>44347</v>
      </c>
      <c r="H211" s="87" t="s">
        <v>124</v>
      </c>
      <c r="I211" s="90">
        <v>2.3899999999673525</v>
      </c>
      <c r="J211" s="88" t="s">
        <v>122</v>
      </c>
      <c r="K211" s="88" t="s">
        <v>126</v>
      </c>
      <c r="L211" s="89">
        <v>6.25E-2</v>
      </c>
      <c r="M211" s="89">
        <v>7.0899999998429802E-2</v>
      </c>
      <c r="N211" s="90">
        <v>13056.5571</v>
      </c>
      <c r="O211" s="98">
        <v>98.53</v>
      </c>
      <c r="P211" s="90">
        <v>12.864628278</v>
      </c>
      <c r="Q211" s="91">
        <f t="shared" si="3"/>
        <v>2.3087851009997691E-3</v>
      </c>
      <c r="R211" s="91">
        <f>P211/'סכום נכסי הקרן'!$C$42</f>
        <v>1.3309302239720142E-4</v>
      </c>
    </row>
    <row r="212" spans="2:18">
      <c r="B212" s="86" t="s">
        <v>2296</v>
      </c>
      <c r="C212" s="88" t="s">
        <v>2039</v>
      </c>
      <c r="D212" s="87">
        <v>9199</v>
      </c>
      <c r="E212" s="87"/>
      <c r="F212" s="87" t="s">
        <v>425</v>
      </c>
      <c r="G212" s="97">
        <v>44788</v>
      </c>
      <c r="H212" s="87" t="s">
        <v>124</v>
      </c>
      <c r="I212" s="90">
        <v>2.3899999997963062</v>
      </c>
      <c r="J212" s="88" t="s">
        <v>122</v>
      </c>
      <c r="K212" s="88" t="s">
        <v>126</v>
      </c>
      <c r="L212" s="89">
        <v>6.25E-2</v>
      </c>
      <c r="M212" s="89">
        <v>7.0899999995247154E-2</v>
      </c>
      <c r="N212" s="90">
        <v>7473.8682310000004</v>
      </c>
      <c r="O212" s="98">
        <v>98.53</v>
      </c>
      <c r="P212" s="90">
        <v>7.3640038500000005</v>
      </c>
      <c r="Q212" s="91">
        <f t="shared" si="3"/>
        <v>1.3216007493710609E-3</v>
      </c>
      <c r="R212" s="91">
        <f>P212/'סכום נכסי הקרן'!$C$42</f>
        <v>7.618545271278515E-5</v>
      </c>
    </row>
    <row r="213" spans="2:18">
      <c r="B213" s="86" t="s">
        <v>2296</v>
      </c>
      <c r="C213" s="88" t="s">
        <v>2039</v>
      </c>
      <c r="D213" s="87">
        <v>9255</v>
      </c>
      <c r="E213" s="87"/>
      <c r="F213" s="87" t="s">
        <v>425</v>
      </c>
      <c r="G213" s="97">
        <v>44825</v>
      </c>
      <c r="H213" s="87" t="s">
        <v>124</v>
      </c>
      <c r="I213" s="90">
        <v>2.389999999850823</v>
      </c>
      <c r="J213" s="88" t="s">
        <v>122</v>
      </c>
      <c r="K213" s="88" t="s">
        <v>126</v>
      </c>
      <c r="L213" s="89">
        <v>6.25E-2</v>
      </c>
      <c r="M213" s="89">
        <v>7.0899999995776813E-2</v>
      </c>
      <c r="N213" s="90">
        <v>4830.4343140000001</v>
      </c>
      <c r="O213" s="98">
        <v>98.53</v>
      </c>
      <c r="P213" s="90">
        <v>4.7594278889999995</v>
      </c>
      <c r="Q213" s="91">
        <f t="shared" si="3"/>
        <v>8.5416352201933261E-4</v>
      </c>
      <c r="R213" s="91">
        <f>P213/'סכום נכסי הקרן'!$C$42</f>
        <v>4.9239405052364317E-5</v>
      </c>
    </row>
    <row r="214" spans="2:18">
      <c r="B214" s="86" t="s">
        <v>2296</v>
      </c>
      <c r="C214" s="88" t="s">
        <v>2039</v>
      </c>
      <c r="D214" s="87">
        <v>9287</v>
      </c>
      <c r="E214" s="87"/>
      <c r="F214" s="87" t="s">
        <v>425</v>
      </c>
      <c r="G214" s="97">
        <v>44861</v>
      </c>
      <c r="H214" s="87" t="s">
        <v>124</v>
      </c>
      <c r="I214" s="90">
        <v>2.3900000001089108</v>
      </c>
      <c r="J214" s="88" t="s">
        <v>122</v>
      </c>
      <c r="K214" s="88" t="s">
        <v>126</v>
      </c>
      <c r="L214" s="89">
        <v>6.25E-2</v>
      </c>
      <c r="M214" s="89">
        <v>7.089999999875532E-2</v>
      </c>
      <c r="N214" s="90">
        <v>2609.2698959999998</v>
      </c>
      <c r="O214" s="98">
        <v>98.53</v>
      </c>
      <c r="P214" s="90">
        <v>2.570914148</v>
      </c>
      <c r="Q214" s="91">
        <f t="shared" si="3"/>
        <v>4.6139601958049796E-4</v>
      </c>
      <c r="R214" s="91">
        <f>P214/'סכום נכסי הקרן'!$C$42</f>
        <v>2.6597794113196221E-5</v>
      </c>
    </row>
    <row r="215" spans="2:18">
      <c r="B215" s="86" t="s">
        <v>2296</v>
      </c>
      <c r="C215" s="88" t="s">
        <v>2039</v>
      </c>
      <c r="D215" s="87">
        <v>9339</v>
      </c>
      <c r="E215" s="87"/>
      <c r="F215" s="87" t="s">
        <v>425</v>
      </c>
      <c r="G215" s="97">
        <v>44895</v>
      </c>
      <c r="H215" s="87" t="s">
        <v>124</v>
      </c>
      <c r="I215" s="90">
        <v>2.3899999999859753</v>
      </c>
      <c r="J215" s="88" t="s">
        <v>122</v>
      </c>
      <c r="K215" s="88" t="s">
        <v>126</v>
      </c>
      <c r="L215" s="89">
        <v>6.25E-2</v>
      </c>
      <c r="M215" s="89">
        <v>7.0899999995652288E-2</v>
      </c>
      <c r="N215" s="90">
        <v>3618.2795890000002</v>
      </c>
      <c r="O215" s="98">
        <v>98.53</v>
      </c>
      <c r="P215" s="90">
        <v>3.5650915949999997</v>
      </c>
      <c r="Q215" s="91">
        <f t="shared" si="3"/>
        <v>6.3981874799379278E-4</v>
      </c>
      <c r="R215" s="91">
        <f>P215/'סכום נכסי הקרן'!$C$42</f>
        <v>3.6883212266058259E-5</v>
      </c>
    </row>
    <row r="216" spans="2:18">
      <c r="B216" s="86" t="s">
        <v>2296</v>
      </c>
      <c r="C216" s="88" t="s">
        <v>2039</v>
      </c>
      <c r="D216" s="87">
        <v>9388</v>
      </c>
      <c r="E216" s="87"/>
      <c r="F216" s="87" t="s">
        <v>425</v>
      </c>
      <c r="G216" s="97">
        <v>44921</v>
      </c>
      <c r="H216" s="87" t="s">
        <v>124</v>
      </c>
      <c r="I216" s="90">
        <v>2.3900000000853985</v>
      </c>
      <c r="J216" s="88" t="s">
        <v>122</v>
      </c>
      <c r="K216" s="88" t="s">
        <v>126</v>
      </c>
      <c r="L216" s="89">
        <v>6.25E-2</v>
      </c>
      <c r="M216" s="89">
        <v>7.0900000004000235E-2</v>
      </c>
      <c r="N216" s="90">
        <v>6774.1691799999999</v>
      </c>
      <c r="O216" s="98">
        <v>98.53</v>
      </c>
      <c r="P216" s="90">
        <v>6.6745902370000003</v>
      </c>
      <c r="Q216" s="91">
        <f t="shared" si="3"/>
        <v>1.1978732817968267E-3</v>
      </c>
      <c r="R216" s="91">
        <f>P216/'סכום נכסי הקרן'!$C$42</f>
        <v>6.9053016434555625E-5</v>
      </c>
    </row>
    <row r="217" spans="2:18">
      <c r="B217" s="86" t="s">
        <v>2296</v>
      </c>
      <c r="C217" s="88" t="s">
        <v>2039</v>
      </c>
      <c r="D217" s="87">
        <v>9455</v>
      </c>
      <c r="E217" s="87"/>
      <c r="F217" s="87" t="s">
        <v>425</v>
      </c>
      <c r="G217" s="97">
        <v>44957</v>
      </c>
      <c r="H217" s="87" t="s">
        <v>124</v>
      </c>
      <c r="I217" s="90">
        <v>2.3900000001669857</v>
      </c>
      <c r="J217" s="88" t="s">
        <v>122</v>
      </c>
      <c r="K217" s="88" t="s">
        <v>126</v>
      </c>
      <c r="L217" s="89">
        <v>6.25E-2</v>
      </c>
      <c r="M217" s="89">
        <v>7.0900000002288313E-2</v>
      </c>
      <c r="N217" s="90">
        <v>4923.0978919999998</v>
      </c>
      <c r="O217" s="98">
        <v>98.53</v>
      </c>
      <c r="P217" s="90">
        <v>4.8507293210000002</v>
      </c>
      <c r="Q217" s="91">
        <f t="shared" si="3"/>
        <v>8.7054917898091231E-4</v>
      </c>
      <c r="R217" s="91">
        <f>P217/'סכום נכסי הקרן'!$C$42</f>
        <v>5.0183978286155559E-5</v>
      </c>
    </row>
    <row r="218" spans="2:18">
      <c r="B218" s="86" t="s">
        <v>2296</v>
      </c>
      <c r="C218" s="88" t="s">
        <v>2039</v>
      </c>
      <c r="D218" s="87">
        <v>9524</v>
      </c>
      <c r="E218" s="87"/>
      <c r="F218" s="87" t="s">
        <v>425</v>
      </c>
      <c r="G218" s="97">
        <v>45008</v>
      </c>
      <c r="H218" s="87" t="s">
        <v>124</v>
      </c>
      <c r="I218" s="90">
        <v>2.4</v>
      </c>
      <c r="J218" s="88" t="s">
        <v>122</v>
      </c>
      <c r="K218" s="88" t="s">
        <v>126</v>
      </c>
      <c r="L218" s="89">
        <v>6.25E-2</v>
      </c>
      <c r="M218" s="89">
        <v>7.0699999991836432E-2</v>
      </c>
      <c r="N218" s="90">
        <v>1616.1970269999999</v>
      </c>
      <c r="O218" s="98">
        <v>98.53</v>
      </c>
      <c r="P218" s="90">
        <v>1.5924390900000001</v>
      </c>
      <c r="Q218" s="91">
        <f t="shared" si="3"/>
        <v>2.8579136262561435E-4</v>
      </c>
      <c r="R218" s="91">
        <f>P218/'סכום נכסי הקרן'!$C$42</f>
        <v>1.6474827479779987E-5</v>
      </c>
    </row>
    <row r="219" spans="2:18">
      <c r="B219" s="86" t="s">
        <v>2296</v>
      </c>
      <c r="C219" s="88" t="s">
        <v>2039</v>
      </c>
      <c r="D219" s="87">
        <v>8814</v>
      </c>
      <c r="E219" s="87"/>
      <c r="F219" s="87" t="s">
        <v>425</v>
      </c>
      <c r="G219" s="97">
        <v>44558</v>
      </c>
      <c r="H219" s="87" t="s">
        <v>124</v>
      </c>
      <c r="I219" s="90">
        <v>2.3899999998484662</v>
      </c>
      <c r="J219" s="88" t="s">
        <v>122</v>
      </c>
      <c r="K219" s="88" t="s">
        <v>126</v>
      </c>
      <c r="L219" s="89">
        <v>6.25E-2</v>
      </c>
      <c r="M219" s="89">
        <v>7.0899999998770599E-2</v>
      </c>
      <c r="N219" s="90">
        <v>3549.7568559999995</v>
      </c>
      <c r="O219" s="98">
        <v>98.53</v>
      </c>
      <c r="P219" s="90">
        <v>3.4975761269999999</v>
      </c>
      <c r="Q219" s="91">
        <f t="shared" si="3"/>
        <v>6.2770190301102743E-4</v>
      </c>
      <c r="R219" s="91">
        <f>P219/'סכום נכסי הקרן'!$C$42</f>
        <v>3.6184720440216054E-5</v>
      </c>
    </row>
    <row r="220" spans="2:18">
      <c r="B220" s="86" t="s">
        <v>2296</v>
      </c>
      <c r="C220" s="88" t="s">
        <v>2039</v>
      </c>
      <c r="D220" s="87">
        <v>9003</v>
      </c>
      <c r="E220" s="87"/>
      <c r="F220" s="87" t="s">
        <v>425</v>
      </c>
      <c r="G220" s="97">
        <v>44644</v>
      </c>
      <c r="H220" s="87" t="s">
        <v>124</v>
      </c>
      <c r="I220" s="90">
        <v>2.389999999906486</v>
      </c>
      <c r="J220" s="88" t="s">
        <v>122</v>
      </c>
      <c r="K220" s="88" t="s">
        <v>126</v>
      </c>
      <c r="L220" s="89">
        <v>6.25E-2</v>
      </c>
      <c r="M220" s="89">
        <v>7.0900000000855556E-2</v>
      </c>
      <c r="N220" s="90">
        <v>5100.9732809999996</v>
      </c>
      <c r="O220" s="98">
        <v>98.53</v>
      </c>
      <c r="P220" s="90">
        <v>5.0259899729999997</v>
      </c>
      <c r="Q220" s="91">
        <f t="shared" si="3"/>
        <v>9.0200280308764874E-4</v>
      </c>
      <c r="R220" s="91">
        <f>P220/'סכום נכסי הקרן'!$C$42</f>
        <v>5.1997164752015142E-5</v>
      </c>
    </row>
    <row r="221" spans="2:18">
      <c r="B221" s="86" t="s">
        <v>2296</v>
      </c>
      <c r="C221" s="88" t="s">
        <v>2039</v>
      </c>
      <c r="D221" s="87">
        <v>9096</v>
      </c>
      <c r="E221" s="87"/>
      <c r="F221" s="87" t="s">
        <v>425</v>
      </c>
      <c r="G221" s="97">
        <v>44711</v>
      </c>
      <c r="H221" s="87" t="s">
        <v>124</v>
      </c>
      <c r="I221" s="90">
        <v>2.3899999999371095</v>
      </c>
      <c r="J221" s="88" t="s">
        <v>122</v>
      </c>
      <c r="K221" s="88" t="s">
        <v>126</v>
      </c>
      <c r="L221" s="89">
        <v>6.25E-2</v>
      </c>
      <c r="M221" s="89">
        <v>7.0899999996226579E-2</v>
      </c>
      <c r="N221" s="90">
        <v>5164.143384</v>
      </c>
      <c r="O221" s="98">
        <v>98.53</v>
      </c>
      <c r="P221" s="90">
        <v>5.0882314879999999</v>
      </c>
      <c r="Q221" s="91">
        <f t="shared" si="3"/>
        <v>9.1317314391602708E-4</v>
      </c>
      <c r="R221" s="91">
        <f>P221/'סכום נכסי הקרן'!$C$42</f>
        <v>5.2641094072856628E-5</v>
      </c>
    </row>
    <row r="222" spans="2:18">
      <c r="B222" s="86" t="s">
        <v>2296</v>
      </c>
      <c r="C222" s="88" t="s">
        <v>2039</v>
      </c>
      <c r="D222" s="87">
        <v>9127</v>
      </c>
      <c r="E222" s="87"/>
      <c r="F222" s="87" t="s">
        <v>425</v>
      </c>
      <c r="G222" s="97">
        <v>44738</v>
      </c>
      <c r="H222" s="87" t="s">
        <v>124</v>
      </c>
      <c r="I222" s="90">
        <v>2.3899999997085093</v>
      </c>
      <c r="J222" s="88" t="s">
        <v>122</v>
      </c>
      <c r="K222" s="88" t="s">
        <v>126</v>
      </c>
      <c r="L222" s="89">
        <v>6.25E-2</v>
      </c>
      <c r="M222" s="89">
        <v>7.0899999990049103E-2</v>
      </c>
      <c r="N222" s="90">
        <v>3029.1833370000004</v>
      </c>
      <c r="O222" s="98">
        <v>98.53</v>
      </c>
      <c r="P222" s="90">
        <v>2.9846549329999998</v>
      </c>
      <c r="Q222" s="91">
        <f t="shared" si="3"/>
        <v>5.3564912191984165E-4</v>
      </c>
      <c r="R222" s="91">
        <f>P222/'סכום נכסי הקרן'!$C$42</f>
        <v>3.0878214065851205E-5</v>
      </c>
    </row>
    <row r="223" spans="2:18">
      <c r="B223" s="86" t="s">
        <v>2297</v>
      </c>
      <c r="C223" s="88" t="s">
        <v>2039</v>
      </c>
      <c r="D223" s="87" t="s">
        <v>2182</v>
      </c>
      <c r="E223" s="87"/>
      <c r="F223" s="87" t="s">
        <v>425</v>
      </c>
      <c r="G223" s="97">
        <v>45016</v>
      </c>
      <c r="H223" s="87" t="s">
        <v>124</v>
      </c>
      <c r="I223" s="90">
        <v>5.5099999999382483</v>
      </c>
      <c r="J223" s="88" t="s">
        <v>271</v>
      </c>
      <c r="K223" s="88" t="s">
        <v>126</v>
      </c>
      <c r="L223" s="89">
        <v>4.5499999999999999E-2</v>
      </c>
      <c r="M223" s="89">
        <v>4.0599999999709736E-2</v>
      </c>
      <c r="N223" s="90">
        <v>34109.777241999996</v>
      </c>
      <c r="O223" s="98">
        <v>103.02</v>
      </c>
      <c r="P223" s="90">
        <v>35.139891066999994</v>
      </c>
      <c r="Q223" s="91">
        <f t="shared" si="3"/>
        <v>6.3064750253986682E-3</v>
      </c>
      <c r="R223" s="91">
        <f>P223/'סכום נכסי הקרן'!$C$42</f>
        <v>3.6354523486803301E-4</v>
      </c>
    </row>
    <row r="224" spans="2:18">
      <c r="B224" s="86" t="s">
        <v>2298</v>
      </c>
      <c r="C224" s="88" t="s">
        <v>2039</v>
      </c>
      <c r="D224" s="87" t="s">
        <v>2183</v>
      </c>
      <c r="E224" s="87"/>
      <c r="F224" s="87" t="s">
        <v>445</v>
      </c>
      <c r="G224" s="97">
        <v>44294</v>
      </c>
      <c r="H224" s="87" t="s">
        <v>124</v>
      </c>
      <c r="I224" s="90">
        <v>7.4000000000399444</v>
      </c>
      <c r="J224" s="88" t="s">
        <v>470</v>
      </c>
      <c r="K224" s="88" t="s">
        <v>126</v>
      </c>
      <c r="L224" s="89">
        <v>0.03</v>
      </c>
      <c r="M224" s="89">
        <v>6.9700000000169765E-2</v>
      </c>
      <c r="N224" s="90">
        <v>36817.131859000001</v>
      </c>
      <c r="O224" s="98">
        <v>81.599999999999994</v>
      </c>
      <c r="P224" s="90">
        <v>30.042780416999999</v>
      </c>
      <c r="Q224" s="91">
        <f t="shared" si="3"/>
        <v>5.3917083588023154E-3</v>
      </c>
      <c r="R224" s="91">
        <f>P224/'סכום נכסי הקרן'!$C$42</f>
        <v>3.1081228003702649E-4</v>
      </c>
    </row>
    <row r="225" spans="2:18">
      <c r="B225" s="86" t="s">
        <v>2299</v>
      </c>
      <c r="C225" s="88" t="s">
        <v>2039</v>
      </c>
      <c r="D225" s="87" t="s">
        <v>2184</v>
      </c>
      <c r="E225" s="87"/>
      <c r="F225" s="87" t="s">
        <v>445</v>
      </c>
      <c r="G225" s="97">
        <v>42326</v>
      </c>
      <c r="H225" s="87" t="s">
        <v>124</v>
      </c>
      <c r="I225" s="90">
        <v>5.8100000028055119</v>
      </c>
      <c r="J225" s="88" t="s">
        <v>470</v>
      </c>
      <c r="K225" s="88" t="s">
        <v>126</v>
      </c>
      <c r="L225" s="89">
        <v>7.5499999999999998E-2</v>
      </c>
      <c r="M225" s="89">
        <v>0.11460000005894616</v>
      </c>
      <c r="N225" s="90">
        <v>1196.6340270000001</v>
      </c>
      <c r="O225" s="98">
        <v>82.51</v>
      </c>
      <c r="P225" s="90">
        <v>0.98734228299999982</v>
      </c>
      <c r="Q225" s="91">
        <f t="shared" si="3"/>
        <v>1.7719603732941201E-4</v>
      </c>
      <c r="R225" s="91">
        <f>P225/'סכום נכסי הקרן'!$C$42</f>
        <v>1.0214703895467113E-5</v>
      </c>
    </row>
    <row r="226" spans="2:18">
      <c r="B226" s="86" t="s">
        <v>2299</v>
      </c>
      <c r="C226" s="88" t="s">
        <v>2039</v>
      </c>
      <c r="D226" s="87" t="s">
        <v>2185</v>
      </c>
      <c r="E226" s="87"/>
      <c r="F226" s="87" t="s">
        <v>445</v>
      </c>
      <c r="G226" s="97">
        <v>42606</v>
      </c>
      <c r="H226" s="87" t="s">
        <v>124</v>
      </c>
      <c r="I226" s="90">
        <v>5.8099999996624465</v>
      </c>
      <c r="J226" s="88" t="s">
        <v>470</v>
      </c>
      <c r="K226" s="88" t="s">
        <v>126</v>
      </c>
      <c r="L226" s="89">
        <v>7.5499999999999998E-2</v>
      </c>
      <c r="M226" s="89">
        <v>0.11489999999614227</v>
      </c>
      <c r="N226" s="90">
        <v>5033.3750950000003</v>
      </c>
      <c r="O226" s="98">
        <v>82.4</v>
      </c>
      <c r="P226" s="90">
        <v>4.1474991399999999</v>
      </c>
      <c r="Q226" s="91">
        <f t="shared" si="3"/>
        <v>7.4434208388414003E-4</v>
      </c>
      <c r="R226" s="91">
        <f>P226/'סכום נכסי הקרן'!$C$42</f>
        <v>4.2908600544361076E-5</v>
      </c>
    </row>
    <row r="227" spans="2:18">
      <c r="B227" s="86" t="s">
        <v>2299</v>
      </c>
      <c r="C227" s="88" t="s">
        <v>2039</v>
      </c>
      <c r="D227" s="87" t="s">
        <v>2186</v>
      </c>
      <c r="E227" s="87"/>
      <c r="F227" s="87" t="s">
        <v>445</v>
      </c>
      <c r="G227" s="97">
        <v>42648</v>
      </c>
      <c r="H227" s="87" t="s">
        <v>124</v>
      </c>
      <c r="I227" s="90">
        <v>5.8099999999816143</v>
      </c>
      <c r="J227" s="88" t="s">
        <v>470</v>
      </c>
      <c r="K227" s="88" t="s">
        <v>126</v>
      </c>
      <c r="L227" s="89">
        <v>7.5499999999999998E-2</v>
      </c>
      <c r="M227" s="89">
        <v>0.11469999999976363</v>
      </c>
      <c r="N227" s="90">
        <v>4617.143763</v>
      </c>
      <c r="O227" s="98">
        <v>82.46</v>
      </c>
      <c r="P227" s="90">
        <v>3.8072948470000001</v>
      </c>
      <c r="Q227" s="91">
        <f t="shared" si="3"/>
        <v>6.8328640578749547E-4</v>
      </c>
      <c r="R227" s="91">
        <f>P227/'סכום נכסי הקרן'!$C$42</f>
        <v>3.9388963862335442E-5</v>
      </c>
    </row>
    <row r="228" spans="2:18">
      <c r="B228" s="86" t="s">
        <v>2299</v>
      </c>
      <c r="C228" s="88" t="s">
        <v>2039</v>
      </c>
      <c r="D228" s="87" t="s">
        <v>2187</v>
      </c>
      <c r="E228" s="87"/>
      <c r="F228" s="87" t="s">
        <v>445</v>
      </c>
      <c r="G228" s="97">
        <v>42718</v>
      </c>
      <c r="H228" s="87" t="s">
        <v>124</v>
      </c>
      <c r="I228" s="90">
        <v>5.8099999992931641</v>
      </c>
      <c r="J228" s="88" t="s">
        <v>470</v>
      </c>
      <c r="K228" s="88" t="s">
        <v>126</v>
      </c>
      <c r="L228" s="89">
        <v>7.5499999999999998E-2</v>
      </c>
      <c r="M228" s="89">
        <v>0.11469999998661523</v>
      </c>
      <c r="N228" s="90">
        <v>3225.8822329999994</v>
      </c>
      <c r="O228" s="98">
        <v>82.45</v>
      </c>
      <c r="P228" s="90">
        <v>2.6597386479999998</v>
      </c>
      <c r="Q228" s="91">
        <f t="shared" si="3"/>
        <v>4.7733714728136271E-4</v>
      </c>
      <c r="R228" s="91">
        <f>P228/'סכום נכסי הקרן'!$C$42</f>
        <v>2.7516741859874379E-5</v>
      </c>
    </row>
    <row r="229" spans="2:18">
      <c r="B229" s="86" t="s">
        <v>2299</v>
      </c>
      <c r="C229" s="88" t="s">
        <v>2039</v>
      </c>
      <c r="D229" s="87" t="s">
        <v>2188</v>
      </c>
      <c r="E229" s="87"/>
      <c r="F229" s="87" t="s">
        <v>445</v>
      </c>
      <c r="G229" s="97">
        <v>42900</v>
      </c>
      <c r="H229" s="87" t="s">
        <v>124</v>
      </c>
      <c r="I229" s="90">
        <v>5.7899999999649365</v>
      </c>
      <c r="J229" s="88" t="s">
        <v>470</v>
      </c>
      <c r="K229" s="88" t="s">
        <v>126</v>
      </c>
      <c r="L229" s="89">
        <v>7.5499999999999998E-2</v>
      </c>
      <c r="M229" s="89">
        <v>0.11559999999987249</v>
      </c>
      <c r="N229" s="90">
        <v>3821.1800539999995</v>
      </c>
      <c r="O229" s="98">
        <v>82.1</v>
      </c>
      <c r="P229" s="90">
        <v>3.137187409</v>
      </c>
      <c r="Q229" s="91">
        <f t="shared" si="3"/>
        <v>5.6302377281509117E-4</v>
      </c>
      <c r="R229" s="91">
        <f>P229/'סכום נכסי הקרן'!$C$42</f>
        <v>3.2456262634832064E-5</v>
      </c>
    </row>
    <row r="230" spans="2:18">
      <c r="B230" s="86" t="s">
        <v>2299</v>
      </c>
      <c r="C230" s="88" t="s">
        <v>2039</v>
      </c>
      <c r="D230" s="87" t="s">
        <v>2189</v>
      </c>
      <c r="E230" s="87"/>
      <c r="F230" s="87" t="s">
        <v>445</v>
      </c>
      <c r="G230" s="97">
        <v>43075</v>
      </c>
      <c r="H230" s="87" t="s">
        <v>124</v>
      </c>
      <c r="I230" s="90">
        <v>5.7899999990943334</v>
      </c>
      <c r="J230" s="88" t="s">
        <v>470</v>
      </c>
      <c r="K230" s="88" t="s">
        <v>126</v>
      </c>
      <c r="L230" s="89">
        <v>7.5499999999999998E-2</v>
      </c>
      <c r="M230" s="89">
        <v>0.11589999998476834</v>
      </c>
      <c r="N230" s="90">
        <v>2371.06387</v>
      </c>
      <c r="O230" s="98">
        <v>81.96</v>
      </c>
      <c r="P230" s="90">
        <v>1.943323044</v>
      </c>
      <c r="Q230" s="91">
        <f t="shared" si="3"/>
        <v>3.4876369479633704E-4</v>
      </c>
      <c r="R230" s="91">
        <f>P230/'סכום נכסי הקרן'!$C$42</f>
        <v>2.0104952263750878E-5</v>
      </c>
    </row>
    <row r="231" spans="2:18">
      <c r="B231" s="86" t="s">
        <v>2299</v>
      </c>
      <c r="C231" s="88" t="s">
        <v>2039</v>
      </c>
      <c r="D231" s="87" t="s">
        <v>2190</v>
      </c>
      <c r="E231" s="87"/>
      <c r="F231" s="87" t="s">
        <v>445</v>
      </c>
      <c r="G231" s="97">
        <v>43292</v>
      </c>
      <c r="H231" s="87" t="s">
        <v>124</v>
      </c>
      <c r="I231" s="90">
        <v>5.7800000001435281</v>
      </c>
      <c r="J231" s="88" t="s">
        <v>470</v>
      </c>
      <c r="K231" s="88" t="s">
        <v>126</v>
      </c>
      <c r="L231" s="89">
        <v>7.5499999999999998E-2</v>
      </c>
      <c r="M231" s="89">
        <v>0.11600000000226623</v>
      </c>
      <c r="N231" s="90">
        <v>6465.352170000001</v>
      </c>
      <c r="O231" s="98">
        <v>81.900000000000006</v>
      </c>
      <c r="P231" s="90">
        <v>5.2951209079999995</v>
      </c>
      <c r="Q231" s="91">
        <f t="shared" si="3"/>
        <v>9.5030310990714263E-4</v>
      </c>
      <c r="R231" s="91">
        <f>P231/'סכום נכסי הקרן'!$C$42</f>
        <v>5.4781500901159075E-5</v>
      </c>
    </row>
    <row r="232" spans="2:18">
      <c r="B232" s="86" t="s">
        <v>2271</v>
      </c>
      <c r="C232" s="88" t="s">
        <v>2039</v>
      </c>
      <c r="D232" s="87" t="s">
        <v>2191</v>
      </c>
      <c r="E232" s="87"/>
      <c r="F232" s="87" t="s">
        <v>445</v>
      </c>
      <c r="G232" s="97">
        <v>44858</v>
      </c>
      <c r="H232" s="87" t="s">
        <v>124</v>
      </c>
      <c r="I232" s="90">
        <v>5.7200000002878841</v>
      </c>
      <c r="J232" s="88" t="s">
        <v>470</v>
      </c>
      <c r="K232" s="88" t="s">
        <v>126</v>
      </c>
      <c r="L232" s="89">
        <v>3.49E-2</v>
      </c>
      <c r="M232" s="89">
        <v>5.5700000003216205E-2</v>
      </c>
      <c r="N232" s="90">
        <v>4897.276621</v>
      </c>
      <c r="O232" s="98">
        <v>90.79</v>
      </c>
      <c r="P232" s="90">
        <v>4.4462371009999995</v>
      </c>
      <c r="Q232" s="91">
        <f t="shared" si="3"/>
        <v>7.979558952244454E-4</v>
      </c>
      <c r="R232" s="91">
        <f>P232/'סכום נכסי הקרן'!$C$42</f>
        <v>4.599924080811913E-5</v>
      </c>
    </row>
    <row r="233" spans="2:18">
      <c r="B233" s="86" t="s">
        <v>2271</v>
      </c>
      <c r="C233" s="88" t="s">
        <v>2039</v>
      </c>
      <c r="D233" s="87" t="s">
        <v>2192</v>
      </c>
      <c r="E233" s="87"/>
      <c r="F233" s="87" t="s">
        <v>445</v>
      </c>
      <c r="G233" s="97">
        <v>44858</v>
      </c>
      <c r="H233" s="87" t="s">
        <v>124</v>
      </c>
      <c r="I233" s="90">
        <v>5.750000000677673</v>
      </c>
      <c r="J233" s="88" t="s">
        <v>470</v>
      </c>
      <c r="K233" s="88" t="s">
        <v>126</v>
      </c>
      <c r="L233" s="89">
        <v>3.49E-2</v>
      </c>
      <c r="M233" s="89">
        <v>5.5600000004770819E-2</v>
      </c>
      <c r="N233" s="90">
        <v>4062.4279470000001</v>
      </c>
      <c r="O233" s="98">
        <v>90.81</v>
      </c>
      <c r="P233" s="90">
        <v>3.6890905540000003</v>
      </c>
      <c r="Q233" s="91">
        <f t="shared" si="3"/>
        <v>6.6207255454708955E-4</v>
      </c>
      <c r="R233" s="91">
        <f>P233/'סכום נכסי הקרן'!$C$42</f>
        <v>3.8166062875557754E-5</v>
      </c>
    </row>
    <row r="234" spans="2:18">
      <c r="B234" s="86" t="s">
        <v>2271</v>
      </c>
      <c r="C234" s="88" t="s">
        <v>2039</v>
      </c>
      <c r="D234" s="87" t="s">
        <v>2193</v>
      </c>
      <c r="E234" s="87"/>
      <c r="F234" s="87" t="s">
        <v>445</v>
      </c>
      <c r="G234" s="97">
        <v>44858</v>
      </c>
      <c r="H234" s="87" t="s">
        <v>124</v>
      </c>
      <c r="I234" s="90">
        <v>5.6199999997666188</v>
      </c>
      <c r="J234" s="88" t="s">
        <v>470</v>
      </c>
      <c r="K234" s="88" t="s">
        <v>126</v>
      </c>
      <c r="L234" s="89">
        <v>3.49E-2</v>
      </c>
      <c r="M234" s="89">
        <v>5.5799999996283177E-2</v>
      </c>
      <c r="N234" s="90">
        <v>5089.7746749999997</v>
      </c>
      <c r="O234" s="98">
        <v>90.92</v>
      </c>
      <c r="P234" s="90">
        <v>4.6276227839999997</v>
      </c>
      <c r="Q234" s="91">
        <f t="shared" si="3"/>
        <v>8.3050876448699767E-4</v>
      </c>
      <c r="R234" s="91">
        <f>P234/'סכום נכסי הקרן'!$C$42</f>
        <v>4.7875794739439079E-5</v>
      </c>
    </row>
    <row r="235" spans="2:18">
      <c r="B235" s="86" t="s">
        <v>2271</v>
      </c>
      <c r="C235" s="88" t="s">
        <v>2039</v>
      </c>
      <c r="D235" s="87" t="s">
        <v>2194</v>
      </c>
      <c r="E235" s="87"/>
      <c r="F235" s="87" t="s">
        <v>445</v>
      </c>
      <c r="G235" s="97">
        <v>44858</v>
      </c>
      <c r="H235" s="87" t="s">
        <v>124</v>
      </c>
      <c r="I235" s="90">
        <v>5.6499999994770498</v>
      </c>
      <c r="J235" s="88" t="s">
        <v>470</v>
      </c>
      <c r="K235" s="88" t="s">
        <v>126</v>
      </c>
      <c r="L235" s="89">
        <v>3.49E-2</v>
      </c>
      <c r="M235" s="89">
        <v>5.5799999994433677E-2</v>
      </c>
      <c r="N235" s="90">
        <v>6205.113096</v>
      </c>
      <c r="O235" s="98">
        <v>90.91</v>
      </c>
      <c r="P235" s="90">
        <v>5.6410678829999998</v>
      </c>
      <c r="Q235" s="91">
        <f t="shared" si="3"/>
        <v>1.0123894138683569E-3</v>
      </c>
      <c r="R235" s="91">
        <f>P235/'סכום נכסי הקרן'!$C$42</f>
        <v>5.8360549397310201E-5</v>
      </c>
    </row>
    <row r="236" spans="2:18">
      <c r="B236" s="86" t="s">
        <v>2271</v>
      </c>
      <c r="C236" s="88" t="s">
        <v>2039</v>
      </c>
      <c r="D236" s="87" t="s">
        <v>2195</v>
      </c>
      <c r="E236" s="87"/>
      <c r="F236" s="87" t="s">
        <v>445</v>
      </c>
      <c r="G236" s="97">
        <v>44858</v>
      </c>
      <c r="H236" s="87" t="s">
        <v>124</v>
      </c>
      <c r="I236" s="90">
        <v>5.8700000001298562</v>
      </c>
      <c r="J236" s="88" t="s">
        <v>470</v>
      </c>
      <c r="K236" s="88" t="s">
        <v>126</v>
      </c>
      <c r="L236" s="89">
        <v>3.49E-2</v>
      </c>
      <c r="M236" s="89">
        <v>5.5499999999848997E-2</v>
      </c>
      <c r="N236" s="90">
        <v>3652.105622</v>
      </c>
      <c r="O236" s="98">
        <v>90.67</v>
      </c>
      <c r="P236" s="90">
        <v>3.3113639109999999</v>
      </c>
      <c r="Q236" s="91">
        <f t="shared" si="3"/>
        <v>5.9428282702729529E-4</v>
      </c>
      <c r="R236" s="91">
        <f>P236/'סכום נכסי הקרן'!$C$42</f>
        <v>3.4258232857430376E-5</v>
      </c>
    </row>
    <row r="237" spans="2:18">
      <c r="B237" s="86" t="s">
        <v>2300</v>
      </c>
      <c r="C237" s="88" t="s">
        <v>2038</v>
      </c>
      <c r="D237" s="87" t="s">
        <v>2196</v>
      </c>
      <c r="E237" s="87"/>
      <c r="F237" s="87" t="s">
        <v>445</v>
      </c>
      <c r="G237" s="97">
        <v>42372</v>
      </c>
      <c r="H237" s="87" t="s">
        <v>124</v>
      </c>
      <c r="I237" s="90">
        <v>9.8100000000536287</v>
      </c>
      <c r="J237" s="88" t="s">
        <v>122</v>
      </c>
      <c r="K237" s="88" t="s">
        <v>126</v>
      </c>
      <c r="L237" s="89">
        <v>6.7000000000000004E-2</v>
      </c>
      <c r="M237" s="89">
        <v>3.4000000000144956E-2</v>
      </c>
      <c r="N237" s="90">
        <v>46640.287155999999</v>
      </c>
      <c r="O237" s="98">
        <v>147.91999999999999</v>
      </c>
      <c r="P237" s="90">
        <v>68.990312829999993</v>
      </c>
      <c r="Q237" s="91">
        <f t="shared" si="3"/>
        <v>1.238153197536309E-2</v>
      </c>
      <c r="R237" s="91">
        <f>P237/'סכום נכסי הקרן'!$C$42</f>
        <v>7.1375006352695201E-4</v>
      </c>
    </row>
    <row r="238" spans="2:18">
      <c r="B238" s="86" t="s">
        <v>2301</v>
      </c>
      <c r="C238" s="88" t="s">
        <v>2039</v>
      </c>
      <c r="D238" s="87" t="s">
        <v>2197</v>
      </c>
      <c r="E238" s="87"/>
      <c r="F238" s="87" t="s">
        <v>2198</v>
      </c>
      <c r="G238" s="97">
        <v>41816</v>
      </c>
      <c r="H238" s="87" t="s">
        <v>124</v>
      </c>
      <c r="I238" s="90">
        <v>5.6400000002029538</v>
      </c>
      <c r="J238" s="88" t="s">
        <v>470</v>
      </c>
      <c r="K238" s="88" t="s">
        <v>126</v>
      </c>
      <c r="L238" s="89">
        <v>4.4999999999999998E-2</v>
      </c>
      <c r="M238" s="89">
        <v>9.8100000003959256E-2</v>
      </c>
      <c r="N238" s="90">
        <v>14809.716817</v>
      </c>
      <c r="O238" s="98">
        <v>81.180000000000007</v>
      </c>
      <c r="P238" s="90">
        <v>12.022528503999999</v>
      </c>
      <c r="Q238" s="91">
        <f t="shared" si="3"/>
        <v>2.1576554010385718E-3</v>
      </c>
      <c r="R238" s="91">
        <f>P238/'סכום נכסי הקרן'!$C$42</f>
        <v>1.243809475778049E-4</v>
      </c>
    </row>
    <row r="239" spans="2:18">
      <c r="B239" s="86" t="s">
        <v>2301</v>
      </c>
      <c r="C239" s="88" t="s">
        <v>2039</v>
      </c>
      <c r="D239" s="87" t="s">
        <v>2199</v>
      </c>
      <c r="E239" s="87"/>
      <c r="F239" s="87" t="s">
        <v>2198</v>
      </c>
      <c r="G239" s="97">
        <v>42625</v>
      </c>
      <c r="H239" s="87" t="s">
        <v>124</v>
      </c>
      <c r="I239" s="90">
        <v>5.6400000006062978</v>
      </c>
      <c r="J239" s="88" t="s">
        <v>470</v>
      </c>
      <c r="K239" s="88" t="s">
        <v>126</v>
      </c>
      <c r="L239" s="89">
        <v>4.4999999999999998E-2</v>
      </c>
      <c r="M239" s="89">
        <v>9.8100000008648658E-2</v>
      </c>
      <c r="N239" s="90">
        <v>4123.8927210000002</v>
      </c>
      <c r="O239" s="98">
        <v>81.59</v>
      </c>
      <c r="P239" s="90">
        <v>3.3646843890000002</v>
      </c>
      <c r="Q239" s="91">
        <f t="shared" si="3"/>
        <v>6.038521299658895E-4</v>
      </c>
      <c r="R239" s="91">
        <f>P239/'סכום נכסי הקרן'!$C$42</f>
        <v>3.4809868195764987E-5</v>
      </c>
    </row>
    <row r="240" spans="2:18">
      <c r="B240" s="86" t="s">
        <v>2301</v>
      </c>
      <c r="C240" s="88" t="s">
        <v>2039</v>
      </c>
      <c r="D240" s="87" t="s">
        <v>2200</v>
      </c>
      <c r="E240" s="87"/>
      <c r="F240" s="87" t="s">
        <v>2198</v>
      </c>
      <c r="G240" s="97">
        <v>42716</v>
      </c>
      <c r="H240" s="87" t="s">
        <v>124</v>
      </c>
      <c r="I240" s="90">
        <v>5.6399999994981522</v>
      </c>
      <c r="J240" s="88" t="s">
        <v>470</v>
      </c>
      <c r="K240" s="88" t="s">
        <v>126</v>
      </c>
      <c r="L240" s="89">
        <v>4.4999999999999998E-2</v>
      </c>
      <c r="M240" s="89">
        <v>9.8099999986787284E-2</v>
      </c>
      <c r="N240" s="90">
        <v>3119.9671309999999</v>
      </c>
      <c r="O240" s="98">
        <v>81.75</v>
      </c>
      <c r="P240" s="90">
        <v>2.5505731770000004</v>
      </c>
      <c r="Q240" s="91">
        <f t="shared" si="3"/>
        <v>4.5774547253243599E-4</v>
      </c>
      <c r="R240" s="91">
        <f>P240/'סכום נכסי הקרן'!$C$42</f>
        <v>2.6387353418729093E-5</v>
      </c>
    </row>
    <row r="241" spans="2:18">
      <c r="B241" s="86" t="s">
        <v>2301</v>
      </c>
      <c r="C241" s="88" t="s">
        <v>2039</v>
      </c>
      <c r="D241" s="87" t="s">
        <v>2201</v>
      </c>
      <c r="E241" s="87"/>
      <c r="F241" s="87" t="s">
        <v>2198</v>
      </c>
      <c r="G241" s="97">
        <v>42803</v>
      </c>
      <c r="H241" s="87" t="s">
        <v>124</v>
      </c>
      <c r="I241" s="90">
        <v>5.6399999998443393</v>
      </c>
      <c r="J241" s="88" t="s">
        <v>470</v>
      </c>
      <c r="K241" s="88" t="s">
        <v>126</v>
      </c>
      <c r="L241" s="89">
        <v>4.4999999999999998E-2</v>
      </c>
      <c r="M241" s="89">
        <v>9.7999999997446186E-2</v>
      </c>
      <c r="N241" s="90">
        <v>19995.091042</v>
      </c>
      <c r="O241" s="98">
        <v>82.25</v>
      </c>
      <c r="P241" s="90">
        <v>16.445963103999997</v>
      </c>
      <c r="Q241" s="91">
        <f t="shared" si="3"/>
        <v>2.9515189841155792E-3</v>
      </c>
      <c r="R241" s="91">
        <f>P241/'סכום נכסי הקרן'!$C$42</f>
        <v>1.701442815481419E-4</v>
      </c>
    </row>
    <row r="242" spans="2:18">
      <c r="B242" s="86" t="s">
        <v>2301</v>
      </c>
      <c r="C242" s="88" t="s">
        <v>2039</v>
      </c>
      <c r="D242" s="87" t="s">
        <v>2202</v>
      </c>
      <c r="E242" s="87"/>
      <c r="F242" s="87" t="s">
        <v>2198</v>
      </c>
      <c r="G242" s="97">
        <v>42898</v>
      </c>
      <c r="H242" s="87" t="s">
        <v>124</v>
      </c>
      <c r="I242" s="90">
        <v>5.64000000093578</v>
      </c>
      <c r="J242" s="88" t="s">
        <v>470</v>
      </c>
      <c r="K242" s="88" t="s">
        <v>126</v>
      </c>
      <c r="L242" s="89">
        <v>4.4999999999999998E-2</v>
      </c>
      <c r="M242" s="89">
        <v>9.8100000014686536E-2</v>
      </c>
      <c r="N242" s="90">
        <v>3760.5642379999999</v>
      </c>
      <c r="O242" s="98">
        <v>81.84</v>
      </c>
      <c r="P242" s="90">
        <v>3.0776460080000003</v>
      </c>
      <c r="Q242" s="91">
        <f t="shared" si="3"/>
        <v>5.5233801520509173E-4</v>
      </c>
      <c r="R242" s="91">
        <f>P242/'סכום נכסי הקרן'!$C$42</f>
        <v>3.1840267765364623E-5</v>
      </c>
    </row>
    <row r="243" spans="2:18">
      <c r="B243" s="86" t="s">
        <v>2301</v>
      </c>
      <c r="C243" s="88" t="s">
        <v>2039</v>
      </c>
      <c r="D243" s="87" t="s">
        <v>2203</v>
      </c>
      <c r="E243" s="87"/>
      <c r="F243" s="87" t="s">
        <v>2198</v>
      </c>
      <c r="G243" s="97">
        <v>42989</v>
      </c>
      <c r="H243" s="87" t="s">
        <v>124</v>
      </c>
      <c r="I243" s="90">
        <v>5.6300000006472519</v>
      </c>
      <c r="J243" s="88" t="s">
        <v>470</v>
      </c>
      <c r="K243" s="88" t="s">
        <v>126</v>
      </c>
      <c r="L243" s="89">
        <v>4.4999999999999998E-2</v>
      </c>
      <c r="M243" s="89">
        <v>9.8100000010890268E-2</v>
      </c>
      <c r="N243" s="90">
        <v>4738.7843370000001</v>
      </c>
      <c r="O243" s="98">
        <v>82.16</v>
      </c>
      <c r="P243" s="90">
        <v>3.8933852959999999</v>
      </c>
      <c r="Q243" s="91">
        <f t="shared" si="3"/>
        <v>6.987368596750353E-4</v>
      </c>
      <c r="R243" s="91">
        <f>P243/'סכום נכסי הקרן'!$C$42</f>
        <v>4.0279626057102209E-5</v>
      </c>
    </row>
    <row r="244" spans="2:18">
      <c r="B244" s="86" t="s">
        <v>2301</v>
      </c>
      <c r="C244" s="88" t="s">
        <v>2039</v>
      </c>
      <c r="D244" s="87" t="s">
        <v>2204</v>
      </c>
      <c r="E244" s="87"/>
      <c r="F244" s="87" t="s">
        <v>2198</v>
      </c>
      <c r="G244" s="97">
        <v>43080</v>
      </c>
      <c r="H244" s="87" t="s">
        <v>124</v>
      </c>
      <c r="I244" s="90">
        <v>5.630000001894925</v>
      </c>
      <c r="J244" s="88" t="s">
        <v>470</v>
      </c>
      <c r="K244" s="88" t="s">
        <v>126</v>
      </c>
      <c r="L244" s="89">
        <v>4.4999999999999998E-2</v>
      </c>
      <c r="M244" s="89">
        <v>9.8100000037481122E-2</v>
      </c>
      <c r="N244" s="90">
        <v>1468.2391680000001</v>
      </c>
      <c r="O244" s="98">
        <v>81.59</v>
      </c>
      <c r="P244" s="90">
        <v>1.1979363709999999</v>
      </c>
      <c r="Q244" s="91">
        <f t="shared" si="3"/>
        <v>2.1499087152330169E-4</v>
      </c>
      <c r="R244" s="91">
        <f>P244/'סכום נכסי הקרן'!$C$42</f>
        <v>1.2393437945547236E-5</v>
      </c>
    </row>
    <row r="245" spans="2:18">
      <c r="B245" s="86" t="s">
        <v>2301</v>
      </c>
      <c r="C245" s="88" t="s">
        <v>2039</v>
      </c>
      <c r="D245" s="87" t="s">
        <v>2205</v>
      </c>
      <c r="E245" s="87"/>
      <c r="F245" s="87" t="s">
        <v>2198</v>
      </c>
      <c r="G245" s="97">
        <v>43171</v>
      </c>
      <c r="H245" s="87" t="s">
        <v>124</v>
      </c>
      <c r="I245" s="90">
        <v>5.5499999990014803</v>
      </c>
      <c r="J245" s="88" t="s">
        <v>470</v>
      </c>
      <c r="K245" s="88" t="s">
        <v>126</v>
      </c>
      <c r="L245" s="89">
        <v>4.4999999999999998E-2</v>
      </c>
      <c r="M245" s="89">
        <v>9.9099999984689352E-2</v>
      </c>
      <c r="N245" s="90">
        <v>1097.046748</v>
      </c>
      <c r="O245" s="98">
        <v>82.16</v>
      </c>
      <c r="P245" s="90">
        <v>0.901333618</v>
      </c>
      <c r="Q245" s="91">
        <f t="shared" si="3"/>
        <v>1.6176026102731185E-4</v>
      </c>
      <c r="R245" s="91">
        <f>P245/'סכום נכסי הקרן'!$C$42</f>
        <v>9.3248878098539494E-6</v>
      </c>
    </row>
    <row r="246" spans="2:18">
      <c r="B246" s="86" t="s">
        <v>2301</v>
      </c>
      <c r="C246" s="88" t="s">
        <v>2039</v>
      </c>
      <c r="D246" s="87" t="s">
        <v>2206</v>
      </c>
      <c r="E246" s="87"/>
      <c r="F246" s="87" t="s">
        <v>2198</v>
      </c>
      <c r="G246" s="97">
        <v>43341</v>
      </c>
      <c r="H246" s="87" t="s">
        <v>124</v>
      </c>
      <c r="I246" s="90">
        <v>5.6799999989032504</v>
      </c>
      <c r="J246" s="88" t="s">
        <v>470</v>
      </c>
      <c r="K246" s="88" t="s">
        <v>126</v>
      </c>
      <c r="L246" s="89">
        <v>4.4999999999999998E-2</v>
      </c>
      <c r="M246" s="89">
        <v>9.5399999982575825E-2</v>
      </c>
      <c r="N246" s="90">
        <v>2752.224616</v>
      </c>
      <c r="O246" s="98">
        <v>82.16</v>
      </c>
      <c r="P246" s="90">
        <v>2.2612278110000004</v>
      </c>
      <c r="Q246" s="91">
        <f t="shared" si="3"/>
        <v>4.0581732850618812E-4</v>
      </c>
      <c r="R246" s="91">
        <f>P246/'סכום נכסי הקרן'!$C$42</f>
        <v>2.3393885714464314E-5</v>
      </c>
    </row>
    <row r="247" spans="2:18">
      <c r="B247" s="86" t="s">
        <v>2301</v>
      </c>
      <c r="C247" s="88" t="s">
        <v>2039</v>
      </c>
      <c r="D247" s="87" t="s">
        <v>2207</v>
      </c>
      <c r="E247" s="87"/>
      <c r="F247" s="87" t="s">
        <v>2198</v>
      </c>
      <c r="G247" s="97">
        <v>43990</v>
      </c>
      <c r="H247" s="87" t="s">
        <v>124</v>
      </c>
      <c r="I247" s="90">
        <v>5.6499999996743728</v>
      </c>
      <c r="J247" s="88" t="s">
        <v>470</v>
      </c>
      <c r="K247" s="88" t="s">
        <v>126</v>
      </c>
      <c r="L247" s="89">
        <v>4.4999999999999998E-2</v>
      </c>
      <c r="M247" s="89">
        <v>9.7599999992184952E-2</v>
      </c>
      <c r="N247" s="90">
        <v>2838.6099720000002</v>
      </c>
      <c r="O247" s="98">
        <v>81.14</v>
      </c>
      <c r="P247" s="90">
        <v>2.3032481550000004</v>
      </c>
      <c r="Q247" s="91">
        <f t="shared" si="3"/>
        <v>4.1335862251559166E-4</v>
      </c>
      <c r="R247" s="91">
        <f>P247/'סכום נכסי הקרן'!$C$42</f>
        <v>2.3828613750461599E-5</v>
      </c>
    </row>
    <row r="248" spans="2:18">
      <c r="B248" s="86" t="s">
        <v>2301</v>
      </c>
      <c r="C248" s="88" t="s">
        <v>2039</v>
      </c>
      <c r="D248" s="87" t="s">
        <v>2208</v>
      </c>
      <c r="E248" s="87"/>
      <c r="F248" s="87" t="s">
        <v>2198</v>
      </c>
      <c r="G248" s="97">
        <v>41893</v>
      </c>
      <c r="H248" s="87" t="s">
        <v>124</v>
      </c>
      <c r="I248" s="90">
        <v>5.629999999680769</v>
      </c>
      <c r="J248" s="88" t="s">
        <v>470</v>
      </c>
      <c r="K248" s="88" t="s">
        <v>126</v>
      </c>
      <c r="L248" s="89">
        <v>4.4999999999999998E-2</v>
      </c>
      <c r="M248" s="89">
        <v>9.8099999990423098E-2</v>
      </c>
      <c r="N248" s="90">
        <v>2905.5171810000002</v>
      </c>
      <c r="O248" s="98">
        <v>80.86</v>
      </c>
      <c r="P248" s="90">
        <v>2.3494014249999999</v>
      </c>
      <c r="Q248" s="91">
        <f t="shared" si="3"/>
        <v>4.2164164320112869E-4</v>
      </c>
      <c r="R248" s="91">
        <f>P248/'סכום נכסי הקרן'!$C$42</f>
        <v>2.4306099618305813E-5</v>
      </c>
    </row>
    <row r="249" spans="2:18">
      <c r="B249" s="86" t="s">
        <v>2301</v>
      </c>
      <c r="C249" s="88" t="s">
        <v>2039</v>
      </c>
      <c r="D249" s="87" t="s">
        <v>2209</v>
      </c>
      <c r="E249" s="87"/>
      <c r="F249" s="87" t="s">
        <v>2198</v>
      </c>
      <c r="G249" s="97">
        <v>42151</v>
      </c>
      <c r="H249" s="87" t="s">
        <v>124</v>
      </c>
      <c r="I249" s="90">
        <v>5.6399999997790582</v>
      </c>
      <c r="J249" s="88" t="s">
        <v>470</v>
      </c>
      <c r="K249" s="88" t="s">
        <v>126</v>
      </c>
      <c r="L249" s="89">
        <v>4.4999999999999998E-2</v>
      </c>
      <c r="M249" s="89">
        <v>9.8099999996916043E-2</v>
      </c>
      <c r="N249" s="90">
        <v>10640.498916</v>
      </c>
      <c r="O249" s="98">
        <v>81.67</v>
      </c>
      <c r="P249" s="90">
        <v>8.6900954280000011</v>
      </c>
      <c r="Q249" s="91">
        <f t="shared" si="3"/>
        <v>1.5595913396692252E-3</v>
      </c>
      <c r="R249" s="91">
        <f>P249/'סכום נכסי הקרן'!$C$42</f>
        <v>8.9904740381074684E-5</v>
      </c>
    </row>
    <row r="250" spans="2:18">
      <c r="B250" s="86" t="s">
        <v>2301</v>
      </c>
      <c r="C250" s="88" t="s">
        <v>2039</v>
      </c>
      <c r="D250" s="87" t="s">
        <v>2210</v>
      </c>
      <c r="E250" s="87"/>
      <c r="F250" s="87" t="s">
        <v>2198</v>
      </c>
      <c r="G250" s="97">
        <v>42166</v>
      </c>
      <c r="H250" s="87" t="s">
        <v>124</v>
      </c>
      <c r="I250" s="90">
        <v>5.6400000001271957</v>
      </c>
      <c r="J250" s="88" t="s">
        <v>470</v>
      </c>
      <c r="K250" s="88" t="s">
        <v>126</v>
      </c>
      <c r="L250" s="89">
        <v>4.4999999999999998E-2</v>
      </c>
      <c r="M250" s="89">
        <v>9.8100000000807194E-2</v>
      </c>
      <c r="N250" s="90">
        <v>10011.539907</v>
      </c>
      <c r="O250" s="98">
        <v>81.67</v>
      </c>
      <c r="P250" s="90">
        <v>8.1764246140000001</v>
      </c>
      <c r="Q250" s="91">
        <f t="shared" si="3"/>
        <v>1.4674040260093545E-3</v>
      </c>
      <c r="R250" s="91">
        <f>P250/'סכום נכסי הקרן'!$C$42</f>
        <v>8.4590478695845538E-5</v>
      </c>
    </row>
    <row r="251" spans="2:18">
      <c r="B251" s="86" t="s">
        <v>2301</v>
      </c>
      <c r="C251" s="88" t="s">
        <v>2039</v>
      </c>
      <c r="D251" s="87" t="s">
        <v>2211</v>
      </c>
      <c r="E251" s="87"/>
      <c r="F251" s="87" t="s">
        <v>2198</v>
      </c>
      <c r="G251" s="97">
        <v>42257</v>
      </c>
      <c r="H251" s="87" t="s">
        <v>124</v>
      </c>
      <c r="I251" s="90">
        <v>5.6400000002503097</v>
      </c>
      <c r="J251" s="88" t="s">
        <v>470</v>
      </c>
      <c r="K251" s="88" t="s">
        <v>126</v>
      </c>
      <c r="L251" s="89">
        <v>4.4999999999999998E-2</v>
      </c>
      <c r="M251" s="89">
        <v>9.8100000004797613E-2</v>
      </c>
      <c r="N251" s="90">
        <v>5320.1769990000003</v>
      </c>
      <c r="O251" s="98">
        <v>81.099999999999994</v>
      </c>
      <c r="P251" s="90">
        <v>4.3146636529999993</v>
      </c>
      <c r="Q251" s="91">
        <f t="shared" si="3"/>
        <v>7.7434271263843483E-4</v>
      </c>
      <c r="R251" s="91">
        <f>P251/'סכום נכסי הקרן'!$C$42</f>
        <v>4.4638027138891878E-5</v>
      </c>
    </row>
    <row r="252" spans="2:18">
      <c r="B252" s="86" t="s">
        <v>2301</v>
      </c>
      <c r="C252" s="88" t="s">
        <v>2039</v>
      </c>
      <c r="D252" s="87" t="s">
        <v>2212</v>
      </c>
      <c r="E252" s="87"/>
      <c r="F252" s="87" t="s">
        <v>2198</v>
      </c>
      <c r="G252" s="97">
        <v>42348</v>
      </c>
      <c r="H252" s="87" t="s">
        <v>124</v>
      </c>
      <c r="I252" s="90">
        <v>5.6399999996537682</v>
      </c>
      <c r="J252" s="88" t="s">
        <v>470</v>
      </c>
      <c r="K252" s="88" t="s">
        <v>126</v>
      </c>
      <c r="L252" s="89">
        <v>4.4999999999999998E-2</v>
      </c>
      <c r="M252" s="89">
        <v>9.8099999993807765E-2</v>
      </c>
      <c r="N252" s="90">
        <v>9212.8840409999993</v>
      </c>
      <c r="O252" s="98">
        <v>81.510000000000005</v>
      </c>
      <c r="P252" s="90">
        <v>7.5094223650000007</v>
      </c>
      <c r="Q252" s="91">
        <f t="shared" si="3"/>
        <v>1.3476986741292653E-3</v>
      </c>
      <c r="R252" s="91">
        <f>P252/'סכום נכסי הקרן'!$C$42</f>
        <v>7.7689902686435821E-5</v>
      </c>
    </row>
    <row r="253" spans="2:18">
      <c r="B253" s="86" t="s">
        <v>2301</v>
      </c>
      <c r="C253" s="88" t="s">
        <v>2039</v>
      </c>
      <c r="D253" s="87" t="s">
        <v>2213</v>
      </c>
      <c r="E253" s="87"/>
      <c r="F253" s="87" t="s">
        <v>2198</v>
      </c>
      <c r="G253" s="97">
        <v>42439</v>
      </c>
      <c r="H253" s="87" t="s">
        <v>124</v>
      </c>
      <c r="I253" s="90">
        <v>5.6300000001110044</v>
      </c>
      <c r="J253" s="88" t="s">
        <v>470</v>
      </c>
      <c r="K253" s="88" t="s">
        <v>126</v>
      </c>
      <c r="L253" s="89">
        <v>4.4999999999999998E-2</v>
      </c>
      <c r="M253" s="89">
        <v>9.8100000002220092E-2</v>
      </c>
      <c r="N253" s="90">
        <v>10942.007267999998</v>
      </c>
      <c r="O253" s="98">
        <v>82.33</v>
      </c>
      <c r="P253" s="90">
        <v>9.0085544000000013</v>
      </c>
      <c r="Q253" s="91">
        <f t="shared" si="3"/>
        <v>1.6167444352694043E-3</v>
      </c>
      <c r="R253" s="91">
        <f>P253/'סכום נכסי הקרן'!$C$42</f>
        <v>9.3199407446229493E-5</v>
      </c>
    </row>
    <row r="254" spans="2:18">
      <c r="B254" s="86" t="s">
        <v>2301</v>
      </c>
      <c r="C254" s="88" t="s">
        <v>2039</v>
      </c>
      <c r="D254" s="87" t="s">
        <v>2214</v>
      </c>
      <c r="E254" s="87"/>
      <c r="F254" s="87" t="s">
        <v>2198</v>
      </c>
      <c r="G254" s="97">
        <v>42549</v>
      </c>
      <c r="H254" s="87" t="s">
        <v>124</v>
      </c>
      <c r="I254" s="90">
        <v>5.6400000000252994</v>
      </c>
      <c r="J254" s="88" t="s">
        <v>470</v>
      </c>
      <c r="K254" s="88" t="s">
        <v>126</v>
      </c>
      <c r="L254" s="89">
        <v>4.4999999999999998E-2</v>
      </c>
      <c r="M254" s="89">
        <v>9.799999999873503E-2</v>
      </c>
      <c r="N254" s="90">
        <v>7696.4802030000001</v>
      </c>
      <c r="O254" s="98">
        <v>82.17</v>
      </c>
      <c r="P254" s="90">
        <v>6.3241979309999996</v>
      </c>
      <c r="Q254" s="91">
        <f t="shared" si="3"/>
        <v>1.13498918455624E-3</v>
      </c>
      <c r="R254" s="91">
        <f>P254/'סכום נכסי הקרן'!$C$42</f>
        <v>6.5427978071805887E-5</v>
      </c>
    </row>
    <row r="255" spans="2:18">
      <c r="B255" s="86" t="s">
        <v>2301</v>
      </c>
      <c r="C255" s="88" t="s">
        <v>2039</v>
      </c>
      <c r="D255" s="87" t="s">
        <v>2215</v>
      </c>
      <c r="E255" s="87"/>
      <c r="F255" s="87" t="s">
        <v>2198</v>
      </c>
      <c r="G255" s="97">
        <v>42604</v>
      </c>
      <c r="H255" s="87" t="s">
        <v>124</v>
      </c>
      <c r="I255" s="90">
        <v>5.6400000001315203</v>
      </c>
      <c r="J255" s="88" t="s">
        <v>470</v>
      </c>
      <c r="K255" s="88" t="s">
        <v>126</v>
      </c>
      <c r="L255" s="89">
        <v>4.4999999999999998E-2</v>
      </c>
      <c r="M255" s="89">
        <v>9.8100000001911936E-2</v>
      </c>
      <c r="N255" s="90">
        <v>10064.487491</v>
      </c>
      <c r="O255" s="98">
        <v>81.59</v>
      </c>
      <c r="P255" s="90">
        <v>8.2116161030000008</v>
      </c>
      <c r="Q255" s="91">
        <f t="shared" si="3"/>
        <v>1.4737197611965223E-3</v>
      </c>
      <c r="R255" s="91">
        <f>P255/'סכום נכסי הקרן'!$C$42</f>
        <v>8.4954557745193414E-5</v>
      </c>
    </row>
    <row r="256" spans="2:18">
      <c r="B256" s="86" t="s">
        <v>2302</v>
      </c>
      <c r="C256" s="88" t="s">
        <v>2039</v>
      </c>
      <c r="D256" s="87" t="s">
        <v>2216</v>
      </c>
      <c r="E256" s="126"/>
      <c r="F256" s="87" t="s">
        <v>459</v>
      </c>
      <c r="G256" s="97">
        <v>44871</v>
      </c>
      <c r="H256" s="87"/>
      <c r="I256" s="90">
        <v>5.4399999999438018</v>
      </c>
      <c r="J256" s="88" t="s">
        <v>263</v>
      </c>
      <c r="K256" s="88" t="s">
        <v>126</v>
      </c>
      <c r="L256" s="89">
        <v>0.05</v>
      </c>
      <c r="M256" s="89">
        <v>8.7099999999196612E-2</v>
      </c>
      <c r="N256" s="90">
        <v>59306.333126999998</v>
      </c>
      <c r="O256" s="98">
        <v>85.21</v>
      </c>
      <c r="P256" s="90">
        <v>50.534926986000002</v>
      </c>
      <c r="Q256" s="91">
        <f t="shared" ref="Q256:Q310" si="4">IFERROR(P256/$P$10,0)</f>
        <v>9.0693865367967516E-3</v>
      </c>
      <c r="R256" s="91">
        <f>P256/'סכום נכסי הקרן'!$C$42</f>
        <v>5.228169849797068E-4</v>
      </c>
    </row>
    <row r="257" spans="2:18">
      <c r="B257" s="86" t="s">
        <v>2302</v>
      </c>
      <c r="C257" s="88" t="s">
        <v>2039</v>
      </c>
      <c r="D257" s="87" t="s">
        <v>2217</v>
      </c>
      <c r="E257" s="126"/>
      <c r="F257" s="87" t="s">
        <v>459</v>
      </c>
      <c r="G257" s="97">
        <v>44969</v>
      </c>
      <c r="H257" s="87"/>
      <c r="I257" s="90">
        <v>5.4399999999768625</v>
      </c>
      <c r="J257" s="88" t="s">
        <v>263</v>
      </c>
      <c r="K257" s="88" t="s">
        <v>126</v>
      </c>
      <c r="L257" s="89">
        <v>0.05</v>
      </c>
      <c r="M257" s="89">
        <v>8.1799999999730061E-2</v>
      </c>
      <c r="N257" s="90">
        <v>41957.230641000002</v>
      </c>
      <c r="O257" s="98">
        <v>86.53</v>
      </c>
      <c r="P257" s="90">
        <v>36.305591561</v>
      </c>
      <c r="Q257" s="91">
        <f t="shared" si="4"/>
        <v>6.5156805985886693E-3</v>
      </c>
      <c r="R257" s="91">
        <f>P257/'סכום נכסי הקרן'!$C$42</f>
        <v>3.7560517151009594E-4</v>
      </c>
    </row>
    <row r="258" spans="2:18">
      <c r="B258" s="86" t="s">
        <v>2303</v>
      </c>
      <c r="C258" s="88" t="s">
        <v>2039</v>
      </c>
      <c r="D258" s="87" t="s">
        <v>2218</v>
      </c>
      <c r="E258" s="87"/>
      <c r="F258" s="87" t="s">
        <v>459</v>
      </c>
      <c r="G258" s="97">
        <v>41534</v>
      </c>
      <c r="H258" s="87"/>
      <c r="I258" s="90">
        <v>5.6299999999931378</v>
      </c>
      <c r="J258" s="88" t="s">
        <v>405</v>
      </c>
      <c r="K258" s="88" t="s">
        <v>126</v>
      </c>
      <c r="L258" s="89">
        <v>3.9842000000000002E-2</v>
      </c>
      <c r="M258" s="89">
        <v>3.579999999995629E-2</v>
      </c>
      <c r="N258" s="90">
        <v>231930.62177299999</v>
      </c>
      <c r="O258" s="98">
        <v>112.47</v>
      </c>
      <c r="P258" s="90">
        <v>260.85238413299999</v>
      </c>
      <c r="Q258" s="91">
        <f t="shared" si="4"/>
        <v>4.6814574430919208E-2</v>
      </c>
      <c r="R258" s="91">
        <f>P258/'סכום נכסי הקרן'!$C$42</f>
        <v>2.6986891073368922E-3</v>
      </c>
    </row>
    <row r="259" spans="2:18">
      <c r="B259" s="92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90"/>
      <c r="O259" s="98"/>
      <c r="P259" s="87"/>
      <c r="Q259" s="91"/>
      <c r="R259" s="87"/>
    </row>
    <row r="260" spans="2:18">
      <c r="B260" s="79" t="s">
        <v>37</v>
      </c>
      <c r="C260" s="81"/>
      <c r="D260" s="80"/>
      <c r="E260" s="80"/>
      <c r="F260" s="80"/>
      <c r="G260" s="99"/>
      <c r="H260" s="80"/>
      <c r="I260" s="83">
        <v>2.397976661879194</v>
      </c>
      <c r="J260" s="81"/>
      <c r="K260" s="81"/>
      <c r="L260" s="82"/>
      <c r="M260" s="82">
        <v>6.6239128808945308E-2</v>
      </c>
      <c r="N260" s="83"/>
      <c r="O260" s="100"/>
      <c r="P260" s="83">
        <v>99.221049085000004</v>
      </c>
      <c r="Q260" s="84">
        <f t="shared" si="4"/>
        <v>1.780697233395917E-2</v>
      </c>
      <c r="R260" s="84">
        <f>P260/'סכום נכסי הקרן'!$C$42</f>
        <v>1.0265068700606671E-3</v>
      </c>
    </row>
    <row r="261" spans="2:18">
      <c r="B261" s="85" t="s">
        <v>35</v>
      </c>
      <c r="C261" s="81"/>
      <c r="D261" s="80"/>
      <c r="E261" s="80"/>
      <c r="F261" s="80"/>
      <c r="G261" s="99"/>
      <c r="H261" s="80"/>
      <c r="I261" s="83">
        <v>2.3979766618791944</v>
      </c>
      <c r="J261" s="81"/>
      <c r="K261" s="81"/>
      <c r="L261" s="82"/>
      <c r="M261" s="82">
        <v>6.6239128808945308E-2</v>
      </c>
      <c r="N261" s="83"/>
      <c r="O261" s="100"/>
      <c r="P261" s="83">
        <v>99.221049085000004</v>
      </c>
      <c r="Q261" s="84">
        <f t="shared" si="4"/>
        <v>1.780697233395917E-2</v>
      </c>
      <c r="R261" s="84">
        <f>P261/'סכום נכסי הקרן'!$C$42</f>
        <v>1.0265068700606671E-3</v>
      </c>
    </row>
    <row r="262" spans="2:18">
      <c r="B262" s="86" t="s">
        <v>2304</v>
      </c>
      <c r="C262" s="88" t="s">
        <v>2039</v>
      </c>
      <c r="D262" s="87">
        <v>9327</v>
      </c>
      <c r="E262" s="87"/>
      <c r="F262" s="87" t="s">
        <v>2068</v>
      </c>
      <c r="G262" s="97">
        <v>44880</v>
      </c>
      <c r="H262" s="87" t="s">
        <v>2037</v>
      </c>
      <c r="I262" s="90">
        <v>1.3100000159309295</v>
      </c>
      <c r="J262" s="88" t="s">
        <v>2219</v>
      </c>
      <c r="K262" s="88" t="s">
        <v>131</v>
      </c>
      <c r="L262" s="89">
        <v>5.9416999999999998E-2</v>
      </c>
      <c r="M262" s="89">
        <v>6.2100000404400515E-2</v>
      </c>
      <c r="N262" s="90">
        <v>46.154688999999998</v>
      </c>
      <c r="O262" s="98">
        <v>101.29</v>
      </c>
      <c r="P262" s="90">
        <v>1.6320454000000002E-2</v>
      </c>
      <c r="Q262" s="91">
        <f t="shared" si="4"/>
        <v>2.9289941553297706E-6</v>
      </c>
      <c r="R262" s="91">
        <f>P262/'סכום נכסי הקרן'!$C$42</f>
        <v>1.6884580749753211E-7</v>
      </c>
    </row>
    <row r="263" spans="2:18">
      <c r="B263" s="86" t="s">
        <v>2304</v>
      </c>
      <c r="C263" s="88" t="s">
        <v>2039</v>
      </c>
      <c r="D263" s="87">
        <v>9474</v>
      </c>
      <c r="E263" s="87"/>
      <c r="F263" s="87" t="s">
        <v>2068</v>
      </c>
      <c r="G263" s="97">
        <v>44977</v>
      </c>
      <c r="H263" s="87" t="s">
        <v>2037</v>
      </c>
      <c r="I263" s="90">
        <v>1.3100000571942048</v>
      </c>
      <c r="J263" s="88" t="s">
        <v>2219</v>
      </c>
      <c r="K263" s="88" t="s">
        <v>131</v>
      </c>
      <c r="L263" s="89">
        <v>6.1409999999999999E-2</v>
      </c>
      <c r="M263" s="89">
        <v>6.2900000381294702E-2</v>
      </c>
      <c r="N263" s="90">
        <v>17.867609000000002</v>
      </c>
      <c r="O263" s="98">
        <v>100.91</v>
      </c>
      <c r="P263" s="90">
        <v>6.2943439999999995E-3</v>
      </c>
      <c r="Q263" s="91">
        <f t="shared" si="4"/>
        <v>1.129631368565789E-6</v>
      </c>
      <c r="R263" s="91">
        <f>P263/'סכום נכסי הקרן'!$C$42</f>
        <v>6.5119119562926752E-8</v>
      </c>
    </row>
    <row r="264" spans="2:18">
      <c r="B264" s="86" t="s">
        <v>2304</v>
      </c>
      <c r="C264" s="88" t="s">
        <v>2039</v>
      </c>
      <c r="D264" s="87">
        <v>8763</v>
      </c>
      <c r="E264" s="87"/>
      <c r="F264" s="87" t="s">
        <v>2068</v>
      </c>
      <c r="G264" s="97">
        <v>44529</v>
      </c>
      <c r="H264" s="87" t="s">
        <v>2037</v>
      </c>
      <c r="I264" s="90">
        <v>3.0100000000690161</v>
      </c>
      <c r="J264" s="88" t="s">
        <v>2219</v>
      </c>
      <c r="K264" s="88" t="s">
        <v>1989</v>
      </c>
      <c r="L264" s="89">
        <v>6.2899999999999998E-2</v>
      </c>
      <c r="M264" s="89">
        <v>7.5499999986196734E-2</v>
      </c>
      <c r="N264" s="90">
        <v>1683.7618219999997</v>
      </c>
      <c r="O264" s="98">
        <v>99.34</v>
      </c>
      <c r="P264" s="90">
        <v>0.57957289600000006</v>
      </c>
      <c r="Q264" s="91">
        <f t="shared" si="4"/>
        <v>1.0401460798649039E-4</v>
      </c>
      <c r="R264" s="91">
        <f>P264/'סכום נכסי הקרן'!$C$42</f>
        <v>5.996061974060476E-6</v>
      </c>
    </row>
    <row r="265" spans="2:18">
      <c r="B265" s="86" t="s">
        <v>2305</v>
      </c>
      <c r="C265" s="88" t="s">
        <v>2038</v>
      </c>
      <c r="D265" s="87">
        <v>6211</v>
      </c>
      <c r="E265" s="87"/>
      <c r="F265" s="87" t="s">
        <v>352</v>
      </c>
      <c r="G265" s="97">
        <v>43186</v>
      </c>
      <c r="H265" s="87" t="s">
        <v>248</v>
      </c>
      <c r="I265" s="90">
        <v>3.7900000003442171</v>
      </c>
      <c r="J265" s="88" t="s">
        <v>470</v>
      </c>
      <c r="K265" s="88" t="s">
        <v>125</v>
      </c>
      <c r="L265" s="89">
        <v>4.8000000000000001E-2</v>
      </c>
      <c r="M265" s="89">
        <v>6.5100000001657332E-2</v>
      </c>
      <c r="N265" s="90">
        <v>459.80459999999999</v>
      </c>
      <c r="O265" s="98">
        <v>94.38</v>
      </c>
      <c r="P265" s="90">
        <v>1.5687783740000001</v>
      </c>
      <c r="Q265" s="91">
        <f t="shared" si="4"/>
        <v>2.8154502861585476E-4</v>
      </c>
      <c r="R265" s="91">
        <f>P265/'סכום נכסי הקרן'!$C$42</f>
        <v>1.6230041844589336E-5</v>
      </c>
    </row>
    <row r="266" spans="2:18">
      <c r="B266" s="86" t="s">
        <v>2305</v>
      </c>
      <c r="C266" s="88" t="s">
        <v>2038</v>
      </c>
      <c r="D266" s="87">
        <v>6831</v>
      </c>
      <c r="E266" s="87"/>
      <c r="F266" s="87" t="s">
        <v>352</v>
      </c>
      <c r="G266" s="97">
        <v>43552</v>
      </c>
      <c r="H266" s="87" t="s">
        <v>248</v>
      </c>
      <c r="I266" s="90">
        <v>3.7799999981307879</v>
      </c>
      <c r="J266" s="88" t="s">
        <v>470</v>
      </c>
      <c r="K266" s="88" t="s">
        <v>125</v>
      </c>
      <c r="L266" s="89">
        <v>4.5999999999999999E-2</v>
      </c>
      <c r="M266" s="89">
        <v>7.1199999977885384E-2</v>
      </c>
      <c r="N266" s="90">
        <v>229.31706600000001</v>
      </c>
      <c r="O266" s="98">
        <v>91.64</v>
      </c>
      <c r="P266" s="90">
        <v>0.75967833899999992</v>
      </c>
      <c r="Q266" s="91">
        <f t="shared" si="4"/>
        <v>1.3633771553546412E-4</v>
      </c>
      <c r="R266" s="91">
        <f>P266/'סכום נכסי הקרן'!$C$42</f>
        <v>7.8593709823782422E-6</v>
      </c>
    </row>
    <row r="267" spans="2:18">
      <c r="B267" s="86" t="s">
        <v>2305</v>
      </c>
      <c r="C267" s="88" t="s">
        <v>2038</v>
      </c>
      <c r="D267" s="87">
        <v>7598</v>
      </c>
      <c r="E267" s="87"/>
      <c r="F267" s="87" t="s">
        <v>352</v>
      </c>
      <c r="G267" s="97">
        <v>43942</v>
      </c>
      <c r="H267" s="87" t="s">
        <v>248</v>
      </c>
      <c r="I267" s="90">
        <v>3.6799999999470034</v>
      </c>
      <c r="J267" s="88" t="s">
        <v>470</v>
      </c>
      <c r="K267" s="88" t="s">
        <v>125</v>
      </c>
      <c r="L267" s="89">
        <v>5.4400000000000004E-2</v>
      </c>
      <c r="M267" s="89">
        <v>8.7199999997880154E-2</v>
      </c>
      <c r="N267" s="90">
        <v>233.02548100000001</v>
      </c>
      <c r="O267" s="98">
        <v>89.6</v>
      </c>
      <c r="P267" s="90">
        <v>0.75477885300000014</v>
      </c>
      <c r="Q267" s="91">
        <f t="shared" si="4"/>
        <v>1.3545841610800217E-4</v>
      </c>
      <c r="R267" s="91">
        <f>P267/'סכום נכסי הקרן'!$C$42</f>
        <v>7.808682584249562E-6</v>
      </c>
    </row>
    <row r="268" spans="2:18">
      <c r="B268" s="86" t="s">
        <v>2306</v>
      </c>
      <c r="C268" s="88" t="s">
        <v>2039</v>
      </c>
      <c r="D268" s="87">
        <v>4623</v>
      </c>
      <c r="E268" s="87"/>
      <c r="F268" s="87" t="s">
        <v>2220</v>
      </c>
      <c r="G268" s="97">
        <v>42354</v>
      </c>
      <c r="H268" s="87" t="s">
        <v>2221</v>
      </c>
      <c r="I268" s="90">
        <v>2.4699999999999998</v>
      </c>
      <c r="J268" s="88" t="s">
        <v>1427</v>
      </c>
      <c r="K268" s="88" t="s">
        <v>125</v>
      </c>
      <c r="L268" s="89">
        <v>5.0199999999999995E-2</v>
      </c>
      <c r="M268" s="89">
        <v>6.3399999999999998E-2</v>
      </c>
      <c r="N268" s="90">
        <v>17922.52</v>
      </c>
      <c r="O268" s="98">
        <v>98.28</v>
      </c>
      <c r="P268" s="90">
        <v>63.675550000000001</v>
      </c>
      <c r="Q268" s="91">
        <f t="shared" si="4"/>
        <v>1.1427703775116095E-2</v>
      </c>
      <c r="R268" s="91">
        <f>P268/'סכום נכסי הקרן'!$C$42</f>
        <v>6.587653540520061E-4</v>
      </c>
    </row>
    <row r="269" spans="2:18">
      <c r="B269" s="86" t="s">
        <v>2307</v>
      </c>
      <c r="C269" s="88" t="s">
        <v>2039</v>
      </c>
      <c r="D269" s="87" t="s">
        <v>2222</v>
      </c>
      <c r="E269" s="87"/>
      <c r="F269" s="87" t="s">
        <v>2220</v>
      </c>
      <c r="G269" s="97">
        <v>43185</v>
      </c>
      <c r="H269" s="87" t="s">
        <v>2221</v>
      </c>
      <c r="I269" s="90">
        <v>4.0299999985072947</v>
      </c>
      <c r="J269" s="88" t="s">
        <v>1427</v>
      </c>
      <c r="K269" s="88" t="s">
        <v>133</v>
      </c>
      <c r="L269" s="89">
        <v>4.2199999999999994E-2</v>
      </c>
      <c r="M269" s="89">
        <v>7.0299999985072942E-2</v>
      </c>
      <c r="N269" s="90">
        <v>113.510694</v>
      </c>
      <c r="O269" s="98">
        <v>90.74</v>
      </c>
      <c r="P269" s="90">
        <v>0.274669047</v>
      </c>
      <c r="Q269" s="91">
        <f t="shared" si="4"/>
        <v>4.9294218979018477E-5</v>
      </c>
      <c r="R269" s="91">
        <f>P269/'סכום נכסי הקרן'!$C$42</f>
        <v>2.8416315523632244E-6</v>
      </c>
    </row>
    <row r="270" spans="2:18">
      <c r="B270" s="86" t="s">
        <v>2308</v>
      </c>
      <c r="C270" s="88" t="s">
        <v>2039</v>
      </c>
      <c r="D270" s="87">
        <v>6812</v>
      </c>
      <c r="E270" s="87"/>
      <c r="F270" s="87" t="s">
        <v>459</v>
      </c>
      <c r="G270" s="97">
        <v>43536</v>
      </c>
      <c r="H270" s="87"/>
      <c r="I270" s="90">
        <v>2.8300000022279064</v>
      </c>
      <c r="J270" s="88" t="s">
        <v>1427</v>
      </c>
      <c r="K270" s="88" t="s">
        <v>125</v>
      </c>
      <c r="L270" s="89">
        <v>7.1569999999999995E-2</v>
      </c>
      <c r="M270" s="89">
        <v>6.9600000067408435E-2</v>
      </c>
      <c r="N270" s="90">
        <v>95.116604999999993</v>
      </c>
      <c r="O270" s="98">
        <v>101.82</v>
      </c>
      <c r="P270" s="90">
        <v>0.35010453400000002</v>
      </c>
      <c r="Q270" s="91">
        <f t="shared" si="4"/>
        <v>6.2832451464919605E-5</v>
      </c>
      <c r="R270" s="91">
        <f>P270/'סכום נכסי הקרן'!$C$42</f>
        <v>3.6220611725493167E-6</v>
      </c>
    </row>
    <row r="271" spans="2:18">
      <c r="B271" s="86" t="s">
        <v>2308</v>
      </c>
      <c r="C271" s="88" t="s">
        <v>2039</v>
      </c>
      <c r="D271" s="87">
        <v>6872</v>
      </c>
      <c r="E271" s="87"/>
      <c r="F271" s="87" t="s">
        <v>459</v>
      </c>
      <c r="G271" s="97">
        <v>43570</v>
      </c>
      <c r="H271" s="87"/>
      <c r="I271" s="90">
        <v>2.8200000031859682</v>
      </c>
      <c r="J271" s="88" t="s">
        <v>1427</v>
      </c>
      <c r="K271" s="88" t="s">
        <v>125</v>
      </c>
      <c r="L271" s="89">
        <v>7.1569999999999995E-2</v>
      </c>
      <c r="M271" s="89">
        <v>6.9600000077879226E-2</v>
      </c>
      <c r="N271" s="90">
        <v>76.746696999999998</v>
      </c>
      <c r="O271" s="98">
        <v>101.82</v>
      </c>
      <c r="P271" s="90">
        <v>0.28248870500000001</v>
      </c>
      <c r="Q271" s="91">
        <f t="shared" si="4"/>
        <v>5.0697594925464435E-5</v>
      </c>
      <c r="R271" s="91">
        <f>P271/'סכום נכסי הקרן'!$C$42</f>
        <v>2.922531046296698E-6</v>
      </c>
    </row>
    <row r="272" spans="2:18">
      <c r="B272" s="86" t="s">
        <v>2308</v>
      </c>
      <c r="C272" s="88" t="s">
        <v>2039</v>
      </c>
      <c r="D272" s="87">
        <v>7258</v>
      </c>
      <c r="E272" s="87"/>
      <c r="F272" s="87" t="s">
        <v>459</v>
      </c>
      <c r="G272" s="97">
        <v>43774</v>
      </c>
      <c r="H272" s="87"/>
      <c r="I272" s="90">
        <v>2.8300000025970458</v>
      </c>
      <c r="J272" s="88" t="s">
        <v>1427</v>
      </c>
      <c r="K272" s="88" t="s">
        <v>125</v>
      </c>
      <c r="L272" s="89">
        <v>7.1569999999999995E-2</v>
      </c>
      <c r="M272" s="89">
        <v>6.8200000006977138E-2</v>
      </c>
      <c r="N272" s="90">
        <v>70.089637999999994</v>
      </c>
      <c r="O272" s="98">
        <v>101.82</v>
      </c>
      <c r="P272" s="90">
        <v>0.25798545100000003</v>
      </c>
      <c r="Q272" s="91">
        <f t="shared" si="4"/>
        <v>4.6300052568336335E-5</v>
      </c>
      <c r="R272" s="91">
        <f>P272/'סכום נכסי הקרן'!$C$42</f>
        <v>2.6690288025510812E-6</v>
      </c>
    </row>
    <row r="273" spans="2:18">
      <c r="B273" s="86" t="s">
        <v>2309</v>
      </c>
      <c r="C273" s="88" t="s">
        <v>2039</v>
      </c>
      <c r="D273" s="87">
        <v>6861</v>
      </c>
      <c r="E273" s="87"/>
      <c r="F273" s="87" t="s">
        <v>459</v>
      </c>
      <c r="G273" s="97">
        <v>43563</v>
      </c>
      <c r="H273" s="87"/>
      <c r="I273" s="90">
        <v>1.0100000001166922</v>
      </c>
      <c r="J273" s="88" t="s">
        <v>1153</v>
      </c>
      <c r="K273" s="88" t="s">
        <v>125</v>
      </c>
      <c r="L273" s="89">
        <v>7.3651999999999995E-2</v>
      </c>
      <c r="M273" s="89">
        <v>7.0199999999999999E-2</v>
      </c>
      <c r="N273" s="90">
        <v>513.15793900000006</v>
      </c>
      <c r="O273" s="98">
        <v>101.63</v>
      </c>
      <c r="P273" s="90">
        <v>1.885303578</v>
      </c>
      <c r="Q273" s="91">
        <f t="shared" si="4"/>
        <v>3.3835107534289818E-4</v>
      </c>
      <c r="R273" s="91">
        <f>P273/'סכום נכסי הקרן'!$C$42</f>
        <v>1.9504702810681399E-5</v>
      </c>
    </row>
    <row r="274" spans="2:18">
      <c r="B274" s="86" t="s">
        <v>2310</v>
      </c>
      <c r="C274" s="88" t="s">
        <v>2039</v>
      </c>
      <c r="D274" s="87">
        <v>6932</v>
      </c>
      <c r="E274" s="87"/>
      <c r="F274" s="87" t="s">
        <v>459</v>
      </c>
      <c r="G274" s="97">
        <v>43098</v>
      </c>
      <c r="H274" s="87"/>
      <c r="I274" s="90">
        <v>1.9899999994538342</v>
      </c>
      <c r="J274" s="88" t="s">
        <v>1427</v>
      </c>
      <c r="K274" s="88" t="s">
        <v>125</v>
      </c>
      <c r="L274" s="89">
        <v>7.6569999999999999E-2</v>
      </c>
      <c r="M274" s="89">
        <v>6.6200000007022142E-2</v>
      </c>
      <c r="N274" s="90">
        <v>138.844705</v>
      </c>
      <c r="O274" s="98">
        <v>102.14</v>
      </c>
      <c r="P274" s="90">
        <v>0.51266477199999994</v>
      </c>
      <c r="Q274" s="91">
        <f t="shared" si="4"/>
        <v>9.2006761627554549E-5</v>
      </c>
      <c r="R274" s="91">
        <f>P274/'סכום נכסי הקרן'!$C$42</f>
        <v>5.3038535204889626E-6</v>
      </c>
    </row>
    <row r="275" spans="2:18">
      <c r="B275" s="86" t="s">
        <v>2310</v>
      </c>
      <c r="C275" s="88" t="s">
        <v>2039</v>
      </c>
      <c r="D275" s="87">
        <v>9335</v>
      </c>
      <c r="E275" s="87"/>
      <c r="F275" s="87" t="s">
        <v>459</v>
      </c>
      <c r="G275" s="97">
        <v>44064</v>
      </c>
      <c r="H275" s="87"/>
      <c r="I275" s="90">
        <v>2.7500000009214416</v>
      </c>
      <c r="J275" s="88" t="s">
        <v>1427</v>
      </c>
      <c r="K275" s="88" t="s">
        <v>125</v>
      </c>
      <c r="L275" s="89">
        <v>8.3454E-2</v>
      </c>
      <c r="M275" s="89">
        <v>0.10070000002322033</v>
      </c>
      <c r="N275" s="90">
        <v>465.68097599999999</v>
      </c>
      <c r="O275" s="98">
        <v>96.7</v>
      </c>
      <c r="P275" s="90">
        <v>1.6278833460000002</v>
      </c>
      <c r="Q275" s="91">
        <f t="shared" si="4"/>
        <v>2.9215246132201168E-4</v>
      </c>
      <c r="R275" s="91">
        <f>P275/'סכום נכסי הקרן'!$C$42</f>
        <v>1.6841521569630015E-5</v>
      </c>
    </row>
    <row r="276" spans="2:18">
      <c r="B276" s="86" t="s">
        <v>2310</v>
      </c>
      <c r="C276" s="88" t="s">
        <v>2039</v>
      </c>
      <c r="D276" s="87" t="s">
        <v>2223</v>
      </c>
      <c r="E276" s="87"/>
      <c r="F276" s="87" t="s">
        <v>459</v>
      </c>
      <c r="G276" s="97">
        <v>42817</v>
      </c>
      <c r="H276" s="87"/>
      <c r="I276" s="90">
        <v>2.0300000040581749</v>
      </c>
      <c r="J276" s="88" t="s">
        <v>1427</v>
      </c>
      <c r="K276" s="88" t="s">
        <v>125</v>
      </c>
      <c r="L276" s="89">
        <v>5.7820000000000003E-2</v>
      </c>
      <c r="M276" s="89">
        <v>7.7300000179892261E-2</v>
      </c>
      <c r="N276" s="90">
        <v>47.194881000000002</v>
      </c>
      <c r="O276" s="98">
        <v>96.77</v>
      </c>
      <c r="P276" s="90">
        <v>0.16509881100000001</v>
      </c>
      <c r="Q276" s="91">
        <f t="shared" si="4"/>
        <v>2.9629901991139122E-5</v>
      </c>
      <c r="R276" s="91">
        <f>P276/'סכום נכסי הקרן'!$C$42</f>
        <v>1.7080555516517762E-6</v>
      </c>
    </row>
    <row r="277" spans="2:18">
      <c r="B277" s="86" t="s">
        <v>2310</v>
      </c>
      <c r="C277" s="88" t="s">
        <v>2039</v>
      </c>
      <c r="D277" s="87">
        <v>7291</v>
      </c>
      <c r="E277" s="87"/>
      <c r="F277" s="87" t="s">
        <v>459</v>
      </c>
      <c r="G277" s="97">
        <v>43798</v>
      </c>
      <c r="H277" s="87"/>
      <c r="I277" s="90">
        <v>1.9900000346295281</v>
      </c>
      <c r="J277" s="88" t="s">
        <v>1427</v>
      </c>
      <c r="K277" s="88" t="s">
        <v>125</v>
      </c>
      <c r="L277" s="89">
        <v>7.6569999999999999E-2</v>
      </c>
      <c r="M277" s="89">
        <v>7.6500000689228478E-2</v>
      </c>
      <c r="N277" s="90">
        <v>8.1673360000000006</v>
      </c>
      <c r="O277" s="98">
        <v>100.74</v>
      </c>
      <c r="P277" s="90">
        <v>2.9743402999999998E-2</v>
      </c>
      <c r="Q277" s="91">
        <f t="shared" si="4"/>
        <v>5.3379797857717658E-6</v>
      </c>
      <c r="R277" s="91">
        <f>P277/'סכום נכסי הקרן'!$C$42</f>
        <v>3.0771502418128311E-7</v>
      </c>
    </row>
    <row r="278" spans="2:18">
      <c r="B278" s="86" t="s">
        <v>2311</v>
      </c>
      <c r="C278" s="88" t="s">
        <v>2039</v>
      </c>
      <c r="D278" s="87">
        <v>9040</v>
      </c>
      <c r="E278" s="87"/>
      <c r="F278" s="87" t="s">
        <v>459</v>
      </c>
      <c r="G278" s="97">
        <v>44665</v>
      </c>
      <c r="H278" s="87"/>
      <c r="I278" s="90">
        <v>4.3000000013006394</v>
      </c>
      <c r="J278" s="88" t="s">
        <v>2219</v>
      </c>
      <c r="K278" s="88" t="s">
        <v>127</v>
      </c>
      <c r="L278" s="89">
        <v>5.2839999999999998E-2</v>
      </c>
      <c r="M278" s="89">
        <v>6.7600000013981865E-2</v>
      </c>
      <c r="N278" s="90">
        <v>305.89999999999998</v>
      </c>
      <c r="O278" s="98">
        <v>102.27</v>
      </c>
      <c r="P278" s="90">
        <v>1.230164928</v>
      </c>
      <c r="Q278" s="91">
        <f t="shared" si="4"/>
        <v>2.2077485615312344E-4</v>
      </c>
      <c r="R278" s="91">
        <f>P278/'סכום נכסי הקרן'!$C$42</f>
        <v>1.2726863518827566E-5</v>
      </c>
    </row>
    <row r="279" spans="2:18">
      <c r="B279" s="86" t="s">
        <v>2312</v>
      </c>
      <c r="C279" s="88" t="s">
        <v>2039</v>
      </c>
      <c r="D279" s="87">
        <v>9186</v>
      </c>
      <c r="E279" s="87"/>
      <c r="F279" s="87" t="s">
        <v>459</v>
      </c>
      <c r="G279" s="97">
        <v>44778</v>
      </c>
      <c r="H279" s="87"/>
      <c r="I279" s="90">
        <v>3.5599999994091207</v>
      </c>
      <c r="J279" s="88" t="s">
        <v>2224</v>
      </c>
      <c r="K279" s="88" t="s">
        <v>127</v>
      </c>
      <c r="L279" s="89">
        <v>5.842E-2</v>
      </c>
      <c r="M279" s="89">
        <v>6.6399999995165535E-2</v>
      </c>
      <c r="N279" s="90">
        <v>183.19915</v>
      </c>
      <c r="O279" s="98">
        <v>103.37</v>
      </c>
      <c r="P279" s="90">
        <v>0.74465234899999999</v>
      </c>
      <c r="Q279" s="91">
        <f t="shared" si="4"/>
        <v>1.3364103584211472E-4</v>
      </c>
      <c r="R279" s="91">
        <f>P279/'סכום נכסי הקרן'!$C$42</f>
        <v>7.7039172544978887E-6</v>
      </c>
    </row>
    <row r="280" spans="2:18">
      <c r="B280" s="86" t="s">
        <v>2312</v>
      </c>
      <c r="C280" s="88" t="s">
        <v>2039</v>
      </c>
      <c r="D280" s="87">
        <v>9187</v>
      </c>
      <c r="E280" s="87"/>
      <c r="F280" s="87" t="s">
        <v>459</v>
      </c>
      <c r="G280" s="97">
        <v>44778</v>
      </c>
      <c r="H280" s="87"/>
      <c r="I280" s="90">
        <v>3.3500000009123005</v>
      </c>
      <c r="J280" s="88" t="s">
        <v>2224</v>
      </c>
      <c r="K280" s="88" t="s">
        <v>125</v>
      </c>
      <c r="L280" s="89">
        <v>7.9612000000000002E-2</v>
      </c>
      <c r="M280" s="89">
        <v>0.10440000002940826</v>
      </c>
      <c r="N280" s="90">
        <v>504.47177199999999</v>
      </c>
      <c r="O280" s="98">
        <v>102.18</v>
      </c>
      <c r="P280" s="90">
        <v>1.8634213580000003</v>
      </c>
      <c r="Q280" s="91">
        <f t="shared" si="4"/>
        <v>3.3442392389933912E-4</v>
      </c>
      <c r="R280" s="91">
        <f>P280/'סכום נכסי הקרן'!$C$42</f>
        <v>1.9278316883810825E-5</v>
      </c>
    </row>
    <row r="281" spans="2:18">
      <c r="B281" s="86" t="s">
        <v>2313</v>
      </c>
      <c r="C281" s="88" t="s">
        <v>2039</v>
      </c>
      <c r="D281" s="87">
        <v>9047</v>
      </c>
      <c r="E281" s="87"/>
      <c r="F281" s="87" t="s">
        <v>459</v>
      </c>
      <c r="G281" s="97">
        <v>44677</v>
      </c>
      <c r="H281" s="87"/>
      <c r="I281" s="90">
        <v>3.1999999977211897</v>
      </c>
      <c r="J281" s="88" t="s">
        <v>2219</v>
      </c>
      <c r="K281" s="88" t="s">
        <v>1989</v>
      </c>
      <c r="L281" s="89">
        <v>0.10460000000000001</v>
      </c>
      <c r="M281" s="89">
        <v>0.11499999982908923</v>
      </c>
      <c r="N281" s="90">
        <v>513.40900299999998</v>
      </c>
      <c r="O281" s="98">
        <v>98.67</v>
      </c>
      <c r="P281" s="90">
        <v>0.175530192</v>
      </c>
      <c r="Q281" s="91">
        <f t="shared" si="4"/>
        <v>3.1501997827506049E-5</v>
      </c>
      <c r="R281" s="91">
        <f>P281/'סכום נכסי הקרן'!$C$42</f>
        <v>1.8159750340546194E-6</v>
      </c>
    </row>
    <row r="282" spans="2:18">
      <c r="B282" s="86" t="s">
        <v>2313</v>
      </c>
      <c r="C282" s="88" t="s">
        <v>2039</v>
      </c>
      <c r="D282" s="87">
        <v>9048</v>
      </c>
      <c r="E282" s="87"/>
      <c r="F282" s="87" t="s">
        <v>459</v>
      </c>
      <c r="G282" s="97">
        <v>44677</v>
      </c>
      <c r="H282" s="87"/>
      <c r="I282" s="90">
        <v>3.4200000004986038</v>
      </c>
      <c r="J282" s="88" t="s">
        <v>2219</v>
      </c>
      <c r="K282" s="88" t="s">
        <v>1989</v>
      </c>
      <c r="L282" s="89">
        <v>6.54E-2</v>
      </c>
      <c r="M282" s="89">
        <v>7.3300000021724876E-2</v>
      </c>
      <c r="N282" s="90">
        <v>1648.2134329999999</v>
      </c>
      <c r="O282" s="98">
        <v>98.33</v>
      </c>
      <c r="P282" s="90">
        <v>0.56156846599999999</v>
      </c>
      <c r="Q282" s="91">
        <f t="shared" si="4"/>
        <v>1.0078339455088105E-4</v>
      </c>
      <c r="R282" s="91">
        <f>P282/'סכום נכסי הקרן'!$C$42</f>
        <v>5.8097943296749217E-6</v>
      </c>
    </row>
    <row r="283" spans="2:18">
      <c r="B283" s="86" t="s">
        <v>2313</v>
      </c>
      <c r="C283" s="88" t="s">
        <v>2039</v>
      </c>
      <c r="D283" s="87">
        <v>9074</v>
      </c>
      <c r="E283" s="87"/>
      <c r="F283" s="87" t="s">
        <v>459</v>
      </c>
      <c r="G283" s="97">
        <v>44684</v>
      </c>
      <c r="H283" s="87"/>
      <c r="I283" s="90">
        <v>3.3500000070402627</v>
      </c>
      <c r="J283" s="88" t="s">
        <v>2219</v>
      </c>
      <c r="K283" s="88" t="s">
        <v>1989</v>
      </c>
      <c r="L283" s="89">
        <v>6.4699999999999994E-2</v>
      </c>
      <c r="M283" s="89">
        <v>8.1100000323852089E-2</v>
      </c>
      <c r="N283" s="90">
        <v>83.378063999999995</v>
      </c>
      <c r="O283" s="98">
        <v>98.33</v>
      </c>
      <c r="P283" s="90">
        <v>2.8408028000000005E-2</v>
      </c>
      <c r="Q283" s="91">
        <f t="shared" si="4"/>
        <v>5.0983231211855064E-6</v>
      </c>
      <c r="R283" s="91">
        <f>P283/'סכום נכסי הקרן'!$C$42</f>
        <v>2.9389969341983395E-7</v>
      </c>
    </row>
    <row r="284" spans="2:18">
      <c r="B284" s="86" t="s">
        <v>2313</v>
      </c>
      <c r="C284" s="88" t="s">
        <v>2039</v>
      </c>
      <c r="D284" s="87">
        <v>9220</v>
      </c>
      <c r="E284" s="87"/>
      <c r="F284" s="87" t="s">
        <v>459</v>
      </c>
      <c r="G284" s="97">
        <v>44811</v>
      </c>
      <c r="H284" s="87"/>
      <c r="I284" s="90">
        <v>3.3900000335408578</v>
      </c>
      <c r="J284" s="88" t="s">
        <v>2219</v>
      </c>
      <c r="K284" s="88" t="s">
        <v>1989</v>
      </c>
      <c r="L284" s="89">
        <v>6.5199999999999994E-2</v>
      </c>
      <c r="M284" s="89">
        <v>7.7500000535226446E-2</v>
      </c>
      <c r="N284" s="90">
        <v>123.38310300000001</v>
      </c>
      <c r="O284" s="98">
        <v>98.33</v>
      </c>
      <c r="P284" s="90">
        <v>4.2038280999999997E-2</v>
      </c>
      <c r="Q284" s="91">
        <f t="shared" si="4"/>
        <v>7.5445131213329314E-6</v>
      </c>
      <c r="R284" s="91">
        <f>P284/'סכום נכסי הקרן'!$C$42</f>
        <v>4.3491360603406991E-7</v>
      </c>
    </row>
    <row r="285" spans="2:18">
      <c r="B285" s="86" t="s">
        <v>2314</v>
      </c>
      <c r="C285" s="88" t="s">
        <v>2039</v>
      </c>
      <c r="D285" s="87" t="s">
        <v>2225</v>
      </c>
      <c r="E285" s="87"/>
      <c r="F285" s="87" t="s">
        <v>459</v>
      </c>
      <c r="G285" s="97">
        <v>42870</v>
      </c>
      <c r="H285" s="87"/>
      <c r="I285" s="90">
        <v>1.199999994664019</v>
      </c>
      <c r="J285" s="88" t="s">
        <v>1427</v>
      </c>
      <c r="K285" s="88" t="s">
        <v>125</v>
      </c>
      <c r="L285" s="89">
        <v>7.5953999999999994E-2</v>
      </c>
      <c r="M285" s="89">
        <v>8.1199999781224774E-2</v>
      </c>
      <c r="N285" s="90">
        <v>41.769751999999997</v>
      </c>
      <c r="O285" s="98">
        <v>99.29</v>
      </c>
      <c r="P285" s="90">
        <v>0.14992556900000001</v>
      </c>
      <c r="Q285" s="91">
        <f t="shared" si="4"/>
        <v>2.6906795321716555E-5</v>
      </c>
      <c r="R285" s="91">
        <f>P285/'סכום נכסי הקרן'!$C$42</f>
        <v>1.5510784051921574E-6</v>
      </c>
    </row>
    <row r="286" spans="2:18">
      <c r="B286" s="86" t="s">
        <v>2315</v>
      </c>
      <c r="C286" s="88" t="s">
        <v>2039</v>
      </c>
      <c r="D286" s="87">
        <v>8702</v>
      </c>
      <c r="E286" s="87"/>
      <c r="F286" s="87" t="s">
        <v>459</v>
      </c>
      <c r="G286" s="97">
        <v>44497</v>
      </c>
      <c r="H286" s="87"/>
      <c r="I286" s="90">
        <v>0.30000026986146661</v>
      </c>
      <c r="J286" s="88" t="s">
        <v>1153</v>
      </c>
      <c r="K286" s="88" t="s">
        <v>125</v>
      </c>
      <c r="L286" s="89">
        <v>6.6985000000000003E-2</v>
      </c>
      <c r="M286" s="89">
        <v>4.8999994602770665E-2</v>
      </c>
      <c r="N286" s="90">
        <v>0.40628799999999998</v>
      </c>
      <c r="O286" s="98">
        <v>100.92</v>
      </c>
      <c r="P286" s="90">
        <v>1.4822420000000002E-3</v>
      </c>
      <c r="Q286" s="91">
        <f t="shared" si="4"/>
        <v>2.6601454559930197E-7</v>
      </c>
      <c r="R286" s="91">
        <f>P286/'סכום נכסי הקרן'!$C$42</f>
        <v>1.5334766263043722E-8</v>
      </c>
    </row>
    <row r="287" spans="2:18">
      <c r="B287" s="86" t="s">
        <v>2315</v>
      </c>
      <c r="C287" s="88" t="s">
        <v>2039</v>
      </c>
      <c r="D287" s="87">
        <v>9118</v>
      </c>
      <c r="E287" s="87"/>
      <c r="F287" s="87" t="s">
        <v>459</v>
      </c>
      <c r="G287" s="97">
        <v>44733</v>
      </c>
      <c r="H287" s="87"/>
      <c r="I287" s="90">
        <v>0.30000006776775723</v>
      </c>
      <c r="J287" s="88" t="s">
        <v>1153</v>
      </c>
      <c r="K287" s="88" t="s">
        <v>125</v>
      </c>
      <c r="L287" s="89">
        <v>6.6985000000000003E-2</v>
      </c>
      <c r="M287" s="89">
        <v>4.8999998644644868E-2</v>
      </c>
      <c r="N287" s="90">
        <v>1.617899</v>
      </c>
      <c r="O287" s="98">
        <v>100.92</v>
      </c>
      <c r="P287" s="90">
        <v>5.9025119999999986E-3</v>
      </c>
      <c r="Q287" s="91">
        <f t="shared" si="4"/>
        <v>1.0593101852291505E-6</v>
      </c>
      <c r="R287" s="91">
        <f>P287/'סכום נכסי הקרן'!$C$42</f>
        <v>6.1065360369501547E-8</v>
      </c>
    </row>
    <row r="288" spans="2:18">
      <c r="B288" s="86" t="s">
        <v>2315</v>
      </c>
      <c r="C288" s="88" t="s">
        <v>2039</v>
      </c>
      <c r="D288" s="87">
        <v>9233</v>
      </c>
      <c r="E288" s="87"/>
      <c r="F288" s="87" t="s">
        <v>459</v>
      </c>
      <c r="G288" s="97">
        <v>44819</v>
      </c>
      <c r="H288" s="87"/>
      <c r="I288" s="90">
        <v>0.30000034524962416</v>
      </c>
      <c r="J288" s="88" t="s">
        <v>1153</v>
      </c>
      <c r="K288" s="88" t="s">
        <v>125</v>
      </c>
      <c r="L288" s="89">
        <v>6.6985000000000003E-2</v>
      </c>
      <c r="M288" s="89">
        <v>4.9000001726248119E-2</v>
      </c>
      <c r="N288" s="90">
        <v>0.31757099999999999</v>
      </c>
      <c r="O288" s="98">
        <v>100.92</v>
      </c>
      <c r="P288" s="90">
        <v>1.158582E-3</v>
      </c>
      <c r="Q288" s="91">
        <f t="shared" si="4"/>
        <v>2.0792803352592251E-7</v>
      </c>
      <c r="R288" s="91">
        <f>P288/'סכום נכסי הקרן'!$C$42</f>
        <v>1.1986291149872775E-8</v>
      </c>
    </row>
    <row r="289" spans="2:18">
      <c r="B289" s="86" t="s">
        <v>2315</v>
      </c>
      <c r="C289" s="88" t="s">
        <v>2039</v>
      </c>
      <c r="D289" s="87">
        <v>9276</v>
      </c>
      <c r="E289" s="87"/>
      <c r="F289" s="87" t="s">
        <v>459</v>
      </c>
      <c r="G289" s="97">
        <v>44854</v>
      </c>
      <c r="H289" s="87"/>
      <c r="I289" s="90"/>
      <c r="J289" s="88" t="s">
        <v>1153</v>
      </c>
      <c r="K289" s="88" t="s">
        <v>125</v>
      </c>
      <c r="L289" s="89">
        <v>6.6985000000000003E-2</v>
      </c>
      <c r="M289" s="89">
        <v>4.8999999999999995E-2</v>
      </c>
      <c r="N289" s="90">
        <v>7.6194999999999999E-2</v>
      </c>
      <c r="O289" s="98">
        <v>100.92</v>
      </c>
      <c r="P289" s="90">
        <v>2.7797999999999999E-4</v>
      </c>
      <c r="Q289" s="91">
        <f t="shared" si="4"/>
        <v>4.9888428060798404E-8</v>
      </c>
      <c r="R289" s="91">
        <f>P289/'סכום נכסי הקרן'!$C$42</f>
        <v>2.875885534076685E-9</v>
      </c>
    </row>
    <row r="290" spans="2:18">
      <c r="B290" s="86" t="s">
        <v>2315</v>
      </c>
      <c r="C290" s="88" t="s">
        <v>2039</v>
      </c>
      <c r="D290" s="87">
        <v>9430</v>
      </c>
      <c r="E290" s="87"/>
      <c r="F290" s="87" t="s">
        <v>459</v>
      </c>
      <c r="G290" s="97">
        <v>44950</v>
      </c>
      <c r="H290" s="87"/>
      <c r="I290" s="90">
        <v>0.29999967085449464</v>
      </c>
      <c r="J290" s="88" t="s">
        <v>1153</v>
      </c>
      <c r="K290" s="88" t="s">
        <v>125</v>
      </c>
      <c r="L290" s="89">
        <v>6.6985000000000003E-2</v>
      </c>
      <c r="M290" s="89">
        <v>4.8999990125634836E-2</v>
      </c>
      <c r="N290" s="90">
        <v>0.41638599999999998</v>
      </c>
      <c r="O290" s="98">
        <v>100.92</v>
      </c>
      <c r="P290" s="90">
        <v>1.5190850000000001E-3</v>
      </c>
      <c r="Q290" s="91">
        <f t="shared" si="4"/>
        <v>2.726266736482407E-7</v>
      </c>
      <c r="R290" s="91">
        <f>P290/'סכום נכסי הקרן'!$C$42</f>
        <v>1.5715931277548319E-8</v>
      </c>
    </row>
    <row r="291" spans="2:18">
      <c r="B291" s="86" t="s">
        <v>2315</v>
      </c>
      <c r="C291" s="88" t="s">
        <v>2039</v>
      </c>
      <c r="D291" s="87">
        <v>8060</v>
      </c>
      <c r="E291" s="87"/>
      <c r="F291" s="87" t="s">
        <v>459</v>
      </c>
      <c r="G291" s="97">
        <v>44150</v>
      </c>
      <c r="H291" s="87"/>
      <c r="I291" s="90">
        <v>0.30000000015086059</v>
      </c>
      <c r="J291" s="88" t="s">
        <v>1153</v>
      </c>
      <c r="K291" s="88" t="s">
        <v>125</v>
      </c>
      <c r="L291" s="89">
        <v>6.6637000000000002E-2</v>
      </c>
      <c r="M291" s="89">
        <v>4.8600000003318933E-2</v>
      </c>
      <c r="N291" s="90">
        <v>545.07970999999998</v>
      </c>
      <c r="O291" s="98">
        <v>100.92</v>
      </c>
      <c r="P291" s="90">
        <v>1.9885914689999999</v>
      </c>
      <c r="Q291" s="91">
        <f t="shared" si="4"/>
        <v>3.5688791439500656E-4</v>
      </c>
      <c r="R291" s="91">
        <f>P291/'סכום נכסי הקרן'!$C$42</f>
        <v>2.0573283829359681E-5</v>
      </c>
    </row>
    <row r="292" spans="2:18">
      <c r="B292" s="86" t="s">
        <v>2315</v>
      </c>
      <c r="C292" s="88" t="s">
        <v>2039</v>
      </c>
      <c r="D292" s="87">
        <v>8119</v>
      </c>
      <c r="E292" s="87"/>
      <c r="F292" s="87" t="s">
        <v>459</v>
      </c>
      <c r="G292" s="97">
        <v>44169</v>
      </c>
      <c r="H292" s="87"/>
      <c r="I292" s="90">
        <v>0.30000008484045332</v>
      </c>
      <c r="J292" s="88" t="s">
        <v>1153</v>
      </c>
      <c r="K292" s="88" t="s">
        <v>125</v>
      </c>
      <c r="L292" s="89">
        <v>6.6985000000000003E-2</v>
      </c>
      <c r="M292" s="89">
        <v>4.8999998303190948E-2</v>
      </c>
      <c r="N292" s="90">
        <v>1.292324</v>
      </c>
      <c r="O292" s="98">
        <v>100.92</v>
      </c>
      <c r="P292" s="90">
        <v>4.7147320000000001E-3</v>
      </c>
      <c r="Q292" s="91">
        <f t="shared" si="4"/>
        <v>8.4614205413319013E-7</v>
      </c>
      <c r="R292" s="91">
        <f>P292/'סכום נכסי הקרן'!$C$42</f>
        <v>4.8776996747422256E-8</v>
      </c>
    </row>
    <row r="293" spans="2:18">
      <c r="B293" s="86" t="s">
        <v>2315</v>
      </c>
      <c r="C293" s="88" t="s">
        <v>2039</v>
      </c>
      <c r="D293" s="87">
        <v>8418</v>
      </c>
      <c r="E293" s="87"/>
      <c r="F293" s="87" t="s">
        <v>459</v>
      </c>
      <c r="G293" s="97">
        <v>44326</v>
      </c>
      <c r="H293" s="87"/>
      <c r="I293" s="90"/>
      <c r="J293" s="88" t="s">
        <v>1153</v>
      </c>
      <c r="K293" s="88" t="s">
        <v>125</v>
      </c>
      <c r="L293" s="89">
        <v>6.6985000000000003E-2</v>
      </c>
      <c r="M293" s="89">
        <v>4.8999994987946008E-2</v>
      </c>
      <c r="N293" s="90">
        <v>0.27344400000000002</v>
      </c>
      <c r="O293" s="98">
        <v>100.92</v>
      </c>
      <c r="P293" s="90">
        <v>9.9759499999999999E-4</v>
      </c>
      <c r="Q293" s="91">
        <f t="shared" si="4"/>
        <v>1.7903606875067337E-7</v>
      </c>
      <c r="R293" s="91">
        <f>P293/'סכום נכסי הקרן'!$C$42</f>
        <v>1.0320774981535472E-8</v>
      </c>
    </row>
    <row r="294" spans="2:18">
      <c r="B294" s="86" t="s">
        <v>2316</v>
      </c>
      <c r="C294" s="88" t="s">
        <v>2039</v>
      </c>
      <c r="D294" s="87">
        <v>8718</v>
      </c>
      <c r="E294" s="87"/>
      <c r="F294" s="87" t="s">
        <v>459</v>
      </c>
      <c r="G294" s="97">
        <v>44508</v>
      </c>
      <c r="H294" s="87"/>
      <c r="I294" s="90">
        <v>3.3199999994734855</v>
      </c>
      <c r="J294" s="88" t="s">
        <v>1427</v>
      </c>
      <c r="K294" s="88" t="s">
        <v>125</v>
      </c>
      <c r="L294" s="89">
        <v>8.4090999999999999E-2</v>
      </c>
      <c r="M294" s="89">
        <v>9.0399999979896714E-2</v>
      </c>
      <c r="N294" s="90">
        <v>464.85276499999998</v>
      </c>
      <c r="O294" s="98">
        <v>99.46</v>
      </c>
      <c r="P294" s="90">
        <v>1.6713683340000001</v>
      </c>
      <c r="Q294" s="91">
        <f t="shared" si="4"/>
        <v>2.9995661160463156E-4</v>
      </c>
      <c r="R294" s="91">
        <f>P294/'סכום נכסי הקרן'!$C$42</f>
        <v>1.7291402309031044E-5</v>
      </c>
    </row>
    <row r="295" spans="2:18">
      <c r="B295" s="86" t="s">
        <v>2317</v>
      </c>
      <c r="C295" s="88" t="s">
        <v>2039</v>
      </c>
      <c r="D295" s="87">
        <v>9382</v>
      </c>
      <c r="E295" s="87"/>
      <c r="F295" s="87" t="s">
        <v>459</v>
      </c>
      <c r="G295" s="97">
        <v>44341</v>
      </c>
      <c r="H295" s="87"/>
      <c r="I295" s="90">
        <v>0.94999999919809597</v>
      </c>
      <c r="J295" s="88" t="s">
        <v>2219</v>
      </c>
      <c r="K295" s="88" t="s">
        <v>125</v>
      </c>
      <c r="L295" s="89">
        <v>7.2613999999999998E-2</v>
      </c>
      <c r="M295" s="89">
        <v>8.3399999942262909E-2</v>
      </c>
      <c r="N295" s="90">
        <v>173.05129199999999</v>
      </c>
      <c r="O295" s="98">
        <v>99.67</v>
      </c>
      <c r="P295" s="90">
        <v>0.62351599000000002</v>
      </c>
      <c r="Q295" s="91">
        <f t="shared" si="4"/>
        <v>1.1190097349403734E-4</v>
      </c>
      <c r="R295" s="91">
        <f>P295/'סכום נכסי הקרן'!$C$42</f>
        <v>6.4506821206795562E-6</v>
      </c>
    </row>
    <row r="296" spans="2:18">
      <c r="B296" s="86" t="s">
        <v>2317</v>
      </c>
      <c r="C296" s="88" t="s">
        <v>2039</v>
      </c>
      <c r="D296" s="87">
        <v>9410</v>
      </c>
      <c r="E296" s="87"/>
      <c r="F296" s="87" t="s">
        <v>459</v>
      </c>
      <c r="G296" s="97">
        <v>44946</v>
      </c>
      <c r="H296" s="87"/>
      <c r="I296" s="90">
        <v>0.95000000000000007</v>
      </c>
      <c r="J296" s="88" t="s">
        <v>2219</v>
      </c>
      <c r="K296" s="88" t="s">
        <v>125</v>
      </c>
      <c r="L296" s="89">
        <v>7.2613999999999998E-2</v>
      </c>
      <c r="M296" s="89">
        <v>8.3399983898977598E-2</v>
      </c>
      <c r="N296" s="90">
        <v>0.48264899999999999</v>
      </c>
      <c r="O296" s="98">
        <v>99.67</v>
      </c>
      <c r="P296" s="90">
        <v>1.7390199999999998E-3</v>
      </c>
      <c r="Q296" s="91">
        <f t="shared" si="4"/>
        <v>3.1209789972764095E-7</v>
      </c>
      <c r="R296" s="91">
        <f>P296/'סכום נכסי הקרן'!$C$42</f>
        <v>1.799130319256794E-8</v>
      </c>
    </row>
    <row r="297" spans="2:18">
      <c r="B297" s="86" t="s">
        <v>2317</v>
      </c>
      <c r="C297" s="88" t="s">
        <v>2039</v>
      </c>
      <c r="D297" s="87">
        <v>9460</v>
      </c>
      <c r="E297" s="87"/>
      <c r="F297" s="87" t="s">
        <v>459</v>
      </c>
      <c r="G297" s="97">
        <v>44978</v>
      </c>
      <c r="H297" s="87"/>
      <c r="I297" s="90">
        <v>0.95000010526736856</v>
      </c>
      <c r="J297" s="88" t="s">
        <v>2219</v>
      </c>
      <c r="K297" s="88" t="s">
        <v>125</v>
      </c>
      <c r="L297" s="89">
        <v>7.2613999999999998E-2</v>
      </c>
      <c r="M297" s="89">
        <v>8.3400013895292655E-2</v>
      </c>
      <c r="N297" s="90">
        <v>0.659134</v>
      </c>
      <c r="O297" s="98">
        <v>99.67</v>
      </c>
      <c r="P297" s="90">
        <v>2.3749050000000001E-3</v>
      </c>
      <c r="Q297" s="91">
        <f t="shared" si="4"/>
        <v>4.2621871085592647E-7</v>
      </c>
      <c r="R297" s="91">
        <f>P297/'סכום נכסי הקרן'!$C$42</f>
        <v>2.4569950839292001E-8</v>
      </c>
    </row>
    <row r="298" spans="2:18">
      <c r="B298" s="86" t="s">
        <v>2317</v>
      </c>
      <c r="C298" s="88" t="s">
        <v>2039</v>
      </c>
      <c r="D298" s="87">
        <v>9511</v>
      </c>
      <c r="E298" s="87"/>
      <c r="F298" s="87" t="s">
        <v>459</v>
      </c>
      <c r="G298" s="97">
        <v>45005</v>
      </c>
      <c r="H298" s="87"/>
      <c r="I298" s="90">
        <v>0.94999931080503652</v>
      </c>
      <c r="J298" s="88" t="s">
        <v>2219</v>
      </c>
      <c r="K298" s="88" t="s">
        <v>125</v>
      </c>
      <c r="L298" s="89">
        <v>7.2568999999999995E-2</v>
      </c>
      <c r="M298" s="89">
        <v>8.3099966513232953E-2</v>
      </c>
      <c r="N298" s="90">
        <v>0.34226299999999993</v>
      </c>
      <c r="O298" s="98">
        <v>99.68</v>
      </c>
      <c r="P298" s="90">
        <v>1.2333229999999999E-3</v>
      </c>
      <c r="Q298" s="91">
        <f t="shared" si="4"/>
        <v>2.2134162803521142E-7</v>
      </c>
      <c r="R298" s="91">
        <f>P298/'סכום נכסי הקרן'!$C$42</f>
        <v>1.2759535846262535E-8</v>
      </c>
    </row>
    <row r="299" spans="2:18">
      <c r="B299" s="86" t="s">
        <v>2318</v>
      </c>
      <c r="C299" s="88" t="s">
        <v>2039</v>
      </c>
      <c r="D299" s="87">
        <v>8806</v>
      </c>
      <c r="E299" s="87"/>
      <c r="F299" s="87" t="s">
        <v>459</v>
      </c>
      <c r="G299" s="97">
        <v>44137</v>
      </c>
      <c r="H299" s="87"/>
      <c r="I299" s="90">
        <v>0.46000000001743357</v>
      </c>
      <c r="J299" s="88" t="s">
        <v>1153</v>
      </c>
      <c r="K299" s="88" t="s">
        <v>125</v>
      </c>
      <c r="L299" s="89">
        <v>6.7805000000000004E-2</v>
      </c>
      <c r="M299" s="89">
        <v>5.2100000006711895E-2</v>
      </c>
      <c r="N299" s="90">
        <v>625.62689399999999</v>
      </c>
      <c r="O299" s="98">
        <v>101.45</v>
      </c>
      <c r="P299" s="90">
        <v>2.2944351259999998</v>
      </c>
      <c r="Q299" s="91">
        <f t="shared" si="4"/>
        <v>4.1177696857191135E-4</v>
      </c>
      <c r="R299" s="91">
        <f>P299/'סכום נכסי הקרן'!$C$42</f>
        <v>2.3737437181598733E-5</v>
      </c>
    </row>
    <row r="300" spans="2:18">
      <c r="B300" s="86" t="s">
        <v>2318</v>
      </c>
      <c r="C300" s="88" t="s">
        <v>2039</v>
      </c>
      <c r="D300" s="87">
        <v>9044</v>
      </c>
      <c r="E300" s="87"/>
      <c r="F300" s="87" t="s">
        <v>459</v>
      </c>
      <c r="G300" s="97">
        <v>44679</v>
      </c>
      <c r="H300" s="87"/>
      <c r="I300" s="90">
        <v>0.45999999999999996</v>
      </c>
      <c r="J300" s="88" t="s">
        <v>1153</v>
      </c>
      <c r="K300" s="88" t="s">
        <v>125</v>
      </c>
      <c r="L300" s="89">
        <v>6.7805000000000004E-2</v>
      </c>
      <c r="M300" s="89">
        <v>5.2099999240811927E-2</v>
      </c>
      <c r="N300" s="90">
        <v>5.3874279999999999</v>
      </c>
      <c r="O300" s="98">
        <v>101.45</v>
      </c>
      <c r="P300" s="90">
        <v>1.975795E-2</v>
      </c>
      <c r="Q300" s="91">
        <f t="shared" si="4"/>
        <v>3.5459136168208211E-6</v>
      </c>
      <c r="R300" s="91">
        <f>P300/'סכום נכסי הקרן'!$C$42</f>
        <v>2.0440895959425296E-7</v>
      </c>
    </row>
    <row r="301" spans="2:18">
      <c r="B301" s="86" t="s">
        <v>2318</v>
      </c>
      <c r="C301" s="88" t="s">
        <v>2039</v>
      </c>
      <c r="D301" s="87">
        <v>9224</v>
      </c>
      <c r="E301" s="87"/>
      <c r="F301" s="87" t="s">
        <v>459</v>
      </c>
      <c r="G301" s="97">
        <v>44810</v>
      </c>
      <c r="H301" s="87"/>
      <c r="I301" s="90">
        <v>0.45999999888122917</v>
      </c>
      <c r="J301" s="88" t="s">
        <v>1153</v>
      </c>
      <c r="K301" s="88" t="s">
        <v>125</v>
      </c>
      <c r="L301" s="89">
        <v>6.7805000000000004E-2</v>
      </c>
      <c r="M301" s="89">
        <v>5.2100000268505003E-2</v>
      </c>
      <c r="N301" s="90">
        <v>9.7489640000000009</v>
      </c>
      <c r="O301" s="98">
        <v>101.45</v>
      </c>
      <c r="P301" s="90">
        <v>3.5753524000000002E-2</v>
      </c>
      <c r="Q301" s="91">
        <f t="shared" si="4"/>
        <v>6.4166023094971917E-6</v>
      </c>
      <c r="R301" s="91">
        <f>P301/'סכום נכסי הקרן'!$C$42</f>
        <v>3.6989367027794657E-7</v>
      </c>
    </row>
    <row r="302" spans="2:18">
      <c r="B302" s="86" t="s">
        <v>2319</v>
      </c>
      <c r="C302" s="88" t="s">
        <v>2039</v>
      </c>
      <c r="D302" s="87" t="s">
        <v>2226</v>
      </c>
      <c r="E302" s="87"/>
      <c r="F302" s="87" t="s">
        <v>459</v>
      </c>
      <c r="G302" s="97">
        <v>42921</v>
      </c>
      <c r="H302" s="87"/>
      <c r="I302" s="90">
        <v>1.1399999992737553</v>
      </c>
      <c r="J302" s="88" t="s">
        <v>1427</v>
      </c>
      <c r="K302" s="88" t="s">
        <v>125</v>
      </c>
      <c r="L302" s="89">
        <v>7.8939999999999996E-2</v>
      </c>
      <c r="M302" s="89">
        <v>0.57129999981601798</v>
      </c>
      <c r="N302" s="90">
        <v>69.844874000000004</v>
      </c>
      <c r="O302" s="98">
        <v>65.441845000000001</v>
      </c>
      <c r="P302" s="90">
        <v>0.16523360800000003</v>
      </c>
      <c r="Q302" s="91">
        <f t="shared" si="4"/>
        <v>2.9654093697151469E-5</v>
      </c>
      <c r="R302" s="91">
        <f>P302/'סכום נכסי הקרן'!$C$42</f>
        <v>1.7094501150820122E-6</v>
      </c>
    </row>
    <row r="303" spans="2:18">
      <c r="B303" s="86" t="s">
        <v>2319</v>
      </c>
      <c r="C303" s="88" t="s">
        <v>2039</v>
      </c>
      <c r="D303" s="87">
        <v>6497</v>
      </c>
      <c r="E303" s="87"/>
      <c r="F303" s="87" t="s">
        <v>459</v>
      </c>
      <c r="G303" s="97">
        <v>43342</v>
      </c>
      <c r="H303" s="87"/>
      <c r="I303" s="90">
        <v>2.0899999993622811</v>
      </c>
      <c r="J303" s="88" t="s">
        <v>1427</v>
      </c>
      <c r="K303" s="88" t="s">
        <v>125</v>
      </c>
      <c r="L303" s="89">
        <v>7.8939999999999996E-2</v>
      </c>
      <c r="M303" s="89">
        <v>0.57129999981601798</v>
      </c>
      <c r="N303" s="90">
        <v>13.256743999999999</v>
      </c>
      <c r="O303" s="98">
        <v>65.441845000000001</v>
      </c>
      <c r="P303" s="90">
        <v>3.1361778E-2</v>
      </c>
      <c r="Q303" s="91">
        <f t="shared" si="4"/>
        <v>5.6284258062153039E-6</v>
      </c>
      <c r="R303" s="91">
        <f>P303/'סכום נכסי הקרן'!$C$42</f>
        <v>3.2445817567135919E-7</v>
      </c>
    </row>
    <row r="304" spans="2:18">
      <c r="B304" s="86" t="s">
        <v>2320</v>
      </c>
      <c r="C304" s="88" t="s">
        <v>2039</v>
      </c>
      <c r="D304" s="87">
        <v>9405</v>
      </c>
      <c r="E304" s="87"/>
      <c r="F304" s="87" t="s">
        <v>459</v>
      </c>
      <c r="G304" s="97">
        <v>43866</v>
      </c>
      <c r="H304" s="87"/>
      <c r="I304" s="90">
        <v>1.5100000000932634</v>
      </c>
      <c r="J304" s="88" t="s">
        <v>1153</v>
      </c>
      <c r="K304" s="88" t="s">
        <v>125</v>
      </c>
      <c r="L304" s="89">
        <v>7.2346000000000008E-2</v>
      </c>
      <c r="M304" s="89">
        <v>7.9000000001036255E-2</v>
      </c>
      <c r="N304" s="90">
        <v>532.93199400000003</v>
      </c>
      <c r="O304" s="98">
        <v>100.18</v>
      </c>
      <c r="P304" s="90">
        <v>1.9300169820000002</v>
      </c>
      <c r="Q304" s="91">
        <f t="shared" si="4"/>
        <v>3.4637568660560565E-4</v>
      </c>
      <c r="R304" s="91">
        <f>P304/'סכום נכסי הקרן'!$C$42</f>
        <v>1.9967292319793304E-5</v>
      </c>
    </row>
    <row r="305" spans="2:18">
      <c r="B305" s="86" t="s">
        <v>2320</v>
      </c>
      <c r="C305" s="88" t="s">
        <v>2039</v>
      </c>
      <c r="D305" s="87">
        <v>9439</v>
      </c>
      <c r="E305" s="87"/>
      <c r="F305" s="87" t="s">
        <v>459</v>
      </c>
      <c r="G305" s="97">
        <v>44953</v>
      </c>
      <c r="H305" s="87"/>
      <c r="I305" s="90">
        <v>1.5099999945876246</v>
      </c>
      <c r="J305" s="88" t="s">
        <v>1153</v>
      </c>
      <c r="K305" s="88" t="s">
        <v>125</v>
      </c>
      <c r="L305" s="89">
        <v>7.1706000000000006E-2</v>
      </c>
      <c r="M305" s="89">
        <v>7.8300003626291359E-2</v>
      </c>
      <c r="N305" s="90">
        <v>1.530538</v>
      </c>
      <c r="O305" s="98">
        <v>100.18</v>
      </c>
      <c r="P305" s="90">
        <v>5.5428530000000004E-3</v>
      </c>
      <c r="Q305" s="91">
        <f t="shared" si="4"/>
        <v>9.9476301583596178E-7</v>
      </c>
      <c r="R305" s="91">
        <f>P305/'סכום נכסי הקרן'!$C$42</f>
        <v>5.7344451975730474E-8</v>
      </c>
    </row>
    <row r="306" spans="2:18">
      <c r="B306" s="86" t="s">
        <v>2320</v>
      </c>
      <c r="C306" s="88" t="s">
        <v>2039</v>
      </c>
      <c r="D306" s="87">
        <v>9447</v>
      </c>
      <c r="E306" s="87"/>
      <c r="F306" s="87" t="s">
        <v>459</v>
      </c>
      <c r="G306" s="97">
        <v>44959</v>
      </c>
      <c r="H306" s="87"/>
      <c r="I306" s="90">
        <v>1.5099996758509953</v>
      </c>
      <c r="J306" s="88" t="s">
        <v>1153</v>
      </c>
      <c r="K306" s="88" t="s">
        <v>125</v>
      </c>
      <c r="L306" s="89">
        <v>7.1905999999999998E-2</v>
      </c>
      <c r="M306" s="89">
        <v>7.8499989248523111E-2</v>
      </c>
      <c r="N306" s="90">
        <v>0.86037399999999986</v>
      </c>
      <c r="O306" s="98">
        <v>100.18</v>
      </c>
      <c r="P306" s="90">
        <v>3.1158510000000002E-3</v>
      </c>
      <c r="Q306" s="91">
        <f t="shared" si="4"/>
        <v>5.5919457681008272E-7</v>
      </c>
      <c r="R306" s="91">
        <f>P306/'סכום נכסי הקרן'!$C$42</f>
        <v>3.2235523480964003E-8</v>
      </c>
    </row>
    <row r="307" spans="2:18">
      <c r="B307" s="86" t="s">
        <v>2320</v>
      </c>
      <c r="C307" s="88" t="s">
        <v>2039</v>
      </c>
      <c r="D307" s="87">
        <v>9467</v>
      </c>
      <c r="E307" s="87"/>
      <c r="F307" s="87" t="s">
        <v>459</v>
      </c>
      <c r="G307" s="97">
        <v>44966</v>
      </c>
      <c r="H307" s="87"/>
      <c r="I307" s="90">
        <v>1.5099998199852387</v>
      </c>
      <c r="J307" s="88" t="s">
        <v>1153</v>
      </c>
      <c r="K307" s="88" t="s">
        <v>125</v>
      </c>
      <c r="L307" s="89">
        <v>7.1706000000000006E-2</v>
      </c>
      <c r="M307" s="89">
        <v>7.7799992456524289E-2</v>
      </c>
      <c r="N307" s="90">
        <v>1.2891360000000001</v>
      </c>
      <c r="O307" s="98">
        <v>100.13</v>
      </c>
      <c r="P307" s="90">
        <v>4.6662839999999997E-3</v>
      </c>
      <c r="Q307" s="91">
        <f t="shared" si="4"/>
        <v>8.3744720355872584E-7</v>
      </c>
      <c r="R307" s="91">
        <f>P307/'סכום נכסי הקרן'!$C$42</f>
        <v>4.8275770391731385E-8</v>
      </c>
    </row>
    <row r="308" spans="2:18">
      <c r="B308" s="86" t="s">
        <v>2320</v>
      </c>
      <c r="C308" s="88" t="s">
        <v>2039</v>
      </c>
      <c r="D308" s="87">
        <v>9491</v>
      </c>
      <c r="E308" s="87"/>
      <c r="F308" s="87" t="s">
        <v>459</v>
      </c>
      <c r="G308" s="97">
        <v>44986</v>
      </c>
      <c r="H308" s="87"/>
      <c r="I308" s="90">
        <v>1.5099999724545985</v>
      </c>
      <c r="J308" s="88" t="s">
        <v>1153</v>
      </c>
      <c r="K308" s="88" t="s">
        <v>125</v>
      </c>
      <c r="L308" s="89">
        <v>7.1706000000000006E-2</v>
      </c>
      <c r="M308" s="89">
        <v>7.7699998622729916E-2</v>
      </c>
      <c r="N308" s="90">
        <v>5.0147389999999996</v>
      </c>
      <c r="O308" s="98">
        <v>100.13</v>
      </c>
      <c r="P308" s="90">
        <v>1.8151850000000001E-2</v>
      </c>
      <c r="Q308" s="91">
        <f t="shared" si="4"/>
        <v>3.2576705622541318E-6</v>
      </c>
      <c r="R308" s="91">
        <f>P308/'סכום נכסי הקרן'!$C$42</f>
        <v>1.8779280103507403E-7</v>
      </c>
    </row>
    <row r="309" spans="2:18">
      <c r="B309" s="86" t="s">
        <v>2320</v>
      </c>
      <c r="C309" s="88" t="s">
        <v>2039</v>
      </c>
      <c r="D309" s="87">
        <v>9510</v>
      </c>
      <c r="E309" s="87"/>
      <c r="F309" s="87" t="s">
        <v>459</v>
      </c>
      <c r="G309" s="97">
        <v>44994</v>
      </c>
      <c r="H309" s="87"/>
      <c r="I309" s="90">
        <v>1.5199998758236213</v>
      </c>
      <c r="J309" s="88" t="s">
        <v>1153</v>
      </c>
      <c r="K309" s="88" t="s">
        <v>125</v>
      </c>
      <c r="L309" s="89">
        <v>7.1706000000000006E-2</v>
      </c>
      <c r="M309" s="89">
        <v>7.6499995625604833E-2</v>
      </c>
      <c r="N309" s="90">
        <v>0.97880899999999993</v>
      </c>
      <c r="O309" s="98">
        <v>100.14</v>
      </c>
      <c r="P309" s="90">
        <v>3.5433469999999996E-3</v>
      </c>
      <c r="Q309" s="91">
        <f t="shared" si="4"/>
        <v>6.3591629579086921E-7</v>
      </c>
      <c r="R309" s="91">
        <f>P309/'סכום נכסי הקרן'!$C$42</f>
        <v>3.6658250160133892E-8</v>
      </c>
    </row>
    <row r="310" spans="2:18">
      <c r="B310" s="86" t="s">
        <v>2321</v>
      </c>
      <c r="C310" s="88" t="s">
        <v>2039</v>
      </c>
      <c r="D310" s="87">
        <v>8061</v>
      </c>
      <c r="E310" s="87"/>
      <c r="F310" s="87" t="s">
        <v>459</v>
      </c>
      <c r="G310" s="97">
        <v>44136</v>
      </c>
      <c r="H310" s="87"/>
      <c r="I310" s="90">
        <v>4.0000000062833815E-2</v>
      </c>
      <c r="J310" s="88" t="s">
        <v>1153</v>
      </c>
      <c r="K310" s="88" t="s">
        <v>125</v>
      </c>
      <c r="L310" s="89">
        <v>6.6089999999999996E-2</v>
      </c>
      <c r="M310" s="89">
        <v>0.12779999995727301</v>
      </c>
      <c r="N310" s="90">
        <v>351.00204500000001</v>
      </c>
      <c r="O310" s="98">
        <v>100.35</v>
      </c>
      <c r="P310" s="90">
        <v>1.2731997479999999</v>
      </c>
      <c r="Q310" s="91">
        <f t="shared" si="4"/>
        <v>2.2849821582532793E-4</v>
      </c>
      <c r="R310" s="91">
        <f>P310/'סכום נכסי הקרן'!$C$42</f>
        <v>1.3172086974830133E-5</v>
      </c>
    </row>
    <row r="311" spans="2:18">
      <c r="B311" s="86" t="s">
        <v>2321</v>
      </c>
      <c r="C311" s="88" t="s">
        <v>2039</v>
      </c>
      <c r="D311" s="87">
        <v>9119</v>
      </c>
      <c r="E311" s="87"/>
      <c r="F311" s="87" t="s">
        <v>459</v>
      </c>
      <c r="G311" s="97">
        <v>44734</v>
      </c>
      <c r="H311" s="87"/>
      <c r="I311" s="90">
        <v>4.0000123129395139E-2</v>
      </c>
      <c r="J311" s="88" t="s">
        <v>1153</v>
      </c>
      <c r="K311" s="88" t="s">
        <v>125</v>
      </c>
      <c r="L311" s="89">
        <v>6.6089999999999996E-2</v>
      </c>
      <c r="M311" s="89">
        <v>0.12779998168450246</v>
      </c>
      <c r="N311" s="90">
        <v>0.71647499999999997</v>
      </c>
      <c r="O311" s="98">
        <v>100.35</v>
      </c>
      <c r="P311" s="90">
        <v>2.5988920000000002E-3</v>
      </c>
      <c r="Q311" s="91">
        <f t="shared" ref="Q311:Q342" si="5">IFERROR(P311/$P$10,0)</f>
        <v>4.6641714000929742E-7</v>
      </c>
      <c r="R311" s="91">
        <f>P311/'סכום נכסי הקרן'!$C$42</f>
        <v>2.6887243353578044E-8</v>
      </c>
    </row>
    <row r="312" spans="2:18">
      <c r="B312" s="86" t="s">
        <v>2321</v>
      </c>
      <c r="C312" s="88" t="s">
        <v>2039</v>
      </c>
      <c r="D312" s="87">
        <v>9446</v>
      </c>
      <c r="E312" s="87"/>
      <c r="F312" s="87" t="s">
        <v>459</v>
      </c>
      <c r="G312" s="97">
        <v>44958</v>
      </c>
      <c r="H312" s="87"/>
      <c r="I312" s="90">
        <v>3.9999975667079413E-2</v>
      </c>
      <c r="J312" s="88" t="s">
        <v>1153</v>
      </c>
      <c r="K312" s="88" t="s">
        <v>125</v>
      </c>
      <c r="L312" s="89">
        <v>6.6089999999999996E-2</v>
      </c>
      <c r="M312" s="89">
        <v>0.12780000437992572</v>
      </c>
      <c r="N312" s="90">
        <v>1.812754</v>
      </c>
      <c r="O312" s="98">
        <v>100.35</v>
      </c>
      <c r="P312" s="90">
        <v>6.5754539999999997E-3</v>
      </c>
      <c r="Q312" s="91">
        <f t="shared" si="5"/>
        <v>1.1800815304917228E-6</v>
      </c>
      <c r="R312" s="91">
        <f>P312/'סכום נכסי הקרן'!$C$42</f>
        <v>6.8027387001175171E-8</v>
      </c>
    </row>
    <row r="313" spans="2:18">
      <c r="B313" s="86" t="s">
        <v>2321</v>
      </c>
      <c r="C313" s="88" t="s">
        <v>2039</v>
      </c>
      <c r="D313" s="87">
        <v>8073</v>
      </c>
      <c r="E313" s="87"/>
      <c r="F313" s="87" t="s">
        <v>459</v>
      </c>
      <c r="G313" s="97">
        <v>44153</v>
      </c>
      <c r="H313" s="87"/>
      <c r="I313" s="90">
        <v>3.999992742460777E-2</v>
      </c>
      <c r="J313" s="88" t="s">
        <v>1153</v>
      </c>
      <c r="K313" s="88" t="s">
        <v>125</v>
      </c>
      <c r="L313" s="89">
        <v>6.6089999999999996E-2</v>
      </c>
      <c r="M313" s="89">
        <v>0.12780000600762967</v>
      </c>
      <c r="N313" s="90">
        <v>1.367497</v>
      </c>
      <c r="O313" s="98">
        <v>100.35</v>
      </c>
      <c r="P313" s="90">
        <v>4.9603590000000001E-3</v>
      </c>
      <c r="Q313" s="91">
        <f t="shared" si="5"/>
        <v>8.9022416406660162E-7</v>
      </c>
      <c r="R313" s="91">
        <f>P313/'סכום נכסי הקרן'!$C$42</f>
        <v>5.1318169263713545E-8</v>
      </c>
    </row>
    <row r="314" spans="2:18">
      <c r="B314" s="86" t="s">
        <v>2321</v>
      </c>
      <c r="C314" s="88" t="s">
        <v>2039</v>
      </c>
      <c r="D314" s="87">
        <v>8531</v>
      </c>
      <c r="E314" s="87"/>
      <c r="F314" s="87" t="s">
        <v>459</v>
      </c>
      <c r="G314" s="97">
        <v>44392</v>
      </c>
      <c r="H314" s="87"/>
      <c r="I314" s="90">
        <v>4.000004462490938E-2</v>
      </c>
      <c r="J314" s="88" t="s">
        <v>1153</v>
      </c>
      <c r="K314" s="88" t="s">
        <v>125</v>
      </c>
      <c r="L314" s="89">
        <v>6.6089999999999996E-2</v>
      </c>
      <c r="M314" s="89">
        <v>0.12780000210954118</v>
      </c>
      <c r="N314" s="90">
        <v>2.7182439999999999</v>
      </c>
      <c r="O314" s="98">
        <v>100.35</v>
      </c>
      <c r="P314" s="90">
        <v>9.8599640000000006E-3</v>
      </c>
      <c r="Q314" s="91">
        <f t="shared" si="5"/>
        <v>1.7695449481835461E-6</v>
      </c>
      <c r="R314" s="91">
        <f>P314/'סכום נכסי הקרן'!$C$42</f>
        <v>1.0200779852549424E-7</v>
      </c>
    </row>
    <row r="315" spans="2:18">
      <c r="B315" s="86" t="s">
        <v>2321</v>
      </c>
      <c r="C315" s="88" t="s">
        <v>2039</v>
      </c>
      <c r="D315" s="87">
        <v>9005</v>
      </c>
      <c r="E315" s="87"/>
      <c r="F315" s="87" t="s">
        <v>459</v>
      </c>
      <c r="G315" s="97">
        <v>44649</v>
      </c>
      <c r="H315" s="87"/>
      <c r="I315" s="90">
        <v>3.9999975686122437E-2</v>
      </c>
      <c r="J315" s="88" t="s">
        <v>1153</v>
      </c>
      <c r="K315" s="88" t="s">
        <v>125</v>
      </c>
      <c r="L315" s="89">
        <v>6.6089999999999996E-2</v>
      </c>
      <c r="M315" s="89">
        <v>0.1278000013372633</v>
      </c>
      <c r="N315" s="90">
        <v>1.814174</v>
      </c>
      <c r="O315" s="98">
        <v>100.35</v>
      </c>
      <c r="P315" s="90">
        <v>6.5806039999999994E-3</v>
      </c>
      <c r="Q315" s="91">
        <f t="shared" si="5"/>
        <v>1.1810057890877121E-6</v>
      </c>
      <c r="R315" s="91">
        <f>P315/'סכום נכסי הקרן'!$C$42</f>
        <v>6.8080667131042412E-8</v>
      </c>
    </row>
    <row r="316" spans="2:18">
      <c r="B316" s="86" t="s">
        <v>2321</v>
      </c>
      <c r="C316" s="88" t="s">
        <v>2039</v>
      </c>
      <c r="D316" s="87">
        <v>9075</v>
      </c>
      <c r="E316" s="87"/>
      <c r="F316" s="87" t="s">
        <v>459</v>
      </c>
      <c r="G316" s="97">
        <v>44699</v>
      </c>
      <c r="H316" s="87"/>
      <c r="I316" s="90">
        <v>4.0000007296874619E-2</v>
      </c>
      <c r="J316" s="88" t="s">
        <v>1153</v>
      </c>
      <c r="K316" s="88" t="s">
        <v>125</v>
      </c>
      <c r="L316" s="89">
        <v>6.6089999999999996E-2</v>
      </c>
      <c r="M316" s="89">
        <v>0.12780000142289055</v>
      </c>
      <c r="N316" s="90">
        <v>1.51125</v>
      </c>
      <c r="O316" s="98">
        <v>100.35</v>
      </c>
      <c r="P316" s="90">
        <v>5.4817989999999999E-3</v>
      </c>
      <c r="Q316" s="91">
        <f t="shared" si="5"/>
        <v>9.8380579557974192E-7</v>
      </c>
      <c r="R316" s="91">
        <f>P316/'סכום נכסי הקרן'!$C$42</f>
        <v>5.6712808276912141E-8</v>
      </c>
    </row>
    <row r="317" spans="2:18">
      <c r="B317" s="86" t="s">
        <v>2322</v>
      </c>
      <c r="C317" s="88" t="s">
        <v>2039</v>
      </c>
      <c r="D317" s="87">
        <v>6588</v>
      </c>
      <c r="E317" s="87"/>
      <c r="F317" s="87" t="s">
        <v>459</v>
      </c>
      <c r="G317" s="97">
        <v>43397</v>
      </c>
      <c r="H317" s="87"/>
      <c r="I317" s="90">
        <v>0.26999999981255002</v>
      </c>
      <c r="J317" s="88" t="s">
        <v>1153</v>
      </c>
      <c r="K317" s="88" t="s">
        <v>125</v>
      </c>
      <c r="L317" s="89">
        <v>6.5189999999999998E-2</v>
      </c>
      <c r="M317" s="89">
        <v>5.1199999992827996E-2</v>
      </c>
      <c r="N317" s="90">
        <v>336.49</v>
      </c>
      <c r="O317" s="98">
        <v>100.87</v>
      </c>
      <c r="P317" s="90">
        <v>1.226994149</v>
      </c>
      <c r="Q317" s="91">
        <f t="shared" si="5"/>
        <v>2.2020580377511714E-4</v>
      </c>
      <c r="R317" s="91">
        <f>P317/'סכום נכסי הקרן'!$C$42</f>
        <v>1.2694059729138186E-5</v>
      </c>
    </row>
    <row r="318" spans="2:18">
      <c r="B318" s="86" t="s">
        <v>2323</v>
      </c>
      <c r="C318" s="88" t="s">
        <v>2039</v>
      </c>
      <c r="D318" s="87" t="s">
        <v>2227</v>
      </c>
      <c r="E318" s="87"/>
      <c r="F318" s="87" t="s">
        <v>459</v>
      </c>
      <c r="G318" s="97">
        <v>44144</v>
      </c>
      <c r="H318" s="87"/>
      <c r="I318" s="90">
        <v>0.27000000008696329</v>
      </c>
      <c r="J318" s="88" t="s">
        <v>1153</v>
      </c>
      <c r="K318" s="88" t="s">
        <v>125</v>
      </c>
      <c r="L318" s="89">
        <v>7.6490000000000002E-2</v>
      </c>
      <c r="M318" s="89">
        <v>8.0600000014315484E-2</v>
      </c>
      <c r="N318" s="90">
        <v>411.46519999999998</v>
      </c>
      <c r="O318" s="98">
        <v>100.5</v>
      </c>
      <c r="P318" s="90">
        <v>1.4948839809999999</v>
      </c>
      <c r="Q318" s="91">
        <f t="shared" si="5"/>
        <v>2.6828337270795892E-4</v>
      </c>
      <c r="R318" s="91">
        <f>P318/'סכום נכסי הקרן'!$C$42</f>
        <v>1.5465555853229966E-5</v>
      </c>
    </row>
    <row r="319" spans="2:18">
      <c r="B319" s="86" t="s">
        <v>2324</v>
      </c>
      <c r="C319" s="88" t="s">
        <v>2039</v>
      </c>
      <c r="D319" s="87">
        <v>6826</v>
      </c>
      <c r="E319" s="87"/>
      <c r="F319" s="87" t="s">
        <v>459</v>
      </c>
      <c r="G319" s="97">
        <v>43550</v>
      </c>
      <c r="H319" s="87"/>
      <c r="I319" s="90">
        <v>2.3400000016893898</v>
      </c>
      <c r="J319" s="88" t="s">
        <v>1427</v>
      </c>
      <c r="K319" s="88" t="s">
        <v>125</v>
      </c>
      <c r="L319" s="89">
        <v>7.9070000000000001E-2</v>
      </c>
      <c r="M319" s="89">
        <v>8.3100000052434841E-2</v>
      </c>
      <c r="N319" s="90">
        <v>173.53249</v>
      </c>
      <c r="O319" s="98">
        <v>100.02</v>
      </c>
      <c r="P319" s="90">
        <v>0.62744544099999999</v>
      </c>
      <c r="Q319" s="91">
        <f t="shared" si="5"/>
        <v>1.1260618298224487E-4</v>
      </c>
      <c r="R319" s="91">
        <f>P319/'סכום נכסי הקרן'!$C$42</f>
        <v>6.4913348701139154E-6</v>
      </c>
    </row>
    <row r="320" spans="2:18">
      <c r="B320" s="86" t="s">
        <v>2325</v>
      </c>
      <c r="C320" s="88" t="s">
        <v>2039</v>
      </c>
      <c r="D320" s="87">
        <v>6528</v>
      </c>
      <c r="E320" s="87"/>
      <c r="F320" s="87" t="s">
        <v>459</v>
      </c>
      <c r="G320" s="97">
        <v>43373</v>
      </c>
      <c r="H320" s="87"/>
      <c r="I320" s="90">
        <v>4.5700000016554494</v>
      </c>
      <c r="J320" s="88" t="s">
        <v>1427</v>
      </c>
      <c r="K320" s="88" t="s">
        <v>128</v>
      </c>
      <c r="L320" s="89">
        <v>3.032E-2</v>
      </c>
      <c r="M320" s="89">
        <v>6.7700000018325032E-2</v>
      </c>
      <c r="N320" s="90">
        <v>298.43724600000002</v>
      </c>
      <c r="O320" s="98">
        <v>84.73</v>
      </c>
      <c r="P320" s="90">
        <v>1.1296024090000001</v>
      </c>
      <c r="Q320" s="91">
        <f t="shared" si="5"/>
        <v>2.0272713331427109E-4</v>
      </c>
      <c r="R320" s="91">
        <f>P320/'סכום נכסי הקרן'!$C$42</f>
        <v>1.1686478262109775E-5</v>
      </c>
    </row>
    <row r="321" spans="2:18">
      <c r="B321" s="86" t="s">
        <v>2326</v>
      </c>
      <c r="C321" s="88" t="s">
        <v>2039</v>
      </c>
      <c r="D321" s="87">
        <v>8860</v>
      </c>
      <c r="E321" s="87"/>
      <c r="F321" s="87" t="s">
        <v>459</v>
      </c>
      <c r="G321" s="97">
        <v>44585</v>
      </c>
      <c r="H321" s="87"/>
      <c r="I321" s="90">
        <v>2.7899999958317849</v>
      </c>
      <c r="J321" s="88" t="s">
        <v>2219</v>
      </c>
      <c r="K321" s="88" t="s">
        <v>127</v>
      </c>
      <c r="L321" s="89">
        <v>4.607E-2</v>
      </c>
      <c r="M321" s="89">
        <v>6.5299999851956517E-2</v>
      </c>
      <c r="N321" s="90">
        <v>17.612424000000001</v>
      </c>
      <c r="O321" s="98">
        <v>100.46</v>
      </c>
      <c r="P321" s="90">
        <v>6.9574151000000001E-2</v>
      </c>
      <c r="Q321" s="91">
        <f t="shared" si="5"/>
        <v>1.2486312062215358E-5</v>
      </c>
      <c r="R321" s="91">
        <f>P321/'סכום נכסי הקרן'!$C$42</f>
        <v>7.1979025255977748E-7</v>
      </c>
    </row>
    <row r="322" spans="2:18">
      <c r="B322" s="86" t="s">
        <v>2326</v>
      </c>
      <c r="C322" s="88" t="s">
        <v>2039</v>
      </c>
      <c r="D322" s="87">
        <v>8977</v>
      </c>
      <c r="E322" s="87"/>
      <c r="F322" s="87" t="s">
        <v>459</v>
      </c>
      <c r="G322" s="97">
        <v>44553</v>
      </c>
      <c r="H322" s="87"/>
      <c r="I322" s="90">
        <v>2.7900000165689147</v>
      </c>
      <c r="J322" s="88" t="s">
        <v>2219</v>
      </c>
      <c r="K322" s="88" t="s">
        <v>127</v>
      </c>
      <c r="L322" s="89">
        <v>4.607E-2</v>
      </c>
      <c r="M322" s="89">
        <v>6.5099999736846645E-2</v>
      </c>
      <c r="N322" s="90">
        <v>2.5955149999999998</v>
      </c>
      <c r="O322" s="98">
        <v>100.53</v>
      </c>
      <c r="P322" s="90">
        <v>1.0260177000000001E-2</v>
      </c>
      <c r="Q322" s="91">
        <f t="shared" si="5"/>
        <v>1.8413702502178517E-6</v>
      </c>
      <c r="R322" s="91">
        <f>P322/'סכום נכסי הקרן'!$C$42</f>
        <v>1.0614826466424319E-7</v>
      </c>
    </row>
    <row r="323" spans="2:18">
      <c r="B323" s="86" t="s">
        <v>2326</v>
      </c>
      <c r="C323" s="88" t="s">
        <v>2039</v>
      </c>
      <c r="D323" s="87">
        <v>8978</v>
      </c>
      <c r="E323" s="87"/>
      <c r="F323" s="87" t="s">
        <v>459</v>
      </c>
      <c r="G323" s="97">
        <v>44553</v>
      </c>
      <c r="H323" s="87"/>
      <c r="I323" s="90">
        <v>2.7900000714561877</v>
      </c>
      <c r="J323" s="88" t="s">
        <v>2219</v>
      </c>
      <c r="K323" s="88" t="s">
        <v>127</v>
      </c>
      <c r="L323" s="89">
        <v>4.607E-2</v>
      </c>
      <c r="M323" s="89">
        <v>6.6100001870023642E-2</v>
      </c>
      <c r="N323" s="90">
        <v>3.3370909999999996</v>
      </c>
      <c r="O323" s="98">
        <v>100.25</v>
      </c>
      <c r="P323" s="90">
        <v>1.3154913999999998E-2</v>
      </c>
      <c r="Q323" s="91">
        <f t="shared" si="5"/>
        <v>2.3608820085437431E-6</v>
      </c>
      <c r="R323" s="91">
        <f>P323/'סכום נכסי הקרן'!$C$42</f>
        <v>1.3609621870142764E-7</v>
      </c>
    </row>
    <row r="324" spans="2:18">
      <c r="B324" s="86" t="s">
        <v>2326</v>
      </c>
      <c r="C324" s="88" t="s">
        <v>2039</v>
      </c>
      <c r="D324" s="87">
        <v>8979</v>
      </c>
      <c r="E324" s="87"/>
      <c r="F324" s="87" t="s">
        <v>459</v>
      </c>
      <c r="G324" s="97">
        <v>44553</v>
      </c>
      <c r="H324" s="87"/>
      <c r="I324" s="90">
        <v>2.7900000272845502</v>
      </c>
      <c r="J324" s="88" t="s">
        <v>2219</v>
      </c>
      <c r="K324" s="88" t="s">
        <v>127</v>
      </c>
      <c r="L324" s="89">
        <v>4.607E-2</v>
      </c>
      <c r="M324" s="89">
        <v>6.5000000487224111E-2</v>
      </c>
      <c r="N324" s="90">
        <v>15.573091</v>
      </c>
      <c r="O324" s="98">
        <v>100.55</v>
      </c>
      <c r="P324" s="90">
        <v>6.1573308E-2</v>
      </c>
      <c r="Q324" s="91">
        <f t="shared" si="5"/>
        <v>1.105041926262099E-5</v>
      </c>
      <c r="R324" s="91">
        <f>P324/'סכום נכסי הקרן'!$C$42</f>
        <v>6.3701628089232399E-7</v>
      </c>
    </row>
    <row r="325" spans="2:18">
      <c r="B325" s="86" t="s">
        <v>2326</v>
      </c>
      <c r="C325" s="88" t="s">
        <v>2039</v>
      </c>
      <c r="D325" s="87">
        <v>8918</v>
      </c>
      <c r="E325" s="87"/>
      <c r="F325" s="87" t="s">
        <v>459</v>
      </c>
      <c r="G325" s="97">
        <v>44553</v>
      </c>
      <c r="H325" s="87"/>
      <c r="I325" s="90">
        <v>2.7899999124359489</v>
      </c>
      <c r="J325" s="88" t="s">
        <v>2219</v>
      </c>
      <c r="K325" s="88" t="s">
        <v>127</v>
      </c>
      <c r="L325" s="89">
        <v>4.607E-2</v>
      </c>
      <c r="M325" s="89">
        <v>6.5099997577773655E-2</v>
      </c>
      <c r="N325" s="90">
        <v>2.2247270000000001</v>
      </c>
      <c r="O325" s="98">
        <v>100.52</v>
      </c>
      <c r="P325" s="90">
        <v>8.7935630000000008E-3</v>
      </c>
      <c r="Q325" s="91">
        <f t="shared" si="5"/>
        <v>1.5781604256550782E-6</v>
      </c>
      <c r="R325" s="91">
        <f>P325/'סכום נכסי הקרן'!$C$42</f>
        <v>9.0975180317619895E-8</v>
      </c>
    </row>
    <row r="326" spans="2:18">
      <c r="B326" s="86" t="s">
        <v>2326</v>
      </c>
      <c r="C326" s="88" t="s">
        <v>2039</v>
      </c>
      <c r="D326" s="87">
        <v>9037</v>
      </c>
      <c r="E326" s="87"/>
      <c r="F326" s="87" t="s">
        <v>459</v>
      </c>
      <c r="G326" s="97">
        <v>44671</v>
      </c>
      <c r="H326" s="87"/>
      <c r="I326" s="90">
        <v>2.7900000291295934</v>
      </c>
      <c r="J326" s="88" t="s">
        <v>2219</v>
      </c>
      <c r="K326" s="88" t="s">
        <v>127</v>
      </c>
      <c r="L326" s="89">
        <v>4.607E-2</v>
      </c>
      <c r="M326" s="89">
        <v>6.530000021847196E-2</v>
      </c>
      <c r="N326" s="90">
        <v>1.390455</v>
      </c>
      <c r="O326" s="98">
        <v>100.46</v>
      </c>
      <c r="P326" s="90">
        <v>5.4926959999999992E-3</v>
      </c>
      <c r="Q326" s="91">
        <f t="shared" si="5"/>
        <v>9.8576145498177968E-7</v>
      </c>
      <c r="R326" s="91">
        <f>P326/'סכום נכסי הקרן'!$C$42</f>
        <v>5.6825544893448701E-8</v>
      </c>
    </row>
    <row r="327" spans="2:18">
      <c r="B327" s="86" t="s">
        <v>2326</v>
      </c>
      <c r="C327" s="88" t="s">
        <v>2039</v>
      </c>
      <c r="D327" s="87">
        <v>9130</v>
      </c>
      <c r="E327" s="87"/>
      <c r="F327" s="87" t="s">
        <v>459</v>
      </c>
      <c r="G327" s="97">
        <v>44742</v>
      </c>
      <c r="H327" s="87"/>
      <c r="I327" s="90">
        <v>2.7899999748150406</v>
      </c>
      <c r="J327" s="88" t="s">
        <v>2219</v>
      </c>
      <c r="K327" s="88" t="s">
        <v>127</v>
      </c>
      <c r="L327" s="89">
        <v>4.607E-2</v>
      </c>
      <c r="M327" s="89">
        <v>6.5299999754219074E-2</v>
      </c>
      <c r="N327" s="90">
        <v>8.342727</v>
      </c>
      <c r="O327" s="98">
        <v>100.46</v>
      </c>
      <c r="P327" s="90">
        <v>3.2956176999999996E-2</v>
      </c>
      <c r="Q327" s="91">
        <f t="shared" si="5"/>
        <v>5.9145689093583668E-6</v>
      </c>
      <c r="R327" s="91">
        <f>P327/'סכום נכסי הקרן'!$C$42</f>
        <v>3.4095327970634848E-7</v>
      </c>
    </row>
    <row r="328" spans="2:18">
      <c r="B328" s="86" t="s">
        <v>2326</v>
      </c>
      <c r="C328" s="88" t="s">
        <v>2039</v>
      </c>
      <c r="D328" s="87">
        <v>9313</v>
      </c>
      <c r="E328" s="87"/>
      <c r="F328" s="87" t="s">
        <v>459</v>
      </c>
      <c r="G328" s="97">
        <v>44886</v>
      </c>
      <c r="H328" s="87"/>
      <c r="I328" s="90">
        <v>2.8100000708647381</v>
      </c>
      <c r="J328" s="88" t="s">
        <v>2219</v>
      </c>
      <c r="K328" s="88" t="s">
        <v>127</v>
      </c>
      <c r="L328" s="89">
        <v>4.6409000000000006E-2</v>
      </c>
      <c r="M328" s="89">
        <v>6.3700001751562402E-2</v>
      </c>
      <c r="N328" s="90">
        <v>3.800576</v>
      </c>
      <c r="O328" s="98">
        <v>100.09</v>
      </c>
      <c r="P328" s="90">
        <v>1.4958074E-2</v>
      </c>
      <c r="Q328" s="91">
        <f t="shared" si="5"/>
        <v>2.6844909658144438E-6</v>
      </c>
      <c r="R328" s="91">
        <f>P328/'סכום נכסי הקרן'!$C$42</f>
        <v>1.5475109228810912E-7</v>
      </c>
    </row>
    <row r="329" spans="2:18">
      <c r="B329" s="86" t="s">
        <v>2326</v>
      </c>
      <c r="C329" s="88" t="s">
        <v>2039</v>
      </c>
      <c r="D329" s="87">
        <v>9496</v>
      </c>
      <c r="E329" s="87"/>
      <c r="F329" s="87" t="s">
        <v>459</v>
      </c>
      <c r="G329" s="97">
        <v>44985</v>
      </c>
      <c r="H329" s="87"/>
      <c r="I329" s="90">
        <v>2.8300000086853583</v>
      </c>
      <c r="J329" s="88" t="s">
        <v>2219</v>
      </c>
      <c r="K329" s="88" t="s">
        <v>127</v>
      </c>
      <c r="L329" s="89">
        <v>5.7419999999999999E-2</v>
      </c>
      <c r="M329" s="89">
        <v>6.6800000521121505E-2</v>
      </c>
      <c r="N329" s="90">
        <v>5.9326059999999998</v>
      </c>
      <c r="O329" s="98">
        <v>98.71</v>
      </c>
      <c r="P329" s="90">
        <v>2.3027259999999997E-2</v>
      </c>
      <c r="Q329" s="91">
        <f t="shared" si="5"/>
        <v>4.1326491256468116E-6</v>
      </c>
      <c r="R329" s="91">
        <f>P329/'סכום נכסי הקרן'!$C$42</f>
        <v>2.3823211714304151E-7</v>
      </c>
    </row>
    <row r="330" spans="2:18">
      <c r="B330" s="86" t="s">
        <v>2326</v>
      </c>
      <c r="C330" s="88" t="s">
        <v>2039</v>
      </c>
      <c r="D330" s="87">
        <v>8829</v>
      </c>
      <c r="E330" s="87"/>
      <c r="F330" s="87" t="s">
        <v>459</v>
      </c>
      <c r="G330" s="97">
        <v>44553</v>
      </c>
      <c r="H330" s="87"/>
      <c r="I330" s="90">
        <v>2.789999999518519</v>
      </c>
      <c r="J330" s="88" t="s">
        <v>2219</v>
      </c>
      <c r="K330" s="88" t="s">
        <v>127</v>
      </c>
      <c r="L330" s="89">
        <v>4.6029999999999995E-2</v>
      </c>
      <c r="M330" s="89">
        <v>6.51999999975926E-2</v>
      </c>
      <c r="N330" s="90">
        <v>168.245</v>
      </c>
      <c r="O330" s="98">
        <v>100.46</v>
      </c>
      <c r="P330" s="90">
        <v>0.66461620799999999</v>
      </c>
      <c r="Q330" s="91">
        <f t="shared" si="5"/>
        <v>1.1927713461705385E-4</v>
      </c>
      <c r="R330" s="91">
        <f>P330/'סכום נכסי הקרן'!$C$42</f>
        <v>6.8758908493420436E-6</v>
      </c>
    </row>
    <row r="331" spans="2:18">
      <c r="B331" s="86" t="s">
        <v>2327</v>
      </c>
      <c r="C331" s="88" t="s">
        <v>2039</v>
      </c>
      <c r="D331" s="87">
        <v>7770</v>
      </c>
      <c r="E331" s="87"/>
      <c r="F331" s="87" t="s">
        <v>459</v>
      </c>
      <c r="G331" s="97">
        <v>44004</v>
      </c>
      <c r="H331" s="87"/>
      <c r="I331" s="90">
        <v>2.0499999995629072</v>
      </c>
      <c r="J331" s="88" t="s">
        <v>2219</v>
      </c>
      <c r="K331" s="88" t="s">
        <v>129</v>
      </c>
      <c r="L331" s="89">
        <v>6.8784999999999999E-2</v>
      </c>
      <c r="M331" s="89">
        <v>7.4699999993880703E-2</v>
      </c>
      <c r="N331" s="90">
        <v>699.47438099999999</v>
      </c>
      <c r="O331" s="98">
        <v>101.54</v>
      </c>
      <c r="P331" s="90">
        <v>1.7158840150000001</v>
      </c>
      <c r="Q331" s="91">
        <f t="shared" si="5"/>
        <v>3.0794573797755749E-4</v>
      </c>
      <c r="R331" s="91">
        <f>P331/'סכום נכסי הקרן'!$C$42</f>
        <v>1.7751946243945327E-5</v>
      </c>
    </row>
    <row r="332" spans="2:18">
      <c r="B332" s="86" t="s">
        <v>2327</v>
      </c>
      <c r="C332" s="88" t="s">
        <v>2039</v>
      </c>
      <c r="D332" s="87">
        <v>8789</v>
      </c>
      <c r="E332" s="87"/>
      <c r="F332" s="87" t="s">
        <v>459</v>
      </c>
      <c r="G332" s="97">
        <v>44004</v>
      </c>
      <c r="H332" s="87"/>
      <c r="I332" s="90">
        <v>2.049999997970803</v>
      </c>
      <c r="J332" s="88" t="s">
        <v>2219</v>
      </c>
      <c r="K332" s="88" t="s">
        <v>129</v>
      </c>
      <c r="L332" s="89">
        <v>6.8784999999999999E-2</v>
      </c>
      <c r="M332" s="89">
        <v>7.6099999853897829E-2</v>
      </c>
      <c r="N332" s="90">
        <v>80.570491000000004</v>
      </c>
      <c r="O332" s="98">
        <v>101.27</v>
      </c>
      <c r="P332" s="90">
        <v>0.197122308</v>
      </c>
      <c r="Q332" s="91">
        <f t="shared" si="5"/>
        <v>3.5377084976748494E-5</v>
      </c>
      <c r="R332" s="91">
        <f>P332/'סכום נכסי הקרן'!$C$42</f>
        <v>2.0393596446543233E-6</v>
      </c>
    </row>
    <row r="333" spans="2:18">
      <c r="B333" s="86" t="s">
        <v>2327</v>
      </c>
      <c r="C333" s="88" t="s">
        <v>2039</v>
      </c>
      <c r="D333" s="87">
        <v>8980</v>
      </c>
      <c r="E333" s="87"/>
      <c r="F333" s="87" t="s">
        <v>459</v>
      </c>
      <c r="G333" s="97">
        <v>44627</v>
      </c>
      <c r="H333" s="87"/>
      <c r="I333" s="90">
        <v>2.0499999980022876</v>
      </c>
      <c r="J333" s="88" t="s">
        <v>2219</v>
      </c>
      <c r="K333" s="88" t="s">
        <v>129</v>
      </c>
      <c r="L333" s="89">
        <v>6.8784999999999999E-2</v>
      </c>
      <c r="M333" s="89">
        <v>7.7400000023972557E-2</v>
      </c>
      <c r="N333" s="90">
        <v>82.034734000000014</v>
      </c>
      <c r="O333" s="98">
        <v>101.03</v>
      </c>
      <c r="P333" s="90">
        <v>0.20022904799999999</v>
      </c>
      <c r="Q333" s="91">
        <f t="shared" si="5"/>
        <v>3.5934644423448271E-5</v>
      </c>
      <c r="R333" s="91">
        <f>P333/'סכום נכסי הקרן'!$C$42</f>
        <v>2.0715009088608755E-6</v>
      </c>
    </row>
    <row r="334" spans="2:18">
      <c r="B334" s="86" t="s">
        <v>2327</v>
      </c>
      <c r="C334" s="88" t="s">
        <v>2039</v>
      </c>
      <c r="D334" s="87">
        <v>9027</v>
      </c>
      <c r="E334" s="87"/>
      <c r="F334" s="87" t="s">
        <v>459</v>
      </c>
      <c r="G334" s="97">
        <v>44658</v>
      </c>
      <c r="H334" s="87"/>
      <c r="I334" s="90">
        <v>2.0500000421145481</v>
      </c>
      <c r="J334" s="88" t="s">
        <v>2219</v>
      </c>
      <c r="K334" s="88" t="s">
        <v>129</v>
      </c>
      <c r="L334" s="89">
        <v>6.8784999999999999E-2</v>
      </c>
      <c r="M334" s="89">
        <v>7.740000111182406E-2</v>
      </c>
      <c r="N334" s="90">
        <v>12.160419999999998</v>
      </c>
      <c r="O334" s="98">
        <v>101.03</v>
      </c>
      <c r="P334" s="90">
        <v>2.9680954999999998E-2</v>
      </c>
      <c r="Q334" s="91">
        <f t="shared" si="5"/>
        <v>5.326772387557719E-6</v>
      </c>
      <c r="R334" s="91">
        <f>P334/'סכום נכסי הקרן'!$C$42</f>
        <v>3.0706895863760362E-7</v>
      </c>
    </row>
    <row r="335" spans="2:18">
      <c r="B335" s="86" t="s">
        <v>2327</v>
      </c>
      <c r="C335" s="88" t="s">
        <v>2039</v>
      </c>
      <c r="D335" s="87">
        <v>9126</v>
      </c>
      <c r="E335" s="87"/>
      <c r="F335" s="87" t="s">
        <v>459</v>
      </c>
      <c r="G335" s="97">
        <v>44741</v>
      </c>
      <c r="H335" s="87"/>
      <c r="I335" s="90">
        <v>2.0500000026374958</v>
      </c>
      <c r="J335" s="88" t="s">
        <v>2219</v>
      </c>
      <c r="K335" s="88" t="s">
        <v>129</v>
      </c>
      <c r="L335" s="89">
        <v>6.8784999999999999E-2</v>
      </c>
      <c r="M335" s="89">
        <v>7.7400000066314187E-2</v>
      </c>
      <c r="N335" s="90">
        <v>108.736885</v>
      </c>
      <c r="O335" s="98">
        <v>101.03</v>
      </c>
      <c r="P335" s="90">
        <v>0.26540322599999999</v>
      </c>
      <c r="Q335" s="91">
        <f t="shared" si="5"/>
        <v>4.7631303501708112E-5</v>
      </c>
      <c r="R335" s="91">
        <f>P335/'סכום נכסי הקרן'!$C$42</f>
        <v>2.74577055309981E-6</v>
      </c>
    </row>
    <row r="336" spans="2:18">
      <c r="B336" s="86" t="s">
        <v>2327</v>
      </c>
      <c r="C336" s="88" t="s">
        <v>2039</v>
      </c>
      <c r="D336" s="87">
        <v>9261</v>
      </c>
      <c r="E336" s="87"/>
      <c r="F336" s="87" t="s">
        <v>459</v>
      </c>
      <c r="G336" s="97">
        <v>44833</v>
      </c>
      <c r="H336" s="87"/>
      <c r="I336" s="90">
        <v>2.0400000006097065</v>
      </c>
      <c r="J336" s="88" t="s">
        <v>2219</v>
      </c>
      <c r="K336" s="88" t="s">
        <v>129</v>
      </c>
      <c r="L336" s="89">
        <v>6.8784999999999999E-2</v>
      </c>
      <c r="M336" s="89">
        <v>7.8100000136167871E-2</v>
      </c>
      <c r="N336" s="90">
        <v>80.636341999999999</v>
      </c>
      <c r="O336" s="98">
        <v>101.03</v>
      </c>
      <c r="P336" s="90">
        <v>0.196815872</v>
      </c>
      <c r="Q336" s="91">
        <f t="shared" si="5"/>
        <v>3.5322089616142555E-5</v>
      </c>
      <c r="R336" s="91">
        <f>P336/'סכום נכסי הקרן'!$C$42</f>
        <v>2.0361893631250036E-6</v>
      </c>
    </row>
    <row r="337" spans="2:18">
      <c r="B337" s="86" t="s">
        <v>2327</v>
      </c>
      <c r="C337" s="88" t="s">
        <v>2039</v>
      </c>
      <c r="D337" s="87">
        <v>9285</v>
      </c>
      <c r="E337" s="87"/>
      <c r="F337" s="87" t="s">
        <v>459</v>
      </c>
      <c r="G337" s="97">
        <v>44861</v>
      </c>
      <c r="H337" s="87"/>
      <c r="I337" s="90">
        <v>2.0500000121415782</v>
      </c>
      <c r="J337" s="88" t="s">
        <v>2219</v>
      </c>
      <c r="K337" s="88" t="s">
        <v>129</v>
      </c>
      <c r="L337" s="89">
        <v>6.8334999999999993E-2</v>
      </c>
      <c r="M337" s="89">
        <v>7.6200000302961271E-2</v>
      </c>
      <c r="N337" s="90">
        <v>35.431119000000002</v>
      </c>
      <c r="O337" s="98">
        <v>101.03</v>
      </c>
      <c r="P337" s="90">
        <v>8.6479698999999993E-2</v>
      </c>
      <c r="Q337" s="91">
        <f t="shared" si="5"/>
        <v>1.5520311685304696E-5</v>
      </c>
      <c r="R337" s="91">
        <f>P337/'סכום נכסי הקרן'!$C$42</f>
        <v>8.9468924147566715E-7</v>
      </c>
    </row>
    <row r="338" spans="2:18">
      <c r="B338" s="86" t="s">
        <v>2327</v>
      </c>
      <c r="C338" s="88" t="s">
        <v>2039</v>
      </c>
      <c r="D338" s="87">
        <v>9374</v>
      </c>
      <c r="E338" s="87"/>
      <c r="F338" s="87" t="s">
        <v>459</v>
      </c>
      <c r="G338" s="97">
        <v>44910</v>
      </c>
      <c r="H338" s="87"/>
      <c r="I338" s="90">
        <v>2.0500000041917352</v>
      </c>
      <c r="J338" s="88" t="s">
        <v>2219</v>
      </c>
      <c r="K338" s="88" t="s">
        <v>129</v>
      </c>
      <c r="L338" s="89">
        <v>6.8334999999999993E-2</v>
      </c>
      <c r="M338" s="89">
        <v>7.4999999916165294E-2</v>
      </c>
      <c r="N338" s="90">
        <v>24.435255000000002</v>
      </c>
      <c r="O338" s="98">
        <v>101.03</v>
      </c>
      <c r="P338" s="90">
        <v>5.9641174999999998E-2</v>
      </c>
      <c r="Q338" s="91">
        <f t="shared" si="5"/>
        <v>1.0703663819156011E-5</v>
      </c>
      <c r="R338" s="91">
        <f>P338/'סכום נכסי הקרן'!$C$42</f>
        <v>6.1702709697760997E-7</v>
      </c>
    </row>
    <row r="339" spans="2:18">
      <c r="B339" s="86" t="s">
        <v>2328</v>
      </c>
      <c r="C339" s="88" t="s">
        <v>2039</v>
      </c>
      <c r="D339" s="87">
        <v>7382</v>
      </c>
      <c r="E339" s="87"/>
      <c r="F339" s="87" t="s">
        <v>459</v>
      </c>
      <c r="G339" s="97">
        <v>43860</v>
      </c>
      <c r="H339" s="87"/>
      <c r="I339" s="90">
        <v>2.950000001580698</v>
      </c>
      <c r="J339" s="88" t="s">
        <v>1427</v>
      </c>
      <c r="K339" s="88" t="s">
        <v>125</v>
      </c>
      <c r="L339" s="89">
        <v>7.5902999999999998E-2</v>
      </c>
      <c r="M339" s="89">
        <v>8.3600000027973576E-2</v>
      </c>
      <c r="N339" s="90">
        <v>289.70915500000001</v>
      </c>
      <c r="O339" s="98">
        <v>99.67</v>
      </c>
      <c r="P339" s="90">
        <v>1.043842553</v>
      </c>
      <c r="Q339" s="91">
        <f t="shared" si="5"/>
        <v>1.8733601018828926E-4</v>
      </c>
      <c r="R339" s="91">
        <f>P339/'סכום נכסי הקרן'!$C$42</f>
        <v>1.0799236268891199E-5</v>
      </c>
    </row>
    <row r="340" spans="2:18">
      <c r="B340" s="86" t="s">
        <v>2329</v>
      </c>
      <c r="C340" s="88" t="s">
        <v>2039</v>
      </c>
      <c r="D340" s="87">
        <v>7823</v>
      </c>
      <c r="E340" s="87"/>
      <c r="F340" s="87" t="s">
        <v>459</v>
      </c>
      <c r="G340" s="97">
        <v>44027</v>
      </c>
      <c r="H340" s="87"/>
      <c r="I340" s="90">
        <v>3.8200000004548738</v>
      </c>
      <c r="J340" s="88" t="s">
        <v>2219</v>
      </c>
      <c r="K340" s="88" t="s">
        <v>127</v>
      </c>
      <c r="L340" s="89">
        <v>2.35E-2</v>
      </c>
      <c r="M340" s="89">
        <v>2.4500000001263539E-2</v>
      </c>
      <c r="N340" s="90">
        <v>200.46646700000002</v>
      </c>
      <c r="O340" s="98">
        <v>100.4</v>
      </c>
      <c r="P340" s="90">
        <v>0.791427302</v>
      </c>
      <c r="Q340" s="91">
        <f t="shared" si="5"/>
        <v>1.4203562853866745E-4</v>
      </c>
      <c r="R340" s="91">
        <f>P340/'סכום נכסי הקרן'!$C$42</f>
        <v>8.1878348409782722E-6</v>
      </c>
    </row>
    <row r="341" spans="2:18">
      <c r="B341" s="86" t="s">
        <v>2329</v>
      </c>
      <c r="C341" s="88" t="s">
        <v>2039</v>
      </c>
      <c r="D341" s="87">
        <v>7993</v>
      </c>
      <c r="E341" s="87"/>
      <c r="F341" s="87" t="s">
        <v>459</v>
      </c>
      <c r="G341" s="97">
        <v>44119</v>
      </c>
      <c r="H341" s="87"/>
      <c r="I341" s="90">
        <v>3.8200000017184137</v>
      </c>
      <c r="J341" s="88" t="s">
        <v>2219</v>
      </c>
      <c r="K341" s="88" t="s">
        <v>127</v>
      </c>
      <c r="L341" s="89">
        <v>2.35E-2</v>
      </c>
      <c r="M341" s="89">
        <v>2.4500000013898932E-2</v>
      </c>
      <c r="N341" s="90">
        <v>200.46646700000002</v>
      </c>
      <c r="O341" s="98">
        <v>100.4</v>
      </c>
      <c r="P341" s="90">
        <v>0.791427302</v>
      </c>
      <c r="Q341" s="91">
        <f t="shared" si="5"/>
        <v>1.4203562853866745E-4</v>
      </c>
      <c r="R341" s="91">
        <f>P341/'סכום נכסי הקרן'!$C$42</f>
        <v>8.1878348409782722E-6</v>
      </c>
    </row>
    <row r="342" spans="2:18">
      <c r="B342" s="86" t="s">
        <v>2329</v>
      </c>
      <c r="C342" s="88" t="s">
        <v>2039</v>
      </c>
      <c r="D342" s="87">
        <v>8187</v>
      </c>
      <c r="E342" s="87"/>
      <c r="F342" s="87" t="s">
        <v>459</v>
      </c>
      <c r="G342" s="97">
        <v>44211</v>
      </c>
      <c r="H342" s="87"/>
      <c r="I342" s="90">
        <v>3.8200000004548738</v>
      </c>
      <c r="J342" s="88" t="s">
        <v>2219</v>
      </c>
      <c r="K342" s="88" t="s">
        <v>127</v>
      </c>
      <c r="L342" s="89">
        <v>2.35E-2</v>
      </c>
      <c r="M342" s="89">
        <v>2.4500000001263539E-2</v>
      </c>
      <c r="N342" s="90">
        <v>200.46646700000002</v>
      </c>
      <c r="O342" s="98">
        <v>100.4</v>
      </c>
      <c r="P342" s="90">
        <v>0.791427302</v>
      </c>
      <c r="Q342" s="91">
        <f t="shared" si="5"/>
        <v>1.4203562853866745E-4</v>
      </c>
      <c r="R342" s="91">
        <f>P342/'סכום נכסי הקרן'!$C$42</f>
        <v>8.1878348409782722E-6</v>
      </c>
    </row>
    <row r="343" spans="2:18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107" t="s">
        <v>210</v>
      </c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107" t="s">
        <v>105</v>
      </c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107" t="s">
        <v>193</v>
      </c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107" t="s">
        <v>201</v>
      </c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255 B258:B342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5 B258:B342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6:B257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6:B257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43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139</v>
      </c>
      <c r="C1" s="46" t="s" vm="1">
        <v>218</v>
      </c>
    </row>
    <row r="2" spans="2:15">
      <c r="B2" s="46" t="s">
        <v>138</v>
      </c>
      <c r="C2" s="46" t="s">
        <v>219</v>
      </c>
    </row>
    <row r="3" spans="2:15">
      <c r="B3" s="46" t="s">
        <v>140</v>
      </c>
      <c r="C3" s="46" t="s">
        <v>220</v>
      </c>
    </row>
    <row r="4" spans="2:15">
      <c r="B4" s="46" t="s">
        <v>141</v>
      </c>
      <c r="C4" s="46">
        <v>2208</v>
      </c>
    </row>
    <row r="6" spans="2:15" ht="26.25" customHeight="1">
      <c r="B6" s="133" t="s">
        <v>169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15" s="3" customFormat="1" ht="63">
      <c r="B7" s="47" t="s">
        <v>109</v>
      </c>
      <c r="C7" s="48" t="s">
        <v>43</v>
      </c>
      <c r="D7" s="48" t="s">
        <v>110</v>
      </c>
      <c r="E7" s="48" t="s">
        <v>14</v>
      </c>
      <c r="F7" s="48" t="s">
        <v>63</v>
      </c>
      <c r="G7" s="48" t="s">
        <v>17</v>
      </c>
      <c r="H7" s="48" t="s">
        <v>96</v>
      </c>
      <c r="I7" s="48" t="s">
        <v>51</v>
      </c>
      <c r="J7" s="48" t="s">
        <v>18</v>
      </c>
      <c r="K7" s="48" t="s">
        <v>195</v>
      </c>
      <c r="L7" s="48" t="s">
        <v>194</v>
      </c>
      <c r="M7" s="48" t="s">
        <v>104</v>
      </c>
      <c r="N7" s="48" t="s">
        <v>142</v>
      </c>
      <c r="O7" s="50" t="s">
        <v>144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202</v>
      </c>
      <c r="L8" s="31"/>
      <c r="M8" s="31" t="s">
        <v>198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4" t="s">
        <v>2230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106">
        <v>0</v>
      </c>
      <c r="O10" s="106">
        <v>0</v>
      </c>
    </row>
    <row r="11" spans="2:15" ht="20.25" customHeight="1">
      <c r="B11" s="107" t="s">
        <v>210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7" t="s">
        <v>105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7" t="s">
        <v>193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7" t="s">
        <v>201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139</v>
      </c>
      <c r="C1" s="46" t="s" vm="1">
        <v>218</v>
      </c>
    </row>
    <row r="2" spans="2:10">
      <c r="B2" s="46" t="s">
        <v>138</v>
      </c>
      <c r="C2" s="46" t="s">
        <v>219</v>
      </c>
    </row>
    <row r="3" spans="2:10">
      <c r="B3" s="46" t="s">
        <v>140</v>
      </c>
      <c r="C3" s="46" t="s">
        <v>220</v>
      </c>
    </row>
    <row r="4" spans="2:10">
      <c r="B4" s="46" t="s">
        <v>141</v>
      </c>
      <c r="C4" s="46">
        <v>2208</v>
      </c>
    </row>
    <row r="6" spans="2:10" ht="26.25" customHeight="1">
      <c r="B6" s="133" t="s">
        <v>170</v>
      </c>
      <c r="C6" s="134"/>
      <c r="D6" s="134"/>
      <c r="E6" s="134"/>
      <c r="F6" s="134"/>
      <c r="G6" s="134"/>
      <c r="H6" s="134"/>
      <c r="I6" s="134"/>
      <c r="J6" s="135"/>
    </row>
    <row r="7" spans="2:10" s="3" customFormat="1" ht="63">
      <c r="B7" s="47" t="s">
        <v>109</v>
      </c>
      <c r="C7" s="49" t="s">
        <v>53</v>
      </c>
      <c r="D7" s="49" t="s">
        <v>81</v>
      </c>
      <c r="E7" s="49" t="s">
        <v>54</v>
      </c>
      <c r="F7" s="49" t="s">
        <v>96</v>
      </c>
      <c r="G7" s="49" t="s">
        <v>181</v>
      </c>
      <c r="H7" s="49" t="s">
        <v>142</v>
      </c>
      <c r="I7" s="49" t="s">
        <v>143</v>
      </c>
      <c r="J7" s="64" t="s">
        <v>205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4" t="s">
        <v>2231</v>
      </c>
      <c r="C10" s="87"/>
      <c r="D10" s="87"/>
      <c r="E10" s="87"/>
      <c r="F10" s="87"/>
      <c r="G10" s="105">
        <v>0</v>
      </c>
      <c r="H10" s="106">
        <v>0</v>
      </c>
      <c r="I10" s="106">
        <v>0</v>
      </c>
      <c r="J10" s="87"/>
    </row>
    <row r="11" spans="2:10" ht="22.5" customHeight="1">
      <c r="B11" s="125"/>
      <c r="C11" s="87"/>
      <c r="D11" s="87"/>
      <c r="E11" s="87"/>
      <c r="F11" s="87"/>
      <c r="G11" s="87"/>
      <c r="H11" s="87"/>
      <c r="I11" s="87"/>
      <c r="J11" s="87"/>
    </row>
    <row r="12" spans="2:10">
      <c r="B12" s="125"/>
      <c r="C12" s="87"/>
      <c r="D12" s="87"/>
      <c r="E12" s="87"/>
      <c r="F12" s="87"/>
      <c r="G12" s="87"/>
      <c r="H12" s="87"/>
      <c r="I12" s="87"/>
      <c r="J12" s="87"/>
    </row>
    <row r="13" spans="2:10">
      <c r="B13" s="87"/>
      <c r="C13" s="87"/>
      <c r="D13" s="87"/>
      <c r="E13" s="87"/>
      <c r="F13" s="87"/>
      <c r="G13" s="87"/>
      <c r="H13" s="87"/>
      <c r="I13" s="87"/>
      <c r="J13" s="87"/>
    </row>
    <row r="14" spans="2:10">
      <c r="B14" s="87"/>
      <c r="C14" s="87"/>
      <c r="D14" s="87"/>
      <c r="E14" s="87"/>
      <c r="F14" s="87"/>
      <c r="G14" s="87"/>
      <c r="H14" s="87"/>
      <c r="I14" s="87"/>
      <c r="J14" s="87"/>
    </row>
    <row r="15" spans="2:10">
      <c r="B15" s="87"/>
      <c r="C15" s="87"/>
      <c r="D15" s="87"/>
      <c r="E15" s="87"/>
      <c r="F15" s="87"/>
      <c r="G15" s="87"/>
      <c r="H15" s="87"/>
      <c r="I15" s="87"/>
      <c r="J15" s="87"/>
    </row>
    <row r="16" spans="2:10">
      <c r="B16" s="87"/>
      <c r="C16" s="87"/>
      <c r="D16" s="87"/>
      <c r="E16" s="87"/>
      <c r="F16" s="87"/>
      <c r="G16" s="87"/>
      <c r="H16" s="87"/>
      <c r="I16" s="87"/>
      <c r="J16" s="87"/>
    </row>
    <row r="17" spans="2:10">
      <c r="B17" s="87"/>
      <c r="C17" s="87"/>
      <c r="D17" s="87"/>
      <c r="E17" s="87"/>
      <c r="F17" s="87"/>
      <c r="G17" s="87"/>
      <c r="H17" s="87"/>
      <c r="I17" s="87"/>
      <c r="J17" s="87"/>
    </row>
    <row r="18" spans="2:10">
      <c r="B18" s="87"/>
      <c r="C18" s="87"/>
      <c r="D18" s="87"/>
      <c r="E18" s="87"/>
      <c r="F18" s="87"/>
      <c r="G18" s="87"/>
      <c r="H18" s="87"/>
      <c r="I18" s="87"/>
      <c r="J18" s="87"/>
    </row>
    <row r="19" spans="2:10">
      <c r="B19" s="87"/>
      <c r="C19" s="87"/>
      <c r="D19" s="87"/>
      <c r="E19" s="87"/>
      <c r="F19" s="87"/>
      <c r="G19" s="87"/>
      <c r="H19" s="87"/>
      <c r="I19" s="87"/>
      <c r="J19" s="87"/>
    </row>
    <row r="20" spans="2:10">
      <c r="B20" s="87"/>
      <c r="C20" s="87"/>
      <c r="D20" s="87"/>
      <c r="E20" s="87"/>
      <c r="F20" s="87"/>
      <c r="G20" s="87"/>
      <c r="H20" s="87"/>
      <c r="I20" s="87"/>
      <c r="J20" s="87"/>
    </row>
    <row r="21" spans="2:10">
      <c r="B21" s="87"/>
      <c r="C21" s="87"/>
      <c r="D21" s="87"/>
      <c r="E21" s="87"/>
      <c r="F21" s="87"/>
      <c r="G21" s="87"/>
      <c r="H21" s="87"/>
      <c r="I21" s="87"/>
      <c r="J21" s="87"/>
    </row>
    <row r="22" spans="2:10">
      <c r="B22" s="87"/>
      <c r="C22" s="87"/>
      <c r="D22" s="87"/>
      <c r="E22" s="87"/>
      <c r="F22" s="87"/>
      <c r="G22" s="87"/>
      <c r="H22" s="87"/>
      <c r="I22" s="87"/>
      <c r="J22" s="87"/>
    </row>
    <row r="23" spans="2:10">
      <c r="B23" s="87"/>
      <c r="C23" s="87"/>
      <c r="D23" s="87"/>
      <c r="E23" s="87"/>
      <c r="F23" s="87"/>
      <c r="G23" s="87"/>
      <c r="H23" s="87"/>
      <c r="I23" s="87"/>
      <c r="J23" s="87"/>
    </row>
    <row r="24" spans="2:10">
      <c r="B24" s="87"/>
      <c r="C24" s="87"/>
      <c r="D24" s="87"/>
      <c r="E24" s="87"/>
      <c r="F24" s="87"/>
      <c r="G24" s="87"/>
      <c r="H24" s="87"/>
      <c r="I24" s="87"/>
      <c r="J24" s="87"/>
    </row>
    <row r="25" spans="2:10">
      <c r="B25" s="87"/>
      <c r="C25" s="87"/>
      <c r="D25" s="87"/>
      <c r="E25" s="87"/>
      <c r="F25" s="87"/>
      <c r="G25" s="87"/>
      <c r="H25" s="87"/>
      <c r="I25" s="87"/>
      <c r="J25" s="87"/>
    </row>
    <row r="26" spans="2:10">
      <c r="B26" s="87"/>
      <c r="C26" s="87"/>
      <c r="D26" s="87"/>
      <c r="E26" s="87"/>
      <c r="F26" s="87"/>
      <c r="G26" s="87"/>
      <c r="H26" s="87"/>
      <c r="I26" s="87"/>
      <c r="J26" s="87"/>
    </row>
    <row r="27" spans="2:10">
      <c r="B27" s="87"/>
      <c r="C27" s="87"/>
      <c r="D27" s="87"/>
      <c r="E27" s="87"/>
      <c r="F27" s="87"/>
      <c r="G27" s="87"/>
      <c r="H27" s="87"/>
      <c r="I27" s="87"/>
      <c r="J27" s="87"/>
    </row>
    <row r="28" spans="2:10">
      <c r="B28" s="87"/>
      <c r="C28" s="87"/>
      <c r="D28" s="87"/>
      <c r="E28" s="87"/>
      <c r="F28" s="87"/>
      <c r="G28" s="87"/>
      <c r="H28" s="87"/>
      <c r="I28" s="87"/>
      <c r="J28" s="87"/>
    </row>
    <row r="29" spans="2:10">
      <c r="B29" s="87"/>
      <c r="C29" s="87"/>
      <c r="D29" s="87"/>
      <c r="E29" s="87"/>
      <c r="F29" s="87"/>
      <c r="G29" s="87"/>
      <c r="H29" s="87"/>
      <c r="I29" s="87"/>
      <c r="J29" s="87"/>
    </row>
    <row r="30" spans="2:10">
      <c r="B30" s="87"/>
      <c r="C30" s="87"/>
      <c r="D30" s="87"/>
      <c r="E30" s="87"/>
      <c r="F30" s="87"/>
      <c r="G30" s="87"/>
      <c r="H30" s="87"/>
      <c r="I30" s="87"/>
      <c r="J30" s="87"/>
    </row>
    <row r="31" spans="2:10">
      <c r="B31" s="87"/>
      <c r="C31" s="87"/>
      <c r="D31" s="87"/>
      <c r="E31" s="87"/>
      <c r="F31" s="87"/>
      <c r="G31" s="87"/>
      <c r="H31" s="87"/>
      <c r="I31" s="87"/>
      <c r="J31" s="87"/>
    </row>
    <row r="32" spans="2:10">
      <c r="B32" s="87"/>
      <c r="C32" s="87"/>
      <c r="D32" s="87"/>
      <c r="E32" s="87"/>
      <c r="F32" s="87"/>
      <c r="G32" s="87"/>
      <c r="H32" s="87"/>
      <c r="I32" s="87"/>
      <c r="J32" s="87"/>
    </row>
    <row r="33" spans="2:10">
      <c r="B33" s="87"/>
      <c r="C33" s="87"/>
      <c r="D33" s="87"/>
      <c r="E33" s="87"/>
      <c r="F33" s="87"/>
      <c r="G33" s="87"/>
      <c r="H33" s="87"/>
      <c r="I33" s="87"/>
      <c r="J33" s="87"/>
    </row>
    <row r="34" spans="2:10">
      <c r="B34" s="87"/>
      <c r="C34" s="87"/>
      <c r="D34" s="87"/>
      <c r="E34" s="87"/>
      <c r="F34" s="87"/>
      <c r="G34" s="87"/>
      <c r="H34" s="87"/>
      <c r="I34" s="87"/>
      <c r="J34" s="87"/>
    </row>
    <row r="35" spans="2:10">
      <c r="B35" s="87"/>
      <c r="C35" s="87"/>
      <c r="D35" s="87"/>
      <c r="E35" s="87"/>
      <c r="F35" s="87"/>
      <c r="G35" s="87"/>
      <c r="H35" s="87"/>
      <c r="I35" s="87"/>
      <c r="J35" s="87"/>
    </row>
    <row r="36" spans="2:10">
      <c r="B36" s="87"/>
      <c r="C36" s="87"/>
      <c r="D36" s="87"/>
      <c r="E36" s="87"/>
      <c r="F36" s="87"/>
      <c r="G36" s="87"/>
      <c r="H36" s="87"/>
      <c r="I36" s="87"/>
      <c r="J36" s="87"/>
    </row>
    <row r="37" spans="2:10">
      <c r="B37" s="87"/>
      <c r="C37" s="87"/>
      <c r="D37" s="87"/>
      <c r="E37" s="87"/>
      <c r="F37" s="87"/>
      <c r="G37" s="87"/>
      <c r="H37" s="87"/>
      <c r="I37" s="87"/>
      <c r="J37" s="87"/>
    </row>
    <row r="38" spans="2:10">
      <c r="B38" s="87"/>
      <c r="C38" s="87"/>
      <c r="D38" s="87"/>
      <c r="E38" s="87"/>
      <c r="F38" s="87"/>
      <c r="G38" s="87"/>
      <c r="H38" s="87"/>
      <c r="I38" s="87"/>
      <c r="J38" s="87"/>
    </row>
    <row r="39" spans="2:10">
      <c r="B39" s="87"/>
      <c r="C39" s="87"/>
      <c r="D39" s="87"/>
      <c r="E39" s="87"/>
      <c r="F39" s="87"/>
      <c r="G39" s="87"/>
      <c r="H39" s="87"/>
      <c r="I39" s="87"/>
      <c r="J39" s="87"/>
    </row>
    <row r="40" spans="2:10">
      <c r="B40" s="87"/>
      <c r="C40" s="87"/>
      <c r="D40" s="87"/>
      <c r="E40" s="87"/>
      <c r="F40" s="87"/>
      <c r="G40" s="87"/>
      <c r="H40" s="87"/>
      <c r="I40" s="87"/>
      <c r="J40" s="87"/>
    </row>
    <row r="41" spans="2:10">
      <c r="B41" s="87"/>
      <c r="C41" s="87"/>
      <c r="D41" s="87"/>
      <c r="E41" s="87"/>
      <c r="F41" s="87"/>
      <c r="G41" s="87"/>
      <c r="H41" s="87"/>
      <c r="I41" s="87"/>
      <c r="J41" s="87"/>
    </row>
    <row r="42" spans="2:10">
      <c r="B42" s="87"/>
      <c r="C42" s="87"/>
      <c r="D42" s="87"/>
      <c r="E42" s="87"/>
      <c r="F42" s="87"/>
      <c r="G42" s="87"/>
      <c r="H42" s="87"/>
      <c r="I42" s="87"/>
      <c r="J42" s="87"/>
    </row>
    <row r="43" spans="2:10">
      <c r="B43" s="87"/>
      <c r="C43" s="87"/>
      <c r="D43" s="87"/>
      <c r="E43" s="87"/>
      <c r="F43" s="87"/>
      <c r="G43" s="87"/>
      <c r="H43" s="87"/>
      <c r="I43" s="87"/>
      <c r="J43" s="87"/>
    </row>
    <row r="44" spans="2:10">
      <c r="B44" s="87"/>
      <c r="C44" s="87"/>
      <c r="D44" s="87"/>
      <c r="E44" s="87"/>
      <c r="F44" s="87"/>
      <c r="G44" s="87"/>
      <c r="H44" s="87"/>
      <c r="I44" s="87"/>
      <c r="J44" s="87"/>
    </row>
    <row r="45" spans="2:10">
      <c r="B45" s="87"/>
      <c r="C45" s="87"/>
      <c r="D45" s="87"/>
      <c r="E45" s="87"/>
      <c r="F45" s="87"/>
      <c r="G45" s="87"/>
      <c r="H45" s="87"/>
      <c r="I45" s="87"/>
      <c r="J45" s="87"/>
    </row>
    <row r="46" spans="2:10">
      <c r="B46" s="87"/>
      <c r="C46" s="87"/>
      <c r="D46" s="87"/>
      <c r="E46" s="87"/>
      <c r="F46" s="87"/>
      <c r="G46" s="87"/>
      <c r="H46" s="87"/>
      <c r="I46" s="87"/>
      <c r="J46" s="87"/>
    </row>
    <row r="47" spans="2:10">
      <c r="B47" s="87"/>
      <c r="C47" s="87"/>
      <c r="D47" s="87"/>
      <c r="E47" s="87"/>
      <c r="F47" s="87"/>
      <c r="G47" s="87"/>
      <c r="H47" s="87"/>
      <c r="I47" s="87"/>
      <c r="J47" s="87"/>
    </row>
    <row r="48" spans="2:10">
      <c r="B48" s="87"/>
      <c r="C48" s="87"/>
      <c r="D48" s="87"/>
      <c r="E48" s="87"/>
      <c r="F48" s="87"/>
      <c r="G48" s="87"/>
      <c r="H48" s="87"/>
      <c r="I48" s="87"/>
      <c r="J48" s="87"/>
    </row>
    <row r="49" spans="2:10">
      <c r="B49" s="87"/>
      <c r="C49" s="87"/>
      <c r="D49" s="87"/>
      <c r="E49" s="87"/>
      <c r="F49" s="87"/>
      <c r="G49" s="87"/>
      <c r="H49" s="87"/>
      <c r="I49" s="87"/>
      <c r="J49" s="87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  <row r="51" spans="2:10">
      <c r="B51" s="87"/>
      <c r="C51" s="87"/>
      <c r="D51" s="87"/>
      <c r="E51" s="87"/>
      <c r="F51" s="87"/>
      <c r="G51" s="87"/>
      <c r="H51" s="87"/>
      <c r="I51" s="87"/>
      <c r="J51" s="87"/>
    </row>
    <row r="52" spans="2:10">
      <c r="B52" s="87"/>
      <c r="C52" s="87"/>
      <c r="D52" s="87"/>
      <c r="E52" s="87"/>
      <c r="F52" s="87"/>
      <c r="G52" s="87"/>
      <c r="H52" s="87"/>
      <c r="I52" s="87"/>
      <c r="J52" s="87"/>
    </row>
    <row r="53" spans="2:10">
      <c r="B53" s="87"/>
      <c r="C53" s="87"/>
      <c r="D53" s="87"/>
      <c r="E53" s="87"/>
      <c r="F53" s="87"/>
      <c r="G53" s="87"/>
      <c r="H53" s="87"/>
      <c r="I53" s="87"/>
      <c r="J53" s="87"/>
    </row>
    <row r="54" spans="2:10">
      <c r="B54" s="87"/>
      <c r="C54" s="87"/>
      <c r="D54" s="87"/>
      <c r="E54" s="87"/>
      <c r="F54" s="87"/>
      <c r="G54" s="87"/>
      <c r="H54" s="87"/>
      <c r="I54" s="87"/>
      <c r="J54" s="87"/>
    </row>
    <row r="55" spans="2:10">
      <c r="B55" s="87"/>
      <c r="C55" s="87"/>
      <c r="D55" s="87"/>
      <c r="E55" s="87"/>
      <c r="F55" s="87"/>
      <c r="G55" s="87"/>
      <c r="H55" s="87"/>
      <c r="I55" s="87"/>
      <c r="J55" s="87"/>
    </row>
    <row r="56" spans="2:10">
      <c r="B56" s="87"/>
      <c r="C56" s="87"/>
      <c r="D56" s="87"/>
      <c r="E56" s="87"/>
      <c r="F56" s="87"/>
      <c r="G56" s="87"/>
      <c r="H56" s="87"/>
      <c r="I56" s="87"/>
      <c r="J56" s="87"/>
    </row>
    <row r="57" spans="2:10">
      <c r="B57" s="87"/>
      <c r="C57" s="87"/>
      <c r="D57" s="87"/>
      <c r="E57" s="87"/>
      <c r="F57" s="87"/>
      <c r="G57" s="87"/>
      <c r="H57" s="87"/>
      <c r="I57" s="87"/>
      <c r="J57" s="87"/>
    </row>
    <row r="58" spans="2:10">
      <c r="B58" s="87"/>
      <c r="C58" s="87"/>
      <c r="D58" s="87"/>
      <c r="E58" s="87"/>
      <c r="F58" s="87"/>
      <c r="G58" s="87"/>
      <c r="H58" s="87"/>
      <c r="I58" s="87"/>
      <c r="J58" s="87"/>
    </row>
    <row r="59" spans="2:10">
      <c r="B59" s="87"/>
      <c r="C59" s="87"/>
      <c r="D59" s="87"/>
      <c r="E59" s="87"/>
      <c r="F59" s="87"/>
      <c r="G59" s="87"/>
      <c r="H59" s="87"/>
      <c r="I59" s="87"/>
      <c r="J59" s="87"/>
    </row>
    <row r="60" spans="2:10">
      <c r="B60" s="87"/>
      <c r="C60" s="87"/>
      <c r="D60" s="87"/>
      <c r="E60" s="87"/>
      <c r="F60" s="87"/>
      <c r="G60" s="87"/>
      <c r="H60" s="87"/>
      <c r="I60" s="87"/>
      <c r="J60" s="87"/>
    </row>
    <row r="61" spans="2:10">
      <c r="B61" s="87"/>
      <c r="C61" s="87"/>
      <c r="D61" s="87"/>
      <c r="E61" s="87"/>
      <c r="F61" s="87"/>
      <c r="G61" s="87"/>
      <c r="H61" s="87"/>
      <c r="I61" s="87"/>
      <c r="J61" s="87"/>
    </row>
    <row r="62" spans="2:10">
      <c r="B62" s="87"/>
      <c r="C62" s="87"/>
      <c r="D62" s="87"/>
      <c r="E62" s="87"/>
      <c r="F62" s="87"/>
      <c r="G62" s="87"/>
      <c r="H62" s="87"/>
      <c r="I62" s="87"/>
      <c r="J62" s="87"/>
    </row>
    <row r="63" spans="2:10">
      <c r="B63" s="87"/>
      <c r="C63" s="87"/>
      <c r="D63" s="87"/>
      <c r="E63" s="87"/>
      <c r="F63" s="87"/>
      <c r="G63" s="87"/>
      <c r="H63" s="87"/>
      <c r="I63" s="87"/>
      <c r="J63" s="87"/>
    </row>
    <row r="64" spans="2:10">
      <c r="B64" s="87"/>
      <c r="C64" s="87"/>
      <c r="D64" s="87"/>
      <c r="E64" s="87"/>
      <c r="F64" s="87"/>
      <c r="G64" s="87"/>
      <c r="H64" s="87"/>
      <c r="I64" s="87"/>
      <c r="J64" s="87"/>
    </row>
    <row r="65" spans="2:10">
      <c r="B65" s="87"/>
      <c r="C65" s="87"/>
      <c r="D65" s="87"/>
      <c r="E65" s="87"/>
      <c r="F65" s="87"/>
      <c r="G65" s="87"/>
      <c r="H65" s="87"/>
      <c r="I65" s="87"/>
      <c r="J65" s="87"/>
    </row>
    <row r="66" spans="2:10">
      <c r="B66" s="87"/>
      <c r="C66" s="87"/>
      <c r="D66" s="87"/>
      <c r="E66" s="87"/>
      <c r="F66" s="87"/>
      <c r="G66" s="87"/>
      <c r="H66" s="87"/>
      <c r="I66" s="87"/>
      <c r="J66" s="87"/>
    </row>
    <row r="67" spans="2:10">
      <c r="B67" s="87"/>
      <c r="C67" s="87"/>
      <c r="D67" s="87"/>
      <c r="E67" s="87"/>
      <c r="F67" s="87"/>
      <c r="G67" s="87"/>
      <c r="H67" s="87"/>
      <c r="I67" s="87"/>
      <c r="J67" s="87"/>
    </row>
    <row r="68" spans="2:10">
      <c r="B68" s="87"/>
      <c r="C68" s="87"/>
      <c r="D68" s="87"/>
      <c r="E68" s="87"/>
      <c r="F68" s="87"/>
      <c r="G68" s="87"/>
      <c r="H68" s="87"/>
      <c r="I68" s="87"/>
      <c r="J68" s="87"/>
    </row>
    <row r="69" spans="2:10">
      <c r="B69" s="87"/>
      <c r="C69" s="87"/>
      <c r="D69" s="87"/>
      <c r="E69" s="87"/>
      <c r="F69" s="87"/>
      <c r="G69" s="87"/>
      <c r="H69" s="87"/>
      <c r="I69" s="87"/>
      <c r="J69" s="87"/>
    </row>
    <row r="70" spans="2:10">
      <c r="B70" s="87"/>
      <c r="C70" s="87"/>
      <c r="D70" s="87"/>
      <c r="E70" s="87"/>
      <c r="F70" s="87"/>
      <c r="G70" s="87"/>
      <c r="H70" s="87"/>
      <c r="I70" s="87"/>
      <c r="J70" s="87"/>
    </row>
    <row r="71" spans="2:10">
      <c r="B71" s="87"/>
      <c r="C71" s="87"/>
      <c r="D71" s="87"/>
      <c r="E71" s="87"/>
      <c r="F71" s="87"/>
      <c r="G71" s="87"/>
      <c r="H71" s="87"/>
      <c r="I71" s="87"/>
      <c r="J71" s="87"/>
    </row>
    <row r="72" spans="2:10">
      <c r="B72" s="87"/>
      <c r="C72" s="87"/>
      <c r="D72" s="87"/>
      <c r="E72" s="87"/>
      <c r="F72" s="87"/>
      <c r="G72" s="87"/>
      <c r="H72" s="87"/>
      <c r="I72" s="87"/>
      <c r="J72" s="87"/>
    </row>
    <row r="73" spans="2:10">
      <c r="B73" s="87"/>
      <c r="C73" s="87"/>
      <c r="D73" s="87"/>
      <c r="E73" s="87"/>
      <c r="F73" s="87"/>
      <c r="G73" s="87"/>
      <c r="H73" s="87"/>
      <c r="I73" s="87"/>
      <c r="J73" s="87"/>
    </row>
    <row r="74" spans="2:10">
      <c r="B74" s="87"/>
      <c r="C74" s="87"/>
      <c r="D74" s="87"/>
      <c r="E74" s="87"/>
      <c r="F74" s="87"/>
      <c r="G74" s="87"/>
      <c r="H74" s="87"/>
      <c r="I74" s="87"/>
      <c r="J74" s="87"/>
    </row>
    <row r="75" spans="2:10">
      <c r="B75" s="87"/>
      <c r="C75" s="87"/>
      <c r="D75" s="87"/>
      <c r="E75" s="87"/>
      <c r="F75" s="87"/>
      <c r="G75" s="87"/>
      <c r="H75" s="87"/>
      <c r="I75" s="87"/>
      <c r="J75" s="87"/>
    </row>
    <row r="76" spans="2:10">
      <c r="B76" s="87"/>
      <c r="C76" s="87"/>
      <c r="D76" s="87"/>
      <c r="E76" s="87"/>
      <c r="F76" s="87"/>
      <c r="G76" s="87"/>
      <c r="H76" s="87"/>
      <c r="I76" s="87"/>
      <c r="J76" s="87"/>
    </row>
    <row r="77" spans="2:10">
      <c r="B77" s="87"/>
      <c r="C77" s="87"/>
      <c r="D77" s="87"/>
      <c r="E77" s="87"/>
      <c r="F77" s="87"/>
      <c r="G77" s="87"/>
      <c r="H77" s="87"/>
      <c r="I77" s="87"/>
      <c r="J77" s="87"/>
    </row>
    <row r="78" spans="2:10">
      <c r="B78" s="87"/>
      <c r="C78" s="87"/>
      <c r="D78" s="87"/>
      <c r="E78" s="87"/>
      <c r="F78" s="87"/>
      <c r="G78" s="87"/>
      <c r="H78" s="87"/>
      <c r="I78" s="87"/>
      <c r="J78" s="87"/>
    </row>
    <row r="79" spans="2:10">
      <c r="B79" s="87"/>
      <c r="C79" s="87"/>
      <c r="D79" s="87"/>
      <c r="E79" s="87"/>
      <c r="F79" s="87"/>
      <c r="G79" s="87"/>
      <c r="H79" s="87"/>
      <c r="I79" s="87"/>
      <c r="J79" s="87"/>
    </row>
    <row r="80" spans="2:10">
      <c r="B80" s="87"/>
      <c r="C80" s="87"/>
      <c r="D80" s="87"/>
      <c r="E80" s="87"/>
      <c r="F80" s="87"/>
      <c r="G80" s="87"/>
      <c r="H80" s="87"/>
      <c r="I80" s="87"/>
      <c r="J80" s="87"/>
    </row>
    <row r="81" spans="2:10">
      <c r="B81" s="87"/>
      <c r="C81" s="87"/>
      <c r="D81" s="87"/>
      <c r="E81" s="87"/>
      <c r="F81" s="87"/>
      <c r="G81" s="87"/>
      <c r="H81" s="87"/>
      <c r="I81" s="87"/>
      <c r="J81" s="87"/>
    </row>
    <row r="82" spans="2:10">
      <c r="B82" s="87"/>
      <c r="C82" s="87"/>
      <c r="D82" s="87"/>
      <c r="E82" s="87"/>
      <c r="F82" s="87"/>
      <c r="G82" s="87"/>
      <c r="H82" s="87"/>
      <c r="I82" s="87"/>
      <c r="J82" s="87"/>
    </row>
    <row r="83" spans="2:10">
      <c r="B83" s="87"/>
      <c r="C83" s="87"/>
      <c r="D83" s="87"/>
      <c r="E83" s="87"/>
      <c r="F83" s="87"/>
      <c r="G83" s="87"/>
      <c r="H83" s="87"/>
      <c r="I83" s="87"/>
      <c r="J83" s="87"/>
    </row>
    <row r="84" spans="2:10">
      <c r="B84" s="87"/>
      <c r="C84" s="87"/>
      <c r="D84" s="87"/>
      <c r="E84" s="87"/>
      <c r="F84" s="87"/>
      <c r="G84" s="87"/>
      <c r="H84" s="87"/>
      <c r="I84" s="87"/>
      <c r="J84" s="87"/>
    </row>
    <row r="85" spans="2:10">
      <c r="B85" s="87"/>
      <c r="C85" s="87"/>
      <c r="D85" s="87"/>
      <c r="E85" s="87"/>
      <c r="F85" s="87"/>
      <c r="G85" s="87"/>
      <c r="H85" s="87"/>
      <c r="I85" s="87"/>
      <c r="J85" s="87"/>
    </row>
    <row r="86" spans="2:10">
      <c r="B86" s="87"/>
      <c r="C86" s="87"/>
      <c r="D86" s="87"/>
      <c r="E86" s="87"/>
      <c r="F86" s="87"/>
      <c r="G86" s="87"/>
      <c r="H86" s="87"/>
      <c r="I86" s="87"/>
      <c r="J86" s="87"/>
    </row>
    <row r="87" spans="2:10">
      <c r="B87" s="87"/>
      <c r="C87" s="87"/>
      <c r="D87" s="87"/>
      <c r="E87" s="87"/>
      <c r="F87" s="87"/>
      <c r="G87" s="87"/>
      <c r="H87" s="87"/>
      <c r="I87" s="87"/>
      <c r="J87" s="87"/>
    </row>
    <row r="88" spans="2:10">
      <c r="B88" s="87"/>
      <c r="C88" s="87"/>
      <c r="D88" s="87"/>
      <c r="E88" s="87"/>
      <c r="F88" s="87"/>
      <c r="G88" s="87"/>
      <c r="H88" s="87"/>
      <c r="I88" s="87"/>
      <c r="J88" s="87"/>
    </row>
    <row r="89" spans="2:10">
      <c r="B89" s="87"/>
      <c r="C89" s="87"/>
      <c r="D89" s="87"/>
      <c r="E89" s="87"/>
      <c r="F89" s="87"/>
      <c r="G89" s="87"/>
      <c r="H89" s="87"/>
      <c r="I89" s="87"/>
      <c r="J89" s="87"/>
    </row>
    <row r="90" spans="2:10">
      <c r="B90" s="87"/>
      <c r="C90" s="87"/>
      <c r="D90" s="87"/>
      <c r="E90" s="87"/>
      <c r="F90" s="87"/>
      <c r="G90" s="87"/>
      <c r="H90" s="87"/>
      <c r="I90" s="87"/>
      <c r="J90" s="87"/>
    </row>
    <row r="91" spans="2:10">
      <c r="B91" s="87"/>
      <c r="C91" s="87"/>
      <c r="D91" s="87"/>
      <c r="E91" s="87"/>
      <c r="F91" s="87"/>
      <c r="G91" s="87"/>
      <c r="H91" s="87"/>
      <c r="I91" s="87"/>
      <c r="J91" s="87"/>
    </row>
    <row r="92" spans="2:10">
      <c r="B92" s="87"/>
      <c r="C92" s="87"/>
      <c r="D92" s="87"/>
      <c r="E92" s="87"/>
      <c r="F92" s="87"/>
      <c r="G92" s="87"/>
      <c r="H92" s="87"/>
      <c r="I92" s="87"/>
      <c r="J92" s="87"/>
    </row>
    <row r="93" spans="2:10">
      <c r="B93" s="87"/>
      <c r="C93" s="87"/>
      <c r="D93" s="87"/>
      <c r="E93" s="87"/>
      <c r="F93" s="87"/>
      <c r="G93" s="87"/>
      <c r="H93" s="87"/>
      <c r="I93" s="87"/>
      <c r="J93" s="87"/>
    </row>
    <row r="94" spans="2:10">
      <c r="B94" s="87"/>
      <c r="C94" s="87"/>
      <c r="D94" s="87"/>
      <c r="E94" s="87"/>
      <c r="F94" s="87"/>
      <c r="G94" s="87"/>
      <c r="H94" s="87"/>
      <c r="I94" s="87"/>
      <c r="J94" s="87"/>
    </row>
    <row r="95" spans="2:10">
      <c r="B95" s="87"/>
      <c r="C95" s="87"/>
      <c r="D95" s="87"/>
      <c r="E95" s="87"/>
      <c r="F95" s="87"/>
      <c r="G95" s="87"/>
      <c r="H95" s="87"/>
      <c r="I95" s="87"/>
      <c r="J95" s="87"/>
    </row>
    <row r="96" spans="2:10">
      <c r="B96" s="87"/>
      <c r="C96" s="87"/>
      <c r="D96" s="87"/>
      <c r="E96" s="87"/>
      <c r="F96" s="87"/>
      <c r="G96" s="87"/>
      <c r="H96" s="87"/>
      <c r="I96" s="87"/>
      <c r="J96" s="87"/>
    </row>
    <row r="97" spans="2:10">
      <c r="B97" s="87"/>
      <c r="C97" s="87"/>
      <c r="D97" s="87"/>
      <c r="E97" s="87"/>
      <c r="F97" s="87"/>
      <c r="G97" s="87"/>
      <c r="H97" s="87"/>
      <c r="I97" s="87"/>
      <c r="J97" s="87"/>
    </row>
    <row r="98" spans="2:10">
      <c r="B98" s="87"/>
      <c r="C98" s="87"/>
      <c r="D98" s="87"/>
      <c r="E98" s="87"/>
      <c r="F98" s="87"/>
      <c r="G98" s="87"/>
      <c r="H98" s="87"/>
      <c r="I98" s="87"/>
      <c r="J98" s="87"/>
    </row>
    <row r="99" spans="2:10">
      <c r="B99" s="87"/>
      <c r="C99" s="87"/>
      <c r="D99" s="87"/>
      <c r="E99" s="87"/>
      <c r="F99" s="87"/>
      <c r="G99" s="87"/>
      <c r="H99" s="87"/>
      <c r="I99" s="87"/>
      <c r="J99" s="87"/>
    </row>
    <row r="100" spans="2:10"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2"/>
      <c r="G110" s="112"/>
      <c r="H110" s="112"/>
      <c r="I110" s="112"/>
      <c r="J110" s="94"/>
    </row>
    <row r="111" spans="2:10">
      <c r="B111" s="93"/>
      <c r="C111" s="93"/>
      <c r="D111" s="94"/>
      <c r="E111" s="94"/>
      <c r="F111" s="112"/>
      <c r="G111" s="112"/>
      <c r="H111" s="112"/>
      <c r="I111" s="112"/>
      <c r="J111" s="94"/>
    </row>
    <row r="112" spans="2:10">
      <c r="B112" s="93"/>
      <c r="C112" s="93"/>
      <c r="D112" s="94"/>
      <c r="E112" s="94"/>
      <c r="F112" s="112"/>
      <c r="G112" s="112"/>
      <c r="H112" s="112"/>
      <c r="I112" s="112"/>
      <c r="J112" s="94"/>
    </row>
    <row r="113" spans="2:10">
      <c r="B113" s="93"/>
      <c r="C113" s="93"/>
      <c r="D113" s="94"/>
      <c r="E113" s="94"/>
      <c r="F113" s="112"/>
      <c r="G113" s="112"/>
      <c r="H113" s="112"/>
      <c r="I113" s="112"/>
      <c r="J113" s="94"/>
    </row>
    <row r="114" spans="2:10">
      <c r="B114" s="93"/>
      <c r="C114" s="93"/>
      <c r="D114" s="94"/>
      <c r="E114" s="94"/>
      <c r="F114" s="112"/>
      <c r="G114" s="112"/>
      <c r="H114" s="112"/>
      <c r="I114" s="112"/>
      <c r="J114" s="94"/>
    </row>
    <row r="115" spans="2:10">
      <c r="B115" s="93"/>
      <c r="C115" s="93"/>
      <c r="D115" s="94"/>
      <c r="E115" s="94"/>
      <c r="F115" s="112"/>
      <c r="G115" s="112"/>
      <c r="H115" s="112"/>
      <c r="I115" s="112"/>
      <c r="J115" s="94"/>
    </row>
    <row r="116" spans="2:10">
      <c r="B116" s="93"/>
      <c r="C116" s="93"/>
      <c r="D116" s="94"/>
      <c r="E116" s="94"/>
      <c r="F116" s="112"/>
      <c r="G116" s="112"/>
      <c r="H116" s="112"/>
      <c r="I116" s="112"/>
      <c r="J116" s="94"/>
    </row>
    <row r="117" spans="2:10">
      <c r="B117" s="93"/>
      <c r="C117" s="93"/>
      <c r="D117" s="94"/>
      <c r="E117" s="94"/>
      <c r="F117" s="112"/>
      <c r="G117" s="112"/>
      <c r="H117" s="112"/>
      <c r="I117" s="112"/>
      <c r="J117" s="94"/>
    </row>
    <row r="118" spans="2:10">
      <c r="B118" s="93"/>
      <c r="C118" s="93"/>
      <c r="D118" s="94"/>
      <c r="E118" s="94"/>
      <c r="F118" s="112"/>
      <c r="G118" s="112"/>
      <c r="H118" s="112"/>
      <c r="I118" s="112"/>
      <c r="J118" s="94"/>
    </row>
    <row r="119" spans="2:10">
      <c r="B119" s="93"/>
      <c r="C119" s="93"/>
      <c r="D119" s="94"/>
      <c r="E119" s="94"/>
      <c r="F119" s="112"/>
      <c r="G119" s="112"/>
      <c r="H119" s="112"/>
      <c r="I119" s="112"/>
      <c r="J119" s="94"/>
    </row>
    <row r="120" spans="2:10">
      <c r="B120" s="93"/>
      <c r="C120" s="93"/>
      <c r="D120" s="94"/>
      <c r="E120" s="94"/>
      <c r="F120" s="112"/>
      <c r="G120" s="112"/>
      <c r="H120" s="112"/>
      <c r="I120" s="112"/>
      <c r="J120" s="94"/>
    </row>
    <row r="121" spans="2:10">
      <c r="B121" s="93"/>
      <c r="C121" s="93"/>
      <c r="D121" s="94"/>
      <c r="E121" s="94"/>
      <c r="F121" s="112"/>
      <c r="G121" s="112"/>
      <c r="H121" s="112"/>
      <c r="I121" s="112"/>
      <c r="J121" s="94"/>
    </row>
    <row r="122" spans="2:10">
      <c r="B122" s="93"/>
      <c r="C122" s="93"/>
      <c r="D122" s="94"/>
      <c r="E122" s="94"/>
      <c r="F122" s="112"/>
      <c r="G122" s="112"/>
      <c r="H122" s="112"/>
      <c r="I122" s="112"/>
      <c r="J122" s="94"/>
    </row>
    <row r="123" spans="2:10">
      <c r="B123" s="93"/>
      <c r="C123" s="93"/>
      <c r="D123" s="94"/>
      <c r="E123" s="94"/>
      <c r="F123" s="112"/>
      <c r="G123" s="112"/>
      <c r="H123" s="112"/>
      <c r="I123" s="112"/>
      <c r="J123" s="94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139</v>
      </c>
      <c r="C1" s="46" t="s" vm="1">
        <v>218</v>
      </c>
    </row>
    <row r="2" spans="2:11">
      <c r="B2" s="46" t="s">
        <v>138</v>
      </c>
      <c r="C2" s="46" t="s">
        <v>219</v>
      </c>
    </row>
    <row r="3" spans="2:11">
      <c r="B3" s="46" t="s">
        <v>140</v>
      </c>
      <c r="C3" s="46" t="s">
        <v>220</v>
      </c>
    </row>
    <row r="4" spans="2:11">
      <c r="B4" s="46" t="s">
        <v>141</v>
      </c>
      <c r="C4" s="46">
        <v>2208</v>
      </c>
    </row>
    <row r="6" spans="2:11" ht="26.25" customHeight="1">
      <c r="B6" s="133" t="s">
        <v>171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55</v>
      </c>
      <c r="G7" s="49" t="s">
        <v>96</v>
      </c>
      <c r="H7" s="49" t="s">
        <v>52</v>
      </c>
      <c r="I7" s="49" t="s">
        <v>104</v>
      </c>
      <c r="J7" s="49" t="s">
        <v>142</v>
      </c>
      <c r="K7" s="64" t="s">
        <v>143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4" t="s">
        <v>2232</v>
      </c>
      <c r="C10" s="87"/>
      <c r="D10" s="87"/>
      <c r="E10" s="87"/>
      <c r="F10" s="87"/>
      <c r="G10" s="87"/>
      <c r="H10" s="87"/>
      <c r="I10" s="105">
        <v>0</v>
      </c>
      <c r="J10" s="106">
        <v>0</v>
      </c>
      <c r="K10" s="106">
        <v>0</v>
      </c>
    </row>
    <row r="11" spans="2:11" ht="21" customHeight="1">
      <c r="B11" s="125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5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0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6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139</v>
      </c>
      <c r="C1" s="46" t="s" vm="1">
        <v>218</v>
      </c>
    </row>
    <row r="2" spans="2:15">
      <c r="B2" s="46" t="s">
        <v>138</v>
      </c>
      <c r="C2" s="46" t="s">
        <v>219</v>
      </c>
    </row>
    <row r="3" spans="2:15">
      <c r="B3" s="46" t="s">
        <v>140</v>
      </c>
      <c r="C3" s="46" t="s">
        <v>220</v>
      </c>
    </row>
    <row r="4" spans="2:15">
      <c r="B4" s="46" t="s">
        <v>141</v>
      </c>
      <c r="C4" s="46">
        <v>2208</v>
      </c>
    </row>
    <row r="6" spans="2:15" ht="26.25" customHeight="1">
      <c r="B6" s="133" t="s">
        <v>172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5" s="3" customFormat="1" ht="63">
      <c r="B7" s="47" t="s">
        <v>109</v>
      </c>
      <c r="C7" s="49" t="s">
        <v>43</v>
      </c>
      <c r="D7" s="49" t="s">
        <v>14</v>
      </c>
      <c r="E7" s="49" t="s">
        <v>15</v>
      </c>
      <c r="F7" s="49" t="s">
        <v>55</v>
      </c>
      <c r="G7" s="49" t="s">
        <v>96</v>
      </c>
      <c r="H7" s="49" t="s">
        <v>52</v>
      </c>
      <c r="I7" s="49" t="s">
        <v>104</v>
      </c>
      <c r="J7" s="49" t="s">
        <v>142</v>
      </c>
      <c r="K7" s="51" t="s">
        <v>143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4" t="s">
        <v>2233</v>
      </c>
      <c r="C10" s="87"/>
      <c r="D10" s="87"/>
      <c r="E10" s="87"/>
      <c r="F10" s="87"/>
      <c r="G10" s="87"/>
      <c r="H10" s="87"/>
      <c r="I10" s="105">
        <f>I11</f>
        <v>-6.6698206100000004</v>
      </c>
      <c r="J10" s="106">
        <f>IFERROR(I10/$I$10,0)</f>
        <v>1</v>
      </c>
      <c r="K10" s="106">
        <f>I10/'סכום נכסי הקרן'!$C$42</f>
        <v>-6.9003671513006445E-5</v>
      </c>
      <c r="O10" s="1"/>
    </row>
    <row r="11" spans="2:15">
      <c r="B11" s="127" t="s">
        <v>190</v>
      </c>
      <c r="C11" s="87"/>
      <c r="D11" s="87"/>
      <c r="E11" s="87"/>
      <c r="F11" s="87"/>
      <c r="G11" s="87"/>
      <c r="H11" s="87"/>
      <c r="I11" s="90">
        <f>SUM(I12:I13)</f>
        <v>-6.6698206100000004</v>
      </c>
      <c r="J11" s="106">
        <f t="shared" ref="J11:J13" si="0">IFERROR(I11/$I$10,0)</f>
        <v>1</v>
      </c>
      <c r="K11" s="106">
        <f>I11/'סכום נכסי הקרן'!$C$42</f>
        <v>-6.9003671513006445E-5</v>
      </c>
    </row>
    <row r="12" spans="2:15" ht="21" customHeight="1">
      <c r="B12" s="128" t="s">
        <v>456</v>
      </c>
      <c r="C12" s="128" t="s">
        <v>457</v>
      </c>
      <c r="D12" s="128" t="s">
        <v>459</v>
      </c>
      <c r="E12" s="128"/>
      <c r="F12" s="129">
        <v>0</v>
      </c>
      <c r="G12" s="128" t="s">
        <v>126</v>
      </c>
      <c r="H12" s="129">
        <v>0</v>
      </c>
      <c r="I12" s="90">
        <v>-6.5390218750000004</v>
      </c>
      <c r="J12" s="106">
        <f t="shared" si="0"/>
        <v>0.98038946732631838</v>
      </c>
      <c r="K12" s="106">
        <f>I12/'סכום נכסי הקרן'!$C$42</f>
        <v>-6.7650472758196649E-5</v>
      </c>
    </row>
    <row r="13" spans="2:15">
      <c r="B13" s="128" t="s">
        <v>976</v>
      </c>
      <c r="C13" s="87" t="s">
        <v>977</v>
      </c>
      <c r="D13" s="128" t="s">
        <v>459</v>
      </c>
      <c r="E13" s="128"/>
      <c r="F13" s="129">
        <v>0</v>
      </c>
      <c r="G13" s="128" t="s">
        <v>126</v>
      </c>
      <c r="H13" s="129">
        <v>0</v>
      </c>
      <c r="I13" s="90">
        <v>-0.130798735</v>
      </c>
      <c r="J13" s="106">
        <f t="shared" si="0"/>
        <v>1.9610532673681607E-2</v>
      </c>
      <c r="K13" s="106">
        <f>I13/'סכום נכסי הקרן'!$C$42</f>
        <v>-1.3531987548098058E-6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93"/>
      <c r="C107" s="94"/>
      <c r="D107" s="112"/>
      <c r="E107" s="112"/>
      <c r="F107" s="112"/>
      <c r="G107" s="112"/>
      <c r="H107" s="112"/>
      <c r="I107" s="94"/>
      <c r="J107" s="94"/>
      <c r="K107" s="94"/>
    </row>
    <row r="108" spans="2:11">
      <c r="B108" s="93"/>
      <c r="C108" s="94"/>
      <c r="D108" s="112"/>
      <c r="E108" s="112"/>
      <c r="F108" s="112"/>
      <c r="G108" s="112"/>
      <c r="H108" s="112"/>
      <c r="I108" s="94"/>
      <c r="J108" s="94"/>
      <c r="K108" s="94"/>
    </row>
    <row r="109" spans="2:11">
      <c r="B109" s="93"/>
      <c r="C109" s="94"/>
      <c r="D109" s="112"/>
      <c r="E109" s="112"/>
      <c r="F109" s="112"/>
      <c r="G109" s="112"/>
      <c r="H109" s="112"/>
      <c r="I109" s="94"/>
      <c r="J109" s="94"/>
      <c r="K109" s="94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:B10 A1:A13 C5:C10 B11:I11 J11:XFD13 D1:XFD10 A14:XFD1048576" xr:uid="{00000000-0002-0000-1900-000000000000}"/>
    <dataValidation type="list" allowBlank="1" showInputMessage="1" showErrorMessage="1" sqref="G12:G13" xr:uid="{AA77A6AE-96ED-4B56-8F70-049298EC42C1}">
      <formula1>#REF!</formula1>
    </dataValidation>
    <dataValidation type="list" allowBlank="1" showInputMessage="1" showErrorMessage="1" sqref="E12:E13" xr:uid="{37F9FD89-CFBC-44E4-AFCB-6F349CAB9E17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65.28515625" style="2" bestFit="1" customWidth="1"/>
    <col min="3" max="3" width="43" style="1" customWidth="1"/>
    <col min="4" max="4" width="11.85546875" style="1" customWidth="1"/>
    <col min="5" max="16384" width="9.140625" style="1"/>
  </cols>
  <sheetData>
    <row r="1" spans="2:6">
      <c r="B1" s="46" t="s">
        <v>139</v>
      </c>
      <c r="C1" s="46" t="s" vm="1">
        <v>218</v>
      </c>
    </row>
    <row r="2" spans="2:6">
      <c r="B2" s="46" t="s">
        <v>138</v>
      </c>
      <c r="C2" s="46" t="s">
        <v>219</v>
      </c>
    </row>
    <row r="3" spans="2:6">
      <c r="B3" s="46" t="s">
        <v>140</v>
      </c>
      <c r="C3" s="46" t="s">
        <v>220</v>
      </c>
    </row>
    <row r="4" spans="2:6">
      <c r="B4" s="46" t="s">
        <v>141</v>
      </c>
      <c r="C4" s="46">
        <v>2208</v>
      </c>
    </row>
    <row r="6" spans="2:6" ht="26.25" customHeight="1">
      <c r="B6" s="133" t="s">
        <v>173</v>
      </c>
      <c r="C6" s="134"/>
      <c r="D6" s="135"/>
    </row>
    <row r="7" spans="2:6" s="3" customFormat="1" ht="31.5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198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2234</v>
      </c>
      <c r="C10" s="83">
        <v>2074.2901487651166</v>
      </c>
      <c r="D10" s="80"/>
    </row>
    <row r="11" spans="2:6">
      <c r="B11" s="79" t="s">
        <v>24</v>
      </c>
      <c r="C11" s="83">
        <v>1253.9644562463393</v>
      </c>
      <c r="D11" s="99"/>
    </row>
    <row r="12" spans="2:6">
      <c r="B12" s="86" t="s">
        <v>2330</v>
      </c>
      <c r="C12" s="90">
        <v>198.76130831316269</v>
      </c>
      <c r="D12" s="97">
        <v>46698</v>
      </c>
      <c r="E12" s="3"/>
      <c r="F12" s="3"/>
    </row>
    <row r="13" spans="2:6">
      <c r="B13" s="86" t="s">
        <v>2331</v>
      </c>
      <c r="C13" s="90">
        <v>27.358760000000004</v>
      </c>
      <c r="D13" s="97">
        <v>46022</v>
      </c>
      <c r="E13" s="3"/>
      <c r="F13" s="3"/>
    </row>
    <row r="14" spans="2:6">
      <c r="B14" s="86" t="s">
        <v>2238</v>
      </c>
      <c r="C14" s="90">
        <v>22.601735091999998</v>
      </c>
      <c r="D14" s="97">
        <v>47467</v>
      </c>
    </row>
    <row r="15" spans="2:6">
      <c r="B15" s="86" t="s">
        <v>2239</v>
      </c>
      <c r="C15" s="90">
        <v>25.305253050000001</v>
      </c>
      <c r="D15" s="97">
        <v>46132</v>
      </c>
      <c r="E15" s="3"/>
      <c r="F15" s="3"/>
    </row>
    <row r="16" spans="2:6">
      <c r="B16" s="86" t="s">
        <v>2240</v>
      </c>
      <c r="C16" s="90">
        <v>57.964165127999998</v>
      </c>
      <c r="D16" s="97">
        <v>46631</v>
      </c>
      <c r="E16" s="3"/>
      <c r="F16" s="3"/>
    </row>
    <row r="17" spans="2:4">
      <c r="B17" s="86" t="s">
        <v>2332</v>
      </c>
      <c r="C17" s="90">
        <v>15.9708195180219</v>
      </c>
      <c r="D17" s="97">
        <v>45094</v>
      </c>
    </row>
    <row r="18" spans="2:4">
      <c r="B18" s="86" t="s">
        <v>2333</v>
      </c>
      <c r="C18" s="90">
        <v>485.06645389855458</v>
      </c>
      <c r="D18" s="97">
        <v>46871</v>
      </c>
    </row>
    <row r="19" spans="2:4">
      <c r="B19" s="86" t="s">
        <v>2334</v>
      </c>
      <c r="C19" s="90">
        <v>15.041022717139322</v>
      </c>
      <c r="D19" s="97">
        <v>48482</v>
      </c>
    </row>
    <row r="20" spans="2:4">
      <c r="B20" s="86" t="s">
        <v>2335</v>
      </c>
      <c r="C20" s="90">
        <v>55.028564090052789</v>
      </c>
      <c r="D20" s="97">
        <v>51774</v>
      </c>
    </row>
    <row r="21" spans="2:4">
      <c r="B21" s="86" t="s">
        <v>2336</v>
      </c>
      <c r="C21" s="90">
        <v>85.991471300459636</v>
      </c>
      <c r="D21" s="97">
        <v>46253</v>
      </c>
    </row>
    <row r="22" spans="2:4">
      <c r="B22" s="86" t="s">
        <v>2337</v>
      </c>
      <c r="C22" s="90">
        <v>39.746908635866639</v>
      </c>
      <c r="D22" s="97">
        <v>46022</v>
      </c>
    </row>
    <row r="23" spans="2:4">
      <c r="B23" s="86" t="s">
        <v>2338</v>
      </c>
      <c r="C23" s="90">
        <v>5.602490170218001</v>
      </c>
      <c r="D23" s="97">
        <v>48844</v>
      </c>
    </row>
    <row r="24" spans="2:4">
      <c r="B24" s="86" t="s">
        <v>2339</v>
      </c>
      <c r="C24" s="90">
        <v>10.685452475358421</v>
      </c>
      <c r="D24" s="97">
        <v>45340</v>
      </c>
    </row>
    <row r="25" spans="2:4">
      <c r="B25" s="86" t="s">
        <v>2340</v>
      </c>
      <c r="C25" s="90">
        <v>72.132697222017114</v>
      </c>
      <c r="D25" s="97">
        <v>45935</v>
      </c>
    </row>
    <row r="26" spans="2:4">
      <c r="B26" s="86" t="s">
        <v>2341</v>
      </c>
      <c r="C26" s="90">
        <v>22.334454635487962</v>
      </c>
      <c r="D26" s="97">
        <v>52047</v>
      </c>
    </row>
    <row r="27" spans="2:4">
      <c r="B27" s="86" t="s">
        <v>2342</v>
      </c>
      <c r="C27" s="90">
        <v>114.37290000000002</v>
      </c>
      <c r="D27" s="97">
        <v>45363</v>
      </c>
    </row>
    <row r="28" spans="2:4">
      <c r="B28" s="79" t="s">
        <v>39</v>
      </c>
      <c r="C28" s="83">
        <v>820.32569251877737</v>
      </c>
      <c r="D28" s="99"/>
    </row>
    <row r="29" spans="2:4">
      <c r="B29" s="86" t="s">
        <v>2241</v>
      </c>
      <c r="C29" s="90">
        <v>68.883912844500003</v>
      </c>
      <c r="D29" s="97">
        <v>46601</v>
      </c>
    </row>
    <row r="30" spans="2:4">
      <c r="B30" s="86" t="s">
        <v>1446</v>
      </c>
      <c r="C30" s="90">
        <v>30.163486254000002</v>
      </c>
      <c r="D30" s="97">
        <v>46371</v>
      </c>
    </row>
    <row r="31" spans="2:4">
      <c r="B31" s="86" t="s">
        <v>2242</v>
      </c>
      <c r="C31" s="90">
        <v>106.4278413</v>
      </c>
      <c r="D31" s="97">
        <v>45343</v>
      </c>
    </row>
    <row r="32" spans="2:4">
      <c r="B32" s="86" t="s">
        <v>2243</v>
      </c>
      <c r="C32" s="90">
        <v>55.588137096099999</v>
      </c>
      <c r="D32" s="97">
        <v>45087</v>
      </c>
    </row>
    <row r="33" spans="2:4">
      <c r="B33" s="86" t="s">
        <v>2244</v>
      </c>
      <c r="C33" s="90">
        <v>68.128622218500013</v>
      </c>
      <c r="D33" s="97">
        <v>46971</v>
      </c>
    </row>
    <row r="34" spans="2:4">
      <c r="B34" s="86" t="s">
        <v>2245</v>
      </c>
      <c r="C34" s="90">
        <v>74.404243782000009</v>
      </c>
      <c r="D34" s="97">
        <v>46012</v>
      </c>
    </row>
    <row r="35" spans="2:4">
      <c r="B35" s="86" t="s">
        <v>2343</v>
      </c>
      <c r="C35" s="90">
        <v>0.21189377396851999</v>
      </c>
      <c r="D35" s="97">
        <v>45515</v>
      </c>
    </row>
    <row r="36" spans="2:4">
      <c r="B36" s="86" t="s">
        <v>2344</v>
      </c>
      <c r="C36" s="90">
        <v>0.51273631666543995</v>
      </c>
      <c r="D36" s="97">
        <v>46418</v>
      </c>
    </row>
    <row r="37" spans="2:4">
      <c r="B37" s="86" t="s">
        <v>1436</v>
      </c>
      <c r="C37" s="90">
        <v>15.004489492500001</v>
      </c>
      <c r="D37" s="97">
        <v>47262</v>
      </c>
    </row>
    <row r="38" spans="2:4">
      <c r="B38" s="86" t="s">
        <v>2246</v>
      </c>
      <c r="C38" s="90">
        <v>54.519717067999999</v>
      </c>
      <c r="D38" s="97">
        <v>45485</v>
      </c>
    </row>
    <row r="39" spans="2:4">
      <c r="B39" s="86" t="s">
        <v>2247</v>
      </c>
      <c r="C39" s="90">
        <v>14.828483488</v>
      </c>
      <c r="D39" s="97">
        <v>45710</v>
      </c>
    </row>
    <row r="40" spans="2:4">
      <c r="B40" s="86" t="s">
        <v>2345</v>
      </c>
      <c r="C40" s="90">
        <v>2.0142839083359999E-2</v>
      </c>
      <c r="D40" s="97">
        <v>45371</v>
      </c>
    </row>
    <row r="41" spans="2:4">
      <c r="B41" s="86" t="s">
        <v>2346</v>
      </c>
      <c r="C41" s="90">
        <v>0.16932742354038</v>
      </c>
      <c r="D41" s="97">
        <v>45187</v>
      </c>
    </row>
    <row r="42" spans="2:4">
      <c r="B42" s="86" t="s">
        <v>2347</v>
      </c>
      <c r="C42" s="90">
        <v>0.25013779563416</v>
      </c>
      <c r="D42" s="97">
        <v>45602</v>
      </c>
    </row>
    <row r="43" spans="2:4">
      <c r="B43" s="86" t="s">
        <v>2248</v>
      </c>
      <c r="C43" s="90">
        <v>64.497239400000012</v>
      </c>
      <c r="D43" s="97">
        <v>46938</v>
      </c>
    </row>
    <row r="44" spans="2:4">
      <c r="B44" s="86" t="s">
        <v>2249</v>
      </c>
      <c r="C44" s="90">
        <v>90.533879250000012</v>
      </c>
      <c r="D44" s="97">
        <v>46201</v>
      </c>
    </row>
    <row r="45" spans="2:4">
      <c r="B45" s="86" t="s">
        <v>2348</v>
      </c>
      <c r="C45" s="90">
        <v>0.12104835518902</v>
      </c>
      <c r="D45" s="97">
        <v>45031</v>
      </c>
    </row>
    <row r="46" spans="2:4">
      <c r="B46" s="86" t="s">
        <v>2250</v>
      </c>
      <c r="C46" s="90">
        <v>14.4167646</v>
      </c>
      <c r="D46" s="97">
        <v>48213</v>
      </c>
    </row>
    <row r="47" spans="2:4">
      <c r="B47" s="86" t="s">
        <v>1465</v>
      </c>
      <c r="C47" s="90">
        <v>74.772060271499996</v>
      </c>
      <c r="D47" s="97">
        <v>47992</v>
      </c>
    </row>
    <row r="48" spans="2:4">
      <c r="B48" s="86" t="s">
        <v>2251</v>
      </c>
      <c r="C48" s="90">
        <v>26.163074367639997</v>
      </c>
      <c r="D48" s="97">
        <v>46722</v>
      </c>
    </row>
    <row r="49" spans="2:4">
      <c r="B49" s="86" t="s">
        <v>2349</v>
      </c>
      <c r="C49" s="90">
        <v>0.14746949113386001</v>
      </c>
      <c r="D49" s="97">
        <v>45025</v>
      </c>
    </row>
    <row r="50" spans="2:4">
      <c r="B50" s="86" t="s">
        <v>2350</v>
      </c>
      <c r="C50" s="90">
        <v>6.1601010842979996E-2</v>
      </c>
      <c r="D50" s="97">
        <v>46014</v>
      </c>
    </row>
    <row r="51" spans="2:4">
      <c r="B51" s="86" t="s">
        <v>2351</v>
      </c>
      <c r="C51" s="90">
        <v>0.11511460897607999</v>
      </c>
      <c r="D51" s="97">
        <v>45830</v>
      </c>
    </row>
    <row r="52" spans="2:4">
      <c r="B52" s="86" t="s">
        <v>2252</v>
      </c>
      <c r="C52" s="90">
        <v>22.339990014000001</v>
      </c>
      <c r="D52" s="97">
        <v>47031</v>
      </c>
    </row>
    <row r="53" spans="2:4">
      <c r="B53" s="86" t="s">
        <v>2253</v>
      </c>
      <c r="C53" s="90">
        <v>36.260149050000003</v>
      </c>
      <c r="D53" s="97">
        <v>46054</v>
      </c>
    </row>
    <row r="54" spans="2:4">
      <c r="B54" s="86" t="s">
        <v>2254</v>
      </c>
      <c r="C54" s="90">
        <v>1.3793513295000002</v>
      </c>
      <c r="D54" s="97">
        <v>47262</v>
      </c>
    </row>
    <row r="55" spans="2:4">
      <c r="B55" s="86" t="s">
        <v>2255</v>
      </c>
      <c r="C55" s="90">
        <v>0.40065731850000003</v>
      </c>
      <c r="D55" s="97">
        <v>45939</v>
      </c>
    </row>
    <row r="56" spans="2:4">
      <c r="B56" s="86"/>
      <c r="C56" s="90"/>
      <c r="D56" s="9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3"/>
      <c r="C113" s="94"/>
      <c r="D113" s="94"/>
    </row>
    <row r="114" spans="2:4">
      <c r="B114" s="93"/>
      <c r="C114" s="94"/>
      <c r="D114" s="94"/>
    </row>
    <row r="115" spans="2:4">
      <c r="B115" s="93"/>
      <c r="C115" s="94"/>
      <c r="D115" s="94"/>
    </row>
    <row r="116" spans="2:4">
      <c r="B116" s="93"/>
      <c r="C116" s="94"/>
      <c r="D116" s="94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139</v>
      </c>
      <c r="C1" s="46" t="s" vm="1">
        <v>218</v>
      </c>
    </row>
    <row r="2" spans="2:16">
      <c r="B2" s="46" t="s">
        <v>138</v>
      </c>
      <c r="C2" s="46" t="s">
        <v>219</v>
      </c>
    </row>
    <row r="3" spans="2:16">
      <c r="B3" s="46" t="s">
        <v>140</v>
      </c>
      <c r="C3" s="46" t="s">
        <v>220</v>
      </c>
    </row>
    <row r="4" spans="2:16">
      <c r="B4" s="46" t="s">
        <v>141</v>
      </c>
      <c r="C4" s="46">
        <v>2208</v>
      </c>
    </row>
    <row r="6" spans="2:16" ht="26.25" customHeight="1">
      <c r="B6" s="133" t="s">
        <v>176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63">
      <c r="B7" s="21" t="s">
        <v>109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174</v>
      </c>
      <c r="L7" s="29" t="s">
        <v>200</v>
      </c>
      <c r="M7" s="29" t="s">
        <v>175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202</v>
      </c>
      <c r="M8" s="31" t="s">
        <v>198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2235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210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105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201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139</v>
      </c>
      <c r="C1" s="46" t="s" vm="1">
        <v>218</v>
      </c>
    </row>
    <row r="2" spans="2:16">
      <c r="B2" s="46" t="s">
        <v>138</v>
      </c>
      <c r="C2" s="46" t="s">
        <v>219</v>
      </c>
    </row>
    <row r="3" spans="2:16">
      <c r="B3" s="46" t="s">
        <v>140</v>
      </c>
      <c r="C3" s="46" t="s">
        <v>220</v>
      </c>
    </row>
    <row r="4" spans="2:16">
      <c r="B4" s="46" t="s">
        <v>141</v>
      </c>
      <c r="C4" s="46">
        <v>2208</v>
      </c>
    </row>
    <row r="6" spans="2:16" ht="26.25" customHeight="1">
      <c r="B6" s="133" t="s">
        <v>177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63">
      <c r="B7" s="21" t="s">
        <v>109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174</v>
      </c>
      <c r="L7" s="29" t="s">
        <v>195</v>
      </c>
      <c r="M7" s="29" t="s">
        <v>175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202</v>
      </c>
      <c r="M8" s="31" t="s">
        <v>198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2236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210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105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201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3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139</v>
      </c>
      <c r="C1" s="46" t="s" vm="1">
        <v>218</v>
      </c>
    </row>
    <row r="2" spans="2:18">
      <c r="B2" s="46" t="s">
        <v>138</v>
      </c>
      <c r="C2" s="46" t="s">
        <v>219</v>
      </c>
    </row>
    <row r="3" spans="2:18">
      <c r="B3" s="46" t="s">
        <v>140</v>
      </c>
      <c r="C3" s="46" t="s">
        <v>220</v>
      </c>
    </row>
    <row r="4" spans="2:18">
      <c r="B4" s="46" t="s">
        <v>141</v>
      </c>
      <c r="C4" s="46">
        <v>2208</v>
      </c>
    </row>
    <row r="6" spans="2:18" ht="21.75" customHeight="1">
      <c r="B6" s="136" t="s">
        <v>166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ht="27.75" customHeight="1">
      <c r="B7" s="139" t="s">
        <v>82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1"/>
    </row>
    <row r="8" spans="2:18" s="3" customFormat="1" ht="66" customHeight="1">
      <c r="B8" s="21" t="s">
        <v>108</v>
      </c>
      <c r="C8" s="29" t="s">
        <v>43</v>
      </c>
      <c r="D8" s="29" t="s">
        <v>112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195</v>
      </c>
      <c r="M8" s="29" t="s">
        <v>194</v>
      </c>
      <c r="N8" s="29" t="s">
        <v>209</v>
      </c>
      <c r="O8" s="29" t="s">
        <v>59</v>
      </c>
      <c r="P8" s="29" t="s">
        <v>197</v>
      </c>
      <c r="Q8" s="29" t="s">
        <v>142</v>
      </c>
      <c r="R8" s="59" t="s">
        <v>144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202</v>
      </c>
      <c r="M9" s="31"/>
      <c r="N9" s="15" t="s">
        <v>198</v>
      </c>
      <c r="O9" s="31" t="s">
        <v>203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87" t="s">
        <v>25</v>
      </c>
      <c r="C11" s="87"/>
      <c r="D11" s="88"/>
      <c r="E11" s="87"/>
      <c r="F11" s="87"/>
      <c r="G11" s="97"/>
      <c r="H11" s="90">
        <v>11.869740835632019</v>
      </c>
      <c r="I11" s="88"/>
      <c r="J11" s="89"/>
      <c r="K11" s="91">
        <v>1.0499427685666148E-2</v>
      </c>
      <c r="L11" s="90"/>
      <c r="M11" s="98"/>
      <c r="N11" s="90"/>
      <c r="O11" s="90">
        <v>68724.094957930996</v>
      </c>
      <c r="P11" s="91"/>
      <c r="Q11" s="91">
        <f>IFERROR(O11/$O$11,0)</f>
        <v>1</v>
      </c>
      <c r="R11" s="91">
        <f>O11/'סכום נכסי הקרן'!$C$42</f>
        <v>0.7109958649256285</v>
      </c>
    </row>
    <row r="12" spans="2:18" ht="22.5" customHeight="1">
      <c r="B12" s="79" t="s">
        <v>190</v>
      </c>
      <c r="C12" s="80"/>
      <c r="D12" s="81"/>
      <c r="E12" s="80"/>
      <c r="F12" s="80"/>
      <c r="G12" s="99"/>
      <c r="H12" s="83">
        <v>11.869740835632015</v>
      </c>
      <c r="I12" s="81"/>
      <c r="J12" s="82"/>
      <c r="K12" s="84">
        <v>1.0499427685666148E-2</v>
      </c>
      <c r="L12" s="83"/>
      <c r="M12" s="100"/>
      <c r="N12" s="83"/>
      <c r="O12" s="83">
        <v>68724.094957930996</v>
      </c>
      <c r="P12" s="84"/>
      <c r="Q12" s="84">
        <f t="shared" ref="Q12:Q25" si="0">IFERROR(O12/$O$11,0)</f>
        <v>1</v>
      </c>
      <c r="R12" s="84">
        <f>O12/'סכום נכסי הקרן'!$C$42</f>
        <v>0.7109958649256285</v>
      </c>
    </row>
    <row r="13" spans="2:18">
      <c r="B13" s="92" t="s">
        <v>23</v>
      </c>
      <c r="C13" s="87"/>
      <c r="D13" s="88"/>
      <c r="E13" s="87"/>
      <c r="F13" s="87"/>
      <c r="G13" s="97"/>
      <c r="H13" s="90">
        <v>11.869740835632015</v>
      </c>
      <c r="I13" s="88"/>
      <c r="J13" s="89"/>
      <c r="K13" s="91">
        <v>1.0499427685666148E-2</v>
      </c>
      <c r="L13" s="90"/>
      <c r="M13" s="98"/>
      <c r="N13" s="90"/>
      <c r="O13" s="90">
        <v>68724.094957930996</v>
      </c>
      <c r="P13" s="91"/>
      <c r="Q13" s="91">
        <f t="shared" si="0"/>
        <v>1</v>
      </c>
      <c r="R13" s="91">
        <f>O13/'סכום נכסי הקרן'!$C$42</f>
        <v>0.7109958649256285</v>
      </c>
    </row>
    <row r="14" spans="2:18">
      <c r="B14" s="101" t="s">
        <v>22</v>
      </c>
      <c r="C14" s="80"/>
      <c r="D14" s="81"/>
      <c r="E14" s="80"/>
      <c r="F14" s="80"/>
      <c r="G14" s="99"/>
      <c r="H14" s="83">
        <v>11.869740835632015</v>
      </c>
      <c r="I14" s="81"/>
      <c r="J14" s="82"/>
      <c r="K14" s="84">
        <v>1.0499427685666148E-2</v>
      </c>
      <c r="L14" s="83"/>
      <c r="M14" s="100"/>
      <c r="N14" s="83"/>
      <c r="O14" s="83">
        <v>68724.094957930996</v>
      </c>
      <c r="P14" s="84"/>
      <c r="Q14" s="84">
        <f t="shared" si="0"/>
        <v>1</v>
      </c>
      <c r="R14" s="84">
        <f>O14/'סכום נכסי הקרן'!$C$42</f>
        <v>0.7109958649256285</v>
      </c>
    </row>
    <row r="15" spans="2:18">
      <c r="B15" s="102" t="s">
        <v>221</v>
      </c>
      <c r="C15" s="87" t="s">
        <v>222</v>
      </c>
      <c r="D15" s="88" t="s">
        <v>113</v>
      </c>
      <c r="E15" s="87" t="s">
        <v>223</v>
      </c>
      <c r="F15" s="87"/>
      <c r="G15" s="97"/>
      <c r="H15" s="90">
        <v>1.3000000000000556</v>
      </c>
      <c r="I15" s="88" t="s">
        <v>126</v>
      </c>
      <c r="J15" s="89">
        <v>0.04</v>
      </c>
      <c r="K15" s="91">
        <v>1.0900000000001003E-2</v>
      </c>
      <c r="L15" s="90">
        <v>2506804.302222</v>
      </c>
      <c r="M15" s="98">
        <v>143.41999999999999</v>
      </c>
      <c r="N15" s="90"/>
      <c r="O15" s="90">
        <v>3595.2587856959999</v>
      </c>
      <c r="P15" s="91">
        <v>1.7776927053538965E-4</v>
      </c>
      <c r="Q15" s="91">
        <f t="shared" si="0"/>
        <v>5.2314385338894806E-2</v>
      </c>
      <c r="R15" s="91">
        <f>O15/'סכום נכסי הקרן'!$C$42</f>
        <v>3.7195311652080135E-2</v>
      </c>
    </row>
    <row r="16" spans="2:18">
      <c r="B16" s="102" t="s">
        <v>224</v>
      </c>
      <c r="C16" s="87" t="s">
        <v>225</v>
      </c>
      <c r="D16" s="88" t="s">
        <v>113</v>
      </c>
      <c r="E16" s="87" t="s">
        <v>223</v>
      </c>
      <c r="F16" s="87"/>
      <c r="G16" s="97"/>
      <c r="H16" s="90">
        <v>4.1000000000012395</v>
      </c>
      <c r="I16" s="88" t="s">
        <v>126</v>
      </c>
      <c r="J16" s="89">
        <v>7.4999999999999997E-3</v>
      </c>
      <c r="K16" s="91">
        <v>9.7000000000035478E-3</v>
      </c>
      <c r="L16" s="90">
        <v>2128784.1272700001</v>
      </c>
      <c r="M16" s="98">
        <v>109.89</v>
      </c>
      <c r="N16" s="90"/>
      <c r="O16" s="90">
        <v>2339.3209047610003</v>
      </c>
      <c r="P16" s="91">
        <v>1.0631129999598018E-4</v>
      </c>
      <c r="Q16" s="91">
        <f t="shared" si="0"/>
        <v>3.4039311920993652E-2</v>
      </c>
      <c r="R16" s="91">
        <f>O16/'סכום נכסי הקרן'!$C$42</f>
        <v>2.4201810020740136E-2</v>
      </c>
    </row>
    <row r="17" spans="2:18">
      <c r="B17" s="102" t="s">
        <v>226</v>
      </c>
      <c r="C17" s="87" t="s">
        <v>227</v>
      </c>
      <c r="D17" s="88" t="s">
        <v>113</v>
      </c>
      <c r="E17" s="87" t="s">
        <v>223</v>
      </c>
      <c r="F17" s="87"/>
      <c r="G17" s="97"/>
      <c r="H17" s="90">
        <v>6.0699999999999399</v>
      </c>
      <c r="I17" s="88" t="s">
        <v>126</v>
      </c>
      <c r="J17" s="89">
        <v>5.0000000000000001E-3</v>
      </c>
      <c r="K17" s="91">
        <v>9.3999999999996309E-3</v>
      </c>
      <c r="L17" s="90">
        <v>4590360.0709249992</v>
      </c>
      <c r="M17" s="98">
        <v>106.67</v>
      </c>
      <c r="N17" s="90"/>
      <c r="O17" s="90">
        <v>4896.5371960470002</v>
      </c>
      <c r="P17" s="91">
        <v>2.2704776922661819E-4</v>
      </c>
      <c r="Q17" s="91">
        <f t="shared" si="0"/>
        <v>7.124920595963298E-2</v>
      </c>
      <c r="R17" s="91">
        <f>O17/'סכום נכסי הקרן'!$C$42</f>
        <v>5.0657890816533498E-2</v>
      </c>
    </row>
    <row r="18" spans="2:18">
      <c r="B18" s="102" t="s">
        <v>228</v>
      </c>
      <c r="C18" s="87" t="s">
        <v>229</v>
      </c>
      <c r="D18" s="88" t="s">
        <v>113</v>
      </c>
      <c r="E18" s="87" t="s">
        <v>223</v>
      </c>
      <c r="F18" s="87"/>
      <c r="G18" s="97"/>
      <c r="H18" s="90">
        <v>10.669999999999911</v>
      </c>
      <c r="I18" s="88" t="s">
        <v>126</v>
      </c>
      <c r="J18" s="89">
        <v>0.04</v>
      </c>
      <c r="K18" s="91">
        <v>1.0400000000000173E-2</v>
      </c>
      <c r="L18" s="90">
        <v>5053999.0053120004</v>
      </c>
      <c r="M18" s="98">
        <v>181.01</v>
      </c>
      <c r="N18" s="90"/>
      <c r="O18" s="90">
        <v>9148.2432903460012</v>
      </c>
      <c r="P18" s="91">
        <v>3.1721710322180042E-4</v>
      </c>
      <c r="Q18" s="91">
        <f t="shared" si="0"/>
        <v>0.13311551495797855</v>
      </c>
      <c r="R18" s="91">
        <f>O18/'סכום נכסי הקרן'!$C$42</f>
        <v>9.4644580692568384E-2</v>
      </c>
    </row>
    <row r="19" spans="2:18">
      <c r="B19" s="102" t="s">
        <v>230</v>
      </c>
      <c r="C19" s="87" t="s">
        <v>231</v>
      </c>
      <c r="D19" s="88" t="s">
        <v>113</v>
      </c>
      <c r="E19" s="87" t="s">
        <v>223</v>
      </c>
      <c r="F19" s="87"/>
      <c r="G19" s="97"/>
      <c r="H19" s="90">
        <v>19.810000000000372</v>
      </c>
      <c r="I19" s="88" t="s">
        <v>126</v>
      </c>
      <c r="J19" s="89">
        <v>0.01</v>
      </c>
      <c r="K19" s="91">
        <v>1.0900000000000602E-2</v>
      </c>
      <c r="L19" s="90">
        <v>16207461.988594001</v>
      </c>
      <c r="M19" s="98">
        <v>108.82</v>
      </c>
      <c r="N19" s="90"/>
      <c r="O19" s="90">
        <v>17636.958733165997</v>
      </c>
      <c r="P19" s="91">
        <v>8.9518745590160659E-4</v>
      </c>
      <c r="Q19" s="91">
        <f t="shared" si="0"/>
        <v>0.25663428152764101</v>
      </c>
      <c r="R19" s="91">
        <f>O19/'סכום נכסי הקרן'!$C$42</f>
        <v>0.18246591296431236</v>
      </c>
    </row>
    <row r="20" spans="2:18">
      <c r="B20" s="102" t="s">
        <v>232</v>
      </c>
      <c r="C20" s="87" t="s">
        <v>233</v>
      </c>
      <c r="D20" s="88" t="s">
        <v>113</v>
      </c>
      <c r="E20" s="87" t="s">
        <v>223</v>
      </c>
      <c r="F20" s="87"/>
      <c r="G20" s="97"/>
      <c r="H20" s="90">
        <v>3.3299999999999894</v>
      </c>
      <c r="I20" s="88" t="s">
        <v>126</v>
      </c>
      <c r="J20" s="89">
        <v>1E-3</v>
      </c>
      <c r="K20" s="91">
        <v>1.0100000000000329E-2</v>
      </c>
      <c r="L20" s="90">
        <v>7752393.8003709996</v>
      </c>
      <c r="M20" s="98">
        <v>105.93</v>
      </c>
      <c r="N20" s="90"/>
      <c r="O20" s="90">
        <v>8212.1101344729996</v>
      </c>
      <c r="P20" s="91">
        <v>4.8261745914261186E-4</v>
      </c>
      <c r="Q20" s="91">
        <f t="shared" si="0"/>
        <v>0.11949390005790529</v>
      </c>
      <c r="R20" s="91">
        <f>O20/'סכום נכסי הקרן'!$C$42</f>
        <v>8.4959668825006981E-2</v>
      </c>
    </row>
    <row r="21" spans="2:18">
      <c r="B21" s="102" t="s">
        <v>234</v>
      </c>
      <c r="C21" s="87" t="s">
        <v>235</v>
      </c>
      <c r="D21" s="88" t="s">
        <v>113</v>
      </c>
      <c r="E21" s="87" t="s">
        <v>223</v>
      </c>
      <c r="F21" s="87"/>
      <c r="G21" s="97"/>
      <c r="H21" s="90">
        <v>15.020000000000389</v>
      </c>
      <c r="I21" s="88" t="s">
        <v>126</v>
      </c>
      <c r="J21" s="89">
        <v>2.75E-2</v>
      </c>
      <c r="K21" s="91">
        <v>1.0700000000000128E-2</v>
      </c>
      <c r="L21" s="90">
        <v>4666989.6069520004</v>
      </c>
      <c r="M21" s="98">
        <v>151.12</v>
      </c>
      <c r="N21" s="90"/>
      <c r="O21" s="90">
        <v>7052.7551756129997</v>
      </c>
      <c r="P21" s="91">
        <v>2.5712779770085259E-4</v>
      </c>
      <c r="Q21" s="91">
        <f t="shared" si="0"/>
        <v>0.10262419868796085</v>
      </c>
      <c r="R21" s="91">
        <f>O21/'סכום נכסי הקרן'!$C$42</f>
        <v>7.2965380908446273E-2</v>
      </c>
    </row>
    <row r="22" spans="2:18">
      <c r="B22" s="102" t="s">
        <v>236</v>
      </c>
      <c r="C22" s="87" t="s">
        <v>237</v>
      </c>
      <c r="D22" s="88" t="s">
        <v>113</v>
      </c>
      <c r="E22" s="87" t="s">
        <v>223</v>
      </c>
      <c r="F22" s="87"/>
      <c r="G22" s="97"/>
      <c r="H22" s="90">
        <v>0.49999999999819056</v>
      </c>
      <c r="I22" s="88" t="s">
        <v>126</v>
      </c>
      <c r="J22" s="89">
        <v>1.7500000000000002E-2</v>
      </c>
      <c r="K22" s="91">
        <v>3.6999999999880579E-3</v>
      </c>
      <c r="L22" s="90">
        <v>245296.94339999999</v>
      </c>
      <c r="M22" s="98">
        <v>112.65</v>
      </c>
      <c r="N22" s="90"/>
      <c r="O22" s="90">
        <v>276.32698720899998</v>
      </c>
      <c r="P22" s="91">
        <v>1.5912989014256867E-5</v>
      </c>
      <c r="Q22" s="91">
        <f t="shared" si="0"/>
        <v>4.0208166783156874E-3</v>
      </c>
      <c r="R22" s="91">
        <f>O22/'סכום נכסי הקרן'!$C$42</f>
        <v>2.8587840319064545E-3</v>
      </c>
    </row>
    <row r="23" spans="2:18">
      <c r="B23" s="102" t="s">
        <v>238</v>
      </c>
      <c r="C23" s="87" t="s">
        <v>239</v>
      </c>
      <c r="D23" s="88" t="s">
        <v>113</v>
      </c>
      <c r="E23" s="87" t="s">
        <v>223</v>
      </c>
      <c r="F23" s="87"/>
      <c r="G23" s="97"/>
      <c r="H23" s="90">
        <v>2.5700000000000585</v>
      </c>
      <c r="I23" s="88" t="s">
        <v>126</v>
      </c>
      <c r="J23" s="89">
        <v>7.4999999999999997E-3</v>
      </c>
      <c r="K23" s="91">
        <v>1.0900000000000892E-2</v>
      </c>
      <c r="L23" s="90">
        <v>4848444.9461619994</v>
      </c>
      <c r="M23" s="98">
        <v>108.91</v>
      </c>
      <c r="N23" s="90"/>
      <c r="O23" s="90">
        <v>5280.4417279170002</v>
      </c>
      <c r="P23" s="91">
        <v>2.2126666751967603E-4</v>
      </c>
      <c r="Q23" s="91">
        <f t="shared" si="0"/>
        <v>7.6835376750314252E-2</v>
      </c>
      <c r="R23" s="91">
        <f>O23/'סכום נכסי הקרן'!$C$42</f>
        <v>5.4629635149476205E-2</v>
      </c>
    </row>
    <row r="24" spans="2:18">
      <c r="B24" s="102" t="s">
        <v>240</v>
      </c>
      <c r="C24" s="87" t="s">
        <v>241</v>
      </c>
      <c r="D24" s="88" t="s">
        <v>113</v>
      </c>
      <c r="E24" s="87" t="s">
        <v>223</v>
      </c>
      <c r="F24" s="87"/>
      <c r="G24" s="97"/>
      <c r="H24" s="90">
        <v>8.640000000000045</v>
      </c>
      <c r="I24" s="88" t="s">
        <v>126</v>
      </c>
      <c r="J24" s="89">
        <v>1E-3</v>
      </c>
      <c r="K24" s="91">
        <v>9.9000000000001691E-3</v>
      </c>
      <c r="L24" s="90">
        <v>5262170.3494110005</v>
      </c>
      <c r="M24" s="98">
        <v>101.05</v>
      </c>
      <c r="N24" s="90"/>
      <c r="O24" s="90">
        <v>5317.4232024089997</v>
      </c>
      <c r="P24" s="91">
        <v>3.2348367169812367E-4</v>
      </c>
      <c r="Q24" s="91">
        <f t="shared" si="0"/>
        <v>7.7373491868667391E-2</v>
      </c>
      <c r="R24" s="91">
        <f>O24/'סכום נכסי הקרן'!$C$42</f>
        <v>5.5012232773479254E-2</v>
      </c>
    </row>
    <row r="25" spans="2:18">
      <c r="B25" s="102" t="s">
        <v>242</v>
      </c>
      <c r="C25" s="87" t="s">
        <v>243</v>
      </c>
      <c r="D25" s="88" t="s">
        <v>113</v>
      </c>
      <c r="E25" s="87" t="s">
        <v>223</v>
      </c>
      <c r="F25" s="87"/>
      <c r="G25" s="97"/>
      <c r="H25" s="90">
        <v>26.529999999997422</v>
      </c>
      <c r="I25" s="88" t="s">
        <v>126</v>
      </c>
      <c r="J25" s="89">
        <v>5.0000000000000001E-3</v>
      </c>
      <c r="K25" s="91">
        <v>1.1399999999999678E-2</v>
      </c>
      <c r="L25" s="90">
        <v>5396675.1316640005</v>
      </c>
      <c r="M25" s="98">
        <v>92.07</v>
      </c>
      <c r="N25" s="90"/>
      <c r="O25" s="90">
        <v>4968.7188202940006</v>
      </c>
      <c r="P25" s="91">
        <v>4.7330586570319406E-4</v>
      </c>
      <c r="Q25" s="91">
        <f t="shared" si="0"/>
        <v>7.2299516251695548E-2</v>
      </c>
      <c r="R25" s="91">
        <f>O25/'סכום נכסי הקרן'!$C$42</f>
        <v>5.1404657091078811E-2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98"/>
      <c r="N26" s="87"/>
      <c r="O26" s="87"/>
      <c r="P26" s="87"/>
      <c r="Q26" s="91"/>
      <c r="R26" s="87"/>
    </row>
    <row r="27" spans="2:18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95" t="s">
        <v>105</v>
      </c>
      <c r="C29" s="103"/>
      <c r="D29" s="103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95" t="s">
        <v>193</v>
      </c>
      <c r="C30" s="103"/>
      <c r="D30" s="103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142" t="s">
        <v>201</v>
      </c>
      <c r="C31" s="142"/>
      <c r="D31" s="142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2:18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2:18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2:18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2:18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2:18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2:18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2:18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2:18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2:18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2:18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2:18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2:18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2:18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2:18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2:18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139</v>
      </c>
      <c r="C1" s="46" t="s" vm="1">
        <v>218</v>
      </c>
    </row>
    <row r="2" spans="2:16">
      <c r="B2" s="46" t="s">
        <v>138</v>
      </c>
      <c r="C2" s="46" t="s">
        <v>219</v>
      </c>
    </row>
    <row r="3" spans="2:16">
      <c r="B3" s="46" t="s">
        <v>140</v>
      </c>
      <c r="C3" s="46" t="s">
        <v>220</v>
      </c>
    </row>
    <row r="4" spans="2:16">
      <c r="B4" s="46" t="s">
        <v>141</v>
      </c>
      <c r="C4" s="46">
        <v>2208</v>
      </c>
    </row>
    <row r="6" spans="2:16" ht="26.25" customHeight="1">
      <c r="B6" s="133" t="s">
        <v>179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63">
      <c r="B7" s="21" t="s">
        <v>109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174</v>
      </c>
      <c r="L7" s="29" t="s">
        <v>195</v>
      </c>
      <c r="M7" s="29" t="s">
        <v>175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202</v>
      </c>
      <c r="M8" s="31" t="s">
        <v>198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2237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5">
        <v>0</v>
      </c>
      <c r="N10" s="87"/>
      <c r="O10" s="106">
        <v>0</v>
      </c>
      <c r="P10" s="106">
        <v>0</v>
      </c>
    </row>
    <row r="11" spans="2:16" ht="20.25" customHeight="1">
      <c r="B11" s="107" t="s">
        <v>210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7" t="s">
        <v>105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7" t="s">
        <v>201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139</v>
      </c>
      <c r="C1" s="46" t="s" vm="1">
        <v>218</v>
      </c>
    </row>
    <row r="2" spans="2:20">
      <c r="B2" s="46" t="s">
        <v>138</v>
      </c>
      <c r="C2" s="46" t="s">
        <v>219</v>
      </c>
    </row>
    <row r="3" spans="2:20">
      <c r="B3" s="46" t="s">
        <v>140</v>
      </c>
      <c r="C3" s="46" t="s">
        <v>220</v>
      </c>
    </row>
    <row r="4" spans="2:20">
      <c r="B4" s="46" t="s">
        <v>141</v>
      </c>
      <c r="C4" s="46">
        <v>2208</v>
      </c>
    </row>
    <row r="6" spans="2:20" ht="26.25" customHeight="1">
      <c r="B6" s="139" t="s">
        <v>166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</row>
    <row r="7" spans="2:20" ht="26.25" customHeight="1">
      <c r="B7" s="139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</row>
    <row r="8" spans="2:20" s="3" customFormat="1" ht="63">
      <c r="B8" s="36" t="s">
        <v>108</v>
      </c>
      <c r="C8" s="12" t="s">
        <v>43</v>
      </c>
      <c r="D8" s="12" t="s">
        <v>112</v>
      </c>
      <c r="E8" s="12" t="s">
        <v>182</v>
      </c>
      <c r="F8" s="12" t="s">
        <v>110</v>
      </c>
      <c r="G8" s="12" t="s">
        <v>62</v>
      </c>
      <c r="H8" s="12" t="s">
        <v>14</v>
      </c>
      <c r="I8" s="12" t="s">
        <v>63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195</v>
      </c>
      <c r="P8" s="12" t="s">
        <v>194</v>
      </c>
      <c r="Q8" s="12" t="s">
        <v>59</v>
      </c>
      <c r="R8" s="12" t="s">
        <v>56</v>
      </c>
      <c r="S8" s="12" t="s">
        <v>142</v>
      </c>
      <c r="T8" s="37" t="s">
        <v>144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202</v>
      </c>
      <c r="P9" s="15"/>
      <c r="Q9" s="15" t="s">
        <v>198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145</v>
      </c>
      <c r="T10" s="60" t="s">
        <v>183</v>
      </c>
    </row>
    <row r="11" spans="2:20" s="4" customFormat="1" ht="18" customHeight="1">
      <c r="B11" s="104" t="s">
        <v>2228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5">
        <v>0</v>
      </c>
      <c r="R11" s="87"/>
      <c r="S11" s="106">
        <v>0</v>
      </c>
      <c r="T11" s="106">
        <v>0</v>
      </c>
    </row>
    <row r="12" spans="2:20">
      <c r="B12" s="107" t="s">
        <v>210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7" t="s">
        <v>105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7" t="s">
        <v>193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7" t="s">
        <v>201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43.8554687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" style="1" bestFit="1" customWidth="1"/>
    <col min="13" max="13" width="7.42578125" style="1" bestFit="1" customWidth="1"/>
    <col min="14" max="14" width="10" style="1" bestFit="1" customWidth="1"/>
    <col min="15" max="15" width="12.42578125" style="1" bestFit="1" customWidth="1"/>
    <col min="16" max="16" width="13" style="1" bestFit="1" customWidth="1"/>
    <col min="17" max="17" width="8.85546875" style="1" bestFit="1" customWidth="1"/>
    <col min="18" max="18" width="13" style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139</v>
      </c>
      <c r="C1" s="46" t="s" vm="1">
        <v>218</v>
      </c>
    </row>
    <row r="2" spans="2:21">
      <c r="B2" s="46" t="s">
        <v>138</v>
      </c>
      <c r="C2" s="46" t="s">
        <v>219</v>
      </c>
    </row>
    <row r="3" spans="2:21">
      <c r="B3" s="46" t="s">
        <v>140</v>
      </c>
      <c r="C3" s="46" t="s">
        <v>220</v>
      </c>
    </row>
    <row r="4" spans="2:21">
      <c r="B4" s="46" t="s">
        <v>141</v>
      </c>
      <c r="C4" s="46">
        <v>2208</v>
      </c>
    </row>
    <row r="6" spans="2:21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2:21" ht="26.25" customHeight="1">
      <c r="B7" s="133" t="s">
        <v>84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</row>
    <row r="8" spans="2:21" s="3" customFormat="1" ht="78.75">
      <c r="B8" s="21" t="s">
        <v>108</v>
      </c>
      <c r="C8" s="29" t="s">
        <v>43</v>
      </c>
      <c r="D8" s="29" t="s">
        <v>112</v>
      </c>
      <c r="E8" s="29" t="s">
        <v>182</v>
      </c>
      <c r="F8" s="29" t="s">
        <v>110</v>
      </c>
      <c r="G8" s="29" t="s">
        <v>62</v>
      </c>
      <c r="H8" s="29" t="s">
        <v>14</v>
      </c>
      <c r="I8" s="29" t="s">
        <v>63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195</v>
      </c>
      <c r="P8" s="29" t="s">
        <v>194</v>
      </c>
      <c r="Q8" s="29" t="s">
        <v>209</v>
      </c>
      <c r="R8" s="29" t="s">
        <v>59</v>
      </c>
      <c r="S8" s="12" t="s">
        <v>56</v>
      </c>
      <c r="T8" s="29" t="s">
        <v>142</v>
      </c>
      <c r="U8" s="13" t="s">
        <v>144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202</v>
      </c>
      <c r="P9" s="31"/>
      <c r="Q9" s="15" t="s">
        <v>198</v>
      </c>
      <c r="R9" s="31" t="s">
        <v>198</v>
      </c>
      <c r="S9" s="15" t="s">
        <v>19</v>
      </c>
      <c r="T9" s="31" t="s">
        <v>198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145</v>
      </c>
      <c r="T10" s="18" t="s">
        <v>183</v>
      </c>
      <c r="U10" s="19" t="s">
        <v>204</v>
      </c>
    </row>
    <row r="11" spans="2:21" s="4" customFormat="1" ht="18" customHeight="1">
      <c r="B11" s="74" t="s">
        <v>31</v>
      </c>
      <c r="C11" s="74"/>
      <c r="D11" s="75"/>
      <c r="E11" s="75"/>
      <c r="F11" s="74"/>
      <c r="G11" s="75"/>
      <c r="H11" s="74"/>
      <c r="I11" s="74"/>
      <c r="J11" s="108"/>
      <c r="K11" s="77">
        <v>4.3417568845910202</v>
      </c>
      <c r="L11" s="75"/>
      <c r="M11" s="76"/>
      <c r="N11" s="76">
        <v>3.9126031632659909E-2</v>
      </c>
      <c r="O11" s="77"/>
      <c r="P11" s="109"/>
      <c r="Q11" s="77">
        <v>10.941524660000001</v>
      </c>
      <c r="R11" s="77">
        <f>R12+R280</f>
        <v>11905.753067606003</v>
      </c>
      <c r="S11" s="78"/>
      <c r="T11" s="78">
        <f t="shared" ref="T11:T42" si="0">IFERROR(R11/$R$11,0)</f>
        <v>1</v>
      </c>
      <c r="U11" s="78">
        <f>R11/'סכום נכסי הקרן'!$C$42</f>
        <v>0.12317282905035334</v>
      </c>
    </row>
    <row r="12" spans="2:21">
      <c r="B12" s="79" t="s">
        <v>190</v>
      </c>
      <c r="C12" s="80"/>
      <c r="D12" s="81"/>
      <c r="E12" s="81"/>
      <c r="F12" s="80"/>
      <c r="G12" s="81"/>
      <c r="H12" s="80"/>
      <c r="I12" s="80"/>
      <c r="J12" s="99"/>
      <c r="K12" s="83">
        <v>4.3419597417686848</v>
      </c>
      <c r="L12" s="81"/>
      <c r="M12" s="82"/>
      <c r="N12" s="82">
        <v>3.9148950916034923E-2</v>
      </c>
      <c r="O12" s="83"/>
      <c r="P12" s="100"/>
      <c r="Q12" s="83">
        <v>10.941524660000001</v>
      </c>
      <c r="R12" s="83">
        <f>R13+R181+R270</f>
        <v>11902.583980357003</v>
      </c>
      <c r="S12" s="84"/>
      <c r="T12" s="84">
        <f t="shared" si="0"/>
        <v>0.99973381883271017</v>
      </c>
      <c r="U12" s="84">
        <f>R12/'סכום נכסי הקרן'!$C$42</f>
        <v>0.12314004276293833</v>
      </c>
    </row>
    <row r="13" spans="2:21">
      <c r="B13" s="85" t="s">
        <v>30</v>
      </c>
      <c r="C13" s="80"/>
      <c r="D13" s="81"/>
      <c r="E13" s="81"/>
      <c r="F13" s="80"/>
      <c r="G13" s="81"/>
      <c r="H13" s="80"/>
      <c r="I13" s="80"/>
      <c r="J13" s="99"/>
      <c r="K13" s="83">
        <v>4.3973336242281702</v>
      </c>
      <c r="L13" s="81"/>
      <c r="M13" s="82"/>
      <c r="N13" s="82">
        <v>3.3368899281212623E-2</v>
      </c>
      <c r="O13" s="83"/>
      <c r="P13" s="100"/>
      <c r="Q13" s="83">
        <v>9.9776108899999993</v>
      </c>
      <c r="R13" s="83">
        <f>SUM(R14:R179)</f>
        <v>9835.4366908420034</v>
      </c>
      <c r="S13" s="84"/>
      <c r="T13" s="84">
        <f t="shared" si="0"/>
        <v>0.82610790220426633</v>
      </c>
      <c r="U13" s="84">
        <f>R13/'סכום נכסי הקרן'!$C$42</f>
        <v>0.10175404741535211</v>
      </c>
    </row>
    <row r="14" spans="2:21">
      <c r="B14" s="86" t="s">
        <v>244</v>
      </c>
      <c r="C14" s="110">
        <v>1162577</v>
      </c>
      <c r="D14" s="88" t="s">
        <v>113</v>
      </c>
      <c r="E14" s="88" t="s">
        <v>245</v>
      </c>
      <c r="F14" s="110">
        <v>515666881</v>
      </c>
      <c r="G14" s="88" t="s">
        <v>246</v>
      </c>
      <c r="H14" s="87" t="s">
        <v>247</v>
      </c>
      <c r="I14" s="87" t="s">
        <v>248</v>
      </c>
      <c r="J14" s="97"/>
      <c r="K14" s="90">
        <v>4.26</v>
      </c>
      <c r="L14" s="88" t="s">
        <v>126</v>
      </c>
      <c r="M14" s="89">
        <v>5.0000000000000001E-4</v>
      </c>
      <c r="N14" s="89">
        <v>2.0513595166163145E-2</v>
      </c>
      <c r="O14" s="90">
        <v>3.3100000000000002E-4</v>
      </c>
      <c r="P14" s="98">
        <v>99.48</v>
      </c>
      <c r="Q14" s="90"/>
      <c r="R14" s="90">
        <v>3.3100000000000004E-7</v>
      </c>
      <c r="S14" s="91">
        <v>2.8036171116034551E-13</v>
      </c>
      <c r="T14" s="91">
        <f t="shared" si="0"/>
        <v>2.7801685296212612E-11</v>
      </c>
      <c r="U14" s="91">
        <f>R14/'סכום נכסי הקרן'!$C$42</f>
        <v>3.4244122303021183E-12</v>
      </c>
    </row>
    <row r="15" spans="2:21">
      <c r="B15" s="86" t="s">
        <v>249</v>
      </c>
      <c r="C15" s="110">
        <v>1160290</v>
      </c>
      <c r="D15" s="88" t="s">
        <v>113</v>
      </c>
      <c r="E15" s="88" t="s">
        <v>245</v>
      </c>
      <c r="F15" s="110">
        <v>513141879</v>
      </c>
      <c r="G15" s="88" t="s">
        <v>250</v>
      </c>
      <c r="H15" s="87" t="s">
        <v>251</v>
      </c>
      <c r="I15" s="87" t="s">
        <v>124</v>
      </c>
      <c r="J15" s="97"/>
      <c r="K15" s="90">
        <v>2.4499999999932189</v>
      </c>
      <c r="L15" s="88" t="s">
        <v>126</v>
      </c>
      <c r="M15" s="89">
        <v>1E-3</v>
      </c>
      <c r="N15" s="89">
        <v>1.7100000000013559E-2</v>
      </c>
      <c r="O15" s="90">
        <v>56586.353296000001</v>
      </c>
      <c r="P15" s="98">
        <v>104.24</v>
      </c>
      <c r="Q15" s="90"/>
      <c r="R15" s="90">
        <v>58.985615252000002</v>
      </c>
      <c r="S15" s="91">
        <v>3.7724235530666666E-5</v>
      </c>
      <c r="T15" s="91">
        <f t="shared" si="0"/>
        <v>4.9543791910561415E-3</v>
      </c>
      <c r="U15" s="91">
        <f>R15/'סכום נכסי הקרן'!$C$42</f>
        <v>6.1024490115058592E-4</v>
      </c>
    </row>
    <row r="16" spans="2:21">
      <c r="B16" s="86" t="s">
        <v>252</v>
      </c>
      <c r="C16" s="110">
        <v>7480304</v>
      </c>
      <c r="D16" s="88" t="s">
        <v>113</v>
      </c>
      <c r="E16" s="88" t="s">
        <v>245</v>
      </c>
      <c r="F16" s="110">
        <v>520029935</v>
      </c>
      <c r="G16" s="88" t="s">
        <v>250</v>
      </c>
      <c r="H16" s="87" t="s">
        <v>251</v>
      </c>
      <c r="I16" s="87" t="s">
        <v>124</v>
      </c>
      <c r="J16" s="97"/>
      <c r="K16" s="90">
        <v>4.7300000003189924</v>
      </c>
      <c r="L16" s="88" t="s">
        <v>126</v>
      </c>
      <c r="M16" s="89">
        <v>2E-3</v>
      </c>
      <c r="N16" s="89">
        <v>1.8600000001063304E-2</v>
      </c>
      <c r="O16" s="90">
        <v>5740.9433950000002</v>
      </c>
      <c r="P16" s="98">
        <v>98.29</v>
      </c>
      <c r="Q16" s="90"/>
      <c r="R16" s="90">
        <v>5.6427732400000004</v>
      </c>
      <c r="S16" s="91">
        <v>2.1024832802680877E-6</v>
      </c>
      <c r="T16" s="91">
        <f t="shared" si="0"/>
        <v>4.7395349189235648E-4</v>
      </c>
      <c r="U16" s="91">
        <f>R16/'סכום נכסי הקרן'!$C$42</f>
        <v>5.8378192434675253E-5</v>
      </c>
    </row>
    <row r="17" spans="2:21">
      <c r="B17" s="86" t="s">
        <v>253</v>
      </c>
      <c r="C17" s="110">
        <v>6040372</v>
      </c>
      <c r="D17" s="88" t="s">
        <v>113</v>
      </c>
      <c r="E17" s="88" t="s">
        <v>245</v>
      </c>
      <c r="F17" s="110">
        <v>520018078</v>
      </c>
      <c r="G17" s="88" t="s">
        <v>250</v>
      </c>
      <c r="H17" s="87" t="s">
        <v>251</v>
      </c>
      <c r="I17" s="87" t="s">
        <v>124</v>
      </c>
      <c r="J17" s="97"/>
      <c r="K17" s="90">
        <v>2.2099997689149125</v>
      </c>
      <c r="L17" s="88" t="s">
        <v>126</v>
      </c>
      <c r="M17" s="89">
        <v>8.3000000000000001E-3</v>
      </c>
      <c r="N17" s="89">
        <v>1.8693820224719101E-2</v>
      </c>
      <c r="O17" s="90">
        <v>1.3240000000000001E-3</v>
      </c>
      <c r="P17" s="98">
        <v>107.19</v>
      </c>
      <c r="Q17" s="90"/>
      <c r="R17" s="90">
        <v>1.4239999999999998E-6</v>
      </c>
      <c r="S17" s="91">
        <v>4.3525485420934842E-13</v>
      </c>
      <c r="T17" s="91">
        <f t="shared" si="0"/>
        <v>1.1960604187857024E-10</v>
      </c>
      <c r="U17" s="91">
        <f>R17/'סכום נכסי הקרן'!$C$42</f>
        <v>1.4732214549698536E-11</v>
      </c>
    </row>
    <row r="18" spans="2:21">
      <c r="B18" s="86" t="s">
        <v>255</v>
      </c>
      <c r="C18" s="110">
        <v>2310217</v>
      </c>
      <c r="D18" s="88" t="s">
        <v>113</v>
      </c>
      <c r="E18" s="88" t="s">
        <v>245</v>
      </c>
      <c r="F18" s="110">
        <v>520032046</v>
      </c>
      <c r="G18" s="88" t="s">
        <v>250</v>
      </c>
      <c r="H18" s="87" t="s">
        <v>251</v>
      </c>
      <c r="I18" s="87" t="s">
        <v>124</v>
      </c>
      <c r="J18" s="97"/>
      <c r="K18" s="90">
        <v>1.4900000000005102</v>
      </c>
      <c r="L18" s="88" t="s">
        <v>126</v>
      </c>
      <c r="M18" s="89">
        <v>8.6E-3</v>
      </c>
      <c r="N18" s="89">
        <v>1.6799999999993195E-2</v>
      </c>
      <c r="O18" s="90">
        <v>107660.77723000001</v>
      </c>
      <c r="P18" s="98">
        <v>109.2</v>
      </c>
      <c r="Q18" s="90"/>
      <c r="R18" s="90">
        <v>117.565570506</v>
      </c>
      <c r="S18" s="91">
        <v>4.3041051507765206E-5</v>
      </c>
      <c r="T18" s="91">
        <f t="shared" si="0"/>
        <v>9.8746857790861248E-3</v>
      </c>
      <c r="U18" s="91">
        <f>R18/'סכום נכסי הקרן'!$C$42</f>
        <v>1.2162929833933304E-3</v>
      </c>
    </row>
    <row r="19" spans="2:21">
      <c r="B19" s="86" t="s">
        <v>256</v>
      </c>
      <c r="C19" s="110">
        <v>2310282</v>
      </c>
      <c r="D19" s="88" t="s">
        <v>113</v>
      </c>
      <c r="E19" s="88" t="s">
        <v>245</v>
      </c>
      <c r="F19" s="110">
        <v>520032046</v>
      </c>
      <c r="G19" s="88" t="s">
        <v>250</v>
      </c>
      <c r="H19" s="87" t="s">
        <v>251</v>
      </c>
      <c r="I19" s="87" t="s">
        <v>124</v>
      </c>
      <c r="J19" s="97"/>
      <c r="K19" s="90">
        <v>3.21000000000718</v>
      </c>
      <c r="L19" s="88" t="s">
        <v>126</v>
      </c>
      <c r="M19" s="89">
        <v>3.8E-3</v>
      </c>
      <c r="N19" s="89">
        <v>1.840000000003961E-2</v>
      </c>
      <c r="O19" s="90">
        <v>196436.15572000001</v>
      </c>
      <c r="P19" s="98">
        <v>102.81</v>
      </c>
      <c r="Q19" s="90"/>
      <c r="R19" s="90">
        <v>201.956006755</v>
      </c>
      <c r="S19" s="91">
        <v>6.5478718573333335E-5</v>
      </c>
      <c r="T19" s="91">
        <f t="shared" si="0"/>
        <v>1.6962892276381567E-2</v>
      </c>
      <c r="U19" s="91">
        <f>R19/'סכום נכסי הקרן'!$C$42</f>
        <v>2.0893674305583055E-3</v>
      </c>
    </row>
    <row r="20" spans="2:21">
      <c r="B20" s="86" t="s">
        <v>257</v>
      </c>
      <c r="C20" s="110">
        <v>2310381</v>
      </c>
      <c r="D20" s="88" t="s">
        <v>113</v>
      </c>
      <c r="E20" s="88" t="s">
        <v>245</v>
      </c>
      <c r="F20" s="110">
        <v>520032046</v>
      </c>
      <c r="G20" s="88" t="s">
        <v>250</v>
      </c>
      <c r="H20" s="87" t="s">
        <v>251</v>
      </c>
      <c r="I20" s="87" t="s">
        <v>124</v>
      </c>
      <c r="J20" s="97"/>
      <c r="K20" s="90">
        <v>7.1999999999521522</v>
      </c>
      <c r="L20" s="88" t="s">
        <v>126</v>
      </c>
      <c r="M20" s="89">
        <v>2E-3</v>
      </c>
      <c r="N20" s="89">
        <v>2.0599999999962787E-2</v>
      </c>
      <c r="O20" s="90">
        <v>39305.328111000003</v>
      </c>
      <c r="P20" s="98">
        <v>95.71</v>
      </c>
      <c r="Q20" s="90"/>
      <c r="R20" s="90">
        <v>37.619131269</v>
      </c>
      <c r="S20" s="91">
        <v>4.1010888961114846E-5</v>
      </c>
      <c r="T20" s="91">
        <f t="shared" si="0"/>
        <v>3.1597439536484874E-3</v>
      </c>
      <c r="U20" s="91">
        <f>R20/'סכום נכסי הקרן'!$C$42</f>
        <v>3.8919460184563273E-4</v>
      </c>
    </row>
    <row r="21" spans="2:21">
      <c r="B21" s="86" t="s">
        <v>258</v>
      </c>
      <c r="C21" s="110">
        <v>1158476</v>
      </c>
      <c r="D21" s="88" t="s">
        <v>113</v>
      </c>
      <c r="E21" s="88" t="s">
        <v>245</v>
      </c>
      <c r="F21" s="110">
        <v>520010869</v>
      </c>
      <c r="G21" s="88" t="s">
        <v>122</v>
      </c>
      <c r="H21" s="87" t="s">
        <v>247</v>
      </c>
      <c r="I21" s="87" t="s">
        <v>248</v>
      </c>
      <c r="J21" s="97"/>
      <c r="K21" s="90">
        <v>12.700000000007272</v>
      </c>
      <c r="L21" s="88" t="s">
        <v>126</v>
      </c>
      <c r="M21" s="89">
        <v>2.07E-2</v>
      </c>
      <c r="N21" s="89">
        <v>2.4500000000002794E-2</v>
      </c>
      <c r="O21" s="90">
        <v>173416.86687399997</v>
      </c>
      <c r="P21" s="98">
        <v>103.05</v>
      </c>
      <c r="Q21" s="90"/>
      <c r="R21" s="90">
        <v>178.70608389100002</v>
      </c>
      <c r="S21" s="91">
        <v>6.180754658901057E-5</v>
      </c>
      <c r="T21" s="91">
        <f t="shared" si="0"/>
        <v>1.5010061343976292E-2</v>
      </c>
      <c r="U21" s="91">
        <f>R21/'סכום נכסי הקרן'!$C$42</f>
        <v>1.8488317199569088E-3</v>
      </c>
    </row>
    <row r="22" spans="2:21">
      <c r="B22" s="86" t="s">
        <v>260</v>
      </c>
      <c r="C22" s="110">
        <v>1171297</v>
      </c>
      <c r="D22" s="88" t="s">
        <v>113</v>
      </c>
      <c r="E22" s="88" t="s">
        <v>245</v>
      </c>
      <c r="F22" s="110">
        <v>513686154</v>
      </c>
      <c r="G22" s="88" t="s">
        <v>250</v>
      </c>
      <c r="H22" s="87" t="s">
        <v>247</v>
      </c>
      <c r="I22" s="87" t="s">
        <v>248</v>
      </c>
      <c r="J22" s="97"/>
      <c r="K22" s="90">
        <v>0.33999999993969382</v>
      </c>
      <c r="L22" s="88" t="s">
        <v>126</v>
      </c>
      <c r="M22" s="89">
        <v>3.5499999999999997E-2</v>
      </c>
      <c r="N22" s="89">
        <v>1.0699999999567368E-2</v>
      </c>
      <c r="O22" s="90">
        <v>6286.7716719999999</v>
      </c>
      <c r="P22" s="98">
        <v>121.33</v>
      </c>
      <c r="Q22" s="90"/>
      <c r="R22" s="90">
        <v>7.627739719</v>
      </c>
      <c r="S22" s="91">
        <v>8.820645398088697E-5</v>
      </c>
      <c r="T22" s="91">
        <f t="shared" si="0"/>
        <v>6.4067679513310938E-4</v>
      </c>
      <c r="U22" s="91">
        <f>R22/'סכום נכסי הקרן'!$C$42</f>
        <v>7.8913973363458731E-5</v>
      </c>
    </row>
    <row r="23" spans="2:21">
      <c r="B23" s="86" t="s">
        <v>261</v>
      </c>
      <c r="C23" s="110">
        <v>1171305</v>
      </c>
      <c r="D23" s="88" t="s">
        <v>113</v>
      </c>
      <c r="E23" s="88" t="s">
        <v>245</v>
      </c>
      <c r="F23" s="110">
        <v>513686154</v>
      </c>
      <c r="G23" s="88" t="s">
        <v>250</v>
      </c>
      <c r="H23" s="87" t="s">
        <v>247</v>
      </c>
      <c r="I23" s="87" t="s">
        <v>248</v>
      </c>
      <c r="J23" s="97"/>
      <c r="K23" s="90">
        <v>3.7100030252937959</v>
      </c>
      <c r="L23" s="88" t="s">
        <v>126</v>
      </c>
      <c r="M23" s="89">
        <v>1.4999999999999999E-2</v>
      </c>
      <c r="N23" s="89">
        <v>1.9609432571849671E-2</v>
      </c>
      <c r="O23" s="90">
        <v>1.2650000000000001E-3</v>
      </c>
      <c r="P23" s="98">
        <v>107.4</v>
      </c>
      <c r="Q23" s="90"/>
      <c r="R23" s="90">
        <v>1.3569999999999999E-6</v>
      </c>
      <c r="S23" s="91">
        <v>3.8857641133655736E-12</v>
      </c>
      <c r="T23" s="91">
        <f t="shared" si="0"/>
        <v>1.1397851041377797E-10</v>
      </c>
      <c r="U23" s="91">
        <f>R23/'סכום נכסי הקרן'!$C$42</f>
        <v>1.4039055578610192E-11</v>
      </c>
    </row>
    <row r="24" spans="2:21">
      <c r="B24" s="86" t="s">
        <v>262</v>
      </c>
      <c r="C24" s="110">
        <v>1145564</v>
      </c>
      <c r="D24" s="88" t="s">
        <v>113</v>
      </c>
      <c r="E24" s="88" t="s">
        <v>245</v>
      </c>
      <c r="F24" s="110">
        <v>513569780</v>
      </c>
      <c r="G24" s="88" t="s">
        <v>263</v>
      </c>
      <c r="H24" s="87" t="s">
        <v>251</v>
      </c>
      <c r="I24" s="87" t="s">
        <v>124</v>
      </c>
      <c r="J24" s="97"/>
      <c r="K24" s="90">
        <v>2.6299999999971981</v>
      </c>
      <c r="L24" s="88" t="s">
        <v>126</v>
      </c>
      <c r="M24" s="89">
        <v>8.3000000000000001E-3</v>
      </c>
      <c r="N24" s="89">
        <v>1.8899999999915942E-2</v>
      </c>
      <c r="O24" s="90">
        <v>13317.327777</v>
      </c>
      <c r="P24" s="98">
        <v>107.2</v>
      </c>
      <c r="Q24" s="90"/>
      <c r="R24" s="90">
        <v>14.276176008000002</v>
      </c>
      <c r="S24" s="91">
        <v>9.6622817638334396E-6</v>
      </c>
      <c r="T24" s="91">
        <f t="shared" si="0"/>
        <v>1.1990989504766069E-3</v>
      </c>
      <c r="U24" s="91">
        <f>R24/'סכום נכסי הקרן'!$C$42</f>
        <v>1.4769641004151323E-4</v>
      </c>
    </row>
    <row r="25" spans="2:21">
      <c r="B25" s="86" t="s">
        <v>264</v>
      </c>
      <c r="C25" s="110">
        <v>1145572</v>
      </c>
      <c r="D25" s="88" t="s">
        <v>113</v>
      </c>
      <c r="E25" s="88" t="s">
        <v>245</v>
      </c>
      <c r="F25" s="110">
        <v>513569780</v>
      </c>
      <c r="G25" s="88" t="s">
        <v>263</v>
      </c>
      <c r="H25" s="87" t="s">
        <v>251</v>
      </c>
      <c r="I25" s="87" t="s">
        <v>124</v>
      </c>
      <c r="J25" s="97"/>
      <c r="K25" s="90">
        <v>6.3600000000253951</v>
      </c>
      <c r="L25" s="88" t="s">
        <v>126</v>
      </c>
      <c r="M25" s="89">
        <v>1.6500000000000001E-2</v>
      </c>
      <c r="N25" s="89">
        <v>2.3200000000067375E-2</v>
      </c>
      <c r="O25" s="90">
        <v>72892.928224000003</v>
      </c>
      <c r="P25" s="98">
        <v>105.88</v>
      </c>
      <c r="Q25" s="90"/>
      <c r="R25" s="90">
        <v>77.179032089000003</v>
      </c>
      <c r="S25" s="91">
        <v>3.4454576155309266E-5</v>
      </c>
      <c r="T25" s="91">
        <f t="shared" si="0"/>
        <v>6.4824989776576213E-3</v>
      </c>
      <c r="U25" s="91">
        <f>R25/'סכום נכסי הקרן'!$C$42</f>
        <v>7.9846773839411253E-4</v>
      </c>
    </row>
    <row r="26" spans="2:21">
      <c r="B26" s="86" t="s">
        <v>265</v>
      </c>
      <c r="C26" s="110">
        <v>6620496</v>
      </c>
      <c r="D26" s="88" t="s">
        <v>113</v>
      </c>
      <c r="E26" s="88" t="s">
        <v>245</v>
      </c>
      <c r="F26" s="110">
        <v>520000118</v>
      </c>
      <c r="G26" s="88" t="s">
        <v>250</v>
      </c>
      <c r="H26" s="87" t="s">
        <v>251</v>
      </c>
      <c r="I26" s="87" t="s">
        <v>124</v>
      </c>
      <c r="J26" s="97"/>
      <c r="K26" s="90">
        <v>4.5699999999889673</v>
      </c>
      <c r="L26" s="88" t="s">
        <v>126</v>
      </c>
      <c r="M26" s="89">
        <v>1E-3</v>
      </c>
      <c r="N26" s="89">
        <v>1.8999999999952031E-2</v>
      </c>
      <c r="O26" s="90">
        <v>21285.179797000001</v>
      </c>
      <c r="P26" s="98">
        <v>97.94</v>
      </c>
      <c r="Q26" s="90"/>
      <c r="R26" s="90">
        <v>20.846706239</v>
      </c>
      <c r="S26" s="91">
        <v>7.171838769463704E-6</v>
      </c>
      <c r="T26" s="91">
        <f t="shared" si="0"/>
        <v>1.7509775417500603E-3</v>
      </c>
      <c r="U26" s="91">
        <f>R26/'סכום נכסי הקרן'!$C$42</f>
        <v>2.1567285742098811E-4</v>
      </c>
    </row>
    <row r="27" spans="2:21">
      <c r="B27" s="86" t="s">
        <v>267</v>
      </c>
      <c r="C27" s="110">
        <v>1940535</v>
      </c>
      <c r="D27" s="88" t="s">
        <v>113</v>
      </c>
      <c r="E27" s="88" t="s">
        <v>245</v>
      </c>
      <c r="F27" s="110">
        <v>520032640</v>
      </c>
      <c r="G27" s="88" t="s">
        <v>250</v>
      </c>
      <c r="H27" s="87" t="s">
        <v>251</v>
      </c>
      <c r="I27" s="87" t="s">
        <v>124</v>
      </c>
      <c r="J27" s="97"/>
      <c r="K27" s="90">
        <v>0.36000014612352554</v>
      </c>
      <c r="L27" s="88" t="s">
        <v>126</v>
      </c>
      <c r="M27" s="89">
        <v>0.05</v>
      </c>
      <c r="N27" s="89">
        <v>1.0997963340122199E-2</v>
      </c>
      <c r="O27" s="90">
        <v>2.967E-3</v>
      </c>
      <c r="P27" s="98">
        <v>114.9</v>
      </c>
      <c r="Q27" s="90"/>
      <c r="R27" s="90">
        <v>3.4369999999999999E-6</v>
      </c>
      <c r="S27" s="91">
        <v>2.8242678114017772E-12</v>
      </c>
      <c r="T27" s="91">
        <f t="shared" si="0"/>
        <v>2.8868396484315028E-10</v>
      </c>
      <c r="U27" s="91">
        <f>R27/'סכום נכסי הקרן'!$C$42</f>
        <v>3.5558020651203565E-11</v>
      </c>
    </row>
    <row r="28" spans="2:21">
      <c r="B28" s="86" t="s">
        <v>268</v>
      </c>
      <c r="C28" s="110">
        <v>1940618</v>
      </c>
      <c r="D28" s="88" t="s">
        <v>113</v>
      </c>
      <c r="E28" s="88" t="s">
        <v>245</v>
      </c>
      <c r="F28" s="110">
        <v>520032640</v>
      </c>
      <c r="G28" s="88" t="s">
        <v>250</v>
      </c>
      <c r="H28" s="87" t="s">
        <v>251</v>
      </c>
      <c r="I28" s="87" t="s">
        <v>124</v>
      </c>
      <c r="J28" s="97"/>
      <c r="K28" s="90">
        <v>2.5100000000854106</v>
      </c>
      <c r="L28" s="88" t="s">
        <v>126</v>
      </c>
      <c r="M28" s="89">
        <v>6.0000000000000001E-3</v>
      </c>
      <c r="N28" s="89">
        <v>1.8300000001390017E-2</v>
      </c>
      <c r="O28" s="90">
        <v>5569.6109089999991</v>
      </c>
      <c r="P28" s="98">
        <v>107.21</v>
      </c>
      <c r="Q28" s="90"/>
      <c r="R28" s="90">
        <v>5.9711797989999997</v>
      </c>
      <c r="S28" s="91">
        <v>4.1735969738381883E-6</v>
      </c>
      <c r="T28" s="91">
        <f t="shared" si="0"/>
        <v>5.0153734628066487E-4</v>
      </c>
      <c r="U28" s="91">
        <f>R28/'סכום נכסי הקרן'!$C$42</f>
        <v>6.17757738157962E-5</v>
      </c>
    </row>
    <row r="29" spans="2:21">
      <c r="B29" s="86" t="s">
        <v>269</v>
      </c>
      <c r="C29" s="110">
        <v>1940659</v>
      </c>
      <c r="D29" s="88" t="s">
        <v>113</v>
      </c>
      <c r="E29" s="88" t="s">
        <v>245</v>
      </c>
      <c r="F29" s="110">
        <v>520032640</v>
      </c>
      <c r="G29" s="88" t="s">
        <v>250</v>
      </c>
      <c r="H29" s="87" t="s">
        <v>251</v>
      </c>
      <c r="I29" s="87" t="s">
        <v>124</v>
      </c>
      <c r="J29" s="97"/>
      <c r="K29" s="90">
        <v>4.0000000000881464</v>
      </c>
      <c r="L29" s="88" t="s">
        <v>126</v>
      </c>
      <c r="M29" s="89">
        <v>1.7500000000000002E-2</v>
      </c>
      <c r="N29" s="89">
        <v>1.9000000000440727E-2</v>
      </c>
      <c r="O29" s="90">
        <v>10476.314866000001</v>
      </c>
      <c r="P29" s="98">
        <v>108.29</v>
      </c>
      <c r="Q29" s="90"/>
      <c r="R29" s="90">
        <v>11.344801765</v>
      </c>
      <c r="S29" s="91">
        <v>3.1727798043048988E-6</v>
      </c>
      <c r="T29" s="91">
        <f t="shared" si="0"/>
        <v>9.5288401334878354E-4</v>
      </c>
      <c r="U29" s="91">
        <f>R29/'סכום נכסי הקרן'!$C$42</f>
        <v>1.1736941968102433E-4</v>
      </c>
    </row>
    <row r="30" spans="2:21">
      <c r="B30" s="86" t="s">
        <v>270</v>
      </c>
      <c r="C30" s="110">
        <v>6000210</v>
      </c>
      <c r="D30" s="88" t="s">
        <v>113</v>
      </c>
      <c r="E30" s="88" t="s">
        <v>245</v>
      </c>
      <c r="F30" s="110">
        <v>520000472</v>
      </c>
      <c r="G30" s="88" t="s">
        <v>271</v>
      </c>
      <c r="H30" s="87" t="s">
        <v>272</v>
      </c>
      <c r="I30" s="87" t="s">
        <v>124</v>
      </c>
      <c r="J30" s="97"/>
      <c r="K30" s="90">
        <v>4.5799999999914567</v>
      </c>
      <c r="L30" s="88" t="s">
        <v>126</v>
      </c>
      <c r="M30" s="89">
        <v>3.85E-2</v>
      </c>
      <c r="N30" s="89">
        <v>2.1499999999938558E-2</v>
      </c>
      <c r="O30" s="90">
        <v>141710.645961</v>
      </c>
      <c r="P30" s="98">
        <v>120.6</v>
      </c>
      <c r="Q30" s="90"/>
      <c r="R30" s="90">
        <v>170.90303778700002</v>
      </c>
      <c r="S30" s="91">
        <v>5.4286913039784412E-5</v>
      </c>
      <c r="T30" s="91">
        <f t="shared" si="0"/>
        <v>1.4354660038431742E-2</v>
      </c>
      <c r="U30" s="91">
        <f>R30/'סכום נכסי הקרן'!$C$42</f>
        <v>1.7681040869896914E-3</v>
      </c>
    </row>
    <row r="31" spans="2:21">
      <c r="B31" s="86" t="s">
        <v>273</v>
      </c>
      <c r="C31" s="110">
        <v>6000236</v>
      </c>
      <c r="D31" s="88" t="s">
        <v>113</v>
      </c>
      <c r="E31" s="88" t="s">
        <v>245</v>
      </c>
      <c r="F31" s="110">
        <v>520000472</v>
      </c>
      <c r="G31" s="88" t="s">
        <v>271</v>
      </c>
      <c r="H31" s="87" t="s">
        <v>272</v>
      </c>
      <c r="I31" s="87" t="s">
        <v>124</v>
      </c>
      <c r="J31" s="97"/>
      <c r="K31" s="90">
        <v>2.3200000000073517</v>
      </c>
      <c r="L31" s="88" t="s">
        <v>126</v>
      </c>
      <c r="M31" s="89">
        <v>4.4999999999999998E-2</v>
      </c>
      <c r="N31" s="89">
        <v>1.9300000000023951E-2</v>
      </c>
      <c r="O31" s="90">
        <v>152688.538891</v>
      </c>
      <c r="P31" s="98">
        <v>117.6</v>
      </c>
      <c r="Q31" s="90"/>
      <c r="R31" s="90">
        <v>179.56172584899997</v>
      </c>
      <c r="S31" s="91">
        <v>5.1660684838273015E-5</v>
      </c>
      <c r="T31" s="91">
        <f t="shared" si="0"/>
        <v>1.508192928489034E-2</v>
      </c>
      <c r="U31" s="91">
        <f>R31/'סכום נכסי הקרן'!$C$42</f>
        <v>1.8576838975573155E-3</v>
      </c>
    </row>
    <row r="32" spans="2:21">
      <c r="B32" s="86" t="s">
        <v>274</v>
      </c>
      <c r="C32" s="110">
        <v>6000285</v>
      </c>
      <c r="D32" s="88" t="s">
        <v>113</v>
      </c>
      <c r="E32" s="88" t="s">
        <v>245</v>
      </c>
      <c r="F32" s="110">
        <v>520000472</v>
      </c>
      <c r="G32" s="88" t="s">
        <v>271</v>
      </c>
      <c r="H32" s="87" t="s">
        <v>272</v>
      </c>
      <c r="I32" s="87" t="s">
        <v>124</v>
      </c>
      <c r="J32" s="97"/>
      <c r="K32" s="90">
        <v>7.0900000000061718</v>
      </c>
      <c r="L32" s="88" t="s">
        <v>126</v>
      </c>
      <c r="M32" s="89">
        <v>2.3900000000000001E-2</v>
      </c>
      <c r="N32" s="89">
        <v>2.4200000000042375E-2</v>
      </c>
      <c r="O32" s="90">
        <v>199963.019505</v>
      </c>
      <c r="P32" s="98">
        <v>108.57</v>
      </c>
      <c r="Q32" s="90"/>
      <c r="R32" s="90">
        <v>217.099838874</v>
      </c>
      <c r="S32" s="91">
        <v>5.1415636408025618E-5</v>
      </c>
      <c r="T32" s="91">
        <f t="shared" si="0"/>
        <v>1.8234868272608496E-2</v>
      </c>
      <c r="U32" s="91">
        <f>R32/'סכום נכסי הקרן'!$C$42</f>
        <v>2.2460403124977186E-3</v>
      </c>
    </row>
    <row r="33" spans="2:21">
      <c r="B33" s="86" t="s">
        <v>275</v>
      </c>
      <c r="C33" s="110">
        <v>6000384</v>
      </c>
      <c r="D33" s="88" t="s">
        <v>113</v>
      </c>
      <c r="E33" s="88" t="s">
        <v>245</v>
      </c>
      <c r="F33" s="110">
        <v>520000472</v>
      </c>
      <c r="G33" s="88" t="s">
        <v>271</v>
      </c>
      <c r="H33" s="87" t="s">
        <v>272</v>
      </c>
      <c r="I33" s="87" t="s">
        <v>124</v>
      </c>
      <c r="J33" s="97"/>
      <c r="K33" s="90">
        <v>4.2099999999451123</v>
      </c>
      <c r="L33" s="88" t="s">
        <v>126</v>
      </c>
      <c r="M33" s="89">
        <v>0.01</v>
      </c>
      <c r="N33" s="89">
        <v>1.9099999999859861E-2</v>
      </c>
      <c r="O33" s="90">
        <v>32903.095472000001</v>
      </c>
      <c r="P33" s="98">
        <v>104.1</v>
      </c>
      <c r="Q33" s="90"/>
      <c r="R33" s="90">
        <v>34.252121228000007</v>
      </c>
      <c r="S33" s="91">
        <v>2.737952310189966E-5</v>
      </c>
      <c r="T33" s="91">
        <f t="shared" si="0"/>
        <v>2.876938655917159E-3</v>
      </c>
      <c r="U33" s="91">
        <f>R33/'סכום נכסי הקרן'!$C$42</f>
        <v>3.5436067325363753E-4</v>
      </c>
    </row>
    <row r="34" spans="2:21">
      <c r="B34" s="86" t="s">
        <v>276</v>
      </c>
      <c r="C34" s="110">
        <v>6000392</v>
      </c>
      <c r="D34" s="88" t="s">
        <v>113</v>
      </c>
      <c r="E34" s="88" t="s">
        <v>245</v>
      </c>
      <c r="F34" s="110">
        <v>520000472</v>
      </c>
      <c r="G34" s="88" t="s">
        <v>271</v>
      </c>
      <c r="H34" s="87" t="s">
        <v>272</v>
      </c>
      <c r="I34" s="87" t="s">
        <v>124</v>
      </c>
      <c r="J34" s="97"/>
      <c r="K34" s="90">
        <v>11.989999999987365</v>
      </c>
      <c r="L34" s="88" t="s">
        <v>126</v>
      </c>
      <c r="M34" s="89">
        <v>1.2500000000000001E-2</v>
      </c>
      <c r="N34" s="89">
        <v>2.5699999999948521E-2</v>
      </c>
      <c r="O34" s="90">
        <v>92055.030024000022</v>
      </c>
      <c r="P34" s="98">
        <v>92.85</v>
      </c>
      <c r="Q34" s="90"/>
      <c r="R34" s="90">
        <v>85.473091992000008</v>
      </c>
      <c r="S34" s="91">
        <v>2.1448704521037343E-5</v>
      </c>
      <c r="T34" s="91">
        <f t="shared" si="0"/>
        <v>7.1791420086278384E-3</v>
      </c>
      <c r="U34" s="91">
        <f>R34/'סכום נכסי הקרן'!$C$42</f>
        <v>8.8427523135692701E-4</v>
      </c>
    </row>
    <row r="35" spans="2:21">
      <c r="B35" s="86" t="s">
        <v>277</v>
      </c>
      <c r="C35" s="110">
        <v>1147503</v>
      </c>
      <c r="D35" s="88" t="s">
        <v>113</v>
      </c>
      <c r="E35" s="88" t="s">
        <v>245</v>
      </c>
      <c r="F35" s="110">
        <v>513436394</v>
      </c>
      <c r="G35" s="88" t="s">
        <v>122</v>
      </c>
      <c r="H35" s="87" t="s">
        <v>272</v>
      </c>
      <c r="I35" s="87" t="s">
        <v>124</v>
      </c>
      <c r="J35" s="97"/>
      <c r="K35" s="90">
        <v>6.6200000000541044</v>
      </c>
      <c r="L35" s="88" t="s">
        <v>126</v>
      </c>
      <c r="M35" s="89">
        <v>2.6499999999999999E-2</v>
      </c>
      <c r="N35" s="89">
        <v>2.3100000000270526E-2</v>
      </c>
      <c r="O35" s="90">
        <v>20632.544540999999</v>
      </c>
      <c r="P35" s="98">
        <v>112.87</v>
      </c>
      <c r="Q35" s="90"/>
      <c r="R35" s="90">
        <v>23.287953427000001</v>
      </c>
      <c r="S35" s="91">
        <v>1.3680386468382708E-5</v>
      </c>
      <c r="T35" s="91">
        <f t="shared" si="0"/>
        <v>1.9560252337471602E-3</v>
      </c>
      <c r="U35" s="91">
        <f>R35/'סכום נכסי הקרן'!$C$42</f>
        <v>2.409291617345164E-4</v>
      </c>
    </row>
    <row r="36" spans="2:21">
      <c r="B36" s="86" t="s">
        <v>279</v>
      </c>
      <c r="C36" s="110">
        <v>1134436</v>
      </c>
      <c r="D36" s="88" t="s">
        <v>113</v>
      </c>
      <c r="E36" s="88" t="s">
        <v>245</v>
      </c>
      <c r="F36" s="110">
        <v>510960719</v>
      </c>
      <c r="G36" s="88" t="s">
        <v>263</v>
      </c>
      <c r="H36" s="87" t="s">
        <v>281</v>
      </c>
      <c r="I36" s="87" t="s">
        <v>248</v>
      </c>
      <c r="J36" s="97"/>
      <c r="K36" s="90">
        <v>1.5</v>
      </c>
      <c r="L36" s="88" t="s">
        <v>126</v>
      </c>
      <c r="M36" s="89">
        <v>6.5000000000000006E-3</v>
      </c>
      <c r="N36" s="89">
        <v>1.7400000000157907E-2</v>
      </c>
      <c r="O36" s="90">
        <v>9368.5302119999978</v>
      </c>
      <c r="P36" s="98">
        <v>107.22</v>
      </c>
      <c r="Q36" s="90">
        <v>5.1539168309999992</v>
      </c>
      <c r="R36" s="90">
        <v>15.198854923999999</v>
      </c>
      <c r="S36" s="91">
        <v>4.6543638945534236E-5</v>
      </c>
      <c r="T36" s="91">
        <f t="shared" si="0"/>
        <v>1.2765975270690013E-3</v>
      </c>
      <c r="U36" s="91">
        <f>R36/'סכום נכסי הקרן'!$C$42</f>
        <v>1.5724212896777392E-4</v>
      </c>
    </row>
    <row r="37" spans="2:21">
      <c r="B37" s="86" t="s">
        <v>282</v>
      </c>
      <c r="C37" s="110">
        <v>1138650</v>
      </c>
      <c r="D37" s="88" t="s">
        <v>113</v>
      </c>
      <c r="E37" s="88" t="s">
        <v>245</v>
      </c>
      <c r="F37" s="110">
        <v>510960719</v>
      </c>
      <c r="G37" s="88" t="s">
        <v>263</v>
      </c>
      <c r="H37" s="87" t="s">
        <v>272</v>
      </c>
      <c r="I37" s="87" t="s">
        <v>124</v>
      </c>
      <c r="J37" s="97"/>
      <c r="K37" s="90">
        <v>3.5799999999947998</v>
      </c>
      <c r="L37" s="88" t="s">
        <v>126</v>
      </c>
      <c r="M37" s="89">
        <v>1.34E-2</v>
      </c>
      <c r="N37" s="89">
        <v>2.7699999999969891E-2</v>
      </c>
      <c r="O37" s="90">
        <v>277598.79929</v>
      </c>
      <c r="P37" s="98">
        <v>105.29</v>
      </c>
      <c r="Q37" s="90"/>
      <c r="R37" s="90">
        <v>292.28376894400003</v>
      </c>
      <c r="S37" s="91">
        <v>8.3782398582021926E-5</v>
      </c>
      <c r="T37" s="91">
        <f t="shared" si="0"/>
        <v>2.4549792632543834E-2</v>
      </c>
      <c r="U37" s="91">
        <f>R37/'סכום נכסי הקרן'!$C$42</f>
        <v>3.0238674111499456E-3</v>
      </c>
    </row>
    <row r="38" spans="2:21">
      <c r="B38" s="86" t="s">
        <v>283</v>
      </c>
      <c r="C38" s="110">
        <v>1156603</v>
      </c>
      <c r="D38" s="88" t="s">
        <v>113</v>
      </c>
      <c r="E38" s="88" t="s">
        <v>245</v>
      </c>
      <c r="F38" s="110">
        <v>510960719</v>
      </c>
      <c r="G38" s="88" t="s">
        <v>263</v>
      </c>
      <c r="H38" s="87" t="s">
        <v>272</v>
      </c>
      <c r="I38" s="87" t="s">
        <v>124</v>
      </c>
      <c r="J38" s="97"/>
      <c r="K38" s="90">
        <v>3.4999999999970091</v>
      </c>
      <c r="L38" s="88" t="s">
        <v>126</v>
      </c>
      <c r="M38" s="89">
        <v>1.77E-2</v>
      </c>
      <c r="N38" s="89">
        <v>2.7699999999977864E-2</v>
      </c>
      <c r="O38" s="90">
        <v>158032.85688499999</v>
      </c>
      <c r="P38" s="98">
        <v>105.78</v>
      </c>
      <c r="Q38" s="90"/>
      <c r="R38" s="90">
        <v>167.167155081</v>
      </c>
      <c r="S38" s="91">
        <v>5.2675219166473469E-5</v>
      </c>
      <c r="T38" s="91">
        <f t="shared" si="0"/>
        <v>1.4040872016390123E-2</v>
      </c>
      <c r="U38" s="91">
        <f>R38/'סכום נכסי הקרן'!$C$42</f>
        <v>1.7294539285927107E-3</v>
      </c>
    </row>
    <row r="39" spans="2:21">
      <c r="B39" s="86" t="s">
        <v>284</v>
      </c>
      <c r="C39" s="110">
        <v>1156611</v>
      </c>
      <c r="D39" s="88" t="s">
        <v>113</v>
      </c>
      <c r="E39" s="88" t="s">
        <v>245</v>
      </c>
      <c r="F39" s="110">
        <v>510960719</v>
      </c>
      <c r="G39" s="88" t="s">
        <v>263</v>
      </c>
      <c r="H39" s="87" t="s">
        <v>272</v>
      </c>
      <c r="I39" s="87" t="s">
        <v>124</v>
      </c>
      <c r="J39" s="97"/>
      <c r="K39" s="90">
        <v>6.759999999991301</v>
      </c>
      <c r="L39" s="88" t="s">
        <v>126</v>
      </c>
      <c r="M39" s="89">
        <v>2.4799999999999999E-2</v>
      </c>
      <c r="N39" s="89">
        <v>2.8899999999961668E-2</v>
      </c>
      <c r="O39" s="90">
        <v>254007.60801299999</v>
      </c>
      <c r="P39" s="98">
        <v>106.81</v>
      </c>
      <c r="Q39" s="90"/>
      <c r="R39" s="90">
        <v>271.305530336</v>
      </c>
      <c r="S39" s="91">
        <v>7.7100737295605689E-5</v>
      </c>
      <c r="T39" s="91">
        <f t="shared" si="0"/>
        <v>2.2787767291611891E-2</v>
      </c>
      <c r="U39" s="91">
        <f>R39/'סכום נכסי הקרן'!$C$42</f>
        <v>2.8068337650489447E-3</v>
      </c>
    </row>
    <row r="40" spans="2:21">
      <c r="B40" s="86" t="s">
        <v>285</v>
      </c>
      <c r="C40" s="110">
        <v>1178672</v>
      </c>
      <c r="D40" s="88" t="s">
        <v>113</v>
      </c>
      <c r="E40" s="88" t="s">
        <v>245</v>
      </c>
      <c r="F40" s="110">
        <v>510960719</v>
      </c>
      <c r="G40" s="88" t="s">
        <v>263</v>
      </c>
      <c r="H40" s="87" t="s">
        <v>281</v>
      </c>
      <c r="I40" s="87" t="s">
        <v>248</v>
      </c>
      <c r="J40" s="97"/>
      <c r="K40" s="90">
        <v>8.1700000000356905</v>
      </c>
      <c r="L40" s="88" t="s">
        <v>126</v>
      </c>
      <c r="M40" s="89">
        <v>9.0000000000000011E-3</v>
      </c>
      <c r="N40" s="89">
        <v>2.9700000000079697E-2</v>
      </c>
      <c r="O40" s="90">
        <v>126851.86524899998</v>
      </c>
      <c r="P40" s="98">
        <v>91</v>
      </c>
      <c r="Q40" s="90"/>
      <c r="R40" s="90">
        <v>115.435198164</v>
      </c>
      <c r="S40" s="91">
        <v>6.6638018386779534E-5</v>
      </c>
      <c r="T40" s="91">
        <f t="shared" si="0"/>
        <v>9.6957494001857023E-3</v>
      </c>
      <c r="U40" s="91">
        <f>R40/'סכום נכסי הקרן'!$C$42</f>
        <v>1.1942528833841395E-3</v>
      </c>
    </row>
    <row r="41" spans="2:21">
      <c r="B41" s="86" t="s">
        <v>286</v>
      </c>
      <c r="C41" s="110">
        <v>1178680</v>
      </c>
      <c r="D41" s="88" t="s">
        <v>113</v>
      </c>
      <c r="E41" s="88" t="s">
        <v>245</v>
      </c>
      <c r="F41" s="110">
        <v>510960719</v>
      </c>
      <c r="G41" s="88" t="s">
        <v>263</v>
      </c>
      <c r="H41" s="87" t="s">
        <v>281</v>
      </c>
      <c r="I41" s="87" t="s">
        <v>248</v>
      </c>
      <c r="J41" s="97"/>
      <c r="K41" s="90">
        <v>11.590000000007363</v>
      </c>
      <c r="L41" s="88" t="s">
        <v>126</v>
      </c>
      <c r="M41" s="89">
        <v>1.6899999999999998E-2</v>
      </c>
      <c r="N41" s="89">
        <v>3.1799999999998517E-2</v>
      </c>
      <c r="O41" s="90">
        <v>147689.244366</v>
      </c>
      <c r="P41" s="98">
        <v>91.02</v>
      </c>
      <c r="Q41" s="90"/>
      <c r="R41" s="90">
        <v>134.42674323899999</v>
      </c>
      <c r="S41" s="91">
        <v>5.5150936501226704E-5</v>
      </c>
      <c r="T41" s="91">
        <f t="shared" si="0"/>
        <v>1.1290906377418289E-2</v>
      </c>
      <c r="U41" s="91">
        <f>R41/'סכום נכסי הקרן'!$C$42</f>
        <v>1.3907328810492873E-3</v>
      </c>
    </row>
    <row r="42" spans="2:21">
      <c r="B42" s="86" t="s">
        <v>287</v>
      </c>
      <c r="C42" s="110">
        <v>1940543</v>
      </c>
      <c r="D42" s="88" t="s">
        <v>113</v>
      </c>
      <c r="E42" s="88" t="s">
        <v>245</v>
      </c>
      <c r="F42" s="110">
        <v>520032640</v>
      </c>
      <c r="G42" s="88" t="s">
        <v>250</v>
      </c>
      <c r="H42" s="87" t="s">
        <v>272</v>
      </c>
      <c r="I42" s="87" t="s">
        <v>124</v>
      </c>
      <c r="J42" s="97"/>
      <c r="K42" s="90">
        <v>0.15999999998670281</v>
      </c>
      <c r="L42" s="88" t="s">
        <v>126</v>
      </c>
      <c r="M42" s="89">
        <v>4.2000000000000003E-2</v>
      </c>
      <c r="N42" s="89">
        <v>1.0799999999933512E-2</v>
      </c>
      <c r="O42" s="90">
        <v>5203.972068</v>
      </c>
      <c r="P42" s="98">
        <v>115.61</v>
      </c>
      <c r="Q42" s="90"/>
      <c r="R42" s="90">
        <v>6.0163120880000003</v>
      </c>
      <c r="S42" s="91">
        <v>1.5647341911265841E-5</v>
      </c>
      <c r="T42" s="91">
        <f t="shared" si="0"/>
        <v>5.0532814294373355E-4</v>
      </c>
      <c r="U42" s="91">
        <f>R42/'סכום נכסי הקרן'!$C$42</f>
        <v>6.2242696965141001E-5</v>
      </c>
    </row>
    <row r="43" spans="2:21">
      <c r="B43" s="86" t="s">
        <v>288</v>
      </c>
      <c r="C43" s="110">
        <v>1133149</v>
      </c>
      <c r="D43" s="88" t="s">
        <v>113</v>
      </c>
      <c r="E43" s="88" t="s">
        <v>245</v>
      </c>
      <c r="F43" s="110">
        <v>520026683</v>
      </c>
      <c r="G43" s="88" t="s">
        <v>263</v>
      </c>
      <c r="H43" s="87" t="s">
        <v>290</v>
      </c>
      <c r="I43" s="87" t="s">
        <v>124</v>
      </c>
      <c r="J43" s="97"/>
      <c r="K43" s="90">
        <v>2.4100000000033392</v>
      </c>
      <c r="L43" s="88" t="s">
        <v>126</v>
      </c>
      <c r="M43" s="89">
        <v>3.2000000000000001E-2</v>
      </c>
      <c r="N43" s="89">
        <v>2.6200000000066778E-2</v>
      </c>
      <c r="O43" s="90">
        <v>119437.353197</v>
      </c>
      <c r="P43" s="98">
        <v>112.84</v>
      </c>
      <c r="Q43" s="90"/>
      <c r="R43" s="90">
        <v>134.773117955</v>
      </c>
      <c r="S43" s="91">
        <v>6.8111474675188775E-5</v>
      </c>
      <c r="T43" s="91">
        <f t="shared" ref="T43:T74" si="1">IFERROR(R43/$R$11,0)</f>
        <v>1.1319999431342148E-2</v>
      </c>
      <c r="U43" s="91">
        <f>R43/'סכום נכסי הקרן'!$C$42</f>
        <v>1.3943163548068036E-3</v>
      </c>
    </row>
    <row r="44" spans="2:21">
      <c r="B44" s="86" t="s">
        <v>291</v>
      </c>
      <c r="C44" s="110">
        <v>1158609</v>
      </c>
      <c r="D44" s="88" t="s">
        <v>113</v>
      </c>
      <c r="E44" s="88" t="s">
        <v>245</v>
      </c>
      <c r="F44" s="110">
        <v>520026683</v>
      </c>
      <c r="G44" s="88" t="s">
        <v>263</v>
      </c>
      <c r="H44" s="87" t="s">
        <v>290</v>
      </c>
      <c r="I44" s="87" t="s">
        <v>124</v>
      </c>
      <c r="J44" s="97"/>
      <c r="K44" s="90">
        <v>4.7499999999867724</v>
      </c>
      <c r="L44" s="88" t="s">
        <v>126</v>
      </c>
      <c r="M44" s="89">
        <v>1.1399999999999999E-2</v>
      </c>
      <c r="N44" s="89">
        <v>2.8199999999976719E-2</v>
      </c>
      <c r="O44" s="90">
        <v>94687.830593999999</v>
      </c>
      <c r="P44" s="98">
        <v>99.8</v>
      </c>
      <c r="Q44" s="90"/>
      <c r="R44" s="90">
        <v>94.498453871000009</v>
      </c>
      <c r="S44" s="91">
        <v>4.0071312656079198E-5</v>
      </c>
      <c r="T44" s="91">
        <f t="shared" si="1"/>
        <v>7.9372092915414097E-3</v>
      </c>
      <c r="U44" s="91">
        <f>R44/'סכום נכסי הקרן'!$C$42</f>
        <v>9.7764852320390621E-4</v>
      </c>
    </row>
    <row r="45" spans="2:21">
      <c r="B45" s="86" t="s">
        <v>292</v>
      </c>
      <c r="C45" s="110">
        <v>1172782</v>
      </c>
      <c r="D45" s="88" t="s">
        <v>113</v>
      </c>
      <c r="E45" s="88" t="s">
        <v>245</v>
      </c>
      <c r="F45" s="110">
        <v>520026683</v>
      </c>
      <c r="G45" s="88" t="s">
        <v>263</v>
      </c>
      <c r="H45" s="87" t="s">
        <v>290</v>
      </c>
      <c r="I45" s="87" t="s">
        <v>124</v>
      </c>
      <c r="J45" s="97"/>
      <c r="K45" s="90">
        <v>7</v>
      </c>
      <c r="L45" s="88" t="s">
        <v>126</v>
      </c>
      <c r="M45" s="89">
        <v>9.1999999999999998E-3</v>
      </c>
      <c r="N45" s="89">
        <v>3.119999999996665E-2</v>
      </c>
      <c r="O45" s="90">
        <v>127579.823059</v>
      </c>
      <c r="P45" s="98">
        <v>94.02</v>
      </c>
      <c r="Q45" s="90"/>
      <c r="R45" s="90">
        <v>119.95055107</v>
      </c>
      <c r="S45" s="91">
        <v>6.3741722787072976E-5</v>
      </c>
      <c r="T45" s="91">
        <f t="shared" si="1"/>
        <v>1.0075007468143259E-2</v>
      </c>
      <c r="U45" s="91">
        <f>R45/'סכום נכסי הקרן'!$C$42</f>
        <v>1.240967172554643E-3</v>
      </c>
    </row>
    <row r="46" spans="2:21">
      <c r="B46" s="86" t="s">
        <v>293</v>
      </c>
      <c r="C46" s="110">
        <v>1133487</v>
      </c>
      <c r="D46" s="88" t="s">
        <v>113</v>
      </c>
      <c r="E46" s="88" t="s">
        <v>245</v>
      </c>
      <c r="F46" s="110">
        <v>511659401</v>
      </c>
      <c r="G46" s="88" t="s">
        <v>263</v>
      </c>
      <c r="H46" s="87" t="s">
        <v>295</v>
      </c>
      <c r="I46" s="87" t="s">
        <v>248</v>
      </c>
      <c r="J46" s="97"/>
      <c r="K46" s="90">
        <v>3.1200000000014407</v>
      </c>
      <c r="L46" s="88" t="s">
        <v>126</v>
      </c>
      <c r="M46" s="89">
        <v>2.3399999999999997E-2</v>
      </c>
      <c r="N46" s="89">
        <v>2.75E-2</v>
      </c>
      <c r="O46" s="90">
        <v>77392.238771000004</v>
      </c>
      <c r="P46" s="98">
        <v>107.6</v>
      </c>
      <c r="Q46" s="90"/>
      <c r="R46" s="90">
        <v>83.274051424000007</v>
      </c>
      <c r="S46" s="91">
        <v>2.9892692552459632E-5</v>
      </c>
      <c r="T46" s="91">
        <f t="shared" si="1"/>
        <v>6.9944379789446337E-3</v>
      </c>
      <c r="U46" s="91">
        <f>R46/'סכום נכסי הקרן'!$C$42</f>
        <v>8.6152471348384635E-4</v>
      </c>
    </row>
    <row r="47" spans="2:21">
      <c r="B47" s="86" t="s">
        <v>296</v>
      </c>
      <c r="C47" s="110">
        <v>1160944</v>
      </c>
      <c r="D47" s="88" t="s">
        <v>113</v>
      </c>
      <c r="E47" s="88" t="s">
        <v>245</v>
      </c>
      <c r="F47" s="110">
        <v>511659401</v>
      </c>
      <c r="G47" s="88" t="s">
        <v>263</v>
      </c>
      <c r="H47" s="87" t="s">
        <v>295</v>
      </c>
      <c r="I47" s="87" t="s">
        <v>248</v>
      </c>
      <c r="J47" s="97"/>
      <c r="K47" s="90">
        <v>5.9399999999840016</v>
      </c>
      <c r="L47" s="88" t="s">
        <v>126</v>
      </c>
      <c r="M47" s="89">
        <v>6.5000000000000006E-3</v>
      </c>
      <c r="N47" s="89">
        <v>2.8999999999933843E-2</v>
      </c>
      <c r="O47" s="90">
        <v>175527.97476000001</v>
      </c>
      <c r="P47" s="98">
        <v>94.73</v>
      </c>
      <c r="Q47" s="90"/>
      <c r="R47" s="90">
        <v>166.27765338900002</v>
      </c>
      <c r="S47" s="91">
        <v>7.6683049038188262E-5</v>
      </c>
      <c r="T47" s="91">
        <f t="shared" si="1"/>
        <v>1.396616009460332E-2</v>
      </c>
      <c r="U47" s="91">
        <f>R47/'סכום נכסי הקרן'!$C$42</f>
        <v>1.7202514498224413E-3</v>
      </c>
    </row>
    <row r="48" spans="2:21">
      <c r="B48" s="86" t="s">
        <v>297</v>
      </c>
      <c r="C48" s="110">
        <v>1138924</v>
      </c>
      <c r="D48" s="88" t="s">
        <v>113</v>
      </c>
      <c r="E48" s="88" t="s">
        <v>245</v>
      </c>
      <c r="F48" s="110">
        <v>513623314</v>
      </c>
      <c r="G48" s="88" t="s">
        <v>263</v>
      </c>
      <c r="H48" s="87" t="s">
        <v>290</v>
      </c>
      <c r="I48" s="87" t="s">
        <v>124</v>
      </c>
      <c r="J48" s="97"/>
      <c r="K48" s="90">
        <v>2.5400000000067515</v>
      </c>
      <c r="L48" s="88" t="s">
        <v>126</v>
      </c>
      <c r="M48" s="89">
        <v>1.34E-2</v>
      </c>
      <c r="N48" s="89">
        <v>2.6799999999881849E-2</v>
      </c>
      <c r="O48" s="90">
        <v>22123.422787000003</v>
      </c>
      <c r="P48" s="98">
        <v>107.12</v>
      </c>
      <c r="Q48" s="90"/>
      <c r="R48" s="90">
        <v>23.698609646000001</v>
      </c>
      <c r="S48" s="91">
        <v>3.8529327614343352E-5</v>
      </c>
      <c r="T48" s="91">
        <f t="shared" si="1"/>
        <v>1.9905174843984309E-3</v>
      </c>
      <c r="U48" s="91">
        <f>R48/'סכום נכסי הקרן'!$C$42</f>
        <v>2.4517766982754728E-4</v>
      </c>
    </row>
    <row r="49" spans="2:21">
      <c r="B49" s="86" t="s">
        <v>299</v>
      </c>
      <c r="C49" s="110">
        <v>1151117</v>
      </c>
      <c r="D49" s="88" t="s">
        <v>113</v>
      </c>
      <c r="E49" s="88" t="s">
        <v>245</v>
      </c>
      <c r="F49" s="110">
        <v>513623314</v>
      </c>
      <c r="G49" s="88" t="s">
        <v>263</v>
      </c>
      <c r="H49" s="87" t="s">
        <v>295</v>
      </c>
      <c r="I49" s="87" t="s">
        <v>248</v>
      </c>
      <c r="J49" s="97"/>
      <c r="K49" s="90">
        <v>4.0500000000393452</v>
      </c>
      <c r="L49" s="88" t="s">
        <v>126</v>
      </c>
      <c r="M49" s="89">
        <v>1.8200000000000001E-2</v>
      </c>
      <c r="N49" s="89">
        <v>2.75000000002566E-2</v>
      </c>
      <c r="O49" s="90">
        <v>55247.172584</v>
      </c>
      <c r="P49" s="98">
        <v>105.81</v>
      </c>
      <c r="Q49" s="90"/>
      <c r="R49" s="90">
        <v>58.457030293999999</v>
      </c>
      <c r="S49" s="91">
        <v>1.4600204171247357E-4</v>
      </c>
      <c r="T49" s="91">
        <f t="shared" si="1"/>
        <v>4.9099817510119487E-3</v>
      </c>
      <c r="U49" s="91">
        <f>R49/'סכום נכסי הקרן'!$C$42</f>
        <v>6.0477634285774926E-4</v>
      </c>
    </row>
    <row r="50" spans="2:21">
      <c r="B50" s="86" t="s">
        <v>300</v>
      </c>
      <c r="C50" s="110">
        <v>1159516</v>
      </c>
      <c r="D50" s="88" t="s">
        <v>113</v>
      </c>
      <c r="E50" s="88" t="s">
        <v>245</v>
      </c>
      <c r="F50" s="110">
        <v>513623314</v>
      </c>
      <c r="G50" s="88" t="s">
        <v>263</v>
      </c>
      <c r="H50" s="87" t="s">
        <v>295</v>
      </c>
      <c r="I50" s="87" t="s">
        <v>248</v>
      </c>
      <c r="J50" s="97"/>
      <c r="K50" s="90">
        <v>5.13</v>
      </c>
      <c r="L50" s="88" t="s">
        <v>126</v>
      </c>
      <c r="M50" s="89">
        <v>7.8000000000000005E-3</v>
      </c>
      <c r="N50" s="89">
        <v>2.6882255389718078E-2</v>
      </c>
      <c r="O50" s="90">
        <v>6.0899999999999995E-4</v>
      </c>
      <c r="P50" s="98">
        <v>98.09</v>
      </c>
      <c r="Q50" s="90"/>
      <c r="R50" s="90">
        <v>6.0299999999999999E-7</v>
      </c>
      <c r="S50" s="91">
        <v>1.5472560975609756E-12</v>
      </c>
      <c r="T50" s="91">
        <f t="shared" si="1"/>
        <v>5.0647783183130525E-11</v>
      </c>
      <c r="U50" s="91">
        <f>R50/'סכום נכסי הקרן'!$C$42</f>
        <v>6.2384307397950967E-12</v>
      </c>
    </row>
    <row r="51" spans="2:21">
      <c r="B51" s="86" t="s">
        <v>301</v>
      </c>
      <c r="C51" s="110">
        <v>1161512</v>
      </c>
      <c r="D51" s="88" t="s">
        <v>113</v>
      </c>
      <c r="E51" s="88" t="s">
        <v>245</v>
      </c>
      <c r="F51" s="110">
        <v>513623314</v>
      </c>
      <c r="G51" s="88" t="s">
        <v>263</v>
      </c>
      <c r="H51" s="87" t="s">
        <v>295</v>
      </c>
      <c r="I51" s="87" t="s">
        <v>248</v>
      </c>
      <c r="J51" s="97"/>
      <c r="K51" s="90">
        <v>2.5199999999822711</v>
      </c>
      <c r="L51" s="88" t="s">
        <v>126</v>
      </c>
      <c r="M51" s="89">
        <v>2E-3</v>
      </c>
      <c r="N51" s="89">
        <v>2.3599999999911355E-2</v>
      </c>
      <c r="O51" s="90">
        <v>44109.759874000003</v>
      </c>
      <c r="P51" s="98">
        <v>102.3</v>
      </c>
      <c r="Q51" s="90"/>
      <c r="R51" s="90">
        <v>45.124284840000001</v>
      </c>
      <c r="S51" s="91">
        <v>1.3366593901212122E-4</v>
      </c>
      <c r="T51" s="91">
        <f t="shared" si="1"/>
        <v>3.7901243696022283E-3</v>
      </c>
      <c r="U51" s="91">
        <f>R51/'סכום נכסי הקרן'!$C$42</f>
        <v>4.668403410565935E-4</v>
      </c>
    </row>
    <row r="52" spans="2:21">
      <c r="B52" s="86" t="s">
        <v>302</v>
      </c>
      <c r="C52" s="110">
        <v>7590128</v>
      </c>
      <c r="D52" s="88" t="s">
        <v>113</v>
      </c>
      <c r="E52" s="88" t="s">
        <v>245</v>
      </c>
      <c r="F52" s="110">
        <v>520001736</v>
      </c>
      <c r="G52" s="88" t="s">
        <v>263</v>
      </c>
      <c r="H52" s="87" t="s">
        <v>290</v>
      </c>
      <c r="I52" s="87" t="s">
        <v>124</v>
      </c>
      <c r="J52" s="97"/>
      <c r="K52" s="90">
        <v>1.9300000000019597</v>
      </c>
      <c r="L52" s="88" t="s">
        <v>126</v>
      </c>
      <c r="M52" s="89">
        <v>4.7500000000000001E-2</v>
      </c>
      <c r="N52" s="89">
        <v>2.5399999999960805E-2</v>
      </c>
      <c r="O52" s="90">
        <v>36998.650319</v>
      </c>
      <c r="P52" s="98">
        <v>137.91</v>
      </c>
      <c r="Q52" s="90"/>
      <c r="R52" s="90">
        <v>51.024838530000004</v>
      </c>
      <c r="S52" s="91">
        <v>3.6813052235951243E-5</v>
      </c>
      <c r="T52" s="91">
        <f t="shared" si="1"/>
        <v>4.2857296166197096E-3</v>
      </c>
      <c r="U52" s="91">
        <f>R52/'סכום נכסי הקרן'!$C$42</f>
        <v>5.2788544142393578E-4</v>
      </c>
    </row>
    <row r="53" spans="2:21">
      <c r="B53" s="86" t="s">
        <v>303</v>
      </c>
      <c r="C53" s="110">
        <v>7590219</v>
      </c>
      <c r="D53" s="88" t="s">
        <v>113</v>
      </c>
      <c r="E53" s="88" t="s">
        <v>245</v>
      </c>
      <c r="F53" s="110">
        <v>520001736</v>
      </c>
      <c r="G53" s="88" t="s">
        <v>263</v>
      </c>
      <c r="H53" s="87" t="s">
        <v>290</v>
      </c>
      <c r="I53" s="87" t="s">
        <v>124</v>
      </c>
      <c r="J53" s="97"/>
      <c r="K53" s="90">
        <v>4.1599999999594095</v>
      </c>
      <c r="L53" s="88" t="s">
        <v>126</v>
      </c>
      <c r="M53" s="89">
        <v>5.0000000000000001E-3</v>
      </c>
      <c r="N53" s="89">
        <v>2.9099999999735036E-2</v>
      </c>
      <c r="O53" s="90">
        <v>54069.310964999997</v>
      </c>
      <c r="P53" s="98">
        <v>98.42</v>
      </c>
      <c r="Q53" s="90"/>
      <c r="R53" s="90">
        <v>53.215013751000001</v>
      </c>
      <c r="S53" s="91">
        <v>2.645320821241826E-5</v>
      </c>
      <c r="T53" s="91">
        <f t="shared" si="1"/>
        <v>4.4696890191508413E-3</v>
      </c>
      <c r="U53" s="91">
        <f>R53/'סכום נכסי הקרן'!$C$42</f>
        <v>5.5054424146410818E-4</v>
      </c>
    </row>
    <row r="54" spans="2:21">
      <c r="B54" s="86" t="s">
        <v>304</v>
      </c>
      <c r="C54" s="110">
        <v>7590284</v>
      </c>
      <c r="D54" s="88" t="s">
        <v>113</v>
      </c>
      <c r="E54" s="88" t="s">
        <v>245</v>
      </c>
      <c r="F54" s="110">
        <v>520001736</v>
      </c>
      <c r="G54" s="88" t="s">
        <v>263</v>
      </c>
      <c r="H54" s="87" t="s">
        <v>290</v>
      </c>
      <c r="I54" s="87" t="s">
        <v>124</v>
      </c>
      <c r="J54" s="97"/>
      <c r="K54" s="90">
        <v>6.6000000000269861</v>
      </c>
      <c r="L54" s="88" t="s">
        <v>126</v>
      </c>
      <c r="M54" s="89">
        <v>5.8999999999999999E-3</v>
      </c>
      <c r="N54" s="89">
        <v>3.0900000000127784E-2</v>
      </c>
      <c r="O54" s="90">
        <v>140032.46135500001</v>
      </c>
      <c r="P54" s="98">
        <v>89.97</v>
      </c>
      <c r="Q54" s="90"/>
      <c r="R54" s="90">
        <v>125.987208671</v>
      </c>
      <c r="S54" s="91">
        <v>1.2737229235625048E-4</v>
      </c>
      <c r="T54" s="91">
        <f t="shared" si="1"/>
        <v>1.0582044491901543E-2</v>
      </c>
      <c r="U54" s="91">
        <f>R54/'סכום נכסי הקרן'!$C$42</f>
        <v>1.3034203572042219E-3</v>
      </c>
    </row>
    <row r="55" spans="2:21">
      <c r="B55" s="86" t="s">
        <v>305</v>
      </c>
      <c r="C55" s="110">
        <v>6130207</v>
      </c>
      <c r="D55" s="88" t="s">
        <v>113</v>
      </c>
      <c r="E55" s="88" t="s">
        <v>245</v>
      </c>
      <c r="F55" s="110">
        <v>520017807</v>
      </c>
      <c r="G55" s="88" t="s">
        <v>263</v>
      </c>
      <c r="H55" s="87" t="s">
        <v>290</v>
      </c>
      <c r="I55" s="87" t="s">
        <v>124</v>
      </c>
      <c r="J55" s="97"/>
      <c r="K55" s="90">
        <v>3.2899999999829928</v>
      </c>
      <c r="L55" s="88" t="s">
        <v>126</v>
      </c>
      <c r="M55" s="89">
        <v>1.5800000000000002E-2</v>
      </c>
      <c r="N55" s="89">
        <v>2.3899999999814327E-2</v>
      </c>
      <c r="O55" s="90">
        <v>59409.519681000005</v>
      </c>
      <c r="P55" s="98">
        <v>107.88</v>
      </c>
      <c r="Q55" s="90"/>
      <c r="R55" s="90">
        <v>64.090991521000007</v>
      </c>
      <c r="S55" s="91">
        <v>1.1859777576128212E-4</v>
      </c>
      <c r="T55" s="91">
        <f t="shared" si="1"/>
        <v>5.3831950954352659E-3</v>
      </c>
      <c r="U55" s="91">
        <f>R55/'סכום נכסי הקרן'!$C$42</f>
        <v>6.6306336923474855E-4</v>
      </c>
    </row>
    <row r="56" spans="2:21">
      <c r="B56" s="86" t="s">
        <v>307</v>
      </c>
      <c r="C56" s="110">
        <v>6130280</v>
      </c>
      <c r="D56" s="88" t="s">
        <v>113</v>
      </c>
      <c r="E56" s="88" t="s">
        <v>245</v>
      </c>
      <c r="F56" s="110">
        <v>520017807</v>
      </c>
      <c r="G56" s="88" t="s">
        <v>263</v>
      </c>
      <c r="H56" s="87" t="s">
        <v>290</v>
      </c>
      <c r="I56" s="87" t="s">
        <v>124</v>
      </c>
      <c r="J56" s="97"/>
      <c r="K56" s="90">
        <v>5.9699999999782571</v>
      </c>
      <c r="L56" s="88" t="s">
        <v>126</v>
      </c>
      <c r="M56" s="89">
        <v>8.3999999999999995E-3</v>
      </c>
      <c r="N56" s="89">
        <v>2.6799999999916727E-2</v>
      </c>
      <c r="O56" s="90">
        <v>44397.697379999998</v>
      </c>
      <c r="P56" s="98">
        <v>97.38</v>
      </c>
      <c r="Q56" s="90"/>
      <c r="R56" s="90">
        <v>43.234477202000001</v>
      </c>
      <c r="S56" s="91">
        <v>9.9568731509307019E-5</v>
      </c>
      <c r="T56" s="91">
        <f t="shared" si="1"/>
        <v>3.6313937435537244E-3</v>
      </c>
      <c r="U56" s="91">
        <f>R56/'סכום נכסי הקרן'!$C$42</f>
        <v>4.4728904078926554E-4</v>
      </c>
    </row>
    <row r="57" spans="2:21">
      <c r="B57" s="86" t="s">
        <v>308</v>
      </c>
      <c r="C57" s="110">
        <v>6040380</v>
      </c>
      <c r="D57" s="88" t="s">
        <v>113</v>
      </c>
      <c r="E57" s="88" t="s">
        <v>245</v>
      </c>
      <c r="F57" s="110">
        <v>520018078</v>
      </c>
      <c r="G57" s="88" t="s">
        <v>250</v>
      </c>
      <c r="H57" s="87" t="s">
        <v>295</v>
      </c>
      <c r="I57" s="87" t="s">
        <v>248</v>
      </c>
      <c r="J57" s="97"/>
      <c r="K57" s="90">
        <v>0.33000000000668323</v>
      </c>
      <c r="L57" s="88" t="s">
        <v>126</v>
      </c>
      <c r="M57" s="89">
        <v>1.6399999999999998E-2</v>
      </c>
      <c r="N57" s="89">
        <v>4.4100000000104354E-2</v>
      </c>
      <c r="O57" s="90">
        <v>1.5750329999999999</v>
      </c>
      <c r="P57" s="98">
        <v>5415000</v>
      </c>
      <c r="Q57" s="90"/>
      <c r="R57" s="90">
        <v>85.288042770999994</v>
      </c>
      <c r="S57" s="91">
        <v>1.2830180840664712E-4</v>
      </c>
      <c r="T57" s="91">
        <f t="shared" si="1"/>
        <v>7.1635991681246606E-3</v>
      </c>
      <c r="U57" s="91">
        <f>R57/'סכום נכסי הקרן'!$C$42</f>
        <v>8.8236077572067227E-4</v>
      </c>
    </row>
    <row r="58" spans="2:21">
      <c r="B58" s="86" t="s">
        <v>309</v>
      </c>
      <c r="C58" s="110">
        <v>6040398</v>
      </c>
      <c r="D58" s="88" t="s">
        <v>113</v>
      </c>
      <c r="E58" s="88" t="s">
        <v>245</v>
      </c>
      <c r="F58" s="110">
        <v>520018078</v>
      </c>
      <c r="G58" s="88" t="s">
        <v>250</v>
      </c>
      <c r="H58" s="87" t="s">
        <v>295</v>
      </c>
      <c r="I58" s="87" t="s">
        <v>248</v>
      </c>
      <c r="J58" s="97"/>
      <c r="K58" s="90">
        <v>4.9399999999498165</v>
      </c>
      <c r="L58" s="88" t="s">
        <v>126</v>
      </c>
      <c r="M58" s="89">
        <v>2.7799999999999998E-2</v>
      </c>
      <c r="N58" s="89">
        <v>4.2199999999579546E-2</v>
      </c>
      <c r="O58" s="90">
        <v>0.57645299999999999</v>
      </c>
      <c r="P58" s="98">
        <v>5116000</v>
      </c>
      <c r="Q58" s="90"/>
      <c r="R58" s="90">
        <v>29.491336042</v>
      </c>
      <c r="S58" s="91">
        <v>1.3784146341463415E-4</v>
      </c>
      <c r="T58" s="91">
        <f t="shared" si="1"/>
        <v>2.4770659927629501E-3</v>
      </c>
      <c r="U58" s="91">
        <f>R58/'סכום נכסי הקרן'!$C$42</f>
        <v>3.0510722607303463E-4</v>
      </c>
    </row>
    <row r="59" spans="2:21">
      <c r="B59" s="86" t="s">
        <v>310</v>
      </c>
      <c r="C59" s="110">
        <v>6040430</v>
      </c>
      <c r="D59" s="88" t="s">
        <v>113</v>
      </c>
      <c r="E59" s="88" t="s">
        <v>245</v>
      </c>
      <c r="F59" s="110">
        <v>520018078</v>
      </c>
      <c r="G59" s="88" t="s">
        <v>250</v>
      </c>
      <c r="H59" s="87" t="s">
        <v>295</v>
      </c>
      <c r="I59" s="87" t="s">
        <v>248</v>
      </c>
      <c r="J59" s="97"/>
      <c r="K59" s="90">
        <v>1.8900000000078681</v>
      </c>
      <c r="L59" s="88" t="s">
        <v>126</v>
      </c>
      <c r="M59" s="89">
        <v>2.4199999999999999E-2</v>
      </c>
      <c r="N59" s="89">
        <v>3.7600000000080354E-2</v>
      </c>
      <c r="O59" s="90">
        <v>2.2428330000000001</v>
      </c>
      <c r="P59" s="98">
        <v>5327000</v>
      </c>
      <c r="Q59" s="90"/>
      <c r="R59" s="90">
        <v>119.47573155399999</v>
      </c>
      <c r="S59" s="91">
        <v>7.7814002706172157E-5</v>
      </c>
      <c r="T59" s="91">
        <f t="shared" si="1"/>
        <v>1.0035125949241953E-2</v>
      </c>
      <c r="U59" s="91">
        <f>R59/'סכום נכסי הקרן'!$C$42</f>
        <v>1.2360548530447439E-3</v>
      </c>
    </row>
    <row r="60" spans="2:21">
      <c r="B60" s="86" t="s">
        <v>311</v>
      </c>
      <c r="C60" s="110">
        <v>6040471</v>
      </c>
      <c r="D60" s="88" t="s">
        <v>113</v>
      </c>
      <c r="E60" s="88" t="s">
        <v>245</v>
      </c>
      <c r="F60" s="110">
        <v>520018078</v>
      </c>
      <c r="G60" s="88" t="s">
        <v>250</v>
      </c>
      <c r="H60" s="87" t="s">
        <v>295</v>
      </c>
      <c r="I60" s="87" t="s">
        <v>248</v>
      </c>
      <c r="J60" s="97"/>
      <c r="K60" s="90">
        <v>1.4800000000050322</v>
      </c>
      <c r="L60" s="88" t="s">
        <v>126</v>
      </c>
      <c r="M60" s="89">
        <v>1.95E-2</v>
      </c>
      <c r="N60" s="89">
        <v>3.5500000000164518E-2</v>
      </c>
      <c r="O60" s="90">
        <v>1.9512030000000002</v>
      </c>
      <c r="P60" s="98">
        <v>5296001</v>
      </c>
      <c r="Q60" s="90"/>
      <c r="R60" s="90">
        <v>103.33571372600001</v>
      </c>
      <c r="S60" s="91">
        <v>7.8617309319472999E-5</v>
      </c>
      <c r="T60" s="91">
        <f t="shared" si="1"/>
        <v>8.6794773198482483E-3</v>
      </c>
      <c r="U60" s="91">
        <f>R60/'סכום נכסי הקרן'!$C$42</f>
        <v>1.0690757761640873E-3</v>
      </c>
    </row>
    <row r="61" spans="2:21">
      <c r="B61" s="86" t="s">
        <v>312</v>
      </c>
      <c r="C61" s="110">
        <v>6040620</v>
      </c>
      <c r="D61" s="88" t="s">
        <v>113</v>
      </c>
      <c r="E61" s="88" t="s">
        <v>245</v>
      </c>
      <c r="F61" s="110">
        <v>520018078</v>
      </c>
      <c r="G61" s="88" t="s">
        <v>250</v>
      </c>
      <c r="H61" s="87" t="s">
        <v>290</v>
      </c>
      <c r="I61" s="87" t="s">
        <v>124</v>
      </c>
      <c r="J61" s="97"/>
      <c r="K61" s="90">
        <v>4.8400000000116226</v>
      </c>
      <c r="L61" s="88" t="s">
        <v>126</v>
      </c>
      <c r="M61" s="89">
        <v>1.4999999999999999E-2</v>
      </c>
      <c r="N61" s="89">
        <v>3.7100000000116221E-2</v>
      </c>
      <c r="O61" s="90">
        <v>1.8156000000000001</v>
      </c>
      <c r="P61" s="98">
        <v>4738966</v>
      </c>
      <c r="Q61" s="90"/>
      <c r="R61" s="90">
        <v>86.040664500000005</v>
      </c>
      <c r="S61" s="91">
        <v>6.4662725265332287E-5</v>
      </c>
      <c r="T61" s="91">
        <f t="shared" si="1"/>
        <v>7.2268141302296446E-3</v>
      </c>
      <c r="U61" s="91">
        <f>R61/'סכום נכסי הקרן'!$C$42</f>
        <v>8.9014714144145402E-4</v>
      </c>
    </row>
    <row r="62" spans="2:21">
      <c r="B62" s="86" t="s">
        <v>313</v>
      </c>
      <c r="C62" s="110">
        <v>2260446</v>
      </c>
      <c r="D62" s="88" t="s">
        <v>113</v>
      </c>
      <c r="E62" s="88" t="s">
        <v>245</v>
      </c>
      <c r="F62" s="110">
        <v>520024126</v>
      </c>
      <c r="G62" s="88" t="s">
        <v>263</v>
      </c>
      <c r="H62" s="87" t="s">
        <v>290</v>
      </c>
      <c r="I62" s="87" t="s">
        <v>124</v>
      </c>
      <c r="J62" s="97"/>
      <c r="K62" s="90">
        <v>2.6000000000385968</v>
      </c>
      <c r="L62" s="88" t="s">
        <v>126</v>
      </c>
      <c r="M62" s="89">
        <v>3.7000000000000005E-2</v>
      </c>
      <c r="N62" s="89">
        <v>2.6799999999922806E-2</v>
      </c>
      <c r="O62" s="90">
        <v>4585.2465549999997</v>
      </c>
      <c r="P62" s="98">
        <v>113.01</v>
      </c>
      <c r="Q62" s="90"/>
      <c r="R62" s="90">
        <v>5.1817872779999998</v>
      </c>
      <c r="S62" s="91">
        <v>1.01642039042383E-5</v>
      </c>
      <c r="T62" s="91">
        <f t="shared" si="1"/>
        <v>4.3523389478813946E-4</v>
      </c>
      <c r="U62" s="91">
        <f>R62/'סכום נכסי הקרן'!$C$42</f>
        <v>5.3608990119658976E-5</v>
      </c>
    </row>
    <row r="63" spans="2:21">
      <c r="B63" s="86" t="s">
        <v>315</v>
      </c>
      <c r="C63" s="110">
        <v>2260495</v>
      </c>
      <c r="D63" s="88" t="s">
        <v>113</v>
      </c>
      <c r="E63" s="88" t="s">
        <v>245</v>
      </c>
      <c r="F63" s="110">
        <v>520024126</v>
      </c>
      <c r="G63" s="88" t="s">
        <v>263</v>
      </c>
      <c r="H63" s="87" t="s">
        <v>290</v>
      </c>
      <c r="I63" s="87" t="s">
        <v>124</v>
      </c>
      <c r="J63" s="97"/>
      <c r="K63" s="90">
        <v>4.5300000001935716</v>
      </c>
      <c r="L63" s="88" t="s">
        <v>126</v>
      </c>
      <c r="M63" s="89">
        <v>2.81E-2</v>
      </c>
      <c r="N63" s="89">
        <v>2.8300000001405378E-2</v>
      </c>
      <c r="O63" s="90">
        <v>6791.9333649999999</v>
      </c>
      <c r="P63" s="98">
        <v>111.05</v>
      </c>
      <c r="Q63" s="90"/>
      <c r="R63" s="90">
        <v>7.5424422179999997</v>
      </c>
      <c r="S63" s="91">
        <v>7.1537198707683411E-6</v>
      </c>
      <c r="T63" s="91">
        <f t="shared" si="1"/>
        <v>6.3351240153989067E-4</v>
      </c>
      <c r="U63" s="91">
        <f>R63/'סכום נכסי הקרן'!$C$42</f>
        <v>7.8031514736151759E-5</v>
      </c>
    </row>
    <row r="64" spans="2:21">
      <c r="B64" s="86" t="s">
        <v>316</v>
      </c>
      <c r="C64" s="110">
        <v>2260545</v>
      </c>
      <c r="D64" s="88" t="s">
        <v>113</v>
      </c>
      <c r="E64" s="88" t="s">
        <v>245</v>
      </c>
      <c r="F64" s="110">
        <v>520024126</v>
      </c>
      <c r="G64" s="88" t="s">
        <v>263</v>
      </c>
      <c r="H64" s="87" t="s">
        <v>295</v>
      </c>
      <c r="I64" s="87" t="s">
        <v>248</v>
      </c>
      <c r="J64" s="97"/>
      <c r="K64" s="90">
        <v>3.010000000098537</v>
      </c>
      <c r="L64" s="88" t="s">
        <v>126</v>
      </c>
      <c r="M64" s="89">
        <v>2.4E-2</v>
      </c>
      <c r="N64" s="89">
        <v>2.6300000000948877E-2</v>
      </c>
      <c r="O64" s="90">
        <v>10063.682236000001</v>
      </c>
      <c r="P64" s="98">
        <v>108.91</v>
      </c>
      <c r="Q64" s="90"/>
      <c r="R64" s="90">
        <v>10.960356092</v>
      </c>
      <c r="S64" s="91">
        <v>1.6323239299120259E-5</v>
      </c>
      <c r="T64" s="91">
        <f t="shared" si="1"/>
        <v>9.2059326526951874E-4</v>
      </c>
      <c r="U64" s="91">
        <f>R64/'סכום נכסי הקרן'!$C$42</f>
        <v>1.1339207688794901E-4</v>
      </c>
    </row>
    <row r="65" spans="2:21">
      <c r="B65" s="86" t="s">
        <v>317</v>
      </c>
      <c r="C65" s="110">
        <v>2260552</v>
      </c>
      <c r="D65" s="88" t="s">
        <v>113</v>
      </c>
      <c r="E65" s="88" t="s">
        <v>245</v>
      </c>
      <c r="F65" s="110">
        <v>520024126</v>
      </c>
      <c r="G65" s="88" t="s">
        <v>263</v>
      </c>
      <c r="H65" s="87" t="s">
        <v>290</v>
      </c>
      <c r="I65" s="87" t="s">
        <v>124</v>
      </c>
      <c r="J65" s="97"/>
      <c r="K65" s="90">
        <v>4.1299999999657553</v>
      </c>
      <c r="L65" s="88" t="s">
        <v>126</v>
      </c>
      <c r="M65" s="89">
        <v>2.6000000000000002E-2</v>
      </c>
      <c r="N65" s="89">
        <v>2.8399999999833128E-2</v>
      </c>
      <c r="O65" s="90">
        <v>52662.457324000003</v>
      </c>
      <c r="P65" s="98">
        <v>109.24</v>
      </c>
      <c r="Q65" s="90"/>
      <c r="R65" s="90">
        <v>57.528469169000005</v>
      </c>
      <c r="S65" s="91">
        <v>1.0230479524843015E-4</v>
      </c>
      <c r="T65" s="91">
        <f t="shared" si="1"/>
        <v>4.8319891099982111E-3</v>
      </c>
      <c r="U65" s="91">
        <f>R65/'סכום נכסי הקרן'!$C$42</f>
        <v>5.9516976861897868E-4</v>
      </c>
    </row>
    <row r="66" spans="2:21">
      <c r="B66" s="86" t="s">
        <v>318</v>
      </c>
      <c r="C66" s="110">
        <v>2260636</v>
      </c>
      <c r="D66" s="88" t="s">
        <v>113</v>
      </c>
      <c r="E66" s="88" t="s">
        <v>245</v>
      </c>
      <c r="F66" s="110">
        <v>520024126</v>
      </c>
      <c r="G66" s="88" t="s">
        <v>263</v>
      </c>
      <c r="H66" s="87" t="s">
        <v>290</v>
      </c>
      <c r="I66" s="87" t="s">
        <v>124</v>
      </c>
      <c r="J66" s="97"/>
      <c r="K66" s="90">
        <v>6.9099999999915047</v>
      </c>
      <c r="L66" s="88" t="s">
        <v>126</v>
      </c>
      <c r="M66" s="89">
        <v>3.4999999999999996E-3</v>
      </c>
      <c r="N66" s="89">
        <v>3.009999999996725E-2</v>
      </c>
      <c r="O66" s="90">
        <v>237853.64032800001</v>
      </c>
      <c r="P66" s="98">
        <v>88.59</v>
      </c>
      <c r="Q66" s="90"/>
      <c r="R66" s="90">
        <v>210.71455136899999</v>
      </c>
      <c r="S66" s="91">
        <v>1.086160604678753E-4</v>
      </c>
      <c r="T66" s="91">
        <f t="shared" si="1"/>
        <v>1.7698548774905027E-2</v>
      </c>
      <c r="U66" s="91">
        <f>R66/'סכום נכסי הקרן'!$C$42</f>
        <v>2.1799803226907172E-3</v>
      </c>
    </row>
    <row r="67" spans="2:21">
      <c r="B67" s="86" t="s">
        <v>319</v>
      </c>
      <c r="C67" s="110">
        <v>3230125</v>
      </c>
      <c r="D67" s="88" t="s">
        <v>113</v>
      </c>
      <c r="E67" s="88" t="s">
        <v>245</v>
      </c>
      <c r="F67" s="110">
        <v>520037789</v>
      </c>
      <c r="G67" s="88" t="s">
        <v>263</v>
      </c>
      <c r="H67" s="87" t="s">
        <v>295</v>
      </c>
      <c r="I67" s="87" t="s">
        <v>248</v>
      </c>
      <c r="J67" s="97"/>
      <c r="K67" s="90">
        <v>0.53000000001620384</v>
      </c>
      <c r="L67" s="88" t="s">
        <v>126</v>
      </c>
      <c r="M67" s="89">
        <v>4.9000000000000002E-2</v>
      </c>
      <c r="N67" s="89">
        <v>1.989999999967592E-2</v>
      </c>
      <c r="O67" s="90">
        <v>10582.64927</v>
      </c>
      <c r="P67" s="98">
        <v>113.88</v>
      </c>
      <c r="Q67" s="90">
        <v>0.291216737</v>
      </c>
      <c r="R67" s="90">
        <v>12.342737560000002</v>
      </c>
      <c r="S67" s="91">
        <v>7.9567203150944613E-5</v>
      </c>
      <c r="T67" s="91">
        <f t="shared" si="1"/>
        <v>1.0367036415010972E-3</v>
      </c>
      <c r="U67" s="91">
        <f>R67/'סכום נכסי הקרן'!$C$42</f>
        <v>1.2769372041049342E-4</v>
      </c>
    </row>
    <row r="68" spans="2:21">
      <c r="B68" s="86" t="s">
        <v>321</v>
      </c>
      <c r="C68" s="110">
        <v>3230265</v>
      </c>
      <c r="D68" s="88" t="s">
        <v>113</v>
      </c>
      <c r="E68" s="88" t="s">
        <v>245</v>
      </c>
      <c r="F68" s="110">
        <v>520037789</v>
      </c>
      <c r="G68" s="88" t="s">
        <v>263</v>
      </c>
      <c r="H68" s="87" t="s">
        <v>295</v>
      </c>
      <c r="I68" s="87" t="s">
        <v>248</v>
      </c>
      <c r="J68" s="97"/>
      <c r="K68" s="90">
        <v>3.6900000000049231</v>
      </c>
      <c r="L68" s="88" t="s">
        <v>126</v>
      </c>
      <c r="M68" s="89">
        <v>2.35E-2</v>
      </c>
      <c r="N68" s="89">
        <v>2.6400000000054057E-2</v>
      </c>
      <c r="O68" s="90">
        <v>92696.110956000019</v>
      </c>
      <c r="P68" s="98">
        <v>109.18</v>
      </c>
      <c r="Q68" s="90">
        <v>2.3900366809999998</v>
      </c>
      <c r="R68" s="90">
        <v>103.59565062099999</v>
      </c>
      <c r="S68" s="91">
        <v>1.2770171975682028E-4</v>
      </c>
      <c r="T68" s="91">
        <f t="shared" si="1"/>
        <v>8.7013102012732154E-3</v>
      </c>
      <c r="U68" s="91">
        <f>R68/'סכום נכסי הקרן'!$C$42</f>
        <v>1.0717649939355214E-3</v>
      </c>
    </row>
    <row r="69" spans="2:21">
      <c r="B69" s="86" t="s">
        <v>322</v>
      </c>
      <c r="C69" s="110">
        <v>3230190</v>
      </c>
      <c r="D69" s="88" t="s">
        <v>113</v>
      </c>
      <c r="E69" s="88" t="s">
        <v>245</v>
      </c>
      <c r="F69" s="110">
        <v>520037789</v>
      </c>
      <c r="G69" s="88" t="s">
        <v>263</v>
      </c>
      <c r="H69" s="87" t="s">
        <v>295</v>
      </c>
      <c r="I69" s="87" t="s">
        <v>248</v>
      </c>
      <c r="J69" s="97"/>
      <c r="K69" s="90">
        <v>2.1800000000052462</v>
      </c>
      <c r="L69" s="88" t="s">
        <v>126</v>
      </c>
      <c r="M69" s="89">
        <v>1.7600000000000001E-2</v>
      </c>
      <c r="N69" s="89">
        <v>2.4100000000137713E-2</v>
      </c>
      <c r="O69" s="90">
        <v>83443.255990000005</v>
      </c>
      <c r="P69" s="98">
        <v>109.65</v>
      </c>
      <c r="Q69" s="90"/>
      <c r="R69" s="90">
        <v>91.495527413999994</v>
      </c>
      <c r="S69" s="91">
        <v>6.1741624575613739E-5</v>
      </c>
      <c r="T69" s="91">
        <f t="shared" si="1"/>
        <v>7.6849844688067111E-3</v>
      </c>
      <c r="U69" s="91">
        <f>R69/'סכום נכסי הקרן'!$C$42</f>
        <v>9.4658127823094951E-4</v>
      </c>
    </row>
    <row r="70" spans="2:21">
      <c r="B70" s="86" t="s">
        <v>323</v>
      </c>
      <c r="C70" s="110">
        <v>3230224</v>
      </c>
      <c r="D70" s="88" t="s">
        <v>113</v>
      </c>
      <c r="E70" s="88" t="s">
        <v>245</v>
      </c>
      <c r="F70" s="110">
        <v>520037789</v>
      </c>
      <c r="G70" s="88" t="s">
        <v>263</v>
      </c>
      <c r="H70" s="87" t="s">
        <v>295</v>
      </c>
      <c r="I70" s="87" t="s">
        <v>248</v>
      </c>
      <c r="J70" s="97"/>
      <c r="K70" s="90">
        <v>0.16000029208921304</v>
      </c>
      <c r="L70" s="88" t="s">
        <v>126</v>
      </c>
      <c r="M70" s="89">
        <v>5.8499999999999996E-2</v>
      </c>
      <c r="N70" s="89">
        <v>1.5198019801980196E-2</v>
      </c>
      <c r="O70" s="90">
        <v>1.6620000000000001E-3</v>
      </c>
      <c r="P70" s="98">
        <v>121.19</v>
      </c>
      <c r="Q70" s="90"/>
      <c r="R70" s="90">
        <v>2.0200000000000001E-6</v>
      </c>
      <c r="S70" s="91">
        <v>1.392344104625729E-11</v>
      </c>
      <c r="T70" s="91">
        <f t="shared" si="1"/>
        <v>1.6966587401314041E-10</v>
      </c>
      <c r="U70" s="91">
        <f>R70/'סכום נכסי הקרן'!$C$42</f>
        <v>2.0898225695499333E-11</v>
      </c>
    </row>
    <row r="71" spans="2:21">
      <c r="B71" s="86" t="s">
        <v>324</v>
      </c>
      <c r="C71" s="110">
        <v>3230232</v>
      </c>
      <c r="D71" s="88" t="s">
        <v>113</v>
      </c>
      <c r="E71" s="88" t="s">
        <v>245</v>
      </c>
      <c r="F71" s="110">
        <v>520037789</v>
      </c>
      <c r="G71" s="88" t="s">
        <v>263</v>
      </c>
      <c r="H71" s="87" t="s">
        <v>295</v>
      </c>
      <c r="I71" s="87" t="s">
        <v>248</v>
      </c>
      <c r="J71" s="97"/>
      <c r="K71" s="90">
        <v>2.8499999999977774</v>
      </c>
      <c r="L71" s="88" t="s">
        <v>126</v>
      </c>
      <c r="M71" s="89">
        <v>2.1499999999999998E-2</v>
      </c>
      <c r="N71" s="89">
        <v>2.6099999999959999E-2</v>
      </c>
      <c r="O71" s="90">
        <v>101743.58543200001</v>
      </c>
      <c r="P71" s="98">
        <v>110.57</v>
      </c>
      <c r="Q71" s="90"/>
      <c r="R71" s="90">
        <v>112.49788754500001</v>
      </c>
      <c r="S71" s="91">
        <v>8.2350497313064911E-5</v>
      </c>
      <c r="T71" s="91">
        <f t="shared" si="1"/>
        <v>9.4490358489873316E-3</v>
      </c>
      <c r="U71" s="91">
        <f>R71/'סכום נכסי הקרן'!$C$42</f>
        <v>1.1638644773179769E-3</v>
      </c>
    </row>
    <row r="72" spans="2:21">
      <c r="B72" s="86" t="s">
        <v>325</v>
      </c>
      <c r="C72" s="110">
        <v>3230273</v>
      </c>
      <c r="D72" s="88" t="s">
        <v>113</v>
      </c>
      <c r="E72" s="88" t="s">
        <v>245</v>
      </c>
      <c r="F72" s="110">
        <v>520037789</v>
      </c>
      <c r="G72" s="88" t="s">
        <v>263</v>
      </c>
      <c r="H72" s="87" t="s">
        <v>295</v>
      </c>
      <c r="I72" s="87" t="s">
        <v>248</v>
      </c>
      <c r="J72" s="97"/>
      <c r="K72" s="90">
        <v>4.4000000000135016</v>
      </c>
      <c r="L72" s="88" t="s">
        <v>126</v>
      </c>
      <c r="M72" s="89">
        <v>2.2499999999999999E-2</v>
      </c>
      <c r="N72" s="89">
        <v>2.9300000000081004E-2</v>
      </c>
      <c r="O72" s="90">
        <v>137382.391011</v>
      </c>
      <c r="P72" s="98">
        <v>107.83</v>
      </c>
      <c r="Q72" s="90"/>
      <c r="R72" s="90">
        <v>148.13942856</v>
      </c>
      <c r="S72" s="91">
        <v>1.2987398992753889E-4</v>
      </c>
      <c r="T72" s="91">
        <f t="shared" si="1"/>
        <v>1.244267605071266E-2</v>
      </c>
      <c r="U72" s="91">
        <f>R72/'סכום נכסי הקרן'!$C$42</f>
        <v>1.5325996101233561E-3</v>
      </c>
    </row>
    <row r="73" spans="2:21">
      <c r="B73" s="86" t="s">
        <v>326</v>
      </c>
      <c r="C73" s="110">
        <v>3230372</v>
      </c>
      <c r="D73" s="88" t="s">
        <v>113</v>
      </c>
      <c r="E73" s="88" t="s">
        <v>245</v>
      </c>
      <c r="F73" s="110">
        <v>520037789</v>
      </c>
      <c r="G73" s="88" t="s">
        <v>263</v>
      </c>
      <c r="H73" s="87" t="s">
        <v>295</v>
      </c>
      <c r="I73" s="87" t="s">
        <v>248</v>
      </c>
      <c r="J73" s="97"/>
      <c r="K73" s="90">
        <v>4.8599999999802383</v>
      </c>
      <c r="L73" s="88" t="s">
        <v>126</v>
      </c>
      <c r="M73" s="89">
        <v>6.5000000000000006E-3</v>
      </c>
      <c r="N73" s="89">
        <v>2.599999999995704E-2</v>
      </c>
      <c r="O73" s="90">
        <v>46927.748538</v>
      </c>
      <c r="P73" s="98">
        <v>99.21</v>
      </c>
      <c r="Q73" s="90"/>
      <c r="R73" s="90">
        <v>46.557022022000005</v>
      </c>
      <c r="S73" s="91">
        <v>9.2191441555915718E-5</v>
      </c>
      <c r="T73" s="91">
        <f t="shared" si="1"/>
        <v>3.9104642736691366E-3</v>
      </c>
      <c r="U73" s="91">
        <f>R73/'סכום נכסי הקרן'!$C$42</f>
        <v>4.8166294748816274E-4</v>
      </c>
    </row>
    <row r="74" spans="2:21">
      <c r="B74" s="86" t="s">
        <v>327</v>
      </c>
      <c r="C74" s="110">
        <v>3230398</v>
      </c>
      <c r="D74" s="88" t="s">
        <v>113</v>
      </c>
      <c r="E74" s="88" t="s">
        <v>245</v>
      </c>
      <c r="F74" s="110">
        <v>520037789</v>
      </c>
      <c r="G74" s="88" t="s">
        <v>263</v>
      </c>
      <c r="H74" s="87" t="s">
        <v>295</v>
      </c>
      <c r="I74" s="87" t="s">
        <v>248</v>
      </c>
      <c r="J74" s="97"/>
      <c r="K74" s="90">
        <v>5.5700000034900929</v>
      </c>
      <c r="L74" s="88" t="s">
        <v>126</v>
      </c>
      <c r="M74" s="89">
        <v>1.43E-2</v>
      </c>
      <c r="N74" s="89">
        <v>2.810000001450938E-2</v>
      </c>
      <c r="O74" s="90">
        <v>754.23705900000004</v>
      </c>
      <c r="P74" s="98">
        <v>101.43</v>
      </c>
      <c r="Q74" s="90"/>
      <c r="R74" s="90">
        <v>0.76502266899999982</v>
      </c>
      <c r="S74" s="91">
        <v>1.8549853885882934E-6</v>
      </c>
      <c r="T74" s="91">
        <f t="shared" si="1"/>
        <v>6.4256554344430876E-5</v>
      </c>
      <c r="U74" s="91">
        <f>R74/'סכום נכסי הקרן'!$C$42</f>
        <v>7.914661583631324E-6</v>
      </c>
    </row>
    <row r="75" spans="2:21">
      <c r="B75" s="86" t="s">
        <v>328</v>
      </c>
      <c r="C75" s="110">
        <v>3230422</v>
      </c>
      <c r="D75" s="88" t="s">
        <v>113</v>
      </c>
      <c r="E75" s="88" t="s">
        <v>245</v>
      </c>
      <c r="F75" s="110">
        <v>520037789</v>
      </c>
      <c r="G75" s="88" t="s">
        <v>263</v>
      </c>
      <c r="H75" s="87" t="s">
        <v>295</v>
      </c>
      <c r="I75" s="87" t="s">
        <v>248</v>
      </c>
      <c r="J75" s="97"/>
      <c r="K75" s="90">
        <v>6.3299999999954411</v>
      </c>
      <c r="L75" s="88" t="s">
        <v>126</v>
      </c>
      <c r="M75" s="89">
        <v>2.5000000000000001E-3</v>
      </c>
      <c r="N75" s="89">
        <v>2.8999999999920714E-2</v>
      </c>
      <c r="O75" s="90">
        <v>111356.852925</v>
      </c>
      <c r="P75" s="98">
        <v>90.61</v>
      </c>
      <c r="Q75" s="90"/>
      <c r="R75" s="90">
        <v>100.900441962</v>
      </c>
      <c r="S75" s="91">
        <v>8.3990554938609294E-5</v>
      </c>
      <c r="T75" s="91">
        <f t="shared" ref="T75:T106" si="2">IFERROR(R75/$R$11,0)</f>
        <v>8.4749315216806325E-3</v>
      </c>
      <c r="U75" s="91">
        <f>R75/'סכום נכסי הקרן'!$C$42</f>
        <v>1.0438812915334196E-3</v>
      </c>
    </row>
    <row r="76" spans="2:21">
      <c r="B76" s="86" t="s">
        <v>329</v>
      </c>
      <c r="C76" s="110">
        <v>1194638</v>
      </c>
      <c r="D76" s="88" t="s">
        <v>113</v>
      </c>
      <c r="E76" s="88" t="s">
        <v>245</v>
      </c>
      <c r="F76" s="110">
        <v>520037789</v>
      </c>
      <c r="G76" s="88" t="s">
        <v>263</v>
      </c>
      <c r="H76" s="87" t="s">
        <v>295</v>
      </c>
      <c r="I76" s="87" t="s">
        <v>248</v>
      </c>
      <c r="J76" s="97"/>
      <c r="K76" s="90">
        <v>7.1600000000371971</v>
      </c>
      <c r="L76" s="88" t="s">
        <v>126</v>
      </c>
      <c r="M76" s="89">
        <v>3.61E-2</v>
      </c>
      <c r="N76" s="89">
        <v>3.4000000000091464E-2</v>
      </c>
      <c r="O76" s="90">
        <v>64508.290703999999</v>
      </c>
      <c r="P76" s="98">
        <v>101.69</v>
      </c>
      <c r="Q76" s="90"/>
      <c r="R76" s="90">
        <v>65.598482141000005</v>
      </c>
      <c r="S76" s="91">
        <v>1.4040848329136132E-4</v>
      </c>
      <c r="T76" s="91">
        <f t="shared" si="2"/>
        <v>5.5098137655386868E-3</v>
      </c>
      <c r="U76" s="91">
        <f>R76/'סכום נכסי הקרן'!$C$42</f>
        <v>6.7865934904198029E-4</v>
      </c>
    </row>
    <row r="77" spans="2:21">
      <c r="B77" s="86" t="s">
        <v>330</v>
      </c>
      <c r="C77" s="110">
        <v>1940600</v>
      </c>
      <c r="D77" s="88" t="s">
        <v>113</v>
      </c>
      <c r="E77" s="88" t="s">
        <v>245</v>
      </c>
      <c r="F77" s="110">
        <v>520032640</v>
      </c>
      <c r="G77" s="88" t="s">
        <v>250</v>
      </c>
      <c r="H77" s="87" t="s">
        <v>290</v>
      </c>
      <c r="I77" s="87" t="s">
        <v>124</v>
      </c>
      <c r="J77" s="97"/>
      <c r="K77" s="90">
        <v>8.0000000003172242E-2</v>
      </c>
      <c r="L77" s="88" t="s">
        <v>126</v>
      </c>
      <c r="M77" s="89">
        <v>1.4199999999999999E-2</v>
      </c>
      <c r="N77" s="89">
        <v>4.4099999999885002E-2</v>
      </c>
      <c r="O77" s="90">
        <v>2.2694999999999999</v>
      </c>
      <c r="P77" s="98">
        <v>5556000</v>
      </c>
      <c r="Q77" s="90"/>
      <c r="R77" s="90">
        <v>126.093420545</v>
      </c>
      <c r="S77" s="91">
        <v>1.0708724578870382E-4</v>
      </c>
      <c r="T77" s="91">
        <f t="shared" si="2"/>
        <v>1.0590965546571237E-2</v>
      </c>
      <c r="U77" s="91">
        <f>R77/'סכום נכסי הקרן'!$C$42</f>
        <v>1.3045191887460011E-3</v>
      </c>
    </row>
    <row r="78" spans="2:21">
      <c r="B78" s="86" t="s">
        <v>331</v>
      </c>
      <c r="C78" s="110">
        <v>1940626</v>
      </c>
      <c r="D78" s="88" t="s">
        <v>113</v>
      </c>
      <c r="E78" s="88" t="s">
        <v>245</v>
      </c>
      <c r="F78" s="110">
        <v>520032640</v>
      </c>
      <c r="G78" s="88" t="s">
        <v>250</v>
      </c>
      <c r="H78" s="87" t="s">
        <v>290</v>
      </c>
      <c r="I78" s="87" t="s">
        <v>124</v>
      </c>
      <c r="J78" s="97"/>
      <c r="K78" s="90">
        <v>0.74999999999741118</v>
      </c>
      <c r="L78" s="88" t="s">
        <v>126</v>
      </c>
      <c r="M78" s="89">
        <v>1.5900000000000001E-2</v>
      </c>
      <c r="N78" s="89">
        <v>1.9899999999998964E-2</v>
      </c>
      <c r="O78" s="90">
        <v>1.7707769999999998</v>
      </c>
      <c r="P78" s="98">
        <v>5453667</v>
      </c>
      <c r="Q78" s="90"/>
      <c r="R78" s="90">
        <v>96.572300799000004</v>
      </c>
      <c r="S78" s="91">
        <v>1.18288376753507E-4</v>
      </c>
      <c r="T78" s="91">
        <f t="shared" si="2"/>
        <v>8.1113979309515999E-3</v>
      </c>
      <c r="U78" s="91">
        <f>R78/'סכום נכסי הקרן'!$C$42</f>
        <v>9.9910383070849124E-4</v>
      </c>
    </row>
    <row r="79" spans="2:21">
      <c r="B79" s="86" t="s">
        <v>332</v>
      </c>
      <c r="C79" s="110">
        <v>1940725</v>
      </c>
      <c r="D79" s="88" t="s">
        <v>113</v>
      </c>
      <c r="E79" s="88" t="s">
        <v>245</v>
      </c>
      <c r="F79" s="110">
        <v>520032640</v>
      </c>
      <c r="G79" s="88" t="s">
        <v>250</v>
      </c>
      <c r="H79" s="87" t="s">
        <v>290</v>
      </c>
      <c r="I79" s="87" t="s">
        <v>124</v>
      </c>
      <c r="J79" s="97"/>
      <c r="K79" s="90">
        <v>2.979999999990957</v>
      </c>
      <c r="L79" s="88" t="s">
        <v>126</v>
      </c>
      <c r="M79" s="89">
        <v>2.5899999999999999E-2</v>
      </c>
      <c r="N79" s="89">
        <v>3.8399999999941488E-2</v>
      </c>
      <c r="O79" s="90">
        <v>2.8039670000000001</v>
      </c>
      <c r="P79" s="98">
        <v>5363461</v>
      </c>
      <c r="Q79" s="90"/>
      <c r="R79" s="90">
        <v>150.389684182</v>
      </c>
      <c r="S79" s="91">
        <v>1.3274473322918146E-4</v>
      </c>
      <c r="T79" s="91">
        <f t="shared" si="2"/>
        <v>1.2631681786781776E-2</v>
      </c>
      <c r="U79" s="91">
        <f>R79/'סכום נכסי הקרן'!$C$42</f>
        <v>1.5558799813417334E-3</v>
      </c>
    </row>
    <row r="80" spans="2:21">
      <c r="B80" s="86" t="s">
        <v>333</v>
      </c>
      <c r="C80" s="110">
        <v>1940691</v>
      </c>
      <c r="D80" s="88" t="s">
        <v>113</v>
      </c>
      <c r="E80" s="88" t="s">
        <v>245</v>
      </c>
      <c r="F80" s="110">
        <v>520032640</v>
      </c>
      <c r="G80" s="88" t="s">
        <v>250</v>
      </c>
      <c r="H80" s="87" t="s">
        <v>290</v>
      </c>
      <c r="I80" s="87" t="s">
        <v>124</v>
      </c>
      <c r="J80" s="97"/>
      <c r="K80" s="90">
        <v>1.9899999999962359</v>
      </c>
      <c r="L80" s="88" t="s">
        <v>126</v>
      </c>
      <c r="M80" s="89">
        <v>2.0199999999999999E-2</v>
      </c>
      <c r="N80" s="89">
        <v>3.2599999999849437E-2</v>
      </c>
      <c r="O80" s="90">
        <v>1.468367</v>
      </c>
      <c r="P80" s="98">
        <v>5317749</v>
      </c>
      <c r="Q80" s="90">
        <v>1.6161360279999999</v>
      </c>
      <c r="R80" s="90">
        <v>79.700177670000002</v>
      </c>
      <c r="S80" s="91">
        <v>6.977272511285341E-5</v>
      </c>
      <c r="T80" s="91">
        <f t="shared" si="2"/>
        <v>6.6942575759322406E-3</v>
      </c>
      <c r="U80" s="91">
        <f>R80/'סכום נכסי הקרן'!$C$42</f>
        <v>8.2455064401933467E-4</v>
      </c>
    </row>
    <row r="81" spans="2:21">
      <c r="B81" s="86" t="s">
        <v>334</v>
      </c>
      <c r="C81" s="110">
        <v>6620462</v>
      </c>
      <c r="D81" s="88" t="s">
        <v>113</v>
      </c>
      <c r="E81" s="88" t="s">
        <v>245</v>
      </c>
      <c r="F81" s="110">
        <v>520000118</v>
      </c>
      <c r="G81" s="88" t="s">
        <v>250</v>
      </c>
      <c r="H81" s="87" t="s">
        <v>290</v>
      </c>
      <c r="I81" s="87" t="s">
        <v>124</v>
      </c>
      <c r="J81" s="97"/>
      <c r="K81" s="90">
        <v>3.2099999999785527</v>
      </c>
      <c r="L81" s="88" t="s">
        <v>126</v>
      </c>
      <c r="M81" s="89">
        <v>2.9700000000000001E-2</v>
      </c>
      <c r="N81" s="89">
        <v>3.4899999999700948E-2</v>
      </c>
      <c r="O81" s="90">
        <v>0.60652399999999995</v>
      </c>
      <c r="P81" s="98">
        <v>5458000</v>
      </c>
      <c r="Q81" s="90"/>
      <c r="R81" s="90">
        <v>33.104071650999998</v>
      </c>
      <c r="S81" s="91">
        <v>4.3323142857142855E-5</v>
      </c>
      <c r="T81" s="91">
        <f t="shared" si="2"/>
        <v>2.7805105198319495E-3</v>
      </c>
      <c r="U81" s="91">
        <f>R81/'סכום נכסי הקרן'!$C$42</f>
        <v>3.4248334693196984E-4</v>
      </c>
    </row>
    <row r="82" spans="2:21">
      <c r="B82" s="86" t="s">
        <v>335</v>
      </c>
      <c r="C82" s="110">
        <v>6620553</v>
      </c>
      <c r="D82" s="88" t="s">
        <v>113</v>
      </c>
      <c r="E82" s="88" t="s">
        <v>245</v>
      </c>
      <c r="F82" s="110">
        <v>520000118</v>
      </c>
      <c r="G82" s="88" t="s">
        <v>250</v>
      </c>
      <c r="H82" s="87" t="s">
        <v>290</v>
      </c>
      <c r="I82" s="87" t="s">
        <v>124</v>
      </c>
      <c r="J82" s="97"/>
      <c r="K82" s="90">
        <v>4.869999999962717</v>
      </c>
      <c r="L82" s="88" t="s">
        <v>126</v>
      </c>
      <c r="M82" s="89">
        <v>8.3999999999999995E-3</v>
      </c>
      <c r="N82" s="89">
        <v>3.9399999999552592E-2</v>
      </c>
      <c r="O82" s="90">
        <v>0.73361600000000005</v>
      </c>
      <c r="P82" s="98">
        <v>4570000</v>
      </c>
      <c r="Q82" s="90"/>
      <c r="R82" s="90">
        <v>33.526244874999996</v>
      </c>
      <c r="S82" s="91">
        <v>9.2243933107003656E-5</v>
      </c>
      <c r="T82" s="91">
        <f t="shared" si="2"/>
        <v>2.8159701183640808E-3</v>
      </c>
      <c r="U82" s="91">
        <f>R82/'סכום נכסי הקרן'!$C$42</f>
        <v>3.4685100600016219E-4</v>
      </c>
    </row>
    <row r="83" spans="2:21">
      <c r="B83" s="86" t="s">
        <v>336</v>
      </c>
      <c r="C83" s="110">
        <v>1191329</v>
      </c>
      <c r="D83" s="88" t="s">
        <v>113</v>
      </c>
      <c r="E83" s="88" t="s">
        <v>245</v>
      </c>
      <c r="F83" s="110">
        <v>520000118</v>
      </c>
      <c r="G83" s="88" t="s">
        <v>250</v>
      </c>
      <c r="H83" s="87" t="s">
        <v>290</v>
      </c>
      <c r="I83" s="87" t="s">
        <v>124</v>
      </c>
      <c r="J83" s="97"/>
      <c r="K83" s="90">
        <v>5.2299999999792757</v>
      </c>
      <c r="L83" s="88" t="s">
        <v>126</v>
      </c>
      <c r="M83" s="89">
        <v>3.0899999999999997E-2</v>
      </c>
      <c r="N83" s="89">
        <v>3.3899999999856531E-2</v>
      </c>
      <c r="O83" s="90">
        <v>1.7452460000000003</v>
      </c>
      <c r="P83" s="98">
        <v>5032053</v>
      </c>
      <c r="Q83" s="90"/>
      <c r="R83" s="90">
        <v>87.821676633999999</v>
      </c>
      <c r="S83" s="91">
        <v>9.1855052631578966E-5</v>
      </c>
      <c r="T83" s="91">
        <f t="shared" si="2"/>
        <v>7.3764066947559406E-3</v>
      </c>
      <c r="U83" s="91">
        <f>R83/'סכום נכסי הקרן'!$C$42</f>
        <v>9.0857288081905546E-4</v>
      </c>
    </row>
    <row r="84" spans="2:21">
      <c r="B84" s="86" t="s">
        <v>337</v>
      </c>
      <c r="C84" s="110">
        <v>1157569</v>
      </c>
      <c r="D84" s="88" t="s">
        <v>113</v>
      </c>
      <c r="E84" s="88" t="s">
        <v>245</v>
      </c>
      <c r="F84" s="110">
        <v>513765859</v>
      </c>
      <c r="G84" s="88" t="s">
        <v>263</v>
      </c>
      <c r="H84" s="87" t="s">
        <v>295</v>
      </c>
      <c r="I84" s="87" t="s">
        <v>248</v>
      </c>
      <c r="J84" s="97"/>
      <c r="K84" s="90">
        <v>3.4400000000148538</v>
      </c>
      <c r="L84" s="88" t="s">
        <v>126</v>
      </c>
      <c r="M84" s="89">
        <v>1.4199999999999999E-2</v>
      </c>
      <c r="N84" s="89">
        <v>2.9200000000074267E-2</v>
      </c>
      <c r="O84" s="90">
        <v>77538.212234000006</v>
      </c>
      <c r="P84" s="98">
        <v>104.19</v>
      </c>
      <c r="Q84" s="90"/>
      <c r="R84" s="90">
        <v>80.787057245</v>
      </c>
      <c r="S84" s="91">
        <v>8.0534168089404861E-5</v>
      </c>
      <c r="T84" s="91">
        <f t="shared" si="2"/>
        <v>6.7855478596151146E-3</v>
      </c>
      <c r="U84" s="91">
        <f>R84/'סכום נכסי הקרן'!$C$42</f>
        <v>8.357951265253635E-4</v>
      </c>
    </row>
    <row r="85" spans="2:21">
      <c r="B85" s="86" t="s">
        <v>339</v>
      </c>
      <c r="C85" s="110">
        <v>1129899</v>
      </c>
      <c r="D85" s="88" t="s">
        <v>113</v>
      </c>
      <c r="E85" s="88" t="s">
        <v>245</v>
      </c>
      <c r="F85" s="110">
        <v>513821488</v>
      </c>
      <c r="G85" s="88" t="s">
        <v>263</v>
      </c>
      <c r="H85" s="87" t="s">
        <v>295</v>
      </c>
      <c r="I85" s="87" t="s">
        <v>248</v>
      </c>
      <c r="J85" s="97"/>
      <c r="K85" s="90">
        <v>0.97000000024863431</v>
      </c>
      <c r="L85" s="88" t="s">
        <v>126</v>
      </c>
      <c r="M85" s="89">
        <v>0.04</v>
      </c>
      <c r="N85" s="89">
        <v>1.8500000002213867E-2</v>
      </c>
      <c r="O85" s="90">
        <v>2642.4612050000001</v>
      </c>
      <c r="P85" s="98">
        <v>111.11</v>
      </c>
      <c r="Q85" s="90"/>
      <c r="R85" s="90">
        <v>2.936038591</v>
      </c>
      <c r="S85" s="91">
        <v>1.6229158199845293E-5</v>
      </c>
      <c r="T85" s="91">
        <f t="shared" si="2"/>
        <v>2.4660670974174467E-4</v>
      </c>
      <c r="U85" s="91">
        <f>R85/'סכום נכסי הקרן'!$C$42</f>
        <v>3.0375246101690025E-5</v>
      </c>
    </row>
    <row r="86" spans="2:21">
      <c r="B86" s="86" t="s">
        <v>341</v>
      </c>
      <c r="C86" s="110">
        <v>1136753</v>
      </c>
      <c r="D86" s="88" t="s">
        <v>113</v>
      </c>
      <c r="E86" s="88" t="s">
        <v>245</v>
      </c>
      <c r="F86" s="110">
        <v>513821488</v>
      </c>
      <c r="G86" s="88" t="s">
        <v>263</v>
      </c>
      <c r="H86" s="87" t="s">
        <v>295</v>
      </c>
      <c r="I86" s="87" t="s">
        <v>248</v>
      </c>
      <c r="J86" s="97"/>
      <c r="K86" s="90">
        <v>3.3000000000095873</v>
      </c>
      <c r="L86" s="88" t="s">
        <v>126</v>
      </c>
      <c r="M86" s="89">
        <v>0.04</v>
      </c>
      <c r="N86" s="89">
        <v>2.7000000000078437E-2</v>
      </c>
      <c r="O86" s="90">
        <v>100228.9209</v>
      </c>
      <c r="P86" s="98">
        <v>114.48</v>
      </c>
      <c r="Q86" s="90"/>
      <c r="R86" s="90">
        <v>114.74206708299999</v>
      </c>
      <c r="S86" s="91">
        <v>1.0768771329270381E-4</v>
      </c>
      <c r="T86" s="91">
        <f t="shared" si="2"/>
        <v>9.637531236490882E-3</v>
      </c>
      <c r="U86" s="91">
        <f>R86/'סכום נכסי הקרן'!$C$42</f>
        <v>1.1870819874597318E-3</v>
      </c>
    </row>
    <row r="87" spans="2:21">
      <c r="B87" s="86" t="s">
        <v>342</v>
      </c>
      <c r="C87" s="110">
        <v>1138544</v>
      </c>
      <c r="D87" s="88" t="s">
        <v>113</v>
      </c>
      <c r="E87" s="88" t="s">
        <v>245</v>
      </c>
      <c r="F87" s="110">
        <v>513821488</v>
      </c>
      <c r="G87" s="88" t="s">
        <v>263</v>
      </c>
      <c r="H87" s="87" t="s">
        <v>295</v>
      </c>
      <c r="I87" s="87" t="s">
        <v>248</v>
      </c>
      <c r="J87" s="97"/>
      <c r="K87" s="90">
        <v>4.6599999999381199</v>
      </c>
      <c r="L87" s="88" t="s">
        <v>126</v>
      </c>
      <c r="M87" s="89">
        <v>3.5000000000000003E-2</v>
      </c>
      <c r="N87" s="89">
        <v>2.7899999999809813E-2</v>
      </c>
      <c r="O87" s="90">
        <v>30743.882880000001</v>
      </c>
      <c r="P87" s="98">
        <v>114.59</v>
      </c>
      <c r="Q87" s="90"/>
      <c r="R87" s="90">
        <v>35.229415772999999</v>
      </c>
      <c r="S87" s="91">
        <v>3.4471515771570705E-5</v>
      </c>
      <c r="T87" s="91">
        <f t="shared" si="2"/>
        <v>2.9590245634150292E-3</v>
      </c>
      <c r="U87" s="91">
        <f>R87/'סכום נכסי הקרן'!$C$42</f>
        <v>3.6447142670531583E-4</v>
      </c>
    </row>
    <row r="88" spans="2:21">
      <c r="B88" s="86" t="s">
        <v>343</v>
      </c>
      <c r="C88" s="110">
        <v>1171271</v>
      </c>
      <c r="D88" s="88" t="s">
        <v>113</v>
      </c>
      <c r="E88" s="88" t="s">
        <v>245</v>
      </c>
      <c r="F88" s="110">
        <v>513821488</v>
      </c>
      <c r="G88" s="88" t="s">
        <v>263</v>
      </c>
      <c r="H88" s="87" t="s">
        <v>295</v>
      </c>
      <c r="I88" s="87" t="s">
        <v>248</v>
      </c>
      <c r="J88" s="97"/>
      <c r="K88" s="90">
        <v>6.93999999999662</v>
      </c>
      <c r="L88" s="88" t="s">
        <v>126</v>
      </c>
      <c r="M88" s="89">
        <v>2.5000000000000001E-2</v>
      </c>
      <c r="N88" s="89">
        <v>2.8799999999932401E-2</v>
      </c>
      <c r="O88" s="90">
        <v>55636.944965000002</v>
      </c>
      <c r="P88" s="98">
        <v>106.35</v>
      </c>
      <c r="Q88" s="90"/>
      <c r="R88" s="90">
        <v>59.169887379999999</v>
      </c>
      <c r="S88" s="91">
        <v>8.9633208993238365E-5</v>
      </c>
      <c r="T88" s="91">
        <f t="shared" si="2"/>
        <v>4.9698567611815769E-3</v>
      </c>
      <c r="U88" s="91">
        <f>R88/'סכום נכסי הקרן'!$C$42</f>
        <v>6.121513172497612E-4</v>
      </c>
    </row>
    <row r="89" spans="2:21">
      <c r="B89" s="86" t="s">
        <v>344</v>
      </c>
      <c r="C89" s="110">
        <v>7770217</v>
      </c>
      <c r="D89" s="88" t="s">
        <v>113</v>
      </c>
      <c r="E89" s="88" t="s">
        <v>245</v>
      </c>
      <c r="F89" s="110">
        <v>520022732</v>
      </c>
      <c r="G89" s="88" t="s">
        <v>346</v>
      </c>
      <c r="H89" s="87" t="s">
        <v>295</v>
      </c>
      <c r="I89" s="87" t="s">
        <v>248</v>
      </c>
      <c r="J89" s="97"/>
      <c r="K89" s="90">
        <v>2.85</v>
      </c>
      <c r="L89" s="88" t="s">
        <v>126</v>
      </c>
      <c r="M89" s="89">
        <v>4.2999999999999997E-2</v>
      </c>
      <c r="N89" s="89">
        <v>2.3966480446927379E-2</v>
      </c>
      <c r="O89" s="90">
        <v>1.5899999999999996E-4</v>
      </c>
      <c r="P89" s="98">
        <v>117.08</v>
      </c>
      <c r="Q89" s="90"/>
      <c r="R89" s="90">
        <v>1.7899999999999997E-7</v>
      </c>
      <c r="S89" s="91">
        <v>2.5985077962751577E-13</v>
      </c>
      <c r="T89" s="91">
        <f t="shared" si="2"/>
        <v>1.5034748241758478E-11</v>
      </c>
      <c r="U89" s="91">
        <f>R89/'סכום נכסי הקרן'!$C$42</f>
        <v>1.8518724749972176E-12</v>
      </c>
    </row>
    <row r="90" spans="2:21">
      <c r="B90" s="86" t="s">
        <v>347</v>
      </c>
      <c r="C90" s="110">
        <v>1410281</v>
      </c>
      <c r="D90" s="88" t="s">
        <v>113</v>
      </c>
      <c r="E90" s="88" t="s">
        <v>245</v>
      </c>
      <c r="F90" s="110">
        <v>520034372</v>
      </c>
      <c r="G90" s="88" t="s">
        <v>122</v>
      </c>
      <c r="H90" s="87" t="s">
        <v>295</v>
      </c>
      <c r="I90" s="87" t="s">
        <v>248</v>
      </c>
      <c r="J90" s="97"/>
      <c r="K90" s="90">
        <v>3.0000000067418368E-2</v>
      </c>
      <c r="L90" s="88" t="s">
        <v>126</v>
      </c>
      <c r="M90" s="89">
        <v>2.1499999999999998E-2</v>
      </c>
      <c r="N90" s="89">
        <v>5.8299999996821707E-2</v>
      </c>
      <c r="O90" s="90">
        <v>4718.6544960000001</v>
      </c>
      <c r="P90" s="98">
        <v>110.02</v>
      </c>
      <c r="Q90" s="90"/>
      <c r="R90" s="90">
        <v>5.1914635550000003</v>
      </c>
      <c r="S90" s="91">
        <v>8.0927886275697301E-5</v>
      </c>
      <c r="T90" s="91">
        <f t="shared" si="2"/>
        <v>4.3604663438932676E-4</v>
      </c>
      <c r="U90" s="91">
        <f>R90/'סכום נכסי הקרן'!$C$42</f>
        <v>5.3709097555618467E-5</v>
      </c>
    </row>
    <row r="91" spans="2:21">
      <c r="B91" s="86" t="s">
        <v>348</v>
      </c>
      <c r="C91" s="110">
        <v>1410307</v>
      </c>
      <c r="D91" s="88" t="s">
        <v>113</v>
      </c>
      <c r="E91" s="88" t="s">
        <v>245</v>
      </c>
      <c r="F91" s="110">
        <v>520034372</v>
      </c>
      <c r="G91" s="88" t="s">
        <v>122</v>
      </c>
      <c r="H91" s="87" t="s">
        <v>295</v>
      </c>
      <c r="I91" s="87" t="s">
        <v>248</v>
      </c>
      <c r="J91" s="97"/>
      <c r="K91" s="90">
        <v>1.6799999999838522</v>
      </c>
      <c r="L91" s="88" t="s">
        <v>126</v>
      </c>
      <c r="M91" s="89">
        <v>1.8000000000000002E-2</v>
      </c>
      <c r="N91" s="89">
        <v>2.8999999999936254E-2</v>
      </c>
      <c r="O91" s="90">
        <v>43736.679952999999</v>
      </c>
      <c r="P91" s="98">
        <v>107.61</v>
      </c>
      <c r="Q91" s="90"/>
      <c r="R91" s="90">
        <v>47.065040757000006</v>
      </c>
      <c r="S91" s="91">
        <v>4.1419338344103268E-5</v>
      </c>
      <c r="T91" s="91">
        <f t="shared" si="2"/>
        <v>3.9531342948022187E-3</v>
      </c>
      <c r="U91" s="91">
        <f>R91/'סכום נכסי הקרן'!$C$42</f>
        <v>4.8691873470676274E-4</v>
      </c>
    </row>
    <row r="92" spans="2:21">
      <c r="B92" s="86" t="s">
        <v>349</v>
      </c>
      <c r="C92" s="110">
        <v>1192749</v>
      </c>
      <c r="D92" s="88" t="s">
        <v>113</v>
      </c>
      <c r="E92" s="88" t="s">
        <v>245</v>
      </c>
      <c r="F92" s="110">
        <v>520034372</v>
      </c>
      <c r="G92" s="88" t="s">
        <v>122</v>
      </c>
      <c r="H92" s="87" t="s">
        <v>295</v>
      </c>
      <c r="I92" s="87" t="s">
        <v>248</v>
      </c>
      <c r="J92" s="97"/>
      <c r="K92" s="90">
        <v>4.1800000000534911</v>
      </c>
      <c r="L92" s="88" t="s">
        <v>126</v>
      </c>
      <c r="M92" s="89">
        <v>2.2000000000000002E-2</v>
      </c>
      <c r="N92" s="89">
        <v>2.7400000000188794E-2</v>
      </c>
      <c r="O92" s="90">
        <v>25751.990948999999</v>
      </c>
      <c r="P92" s="98">
        <v>98.73</v>
      </c>
      <c r="Q92" s="90"/>
      <c r="R92" s="90">
        <v>25.424940847999999</v>
      </c>
      <c r="S92" s="91">
        <v>8.8718976012743119E-5</v>
      </c>
      <c r="T92" s="91">
        <f t="shared" si="2"/>
        <v>2.1355172330239183E-3</v>
      </c>
      <c r="U92" s="91">
        <f>R92/'סכום נכסי הקרן'!$C$42</f>
        <v>2.6303769907733864E-4</v>
      </c>
    </row>
    <row r="93" spans="2:21">
      <c r="B93" s="86" t="s">
        <v>350</v>
      </c>
      <c r="C93" s="110">
        <v>1110915</v>
      </c>
      <c r="D93" s="88" t="s">
        <v>113</v>
      </c>
      <c r="E93" s="88" t="s">
        <v>245</v>
      </c>
      <c r="F93" s="110">
        <v>520043605</v>
      </c>
      <c r="G93" s="88" t="s">
        <v>351</v>
      </c>
      <c r="H93" s="87" t="s">
        <v>352</v>
      </c>
      <c r="I93" s="87" t="s">
        <v>248</v>
      </c>
      <c r="J93" s="97"/>
      <c r="K93" s="90">
        <v>6.0300000000059804</v>
      </c>
      <c r="L93" s="88" t="s">
        <v>126</v>
      </c>
      <c r="M93" s="89">
        <v>5.1500000000000004E-2</v>
      </c>
      <c r="N93" s="89">
        <v>3.0000000000042416E-2</v>
      </c>
      <c r="O93" s="90">
        <v>155767.829593</v>
      </c>
      <c r="P93" s="98">
        <v>151.35</v>
      </c>
      <c r="Q93" s="90"/>
      <c r="R93" s="90">
        <v>235.75460005299999</v>
      </c>
      <c r="S93" s="91">
        <v>4.9807927248731606E-5</v>
      </c>
      <c r="T93" s="91">
        <f t="shared" si="2"/>
        <v>1.9801737757728019E-2</v>
      </c>
      <c r="U93" s="91">
        <f>R93/'סכום נכסי הקרן'!$C$42</f>
        <v>2.4390360597325604E-3</v>
      </c>
    </row>
    <row r="94" spans="2:21">
      <c r="B94" s="86" t="s">
        <v>353</v>
      </c>
      <c r="C94" s="110">
        <v>2300184</v>
      </c>
      <c r="D94" s="88" t="s">
        <v>113</v>
      </c>
      <c r="E94" s="88" t="s">
        <v>245</v>
      </c>
      <c r="F94" s="110">
        <v>520031931</v>
      </c>
      <c r="G94" s="88" t="s">
        <v>149</v>
      </c>
      <c r="H94" s="87" t="s">
        <v>355</v>
      </c>
      <c r="I94" s="87" t="s">
        <v>124</v>
      </c>
      <c r="J94" s="97"/>
      <c r="K94" s="90">
        <v>1.6300000000027046</v>
      </c>
      <c r="L94" s="88" t="s">
        <v>126</v>
      </c>
      <c r="M94" s="89">
        <v>2.2000000000000002E-2</v>
      </c>
      <c r="N94" s="89">
        <v>2.020000000010818E-2</v>
      </c>
      <c r="O94" s="90">
        <v>40227.249961000001</v>
      </c>
      <c r="P94" s="98">
        <v>110.3</v>
      </c>
      <c r="Q94" s="90"/>
      <c r="R94" s="90">
        <v>44.370657475999998</v>
      </c>
      <c r="S94" s="91">
        <v>5.0694981587295596E-5</v>
      </c>
      <c r="T94" s="91">
        <f t="shared" si="2"/>
        <v>3.7268249411897139E-3</v>
      </c>
      <c r="U94" s="91">
        <f>R94/'סכום נכסי הקרן'!$C$42</f>
        <v>4.5904357138175378E-4</v>
      </c>
    </row>
    <row r="95" spans="2:21">
      <c r="B95" s="86" t="s">
        <v>356</v>
      </c>
      <c r="C95" s="110">
        <v>2300242</v>
      </c>
      <c r="D95" s="88" t="s">
        <v>113</v>
      </c>
      <c r="E95" s="88" t="s">
        <v>245</v>
      </c>
      <c r="F95" s="110">
        <v>520031931</v>
      </c>
      <c r="G95" s="88" t="s">
        <v>149</v>
      </c>
      <c r="H95" s="87" t="s">
        <v>355</v>
      </c>
      <c r="I95" s="87" t="s">
        <v>124</v>
      </c>
      <c r="J95" s="97"/>
      <c r="K95" s="90">
        <v>4.920000000050015</v>
      </c>
      <c r="L95" s="88" t="s">
        <v>126</v>
      </c>
      <c r="M95" s="89">
        <v>1.7000000000000001E-2</v>
      </c>
      <c r="N95" s="89">
        <v>2.3700000000386481E-2</v>
      </c>
      <c r="O95" s="90">
        <v>25238.797883000003</v>
      </c>
      <c r="P95" s="98">
        <v>104.57</v>
      </c>
      <c r="Q95" s="90"/>
      <c r="R95" s="90">
        <v>26.392211054000001</v>
      </c>
      <c r="S95" s="91">
        <v>1.9884968865620373E-5</v>
      </c>
      <c r="T95" s="91">
        <f t="shared" si="2"/>
        <v>2.2167611661466215E-3</v>
      </c>
      <c r="U95" s="91">
        <f>R95/'סכום נכסי הקרן'!$C$42</f>
        <v>2.7304474416323972E-4</v>
      </c>
    </row>
    <row r="96" spans="2:21">
      <c r="B96" s="86" t="s">
        <v>357</v>
      </c>
      <c r="C96" s="110">
        <v>2300317</v>
      </c>
      <c r="D96" s="88" t="s">
        <v>113</v>
      </c>
      <c r="E96" s="88" t="s">
        <v>245</v>
      </c>
      <c r="F96" s="110">
        <v>520031931</v>
      </c>
      <c r="G96" s="88" t="s">
        <v>149</v>
      </c>
      <c r="H96" s="87" t="s">
        <v>355</v>
      </c>
      <c r="I96" s="87" t="s">
        <v>124</v>
      </c>
      <c r="J96" s="97"/>
      <c r="K96" s="90">
        <v>9.7899999997449196</v>
      </c>
      <c r="L96" s="88" t="s">
        <v>126</v>
      </c>
      <c r="M96" s="89">
        <v>5.7999999999999996E-3</v>
      </c>
      <c r="N96" s="89">
        <v>2.7499999999304324E-2</v>
      </c>
      <c r="O96" s="90">
        <v>12467.788632</v>
      </c>
      <c r="P96" s="98">
        <v>86.47</v>
      </c>
      <c r="Q96" s="90"/>
      <c r="R96" s="90">
        <v>10.780897625</v>
      </c>
      <c r="S96" s="91">
        <v>2.6063446863574316E-5</v>
      </c>
      <c r="T96" s="91">
        <f t="shared" si="2"/>
        <v>9.0552000900584874E-4</v>
      </c>
      <c r="U96" s="91">
        <f>R96/'סכום נכסי הקרן'!$C$42</f>
        <v>1.1153546127095184E-4</v>
      </c>
    </row>
    <row r="97" spans="2:21">
      <c r="B97" s="86" t="s">
        <v>358</v>
      </c>
      <c r="C97" s="110">
        <v>1136084</v>
      </c>
      <c r="D97" s="88" t="s">
        <v>113</v>
      </c>
      <c r="E97" s="88" t="s">
        <v>245</v>
      </c>
      <c r="F97" s="110">
        <v>513623314</v>
      </c>
      <c r="G97" s="88" t="s">
        <v>263</v>
      </c>
      <c r="H97" s="87" t="s">
        <v>355</v>
      </c>
      <c r="I97" s="87" t="s">
        <v>124</v>
      </c>
      <c r="J97" s="97"/>
      <c r="K97" s="90">
        <v>1.0800000021711487</v>
      </c>
      <c r="L97" s="88" t="s">
        <v>126</v>
      </c>
      <c r="M97" s="89">
        <v>2.5000000000000001E-2</v>
      </c>
      <c r="N97" s="89">
        <v>2.8100000070562334E-2</v>
      </c>
      <c r="O97" s="90">
        <v>167.65336300000001</v>
      </c>
      <c r="P97" s="98">
        <v>109.89</v>
      </c>
      <c r="Q97" s="90"/>
      <c r="R97" s="90">
        <v>0.18423427000000001</v>
      </c>
      <c r="S97" s="91">
        <v>2.3735938805392932E-7</v>
      </c>
      <c r="T97" s="91">
        <f t="shared" si="2"/>
        <v>1.5474390318179651E-5</v>
      </c>
      <c r="U97" s="91">
        <f>R97/'סכום נכסי הקרן'!$C$42</f>
        <v>1.906024433319585E-6</v>
      </c>
    </row>
    <row r="98" spans="2:21">
      <c r="B98" s="86" t="s">
        <v>359</v>
      </c>
      <c r="C98" s="110">
        <v>1141050</v>
      </c>
      <c r="D98" s="88" t="s">
        <v>113</v>
      </c>
      <c r="E98" s="88" t="s">
        <v>245</v>
      </c>
      <c r="F98" s="110">
        <v>513623314</v>
      </c>
      <c r="G98" s="88" t="s">
        <v>263</v>
      </c>
      <c r="H98" s="87" t="s">
        <v>355</v>
      </c>
      <c r="I98" s="87" t="s">
        <v>124</v>
      </c>
      <c r="J98" s="97"/>
      <c r="K98" s="90">
        <v>2.4199999999914885</v>
      </c>
      <c r="L98" s="88" t="s">
        <v>126</v>
      </c>
      <c r="M98" s="89">
        <v>1.95E-2</v>
      </c>
      <c r="N98" s="89">
        <v>3.4899999999900698E-2</v>
      </c>
      <c r="O98" s="90">
        <v>33051.588761999999</v>
      </c>
      <c r="P98" s="98">
        <v>106.63</v>
      </c>
      <c r="Q98" s="90"/>
      <c r="R98" s="90">
        <v>35.242909014999995</v>
      </c>
      <c r="S98" s="91">
        <v>5.8079229901159346E-5</v>
      </c>
      <c r="T98" s="91">
        <f t="shared" si="2"/>
        <v>2.9601579013839403E-3</v>
      </c>
      <c r="U98" s="91">
        <f>R98/'סכום נכסי הקרן'!$C$42</f>
        <v>3.6461102314921679E-4</v>
      </c>
    </row>
    <row r="99" spans="2:21">
      <c r="B99" s="86" t="s">
        <v>360</v>
      </c>
      <c r="C99" s="110">
        <v>1162221</v>
      </c>
      <c r="D99" s="88" t="s">
        <v>113</v>
      </c>
      <c r="E99" s="88" t="s">
        <v>245</v>
      </c>
      <c r="F99" s="110">
        <v>513623314</v>
      </c>
      <c r="G99" s="88" t="s">
        <v>263</v>
      </c>
      <c r="H99" s="87" t="s">
        <v>355</v>
      </c>
      <c r="I99" s="87" t="s">
        <v>124</v>
      </c>
      <c r="J99" s="97"/>
      <c r="K99" s="90">
        <v>5.6099999996591894</v>
      </c>
      <c r="L99" s="88" t="s">
        <v>126</v>
      </c>
      <c r="M99" s="89">
        <v>1.1699999999999999E-2</v>
      </c>
      <c r="N99" s="89">
        <v>3.7999999997649574E-2</v>
      </c>
      <c r="O99" s="90">
        <v>4530.9452039999996</v>
      </c>
      <c r="P99" s="98">
        <v>93.9</v>
      </c>
      <c r="Q99" s="90"/>
      <c r="R99" s="90">
        <v>4.2545577450000005</v>
      </c>
      <c r="S99" s="91">
        <v>6.2811095487549742E-6</v>
      </c>
      <c r="T99" s="91">
        <f t="shared" si="2"/>
        <v>3.5735309819049543E-4</v>
      </c>
      <c r="U99" s="91">
        <f>R99/'סכום נכסי הקרן'!$C$42</f>
        <v>4.4016192074032027E-5</v>
      </c>
    </row>
    <row r="100" spans="2:21">
      <c r="B100" s="86" t="s">
        <v>361</v>
      </c>
      <c r="C100" s="110">
        <v>1156231</v>
      </c>
      <c r="D100" s="88" t="s">
        <v>113</v>
      </c>
      <c r="E100" s="88" t="s">
        <v>245</v>
      </c>
      <c r="F100" s="110">
        <v>513623314</v>
      </c>
      <c r="G100" s="88" t="s">
        <v>263</v>
      </c>
      <c r="H100" s="87" t="s">
        <v>355</v>
      </c>
      <c r="I100" s="87" t="s">
        <v>124</v>
      </c>
      <c r="J100" s="97"/>
      <c r="K100" s="90">
        <v>3.9399999999920445</v>
      </c>
      <c r="L100" s="88" t="s">
        <v>126</v>
      </c>
      <c r="M100" s="89">
        <v>3.3500000000000002E-2</v>
      </c>
      <c r="N100" s="89">
        <v>3.5699999999990822E-2</v>
      </c>
      <c r="O100" s="90">
        <v>30205.252353</v>
      </c>
      <c r="P100" s="98">
        <v>108.2</v>
      </c>
      <c r="Q100" s="90"/>
      <c r="R100" s="90">
        <v>32.682086079000001</v>
      </c>
      <c r="S100" s="91">
        <v>7.2618618120955043E-5</v>
      </c>
      <c r="T100" s="91">
        <f t="shared" si="2"/>
        <v>2.7450666827555565E-3</v>
      </c>
      <c r="U100" s="91">
        <f>R100/'סכום נכסי הקרן'!$C$42</f>
        <v>3.3811762924687068E-4</v>
      </c>
    </row>
    <row r="101" spans="2:21">
      <c r="B101" s="86" t="s">
        <v>362</v>
      </c>
      <c r="C101" s="110">
        <v>1174226</v>
      </c>
      <c r="D101" s="88" t="s">
        <v>113</v>
      </c>
      <c r="E101" s="88" t="s">
        <v>245</v>
      </c>
      <c r="F101" s="110">
        <v>513623314</v>
      </c>
      <c r="G101" s="88" t="s">
        <v>263</v>
      </c>
      <c r="H101" s="87" t="s">
        <v>355</v>
      </c>
      <c r="I101" s="87" t="s">
        <v>124</v>
      </c>
      <c r="J101" s="97"/>
      <c r="K101" s="90">
        <v>5.6200000000028965</v>
      </c>
      <c r="L101" s="88" t="s">
        <v>126</v>
      </c>
      <c r="M101" s="89">
        <v>1.3300000000000001E-2</v>
      </c>
      <c r="N101" s="89">
        <v>3.9099999999961818E-2</v>
      </c>
      <c r="O101" s="90">
        <v>80453.674794999999</v>
      </c>
      <c r="P101" s="98">
        <v>94.4</v>
      </c>
      <c r="Q101" s="90"/>
      <c r="R101" s="90">
        <v>75.948268718999998</v>
      </c>
      <c r="S101" s="91">
        <v>6.7750462985263158E-5</v>
      </c>
      <c r="T101" s="91">
        <f t="shared" si="2"/>
        <v>6.3791234613831613E-3</v>
      </c>
      <c r="U101" s="91">
        <f>R101/'סכום נכסי הקרן'!$C$42</f>
        <v>7.8573468360004642E-4</v>
      </c>
    </row>
    <row r="102" spans="2:21">
      <c r="B102" s="86" t="s">
        <v>363</v>
      </c>
      <c r="C102" s="110">
        <v>1186188</v>
      </c>
      <c r="D102" s="88" t="s">
        <v>113</v>
      </c>
      <c r="E102" s="88" t="s">
        <v>245</v>
      </c>
      <c r="F102" s="110">
        <v>513623314</v>
      </c>
      <c r="G102" s="88" t="s">
        <v>263</v>
      </c>
      <c r="H102" s="87" t="s">
        <v>352</v>
      </c>
      <c r="I102" s="87" t="s">
        <v>248</v>
      </c>
      <c r="J102" s="97"/>
      <c r="K102" s="90">
        <v>5.7799999999781813</v>
      </c>
      <c r="L102" s="88" t="s">
        <v>126</v>
      </c>
      <c r="M102" s="89">
        <v>1.8700000000000001E-2</v>
      </c>
      <c r="N102" s="89">
        <v>3.9299999999781822E-2</v>
      </c>
      <c r="O102" s="90">
        <v>68467.061916999999</v>
      </c>
      <c r="P102" s="98">
        <v>93.72</v>
      </c>
      <c r="Q102" s="90"/>
      <c r="R102" s="90">
        <v>64.167333980000009</v>
      </c>
      <c r="S102" s="91">
        <v>1.1510261150907394E-4</v>
      </c>
      <c r="T102" s="91">
        <f t="shared" si="2"/>
        <v>5.3896073281236561E-3</v>
      </c>
      <c r="U102" s="91">
        <f>R102/'סכום נכסי הקרן'!$C$42</f>
        <v>6.6385318207550664E-4</v>
      </c>
    </row>
    <row r="103" spans="2:21">
      <c r="B103" s="86" t="s">
        <v>364</v>
      </c>
      <c r="C103" s="110">
        <v>1185537</v>
      </c>
      <c r="D103" s="88" t="s">
        <v>113</v>
      </c>
      <c r="E103" s="88" t="s">
        <v>245</v>
      </c>
      <c r="F103" s="110">
        <v>513141879</v>
      </c>
      <c r="G103" s="88" t="s">
        <v>250</v>
      </c>
      <c r="H103" s="87" t="s">
        <v>355</v>
      </c>
      <c r="I103" s="87" t="s">
        <v>124</v>
      </c>
      <c r="J103" s="97"/>
      <c r="K103" s="90">
        <v>4.8900000000236732</v>
      </c>
      <c r="L103" s="88" t="s">
        <v>126</v>
      </c>
      <c r="M103" s="89">
        <v>1.09E-2</v>
      </c>
      <c r="N103" s="89">
        <v>3.8200000000130158E-2</v>
      </c>
      <c r="O103" s="90">
        <v>2.2967339999999998</v>
      </c>
      <c r="P103" s="98">
        <v>4616513</v>
      </c>
      <c r="Q103" s="90"/>
      <c r="R103" s="90">
        <v>106.029017841</v>
      </c>
      <c r="S103" s="91">
        <v>1.2647910127209648E-4</v>
      </c>
      <c r="T103" s="91">
        <f t="shared" si="2"/>
        <v>8.9056960310634273E-3</v>
      </c>
      <c r="U103" s="91">
        <f>R103/'סכום נכסי הקרן'!$C$42</f>
        <v>1.0969397748085857E-3</v>
      </c>
    </row>
    <row r="104" spans="2:21">
      <c r="B104" s="86" t="s">
        <v>365</v>
      </c>
      <c r="C104" s="110">
        <v>1151000</v>
      </c>
      <c r="D104" s="88" t="s">
        <v>113</v>
      </c>
      <c r="E104" s="88" t="s">
        <v>245</v>
      </c>
      <c r="F104" s="110">
        <v>513141879</v>
      </c>
      <c r="G104" s="88" t="s">
        <v>250</v>
      </c>
      <c r="H104" s="87" t="s">
        <v>355</v>
      </c>
      <c r="I104" s="87" t="s">
        <v>124</v>
      </c>
      <c r="J104" s="97"/>
      <c r="K104" s="90">
        <v>1.2599999999905831</v>
      </c>
      <c r="L104" s="88" t="s">
        <v>126</v>
      </c>
      <c r="M104" s="89">
        <v>2.2000000000000002E-2</v>
      </c>
      <c r="N104" s="89">
        <v>2.8500000000021408E-2</v>
      </c>
      <c r="O104" s="90">
        <v>0.42553099999999999</v>
      </c>
      <c r="P104" s="98">
        <v>5490000</v>
      </c>
      <c r="Q104" s="90"/>
      <c r="R104" s="90">
        <v>23.361665346999999</v>
      </c>
      <c r="S104" s="91">
        <v>8.453138657131506E-5</v>
      </c>
      <c r="T104" s="91">
        <f t="shared" si="2"/>
        <v>1.962216519555074E-3</v>
      </c>
      <c r="U104" s="91">
        <f>R104/'סכום נכסי הקרן'!$C$42</f>
        <v>2.4169175992293647E-4</v>
      </c>
    </row>
    <row r="105" spans="2:21">
      <c r="B105" s="86" t="s">
        <v>366</v>
      </c>
      <c r="C105" s="110">
        <v>1167030</v>
      </c>
      <c r="D105" s="88" t="s">
        <v>113</v>
      </c>
      <c r="E105" s="88" t="s">
        <v>245</v>
      </c>
      <c r="F105" s="110">
        <v>513141879</v>
      </c>
      <c r="G105" s="88" t="s">
        <v>250</v>
      </c>
      <c r="H105" s="87" t="s">
        <v>355</v>
      </c>
      <c r="I105" s="87" t="s">
        <v>124</v>
      </c>
      <c r="J105" s="97"/>
      <c r="K105" s="90">
        <v>3.099999999937971</v>
      </c>
      <c r="L105" s="88" t="s">
        <v>126</v>
      </c>
      <c r="M105" s="89">
        <v>2.3199999999999998E-2</v>
      </c>
      <c r="N105" s="89">
        <v>3.5499999999000643E-2</v>
      </c>
      <c r="O105" s="90">
        <v>0.27120499999999997</v>
      </c>
      <c r="P105" s="98">
        <v>5350000</v>
      </c>
      <c r="Q105" s="90"/>
      <c r="R105" s="90">
        <v>14.509480359000001</v>
      </c>
      <c r="S105" s="91">
        <v>4.5200833333333329E-5</v>
      </c>
      <c r="T105" s="91">
        <f t="shared" si="2"/>
        <v>1.2186948844486285E-3</v>
      </c>
      <c r="U105" s="91">
        <f>R105/'סכום נכסי הקרן'!$C$42</f>
        <v>1.5011009666673103E-4</v>
      </c>
    </row>
    <row r="106" spans="2:21">
      <c r="B106" s="86" t="s">
        <v>367</v>
      </c>
      <c r="C106" s="110">
        <v>1189497</v>
      </c>
      <c r="D106" s="88" t="s">
        <v>113</v>
      </c>
      <c r="E106" s="88" t="s">
        <v>245</v>
      </c>
      <c r="F106" s="110">
        <v>513141879</v>
      </c>
      <c r="G106" s="88" t="s">
        <v>250</v>
      </c>
      <c r="H106" s="87" t="s">
        <v>355</v>
      </c>
      <c r="I106" s="87" t="s">
        <v>124</v>
      </c>
      <c r="J106" s="97"/>
      <c r="K106" s="90">
        <v>5.539999999989961</v>
      </c>
      <c r="L106" s="88" t="s">
        <v>126</v>
      </c>
      <c r="M106" s="89">
        <v>2.9900000000000003E-2</v>
      </c>
      <c r="N106" s="89">
        <v>3.0400000000004181E-2</v>
      </c>
      <c r="O106" s="90">
        <v>1.8848199999999999</v>
      </c>
      <c r="P106" s="98">
        <v>5074000</v>
      </c>
      <c r="Q106" s="90"/>
      <c r="R106" s="90">
        <v>95.635757474000016</v>
      </c>
      <c r="S106" s="91">
        <v>1.1780125E-4</v>
      </c>
      <c r="T106" s="91">
        <f t="shared" si="2"/>
        <v>8.0327348409578898E-3</v>
      </c>
      <c r="U106" s="91">
        <f>R106/'סכום נכסי הקרן'!$C$42</f>
        <v>9.8941467537212334E-4</v>
      </c>
    </row>
    <row r="107" spans="2:21">
      <c r="B107" s="86" t="s">
        <v>368</v>
      </c>
      <c r="C107" s="110">
        <v>7480197</v>
      </c>
      <c r="D107" s="88" t="s">
        <v>113</v>
      </c>
      <c r="E107" s="88" t="s">
        <v>245</v>
      </c>
      <c r="F107" s="110">
        <v>520029935</v>
      </c>
      <c r="G107" s="88" t="s">
        <v>250</v>
      </c>
      <c r="H107" s="87" t="s">
        <v>355</v>
      </c>
      <c r="I107" s="87" t="s">
        <v>124</v>
      </c>
      <c r="J107" s="97"/>
      <c r="K107" s="90">
        <v>2.5399999999989968</v>
      </c>
      <c r="L107" s="88" t="s">
        <v>126</v>
      </c>
      <c r="M107" s="89">
        <v>1.46E-2</v>
      </c>
      <c r="N107" s="89">
        <v>3.7099999999956293E-2</v>
      </c>
      <c r="O107" s="90">
        <v>2.7080809999999995</v>
      </c>
      <c r="P107" s="98">
        <v>5153990</v>
      </c>
      <c r="Q107" s="90"/>
      <c r="R107" s="90">
        <v>139.57422289100001</v>
      </c>
      <c r="S107" s="91">
        <v>1.0168141028047908E-4</v>
      </c>
      <c r="T107" s="91">
        <f t="shared" ref="T107:T138" si="3">IFERROR(R107/$R$11,0)</f>
        <v>1.1723258671537813E-2</v>
      </c>
      <c r="U107" s="91">
        <f>R107/'סכום נכסי הקרן'!$C$42</f>
        <v>1.4439869362623996E-3</v>
      </c>
    </row>
    <row r="108" spans="2:21">
      <c r="B108" s="86" t="s">
        <v>369</v>
      </c>
      <c r="C108" s="110">
        <v>7480247</v>
      </c>
      <c r="D108" s="88" t="s">
        <v>113</v>
      </c>
      <c r="E108" s="88" t="s">
        <v>245</v>
      </c>
      <c r="F108" s="110">
        <v>520029935</v>
      </c>
      <c r="G108" s="88" t="s">
        <v>250</v>
      </c>
      <c r="H108" s="87" t="s">
        <v>355</v>
      </c>
      <c r="I108" s="87" t="s">
        <v>124</v>
      </c>
      <c r="J108" s="97"/>
      <c r="K108" s="90">
        <v>3.1099999999979495</v>
      </c>
      <c r="L108" s="88" t="s">
        <v>126</v>
      </c>
      <c r="M108" s="89">
        <v>2.4199999999999999E-2</v>
      </c>
      <c r="N108" s="89">
        <v>4.0999999999941403E-2</v>
      </c>
      <c r="O108" s="90">
        <v>2.5866630000000002</v>
      </c>
      <c r="P108" s="98">
        <v>5278341</v>
      </c>
      <c r="Q108" s="90"/>
      <c r="R108" s="90">
        <v>136.532874548</v>
      </c>
      <c r="S108" s="91">
        <v>8.5413518689737161E-5</v>
      </c>
      <c r="T108" s="91">
        <f t="shared" si="3"/>
        <v>1.1467806679065778E-2</v>
      </c>
      <c r="U108" s="91">
        <f>R108/'סכום נכסי הקרן'!$C$42</f>
        <v>1.4125221916630694E-3</v>
      </c>
    </row>
    <row r="109" spans="2:21">
      <c r="B109" s="86" t="s">
        <v>370</v>
      </c>
      <c r="C109" s="110">
        <v>7480312</v>
      </c>
      <c r="D109" s="88" t="s">
        <v>113</v>
      </c>
      <c r="E109" s="88" t="s">
        <v>245</v>
      </c>
      <c r="F109" s="110">
        <v>520029935</v>
      </c>
      <c r="G109" s="88" t="s">
        <v>250</v>
      </c>
      <c r="H109" s="87" t="s">
        <v>355</v>
      </c>
      <c r="I109" s="87" t="s">
        <v>124</v>
      </c>
      <c r="J109" s="97"/>
      <c r="K109" s="90">
        <v>4.57000000000758</v>
      </c>
      <c r="L109" s="88" t="s">
        <v>126</v>
      </c>
      <c r="M109" s="89">
        <v>2E-3</v>
      </c>
      <c r="N109" s="89">
        <v>4.0899999999997189E-2</v>
      </c>
      <c r="O109" s="90">
        <v>1.593756</v>
      </c>
      <c r="P109" s="98">
        <v>4470000</v>
      </c>
      <c r="Q109" s="90"/>
      <c r="R109" s="90">
        <v>71.240913378000002</v>
      </c>
      <c r="S109" s="91">
        <v>1.3904693770720641E-4</v>
      </c>
      <c r="T109" s="91">
        <f t="shared" si="3"/>
        <v>5.9837385315706917E-3</v>
      </c>
      <c r="U109" s="91">
        <f>R109/'סכום נכסי הקרן'!$C$42</f>
        <v>7.3703400323116915E-4</v>
      </c>
    </row>
    <row r="110" spans="2:21">
      <c r="B110" s="86" t="s">
        <v>371</v>
      </c>
      <c r="C110" s="110">
        <v>1191246</v>
      </c>
      <c r="D110" s="88" t="s">
        <v>113</v>
      </c>
      <c r="E110" s="88" t="s">
        <v>245</v>
      </c>
      <c r="F110" s="110">
        <v>520029935</v>
      </c>
      <c r="G110" s="88" t="s">
        <v>250</v>
      </c>
      <c r="H110" s="87" t="s">
        <v>355</v>
      </c>
      <c r="I110" s="87" t="s">
        <v>124</v>
      </c>
      <c r="J110" s="97"/>
      <c r="K110" s="90">
        <v>5.2200000000309759</v>
      </c>
      <c r="L110" s="88" t="s">
        <v>126</v>
      </c>
      <c r="M110" s="89">
        <v>3.1699999999999999E-2</v>
      </c>
      <c r="N110" s="89">
        <v>3.8900000000161201E-2</v>
      </c>
      <c r="O110" s="90">
        <v>1.2834019999999997</v>
      </c>
      <c r="P110" s="98">
        <v>4930250</v>
      </c>
      <c r="Q110" s="90"/>
      <c r="R110" s="90">
        <v>63.274944581999996</v>
      </c>
      <c r="S110" s="91">
        <v>1.3850658320742497E-4</v>
      </c>
      <c r="T110" s="91">
        <f t="shared" si="3"/>
        <v>5.3146528592267588E-3</v>
      </c>
      <c r="U110" s="91">
        <f>R110/'סכום נכסי הקרן'!$C$42</f>
        <v>6.5462082809150917E-4</v>
      </c>
    </row>
    <row r="111" spans="2:21">
      <c r="B111" s="86" t="s">
        <v>372</v>
      </c>
      <c r="C111" s="110">
        <v>7670284</v>
      </c>
      <c r="D111" s="88" t="s">
        <v>113</v>
      </c>
      <c r="E111" s="88" t="s">
        <v>245</v>
      </c>
      <c r="F111" s="110">
        <v>520017450</v>
      </c>
      <c r="G111" s="88" t="s">
        <v>374</v>
      </c>
      <c r="H111" s="87" t="s">
        <v>352</v>
      </c>
      <c r="I111" s="87" t="s">
        <v>248</v>
      </c>
      <c r="J111" s="97"/>
      <c r="K111" s="90">
        <v>5.5000000000328422</v>
      </c>
      <c r="L111" s="88" t="s">
        <v>126</v>
      </c>
      <c r="M111" s="89">
        <v>4.4000000000000003E-3</v>
      </c>
      <c r="N111" s="89">
        <v>2.8000000000065688E-2</v>
      </c>
      <c r="O111" s="90">
        <v>31780.201557999997</v>
      </c>
      <c r="P111" s="98">
        <v>95.81</v>
      </c>
      <c r="Q111" s="90"/>
      <c r="R111" s="90">
        <v>30.448613416000001</v>
      </c>
      <c r="S111" s="91">
        <v>4.0242806635072334E-5</v>
      </c>
      <c r="T111" s="91">
        <f t="shared" si="3"/>
        <v>2.5574705978781546E-3</v>
      </c>
      <c r="U111" s="91">
        <f>R111/'סכום נכסי הקרן'!$C$42</f>
        <v>3.1501088875375094E-4</v>
      </c>
    </row>
    <row r="112" spans="2:21">
      <c r="B112" s="86" t="s">
        <v>375</v>
      </c>
      <c r="C112" s="110">
        <v>1126069</v>
      </c>
      <c r="D112" s="88" t="s">
        <v>113</v>
      </c>
      <c r="E112" s="88" t="s">
        <v>245</v>
      </c>
      <c r="F112" s="110">
        <v>513834200</v>
      </c>
      <c r="G112" s="88" t="s">
        <v>374</v>
      </c>
      <c r="H112" s="87" t="s">
        <v>352</v>
      </c>
      <c r="I112" s="87" t="s">
        <v>248</v>
      </c>
      <c r="J112" s="97"/>
      <c r="K112" s="90">
        <v>0.17000000000152737</v>
      </c>
      <c r="L112" s="88" t="s">
        <v>126</v>
      </c>
      <c r="M112" s="89">
        <v>3.85E-2</v>
      </c>
      <c r="N112" s="89">
        <v>6.9000000001069144E-3</v>
      </c>
      <c r="O112" s="90">
        <v>22858.926947</v>
      </c>
      <c r="P112" s="98">
        <v>114.57</v>
      </c>
      <c r="Q112" s="90"/>
      <c r="R112" s="90">
        <v>26.189474387999994</v>
      </c>
      <c r="S112" s="91">
        <v>9.5425692653563265E-5</v>
      </c>
      <c r="T112" s="91">
        <f t="shared" si="3"/>
        <v>2.1997327039528585E-3</v>
      </c>
      <c r="U112" s="91">
        <f>R112/'סכום נכסי הקרן'!$C$42</f>
        <v>2.7094730030045698E-4</v>
      </c>
    </row>
    <row r="113" spans="2:21">
      <c r="B113" s="86" t="s">
        <v>376</v>
      </c>
      <c r="C113" s="110">
        <v>1126077</v>
      </c>
      <c r="D113" s="88" t="s">
        <v>113</v>
      </c>
      <c r="E113" s="88" t="s">
        <v>245</v>
      </c>
      <c r="F113" s="110">
        <v>513834200</v>
      </c>
      <c r="G113" s="88" t="s">
        <v>374</v>
      </c>
      <c r="H113" s="87" t="s">
        <v>352</v>
      </c>
      <c r="I113" s="87" t="s">
        <v>248</v>
      </c>
      <c r="J113" s="97"/>
      <c r="K113" s="90">
        <v>1.1400000000119164</v>
      </c>
      <c r="L113" s="88" t="s">
        <v>126</v>
      </c>
      <c r="M113" s="89">
        <v>3.85E-2</v>
      </c>
      <c r="N113" s="89">
        <v>1.2000000000170237E-2</v>
      </c>
      <c r="O113" s="90">
        <v>20011.010352000001</v>
      </c>
      <c r="P113" s="98">
        <v>117.42</v>
      </c>
      <c r="Q113" s="90"/>
      <c r="R113" s="90">
        <v>23.496929847999997</v>
      </c>
      <c r="S113" s="91">
        <v>8.0044041408000003E-5</v>
      </c>
      <c r="T113" s="91">
        <f t="shared" si="3"/>
        <v>1.9735777917259238E-3</v>
      </c>
      <c r="U113" s="91">
        <f>R113/'סכום נכסי הקרן'!$C$42</f>
        <v>2.4309115995783105E-4</v>
      </c>
    </row>
    <row r="114" spans="2:21">
      <c r="B114" s="86" t="s">
        <v>377</v>
      </c>
      <c r="C114" s="110">
        <v>6130223</v>
      </c>
      <c r="D114" s="88" t="s">
        <v>113</v>
      </c>
      <c r="E114" s="88" t="s">
        <v>245</v>
      </c>
      <c r="F114" s="110">
        <v>520017807</v>
      </c>
      <c r="G114" s="88" t="s">
        <v>263</v>
      </c>
      <c r="H114" s="87" t="s">
        <v>355</v>
      </c>
      <c r="I114" s="87" t="s">
        <v>124</v>
      </c>
      <c r="J114" s="97"/>
      <c r="K114" s="90">
        <v>4.599999999974715</v>
      </c>
      <c r="L114" s="88" t="s">
        <v>126</v>
      </c>
      <c r="M114" s="89">
        <v>2.4E-2</v>
      </c>
      <c r="N114" s="89">
        <v>2.7699999999743995E-2</v>
      </c>
      <c r="O114" s="90">
        <v>58257.656773000002</v>
      </c>
      <c r="P114" s="98">
        <v>108.62</v>
      </c>
      <c r="Q114" s="90"/>
      <c r="R114" s="90">
        <v>63.279464105999999</v>
      </c>
      <c r="S114" s="91">
        <v>5.4054853632255744E-5</v>
      </c>
      <c r="T114" s="91">
        <f t="shared" si="3"/>
        <v>5.3150324676374434E-3</v>
      </c>
      <c r="U114" s="91">
        <f>R114/'סכום נכסי הקרן'!$C$42</f>
        <v>6.5466758553338453E-4</v>
      </c>
    </row>
    <row r="115" spans="2:21">
      <c r="B115" s="86" t="s">
        <v>378</v>
      </c>
      <c r="C115" s="110">
        <v>6130181</v>
      </c>
      <c r="D115" s="88" t="s">
        <v>113</v>
      </c>
      <c r="E115" s="88" t="s">
        <v>245</v>
      </c>
      <c r="F115" s="110">
        <v>520017807</v>
      </c>
      <c r="G115" s="88" t="s">
        <v>263</v>
      </c>
      <c r="H115" s="87" t="s">
        <v>355</v>
      </c>
      <c r="I115" s="87" t="s">
        <v>124</v>
      </c>
      <c r="J115" s="97"/>
      <c r="K115" s="90">
        <v>0.73999999970133856</v>
      </c>
      <c r="L115" s="88" t="s">
        <v>126</v>
      </c>
      <c r="M115" s="89">
        <v>3.4799999999999998E-2</v>
      </c>
      <c r="N115" s="89">
        <v>2.3000000014933061E-2</v>
      </c>
      <c r="O115" s="90">
        <v>364.20668700000004</v>
      </c>
      <c r="P115" s="98">
        <v>110.32</v>
      </c>
      <c r="Q115" s="90"/>
      <c r="R115" s="90">
        <v>0.4017928380000001</v>
      </c>
      <c r="S115" s="91">
        <v>2.7969902065746698E-6</v>
      </c>
      <c r="T115" s="91">
        <f t="shared" si="3"/>
        <v>3.3747788629450569E-5</v>
      </c>
      <c r="U115" s="91">
        <f>R115/'סכום נכסי הקרן'!$C$42</f>
        <v>4.1568105996827735E-6</v>
      </c>
    </row>
    <row r="116" spans="2:21">
      <c r="B116" s="86" t="s">
        <v>379</v>
      </c>
      <c r="C116" s="110">
        <v>6130348</v>
      </c>
      <c r="D116" s="88" t="s">
        <v>113</v>
      </c>
      <c r="E116" s="88" t="s">
        <v>245</v>
      </c>
      <c r="F116" s="110">
        <v>520017807</v>
      </c>
      <c r="G116" s="88" t="s">
        <v>263</v>
      </c>
      <c r="H116" s="87" t="s">
        <v>355</v>
      </c>
      <c r="I116" s="87" t="s">
        <v>124</v>
      </c>
      <c r="J116" s="97"/>
      <c r="K116" s="90">
        <v>6.7500000000637961</v>
      </c>
      <c r="L116" s="88" t="s">
        <v>126</v>
      </c>
      <c r="M116" s="89">
        <v>1.4999999999999999E-2</v>
      </c>
      <c r="N116" s="89">
        <v>3.1500000000241009E-2</v>
      </c>
      <c r="O116" s="90">
        <v>37436.100132</v>
      </c>
      <c r="P116" s="98">
        <v>94.21</v>
      </c>
      <c r="Q116" s="90"/>
      <c r="R116" s="90">
        <v>35.268549960999998</v>
      </c>
      <c r="S116" s="91">
        <v>1.4300819950194041E-4</v>
      </c>
      <c r="T116" s="91">
        <f t="shared" si="3"/>
        <v>2.9623115615391949E-3</v>
      </c>
      <c r="U116" s="91">
        <f>R116/'סכום נכסי הקרן'!$C$42</f>
        <v>3.6487629556335253E-4</v>
      </c>
    </row>
    <row r="117" spans="2:21">
      <c r="B117" s="86" t="s">
        <v>380</v>
      </c>
      <c r="C117" s="110">
        <v>1136050</v>
      </c>
      <c r="D117" s="88" t="s">
        <v>113</v>
      </c>
      <c r="E117" s="88" t="s">
        <v>245</v>
      </c>
      <c r="F117" s="110">
        <v>513754069</v>
      </c>
      <c r="G117" s="88" t="s">
        <v>374</v>
      </c>
      <c r="H117" s="87" t="s">
        <v>355</v>
      </c>
      <c r="I117" s="87" t="s">
        <v>124</v>
      </c>
      <c r="J117" s="97"/>
      <c r="K117" s="90">
        <v>2.2800000000126017</v>
      </c>
      <c r="L117" s="88" t="s">
        <v>126</v>
      </c>
      <c r="M117" s="89">
        <v>2.4799999999999999E-2</v>
      </c>
      <c r="N117" s="89">
        <v>2.0100000000129521E-2</v>
      </c>
      <c r="O117" s="90">
        <v>25783.482247</v>
      </c>
      <c r="P117" s="98">
        <v>110.8</v>
      </c>
      <c r="Q117" s="90"/>
      <c r="R117" s="90">
        <v>28.568099863</v>
      </c>
      <c r="S117" s="91">
        <v>6.0883876681878554E-5</v>
      </c>
      <c r="T117" s="91">
        <f t="shared" si="3"/>
        <v>2.3995206099755306E-3</v>
      </c>
      <c r="U117" s="91">
        <f>R117/'סכום נכסי הקרן'!$C$42</f>
        <v>2.9555574189531561E-4</v>
      </c>
    </row>
    <row r="118" spans="2:21">
      <c r="B118" s="86" t="s">
        <v>381</v>
      </c>
      <c r="C118" s="110">
        <v>1147602</v>
      </c>
      <c r="D118" s="88" t="s">
        <v>113</v>
      </c>
      <c r="E118" s="88" t="s">
        <v>245</v>
      </c>
      <c r="F118" s="110">
        <v>513257873</v>
      </c>
      <c r="G118" s="88" t="s">
        <v>263</v>
      </c>
      <c r="H118" s="87" t="s">
        <v>352</v>
      </c>
      <c r="I118" s="87" t="s">
        <v>248</v>
      </c>
      <c r="J118" s="97"/>
      <c r="K118" s="90">
        <v>2.7299999999923426</v>
      </c>
      <c r="L118" s="88" t="s">
        <v>126</v>
      </c>
      <c r="M118" s="89">
        <v>1.3999999999999999E-2</v>
      </c>
      <c r="N118" s="89">
        <v>2.8899999999826998E-2</v>
      </c>
      <c r="O118" s="90">
        <v>67000.430011000004</v>
      </c>
      <c r="P118" s="98">
        <v>105.25</v>
      </c>
      <c r="Q118" s="90"/>
      <c r="R118" s="90">
        <v>70.517952397999991</v>
      </c>
      <c r="S118" s="91">
        <v>7.5399988758721587E-5</v>
      </c>
      <c r="T118" s="91">
        <f t="shared" si="3"/>
        <v>5.9230148649622267E-3</v>
      </c>
      <c r="U118" s="91">
        <f>R118/'סכום נכסי הקרן'!$C$42</f>
        <v>7.2955449742469409E-4</v>
      </c>
    </row>
    <row r="119" spans="2:21">
      <c r="B119" s="86" t="s">
        <v>383</v>
      </c>
      <c r="C119" s="110">
        <v>2310399</v>
      </c>
      <c r="D119" s="88" t="s">
        <v>113</v>
      </c>
      <c r="E119" s="88" t="s">
        <v>245</v>
      </c>
      <c r="F119" s="110">
        <v>520032046</v>
      </c>
      <c r="G119" s="88" t="s">
        <v>250</v>
      </c>
      <c r="H119" s="87" t="s">
        <v>355</v>
      </c>
      <c r="I119" s="87" t="s">
        <v>124</v>
      </c>
      <c r="J119" s="97"/>
      <c r="K119" s="90">
        <v>3.1199999999979111</v>
      </c>
      <c r="L119" s="88" t="s">
        <v>126</v>
      </c>
      <c r="M119" s="89">
        <v>1.89E-2</v>
      </c>
      <c r="N119" s="89">
        <v>3.3300000000029598E-2</v>
      </c>
      <c r="O119" s="90">
        <v>1.0859559999999999</v>
      </c>
      <c r="P119" s="98">
        <v>5289995</v>
      </c>
      <c r="Q119" s="90"/>
      <c r="R119" s="90">
        <v>57.447005750999999</v>
      </c>
      <c r="S119" s="91">
        <v>1.3574449999999999E-4</v>
      </c>
      <c r="T119" s="91">
        <f t="shared" si="3"/>
        <v>4.8251467525650092E-3</v>
      </c>
      <c r="U119" s="91">
        <f>R119/'סכום נכסי הקרן'!$C$42</f>
        <v>5.9432697609655737E-4</v>
      </c>
    </row>
    <row r="120" spans="2:21">
      <c r="B120" s="86" t="s">
        <v>384</v>
      </c>
      <c r="C120" s="110">
        <v>1191675</v>
      </c>
      <c r="D120" s="88" t="s">
        <v>113</v>
      </c>
      <c r="E120" s="88" t="s">
        <v>245</v>
      </c>
      <c r="F120" s="110">
        <v>520032046</v>
      </c>
      <c r="G120" s="88" t="s">
        <v>250</v>
      </c>
      <c r="H120" s="87" t="s">
        <v>355</v>
      </c>
      <c r="I120" s="87" t="s">
        <v>124</v>
      </c>
      <c r="J120" s="97"/>
      <c r="K120" s="90">
        <v>4.8000000000193834</v>
      </c>
      <c r="L120" s="88" t="s">
        <v>126</v>
      </c>
      <c r="M120" s="89">
        <v>3.3099999999999997E-2</v>
      </c>
      <c r="N120" s="89">
        <v>3.7000000000230189E-2</v>
      </c>
      <c r="O120" s="90">
        <v>1.6448199999999999</v>
      </c>
      <c r="P120" s="98">
        <v>5018260</v>
      </c>
      <c r="Q120" s="90"/>
      <c r="R120" s="90">
        <v>82.541351402999993</v>
      </c>
      <c r="S120" s="91">
        <v>1.1724427970632262E-4</v>
      </c>
      <c r="T120" s="91">
        <f t="shared" si="3"/>
        <v>6.9328963009978942E-3</v>
      </c>
      <c r="U120" s="91">
        <f>R120/'סכום נכסי הקרן'!$C$42</f>
        <v>8.5394445090664062E-4</v>
      </c>
    </row>
    <row r="121" spans="2:21">
      <c r="B121" s="86" t="s">
        <v>385</v>
      </c>
      <c r="C121" s="110">
        <v>2310266</v>
      </c>
      <c r="D121" s="88" t="s">
        <v>113</v>
      </c>
      <c r="E121" s="88" t="s">
        <v>245</v>
      </c>
      <c r="F121" s="110">
        <v>520032046</v>
      </c>
      <c r="G121" s="88" t="s">
        <v>250</v>
      </c>
      <c r="H121" s="87" t="s">
        <v>355</v>
      </c>
      <c r="I121" s="87" t="s">
        <v>124</v>
      </c>
      <c r="J121" s="97"/>
      <c r="K121" s="90">
        <v>0.56000000000737571</v>
      </c>
      <c r="L121" s="88" t="s">
        <v>126</v>
      </c>
      <c r="M121" s="89">
        <v>1.8200000000000001E-2</v>
      </c>
      <c r="N121" s="89">
        <v>2.3800000000187747E-2</v>
      </c>
      <c r="O121" s="90">
        <v>1.0927640000000001</v>
      </c>
      <c r="P121" s="98">
        <v>5459095</v>
      </c>
      <c r="Q121" s="90"/>
      <c r="R121" s="90">
        <v>59.655041925999996</v>
      </c>
      <c r="S121" s="91">
        <v>7.6895644219266774E-5</v>
      </c>
      <c r="T121" s="91">
        <f t="shared" si="3"/>
        <v>5.0106063503293679E-3</v>
      </c>
      <c r="U121" s="91">
        <f>R121/'סכום נכסי הקרן'!$C$42</f>
        <v>6.1717055942773417E-4</v>
      </c>
    </row>
    <row r="122" spans="2:21">
      <c r="B122" s="86" t="s">
        <v>386</v>
      </c>
      <c r="C122" s="110">
        <v>2310290</v>
      </c>
      <c r="D122" s="88" t="s">
        <v>113</v>
      </c>
      <c r="E122" s="88" t="s">
        <v>245</v>
      </c>
      <c r="F122" s="110">
        <v>520032046</v>
      </c>
      <c r="G122" s="88" t="s">
        <v>250</v>
      </c>
      <c r="H122" s="87" t="s">
        <v>355</v>
      </c>
      <c r="I122" s="87" t="s">
        <v>124</v>
      </c>
      <c r="J122" s="97"/>
      <c r="K122" s="90">
        <v>1.7199999999945137</v>
      </c>
      <c r="L122" s="88" t="s">
        <v>126</v>
      </c>
      <c r="M122" s="89">
        <v>1.89E-2</v>
      </c>
      <c r="N122" s="89">
        <v>2.959999999999216E-2</v>
      </c>
      <c r="O122" s="90">
        <v>2.8890739999999999</v>
      </c>
      <c r="P122" s="98">
        <v>5299297</v>
      </c>
      <c r="Q122" s="90"/>
      <c r="R122" s="90">
        <v>153.10059132199999</v>
      </c>
      <c r="S122" s="91">
        <v>1.3253848976970363E-4</v>
      </c>
      <c r="T122" s="91">
        <f t="shared" si="3"/>
        <v>1.2859379028997893E-2</v>
      </c>
      <c r="U122" s="91">
        <f>R122/'סכום נכסי הקרן'!$C$42</f>
        <v>1.5839260948324564E-3</v>
      </c>
    </row>
    <row r="123" spans="2:21">
      <c r="B123" s="86" t="s">
        <v>387</v>
      </c>
      <c r="C123" s="110">
        <v>1132927</v>
      </c>
      <c r="D123" s="88" t="s">
        <v>113</v>
      </c>
      <c r="E123" s="88" t="s">
        <v>245</v>
      </c>
      <c r="F123" s="110">
        <v>513992529</v>
      </c>
      <c r="G123" s="88" t="s">
        <v>263</v>
      </c>
      <c r="H123" s="87" t="s">
        <v>355</v>
      </c>
      <c r="I123" s="87" t="s">
        <v>124</v>
      </c>
      <c r="J123" s="97"/>
      <c r="K123" s="90">
        <v>1.2800000000308478</v>
      </c>
      <c r="L123" s="88" t="s">
        <v>126</v>
      </c>
      <c r="M123" s="89">
        <v>2.75E-2</v>
      </c>
      <c r="N123" s="89">
        <v>2.1899999999768643E-2</v>
      </c>
      <c r="O123" s="90">
        <v>5886.512052</v>
      </c>
      <c r="P123" s="98">
        <v>110.14</v>
      </c>
      <c r="Q123" s="90"/>
      <c r="R123" s="90">
        <v>6.4834045850000006</v>
      </c>
      <c r="S123" s="91">
        <v>2.1290723872134303E-5</v>
      </c>
      <c r="T123" s="91">
        <f t="shared" si="3"/>
        <v>5.4456064628456778E-4</v>
      </c>
      <c r="U123" s="91">
        <f>R123/'סכום נכסי הקרן'!$C$42</f>
        <v>6.7075075392358999E-5</v>
      </c>
    </row>
    <row r="124" spans="2:21">
      <c r="B124" s="86" t="s">
        <v>388</v>
      </c>
      <c r="C124" s="110">
        <v>1138973</v>
      </c>
      <c r="D124" s="88" t="s">
        <v>113</v>
      </c>
      <c r="E124" s="88" t="s">
        <v>245</v>
      </c>
      <c r="F124" s="110">
        <v>513992529</v>
      </c>
      <c r="G124" s="88" t="s">
        <v>263</v>
      </c>
      <c r="H124" s="87" t="s">
        <v>355</v>
      </c>
      <c r="I124" s="87" t="s">
        <v>124</v>
      </c>
      <c r="J124" s="97"/>
      <c r="K124" s="90">
        <v>4.2999999999536085</v>
      </c>
      <c r="L124" s="88" t="s">
        <v>126</v>
      </c>
      <c r="M124" s="89">
        <v>1.9599999999999999E-2</v>
      </c>
      <c r="N124" s="89">
        <v>2.9099999999851987E-2</v>
      </c>
      <c r="O124" s="90">
        <v>42579.626217999998</v>
      </c>
      <c r="P124" s="98">
        <v>106.31</v>
      </c>
      <c r="Q124" s="90"/>
      <c r="R124" s="90">
        <v>45.266403836999999</v>
      </c>
      <c r="S124" s="91">
        <v>4.0511839038584615E-5</v>
      </c>
      <c r="T124" s="91">
        <f t="shared" si="3"/>
        <v>3.802061371503157E-3</v>
      </c>
      <c r="U124" s="91">
        <f>R124/'סכום נכסי הקרן'!$C$42</f>
        <v>4.6831065535111034E-4</v>
      </c>
    </row>
    <row r="125" spans="2:21">
      <c r="B125" s="86" t="s">
        <v>389</v>
      </c>
      <c r="C125" s="110">
        <v>1167147</v>
      </c>
      <c r="D125" s="88" t="s">
        <v>113</v>
      </c>
      <c r="E125" s="88" t="s">
        <v>245</v>
      </c>
      <c r="F125" s="110">
        <v>513992529</v>
      </c>
      <c r="G125" s="88" t="s">
        <v>263</v>
      </c>
      <c r="H125" s="87" t="s">
        <v>355</v>
      </c>
      <c r="I125" s="87" t="s">
        <v>124</v>
      </c>
      <c r="J125" s="97"/>
      <c r="K125" s="90">
        <v>6.540000000001708</v>
      </c>
      <c r="L125" s="88" t="s">
        <v>126</v>
      </c>
      <c r="M125" s="89">
        <v>1.5800000000000002E-2</v>
      </c>
      <c r="N125" s="89">
        <v>2.9599999999982932E-2</v>
      </c>
      <c r="O125" s="90">
        <v>93932.766885000005</v>
      </c>
      <c r="P125" s="98">
        <v>99.8</v>
      </c>
      <c r="Q125" s="90"/>
      <c r="R125" s="90">
        <v>93.744901195999986</v>
      </c>
      <c r="S125" s="91">
        <v>7.9111283172077633E-5</v>
      </c>
      <c r="T125" s="91">
        <f t="shared" si="3"/>
        <v>7.873916136482589E-3</v>
      </c>
      <c r="U125" s="91">
        <f>R125/'סכום נכסי הקרן'!$C$42</f>
        <v>9.6985252623578856E-4</v>
      </c>
    </row>
    <row r="126" spans="2:21">
      <c r="B126" s="86" t="s">
        <v>390</v>
      </c>
      <c r="C126" s="110">
        <v>1135417</v>
      </c>
      <c r="D126" s="88" t="s">
        <v>113</v>
      </c>
      <c r="E126" s="88" t="s">
        <v>245</v>
      </c>
      <c r="F126" s="110">
        <v>514290345</v>
      </c>
      <c r="G126" s="88" t="s">
        <v>374</v>
      </c>
      <c r="H126" s="87" t="s">
        <v>355</v>
      </c>
      <c r="I126" s="87" t="s">
        <v>124</v>
      </c>
      <c r="J126" s="97"/>
      <c r="K126" s="90">
        <v>3.4399999999574939</v>
      </c>
      <c r="L126" s="88" t="s">
        <v>126</v>
      </c>
      <c r="M126" s="89">
        <v>2.2499999999999999E-2</v>
      </c>
      <c r="N126" s="89">
        <v>2.3399999999641357E-2</v>
      </c>
      <c r="O126" s="90">
        <v>13548.754118000001</v>
      </c>
      <c r="P126" s="98">
        <v>111.13</v>
      </c>
      <c r="Q126" s="90"/>
      <c r="R126" s="90">
        <v>15.056729981</v>
      </c>
      <c r="S126" s="91">
        <v>3.3117134619977771E-5</v>
      </c>
      <c r="T126" s="91">
        <f t="shared" si="3"/>
        <v>1.2646600257456534E-3</v>
      </c>
      <c r="U126" s="91">
        <f>R126/'סכום נכסי הקרן'!$C$42</f>
        <v>1.5577175315798481E-4</v>
      </c>
    </row>
    <row r="127" spans="2:21">
      <c r="B127" s="86" t="s">
        <v>391</v>
      </c>
      <c r="C127" s="110">
        <v>1140607</v>
      </c>
      <c r="D127" s="88" t="s">
        <v>113</v>
      </c>
      <c r="E127" s="88" t="s">
        <v>245</v>
      </c>
      <c r="F127" s="110">
        <v>513765859</v>
      </c>
      <c r="G127" s="88" t="s">
        <v>263</v>
      </c>
      <c r="H127" s="87" t="s">
        <v>352</v>
      </c>
      <c r="I127" s="87" t="s">
        <v>248</v>
      </c>
      <c r="J127" s="97"/>
      <c r="K127" s="90">
        <v>2.6400000000105854</v>
      </c>
      <c r="L127" s="88" t="s">
        <v>126</v>
      </c>
      <c r="M127" s="89">
        <v>2.1499999999999998E-2</v>
      </c>
      <c r="N127" s="89">
        <v>3.6100000000137883E-2</v>
      </c>
      <c r="O127" s="90">
        <v>133949.203989</v>
      </c>
      <c r="P127" s="98">
        <v>107.2</v>
      </c>
      <c r="Q127" s="90"/>
      <c r="R127" s="90">
        <v>143.59354788200002</v>
      </c>
      <c r="S127" s="91">
        <v>6.8296160009140877E-5</v>
      </c>
      <c r="T127" s="91">
        <f t="shared" si="3"/>
        <v>1.2060853863389733E-2</v>
      </c>
      <c r="U127" s="91">
        <f>R127/'סכום נכסי הקרן'!$C$42</f>
        <v>1.4855694911165972E-3</v>
      </c>
    </row>
    <row r="128" spans="2:21">
      <c r="B128" s="86" t="s">
        <v>392</v>
      </c>
      <c r="C128" s="110">
        <v>1174556</v>
      </c>
      <c r="D128" s="88" t="s">
        <v>113</v>
      </c>
      <c r="E128" s="88" t="s">
        <v>245</v>
      </c>
      <c r="F128" s="110">
        <v>513765859</v>
      </c>
      <c r="G128" s="88" t="s">
        <v>263</v>
      </c>
      <c r="H128" s="87" t="s">
        <v>352</v>
      </c>
      <c r="I128" s="87" t="s">
        <v>248</v>
      </c>
      <c r="J128" s="97"/>
      <c r="K128" s="90">
        <v>7.6500000000091157</v>
      </c>
      <c r="L128" s="88" t="s">
        <v>126</v>
      </c>
      <c r="M128" s="89">
        <v>1.15E-2</v>
      </c>
      <c r="N128" s="89">
        <v>3.6700000000081209E-2</v>
      </c>
      <c r="O128" s="90">
        <v>66846.707613999999</v>
      </c>
      <c r="P128" s="98">
        <v>90.26</v>
      </c>
      <c r="Q128" s="90"/>
      <c r="R128" s="90">
        <v>60.335836452999999</v>
      </c>
      <c r="S128" s="91">
        <v>1.4539413154945413E-4</v>
      </c>
      <c r="T128" s="91">
        <f t="shared" si="3"/>
        <v>5.0677883297584863E-3</v>
      </c>
      <c r="U128" s="91">
        <f>R128/'סכום נכסי הקרן'!$C$42</f>
        <v>6.2421382560471771E-4</v>
      </c>
    </row>
    <row r="129" spans="2:21">
      <c r="B129" s="86" t="s">
        <v>393</v>
      </c>
      <c r="C129" s="110">
        <v>1158732</v>
      </c>
      <c r="D129" s="88" t="s">
        <v>113</v>
      </c>
      <c r="E129" s="88" t="s">
        <v>245</v>
      </c>
      <c r="F129" s="110">
        <v>512025891</v>
      </c>
      <c r="G129" s="88" t="s">
        <v>122</v>
      </c>
      <c r="H129" s="87" t="s">
        <v>394</v>
      </c>
      <c r="I129" s="87" t="s">
        <v>248</v>
      </c>
      <c r="J129" s="97"/>
      <c r="K129" s="90">
        <v>1.870000000171316</v>
      </c>
      <c r="L129" s="88" t="s">
        <v>126</v>
      </c>
      <c r="M129" s="89">
        <v>1.8500000000000003E-2</v>
      </c>
      <c r="N129" s="89">
        <v>3.6100000005139465E-2</v>
      </c>
      <c r="O129" s="90">
        <v>1733.9265150000001</v>
      </c>
      <c r="P129" s="98">
        <v>104.36</v>
      </c>
      <c r="Q129" s="90"/>
      <c r="R129" s="90">
        <v>1.809525687</v>
      </c>
      <c r="S129" s="91">
        <v>1.9587869872161841E-6</v>
      </c>
      <c r="T129" s="91">
        <f t="shared" si="3"/>
        <v>1.5198750358122936E-4</v>
      </c>
      <c r="U129" s="91">
        <f>R129/'סכום נכסי הקרן'!$C$42</f>
        <v>1.8720730796400733E-5</v>
      </c>
    </row>
    <row r="130" spans="2:21">
      <c r="B130" s="86" t="s">
        <v>395</v>
      </c>
      <c r="C130" s="110">
        <v>1191824</v>
      </c>
      <c r="D130" s="88" t="s">
        <v>113</v>
      </c>
      <c r="E130" s="88" t="s">
        <v>245</v>
      </c>
      <c r="F130" s="110">
        <v>512025891</v>
      </c>
      <c r="G130" s="88" t="s">
        <v>122</v>
      </c>
      <c r="H130" s="87" t="s">
        <v>394</v>
      </c>
      <c r="I130" s="87" t="s">
        <v>248</v>
      </c>
      <c r="J130" s="97"/>
      <c r="K130" s="90">
        <v>2.5999999999910308</v>
      </c>
      <c r="L130" s="88" t="s">
        <v>126</v>
      </c>
      <c r="M130" s="89">
        <v>3.2000000000000001E-2</v>
      </c>
      <c r="N130" s="89">
        <v>3.5399999999896854E-2</v>
      </c>
      <c r="O130" s="90">
        <v>44241.843333999997</v>
      </c>
      <c r="P130" s="98">
        <v>100.8</v>
      </c>
      <c r="Q130" s="90"/>
      <c r="R130" s="90">
        <v>44.595776848999996</v>
      </c>
      <c r="S130" s="91">
        <v>1.6288738755568645E-4</v>
      </c>
      <c r="T130" s="91">
        <f t="shared" si="3"/>
        <v>3.7457333942478004E-3</v>
      </c>
      <c r="U130" s="91">
        <f>R130/'סכום נכסי הקרן'!$C$42</f>
        <v>4.6137257903788409E-4</v>
      </c>
    </row>
    <row r="131" spans="2:21">
      <c r="B131" s="86" t="s">
        <v>396</v>
      </c>
      <c r="C131" s="110">
        <v>1155357</v>
      </c>
      <c r="D131" s="88" t="s">
        <v>113</v>
      </c>
      <c r="E131" s="88" t="s">
        <v>245</v>
      </c>
      <c r="F131" s="110">
        <v>510454333</v>
      </c>
      <c r="G131" s="88" t="s">
        <v>122</v>
      </c>
      <c r="H131" s="87" t="s">
        <v>394</v>
      </c>
      <c r="I131" s="87" t="s">
        <v>248</v>
      </c>
      <c r="J131" s="97"/>
      <c r="K131" s="90">
        <v>1</v>
      </c>
      <c r="L131" s="88" t="s">
        <v>126</v>
      </c>
      <c r="M131" s="89">
        <v>3.15E-2</v>
      </c>
      <c r="N131" s="89">
        <v>3.039999999986303E-2</v>
      </c>
      <c r="O131" s="90">
        <v>21455.679229999998</v>
      </c>
      <c r="P131" s="98">
        <v>108.89</v>
      </c>
      <c r="Q131" s="90"/>
      <c r="R131" s="90">
        <v>23.363088283</v>
      </c>
      <c r="S131" s="91">
        <v>1.5823592646432922E-4</v>
      </c>
      <c r="T131" s="91">
        <f t="shared" si="3"/>
        <v>1.9623360362283934E-3</v>
      </c>
      <c r="U131" s="91">
        <f>R131/'סכום נכסי הקרן'!$C$42</f>
        <v>2.4170648112970789E-4</v>
      </c>
    </row>
    <row r="132" spans="2:21">
      <c r="B132" s="86" t="s">
        <v>397</v>
      </c>
      <c r="C132" s="110">
        <v>1184779</v>
      </c>
      <c r="D132" s="88" t="s">
        <v>113</v>
      </c>
      <c r="E132" s="88" t="s">
        <v>245</v>
      </c>
      <c r="F132" s="110">
        <v>510454333</v>
      </c>
      <c r="G132" s="88" t="s">
        <v>122</v>
      </c>
      <c r="H132" s="87" t="s">
        <v>394</v>
      </c>
      <c r="I132" s="87" t="s">
        <v>248</v>
      </c>
      <c r="J132" s="97"/>
      <c r="K132" s="90">
        <v>2.6499999999941473</v>
      </c>
      <c r="L132" s="88" t="s">
        <v>126</v>
      </c>
      <c r="M132" s="89">
        <v>0.01</v>
      </c>
      <c r="N132" s="89">
        <v>3.909999999985117E-2</v>
      </c>
      <c r="O132" s="90">
        <v>60808.279741999999</v>
      </c>
      <c r="P132" s="98">
        <v>98.34</v>
      </c>
      <c r="Q132" s="90"/>
      <c r="R132" s="90">
        <v>59.798863278999995</v>
      </c>
      <c r="S132" s="91">
        <v>1.3173656219155527E-4</v>
      </c>
      <c r="T132" s="91">
        <f t="shared" si="3"/>
        <v>5.0226863382296146E-3</v>
      </c>
      <c r="U132" s="91">
        <f>R132/'סכום נכסי הקרן'!$C$42</f>
        <v>6.1865848571230155E-4</v>
      </c>
    </row>
    <row r="133" spans="2:21">
      <c r="B133" s="86" t="s">
        <v>398</v>
      </c>
      <c r="C133" s="110">
        <v>1192442</v>
      </c>
      <c r="D133" s="88" t="s">
        <v>113</v>
      </c>
      <c r="E133" s="88" t="s">
        <v>245</v>
      </c>
      <c r="F133" s="110">
        <v>510454333</v>
      </c>
      <c r="G133" s="88" t="s">
        <v>122</v>
      </c>
      <c r="H133" s="87" t="s">
        <v>394</v>
      </c>
      <c r="I133" s="87" t="s">
        <v>248</v>
      </c>
      <c r="J133" s="97"/>
      <c r="K133" s="90">
        <v>3.6999999999519599</v>
      </c>
      <c r="L133" s="88" t="s">
        <v>126</v>
      </c>
      <c r="M133" s="89">
        <v>3.2300000000000002E-2</v>
      </c>
      <c r="N133" s="89">
        <v>3.9799999999190178E-2</v>
      </c>
      <c r="O133" s="90">
        <v>29401.4136</v>
      </c>
      <c r="P133" s="98">
        <v>99.12</v>
      </c>
      <c r="Q133" s="90"/>
      <c r="R133" s="90">
        <v>29.142680982000005</v>
      </c>
      <c r="S133" s="91">
        <v>1.1529966117647058E-4</v>
      </c>
      <c r="T133" s="91">
        <f t="shared" si="3"/>
        <v>2.4477814058896812E-3</v>
      </c>
      <c r="U133" s="91">
        <f>R133/'סכום נכסי הקרן'!$C$42</f>
        <v>3.0150016066028326E-4</v>
      </c>
    </row>
    <row r="134" spans="2:21">
      <c r="B134" s="86" t="s">
        <v>399</v>
      </c>
      <c r="C134" s="110">
        <v>1139849</v>
      </c>
      <c r="D134" s="88" t="s">
        <v>113</v>
      </c>
      <c r="E134" s="88" t="s">
        <v>245</v>
      </c>
      <c r="F134" s="110">
        <v>520044520</v>
      </c>
      <c r="G134" s="88" t="s">
        <v>263</v>
      </c>
      <c r="H134" s="87" t="s">
        <v>400</v>
      </c>
      <c r="I134" s="87" t="s">
        <v>124</v>
      </c>
      <c r="J134" s="97"/>
      <c r="K134" s="90">
        <v>2.4600000000198632</v>
      </c>
      <c r="L134" s="88" t="s">
        <v>126</v>
      </c>
      <c r="M134" s="89">
        <v>2.5000000000000001E-2</v>
      </c>
      <c r="N134" s="89">
        <v>3.32E-2</v>
      </c>
      <c r="O134" s="90">
        <v>23128.129429000001</v>
      </c>
      <c r="P134" s="98">
        <v>108.84</v>
      </c>
      <c r="Q134" s="90"/>
      <c r="R134" s="90">
        <v>25.172656674999999</v>
      </c>
      <c r="S134" s="91">
        <v>6.502620088568913E-5</v>
      </c>
      <c r="T134" s="91">
        <f t="shared" si="3"/>
        <v>2.1143271267309838E-3</v>
      </c>
      <c r="U134" s="91">
        <f>R134/'סכום נכסי הקרן'!$C$42</f>
        <v>2.6042765373736023E-4</v>
      </c>
    </row>
    <row r="135" spans="2:21">
      <c r="B135" s="86" t="s">
        <v>401</v>
      </c>
      <c r="C135" s="110">
        <v>1142629</v>
      </c>
      <c r="D135" s="88" t="s">
        <v>113</v>
      </c>
      <c r="E135" s="88" t="s">
        <v>245</v>
      </c>
      <c r="F135" s="110">
        <v>520044520</v>
      </c>
      <c r="G135" s="88" t="s">
        <v>263</v>
      </c>
      <c r="H135" s="87" t="s">
        <v>400</v>
      </c>
      <c r="I135" s="87" t="s">
        <v>124</v>
      </c>
      <c r="J135" s="97"/>
      <c r="K135" s="90">
        <v>5.4199999999580681</v>
      </c>
      <c r="L135" s="88" t="s">
        <v>126</v>
      </c>
      <c r="M135" s="89">
        <v>1.9E-2</v>
      </c>
      <c r="N135" s="89">
        <v>3.859999999968889E-2</v>
      </c>
      <c r="O135" s="90">
        <v>29809.987656000001</v>
      </c>
      <c r="P135" s="98">
        <v>99.2</v>
      </c>
      <c r="Q135" s="90"/>
      <c r="R135" s="90">
        <v>29.571508571999999</v>
      </c>
      <c r="S135" s="91">
        <v>9.9188352970694407E-5</v>
      </c>
      <c r="T135" s="91">
        <f t="shared" si="3"/>
        <v>2.4837999246314123E-3</v>
      </c>
      <c r="U135" s="91">
        <f>R135/'סכום נכסי הקרן'!$C$42</f>
        <v>3.059366635119055E-4</v>
      </c>
    </row>
    <row r="136" spans="2:21">
      <c r="B136" s="86" t="s">
        <v>402</v>
      </c>
      <c r="C136" s="110">
        <v>1183151</v>
      </c>
      <c r="D136" s="88" t="s">
        <v>113</v>
      </c>
      <c r="E136" s="88" t="s">
        <v>245</v>
      </c>
      <c r="F136" s="110">
        <v>520044520</v>
      </c>
      <c r="G136" s="88" t="s">
        <v>263</v>
      </c>
      <c r="H136" s="87" t="s">
        <v>400</v>
      </c>
      <c r="I136" s="87" t="s">
        <v>124</v>
      </c>
      <c r="J136" s="97"/>
      <c r="K136" s="90">
        <v>7.1900000000318114</v>
      </c>
      <c r="L136" s="88" t="s">
        <v>126</v>
      </c>
      <c r="M136" s="89">
        <v>3.9000000000000003E-3</v>
      </c>
      <c r="N136" s="89">
        <v>4.1900000000318113E-2</v>
      </c>
      <c r="O136" s="90">
        <v>30876.000443000001</v>
      </c>
      <c r="P136" s="98">
        <v>80.430000000000007</v>
      </c>
      <c r="Q136" s="90"/>
      <c r="R136" s="90">
        <v>24.833566159</v>
      </c>
      <c r="S136" s="91">
        <v>1.3138723592765958E-4</v>
      </c>
      <c r="T136" s="91">
        <f t="shared" si="3"/>
        <v>2.0858458946682581E-3</v>
      </c>
      <c r="U136" s="91">
        <f>R136/'סכום נכסי הקרן'!$C$42</f>
        <v>2.5691953980935464E-4</v>
      </c>
    </row>
    <row r="137" spans="2:21">
      <c r="B137" s="86" t="s">
        <v>403</v>
      </c>
      <c r="C137" s="110">
        <v>1177526</v>
      </c>
      <c r="D137" s="88" t="s">
        <v>113</v>
      </c>
      <c r="E137" s="88" t="s">
        <v>245</v>
      </c>
      <c r="F137" s="110">
        <v>515846558</v>
      </c>
      <c r="G137" s="88" t="s">
        <v>405</v>
      </c>
      <c r="H137" s="87" t="s">
        <v>394</v>
      </c>
      <c r="I137" s="87" t="s">
        <v>248</v>
      </c>
      <c r="J137" s="97"/>
      <c r="K137" s="90">
        <v>4.4999999998577014</v>
      </c>
      <c r="L137" s="88" t="s">
        <v>126</v>
      </c>
      <c r="M137" s="89">
        <v>7.4999999999999997E-3</v>
      </c>
      <c r="N137" s="89">
        <v>4.5299999999072214E-2</v>
      </c>
      <c r="O137" s="90">
        <v>19338.085154</v>
      </c>
      <c r="P137" s="98">
        <v>90.85</v>
      </c>
      <c r="Q137" s="90"/>
      <c r="R137" s="90">
        <v>17.568650771000001</v>
      </c>
      <c r="S137" s="91">
        <v>3.6795619772658944E-5</v>
      </c>
      <c r="T137" s="91">
        <f t="shared" si="3"/>
        <v>1.4756438060858159E-3</v>
      </c>
      <c r="U137" s="91">
        <f>R137/'סכום נכסי הקרן'!$C$42</f>
        <v>1.8175922226622098E-4</v>
      </c>
    </row>
    <row r="138" spans="2:21">
      <c r="B138" s="86" t="s">
        <v>406</v>
      </c>
      <c r="C138" s="110">
        <v>1184555</v>
      </c>
      <c r="D138" s="88" t="s">
        <v>113</v>
      </c>
      <c r="E138" s="88" t="s">
        <v>245</v>
      </c>
      <c r="F138" s="110">
        <v>515846558</v>
      </c>
      <c r="G138" s="88" t="s">
        <v>405</v>
      </c>
      <c r="H138" s="87" t="s">
        <v>394</v>
      </c>
      <c r="I138" s="87" t="s">
        <v>248</v>
      </c>
      <c r="J138" s="97"/>
      <c r="K138" s="90">
        <v>5.5499999999970644</v>
      </c>
      <c r="L138" s="88" t="s">
        <v>126</v>
      </c>
      <c r="M138" s="89">
        <v>7.4999999999999997E-3</v>
      </c>
      <c r="N138" s="89">
        <v>4.570000000005283E-2</v>
      </c>
      <c r="O138" s="90">
        <v>99413.827059999996</v>
      </c>
      <c r="P138" s="98">
        <v>85.68</v>
      </c>
      <c r="Q138" s="90"/>
      <c r="R138" s="90">
        <v>85.177767215000003</v>
      </c>
      <c r="S138" s="91">
        <v>1.1456386745628682E-4</v>
      </c>
      <c r="T138" s="91">
        <f t="shared" si="3"/>
        <v>7.1543367925845499E-3</v>
      </c>
      <c r="U138" s="91">
        <f>R138/'סכום נכסי הקרן'!$C$42</f>
        <v>8.8121990272167002E-4</v>
      </c>
    </row>
    <row r="139" spans="2:21">
      <c r="B139" s="86" t="s">
        <v>407</v>
      </c>
      <c r="C139" s="110">
        <v>1130632</v>
      </c>
      <c r="D139" s="88" t="s">
        <v>113</v>
      </c>
      <c r="E139" s="88" t="s">
        <v>245</v>
      </c>
      <c r="F139" s="110">
        <v>513257873</v>
      </c>
      <c r="G139" s="88" t="s">
        <v>263</v>
      </c>
      <c r="H139" s="87" t="s">
        <v>394</v>
      </c>
      <c r="I139" s="87" t="s">
        <v>248</v>
      </c>
      <c r="J139" s="97"/>
      <c r="K139" s="90">
        <v>1.0799999993855185</v>
      </c>
      <c r="L139" s="88" t="s">
        <v>126</v>
      </c>
      <c r="M139" s="89">
        <v>3.4500000000000003E-2</v>
      </c>
      <c r="N139" s="89">
        <v>2.1200000006144814E-2</v>
      </c>
      <c r="O139" s="90">
        <v>291.75117399999999</v>
      </c>
      <c r="P139" s="98">
        <v>111.56</v>
      </c>
      <c r="Q139" s="90"/>
      <c r="R139" s="90">
        <v>0.325477615</v>
      </c>
      <c r="S139" s="91">
        <v>2.2574340680055562E-6</v>
      </c>
      <c r="T139" s="91">
        <f t="shared" ref="T139:T170" si="4">IFERROR(R139/$R$11,0)</f>
        <v>2.7337843574597731E-5</v>
      </c>
      <c r="U139" s="91">
        <f>R139/'סכום נכסי הקרן'!$C$42</f>
        <v>3.3672795332192266E-6</v>
      </c>
    </row>
    <row r="140" spans="2:21">
      <c r="B140" s="86" t="s">
        <v>408</v>
      </c>
      <c r="C140" s="110">
        <v>1138668</v>
      </c>
      <c r="D140" s="88" t="s">
        <v>113</v>
      </c>
      <c r="E140" s="88" t="s">
        <v>245</v>
      </c>
      <c r="F140" s="110">
        <v>513257873</v>
      </c>
      <c r="G140" s="88" t="s">
        <v>263</v>
      </c>
      <c r="H140" s="87" t="s">
        <v>394</v>
      </c>
      <c r="I140" s="87" t="s">
        <v>248</v>
      </c>
      <c r="J140" s="97"/>
      <c r="K140" s="90">
        <v>1.9400000000628306</v>
      </c>
      <c r="L140" s="88" t="s">
        <v>126</v>
      </c>
      <c r="M140" s="89">
        <v>2.0499999999999997E-2</v>
      </c>
      <c r="N140" s="89">
        <v>4.2299999979265944E-2</v>
      </c>
      <c r="O140" s="90">
        <v>597.83404099999996</v>
      </c>
      <c r="P140" s="98">
        <v>106.49</v>
      </c>
      <c r="Q140" s="90"/>
      <c r="R140" s="90">
        <v>0.63663348399999997</v>
      </c>
      <c r="S140" s="91">
        <v>1.4256904642144405E-6</v>
      </c>
      <c r="T140" s="91">
        <f t="shared" si="4"/>
        <v>5.3472760638064665E-5</v>
      </c>
      <c r="U140" s="91">
        <f>R140/'סכום נכסי הקרן'!$C$42</f>
        <v>6.5863912049228026E-6</v>
      </c>
    </row>
    <row r="141" spans="2:21">
      <c r="B141" s="86" t="s">
        <v>409</v>
      </c>
      <c r="C141" s="110">
        <v>1141696</v>
      </c>
      <c r="D141" s="88" t="s">
        <v>113</v>
      </c>
      <c r="E141" s="88" t="s">
        <v>245</v>
      </c>
      <c r="F141" s="110">
        <v>513257873</v>
      </c>
      <c r="G141" s="88" t="s">
        <v>263</v>
      </c>
      <c r="H141" s="87" t="s">
        <v>394</v>
      </c>
      <c r="I141" s="87" t="s">
        <v>248</v>
      </c>
      <c r="J141" s="97"/>
      <c r="K141" s="90">
        <v>2.6700000000385185</v>
      </c>
      <c r="L141" s="88" t="s">
        <v>126</v>
      </c>
      <c r="M141" s="89">
        <v>2.0499999999999997E-2</v>
      </c>
      <c r="N141" s="89">
        <v>4.3800000000496171E-2</v>
      </c>
      <c r="O141" s="90">
        <v>29430.844507999998</v>
      </c>
      <c r="P141" s="98">
        <v>104.09</v>
      </c>
      <c r="Q141" s="90"/>
      <c r="R141" s="90">
        <v>30.634566146000001</v>
      </c>
      <c r="S141" s="91">
        <v>3.8417050165646222E-5</v>
      </c>
      <c r="T141" s="91">
        <f t="shared" si="4"/>
        <v>2.5730893268190356E-3</v>
      </c>
      <c r="U141" s="91">
        <f>R141/'סכום נכסי הקרן'!$C$42</f>
        <v>3.1693469178356988E-4</v>
      </c>
    </row>
    <row r="142" spans="2:21">
      <c r="B142" s="86" t="s">
        <v>410</v>
      </c>
      <c r="C142" s="110">
        <v>1165141</v>
      </c>
      <c r="D142" s="88" t="s">
        <v>113</v>
      </c>
      <c r="E142" s="88" t="s">
        <v>245</v>
      </c>
      <c r="F142" s="110">
        <v>513257873</v>
      </c>
      <c r="G142" s="88" t="s">
        <v>263</v>
      </c>
      <c r="H142" s="87" t="s">
        <v>394</v>
      </c>
      <c r="I142" s="87" t="s">
        <v>248</v>
      </c>
      <c r="J142" s="97"/>
      <c r="K142" s="90">
        <v>5.7399999999403102</v>
      </c>
      <c r="L142" s="88" t="s">
        <v>126</v>
      </c>
      <c r="M142" s="89">
        <v>8.3999999999999995E-3</v>
      </c>
      <c r="N142" s="89">
        <v>4.5499999999758026E-2</v>
      </c>
      <c r="O142" s="90">
        <v>28053.513938000004</v>
      </c>
      <c r="P142" s="98">
        <v>88.4</v>
      </c>
      <c r="Q142" s="90"/>
      <c r="R142" s="90">
        <v>24.795132551999998</v>
      </c>
      <c r="S142" s="91">
        <v>4.1422743263755885E-5</v>
      </c>
      <c r="T142" s="91">
        <f t="shared" si="4"/>
        <v>2.0826177404488851E-3</v>
      </c>
      <c r="U142" s="91">
        <f>R142/'סכום נכסי הקרן'!$C$42</f>
        <v>2.5652191892154368E-4</v>
      </c>
    </row>
    <row r="143" spans="2:21">
      <c r="B143" s="86" t="s">
        <v>411</v>
      </c>
      <c r="C143" s="110">
        <v>1178367</v>
      </c>
      <c r="D143" s="88" t="s">
        <v>113</v>
      </c>
      <c r="E143" s="88" t="s">
        <v>245</v>
      </c>
      <c r="F143" s="110">
        <v>513257873</v>
      </c>
      <c r="G143" s="88" t="s">
        <v>263</v>
      </c>
      <c r="H143" s="87" t="s">
        <v>394</v>
      </c>
      <c r="I143" s="87" t="s">
        <v>248</v>
      </c>
      <c r="J143" s="97"/>
      <c r="K143" s="90">
        <v>6.540000000457419</v>
      </c>
      <c r="L143" s="88" t="s">
        <v>126</v>
      </c>
      <c r="M143" s="89">
        <v>5.0000000000000001E-3</v>
      </c>
      <c r="N143" s="89">
        <v>3.7900000001775298E-2</v>
      </c>
      <c r="O143" s="90">
        <v>7214.9520759999996</v>
      </c>
      <c r="P143" s="98">
        <v>86.66</v>
      </c>
      <c r="Q143" s="90"/>
      <c r="R143" s="90">
        <v>6.2524776910000002</v>
      </c>
      <c r="S143" s="91">
        <v>4.005396121040932E-5</v>
      </c>
      <c r="T143" s="91">
        <f t="shared" si="4"/>
        <v>5.2516440207484017E-4</v>
      </c>
      <c r="U143" s="91">
        <f>R143/'סכום נכסי הקרן'!$C$42</f>
        <v>6.4685985120095316E-5</v>
      </c>
    </row>
    <row r="144" spans="2:21">
      <c r="B144" s="86" t="s">
        <v>412</v>
      </c>
      <c r="C144" s="110">
        <v>1178375</v>
      </c>
      <c r="D144" s="88" t="s">
        <v>113</v>
      </c>
      <c r="E144" s="88" t="s">
        <v>245</v>
      </c>
      <c r="F144" s="110">
        <v>513257873</v>
      </c>
      <c r="G144" s="88" t="s">
        <v>263</v>
      </c>
      <c r="H144" s="87" t="s">
        <v>394</v>
      </c>
      <c r="I144" s="87" t="s">
        <v>248</v>
      </c>
      <c r="J144" s="97"/>
      <c r="K144" s="90">
        <v>6.3900000001076691</v>
      </c>
      <c r="L144" s="88" t="s">
        <v>126</v>
      </c>
      <c r="M144" s="89">
        <v>9.7000000000000003E-3</v>
      </c>
      <c r="N144" s="89">
        <v>4.5200000000524682E-2</v>
      </c>
      <c r="O144" s="90">
        <v>21349.740189</v>
      </c>
      <c r="P144" s="98">
        <v>85.7</v>
      </c>
      <c r="Q144" s="90"/>
      <c r="R144" s="90">
        <v>18.296728577000003</v>
      </c>
      <c r="S144" s="91">
        <v>5.1191696507472938E-5</v>
      </c>
      <c r="T144" s="91">
        <f t="shared" si="4"/>
        <v>1.5367972502959941E-3</v>
      </c>
      <c r="U144" s="91">
        <f>R144/'סכום נכסי הקרן'!$C$42</f>
        <v>1.8929166499576157E-4</v>
      </c>
    </row>
    <row r="145" spans="2:21">
      <c r="B145" s="86" t="s">
        <v>413</v>
      </c>
      <c r="C145" s="110">
        <v>1171214</v>
      </c>
      <c r="D145" s="88" t="s">
        <v>113</v>
      </c>
      <c r="E145" s="88" t="s">
        <v>245</v>
      </c>
      <c r="F145" s="110">
        <v>513893123</v>
      </c>
      <c r="G145" s="88" t="s">
        <v>415</v>
      </c>
      <c r="H145" s="87" t="s">
        <v>400</v>
      </c>
      <c r="I145" s="87" t="s">
        <v>124</v>
      </c>
      <c r="J145" s="97"/>
      <c r="K145" s="90">
        <v>1.5299999999930305</v>
      </c>
      <c r="L145" s="88" t="s">
        <v>126</v>
      </c>
      <c r="M145" s="89">
        <v>1.8500000000000003E-2</v>
      </c>
      <c r="N145" s="89">
        <v>3.7499999999751087E-2</v>
      </c>
      <c r="O145" s="90">
        <v>47184.662706000003</v>
      </c>
      <c r="P145" s="98">
        <v>106.43</v>
      </c>
      <c r="Q145" s="90"/>
      <c r="R145" s="90">
        <v>50.218638095000003</v>
      </c>
      <c r="S145" s="91">
        <v>6.7337399683183017E-5</v>
      </c>
      <c r="T145" s="91">
        <f t="shared" si="4"/>
        <v>4.2180144178899821E-3</v>
      </c>
      <c r="U145" s="91">
        <f>R145/'סכום נכסי הקרן'!$C$42</f>
        <v>5.1954476882668844E-4</v>
      </c>
    </row>
    <row r="146" spans="2:21">
      <c r="B146" s="86" t="s">
        <v>416</v>
      </c>
      <c r="C146" s="110">
        <v>1175660</v>
      </c>
      <c r="D146" s="88" t="s">
        <v>113</v>
      </c>
      <c r="E146" s="88" t="s">
        <v>245</v>
      </c>
      <c r="F146" s="110">
        <v>513893123</v>
      </c>
      <c r="G146" s="88" t="s">
        <v>415</v>
      </c>
      <c r="H146" s="87" t="s">
        <v>400</v>
      </c>
      <c r="I146" s="87" t="s">
        <v>124</v>
      </c>
      <c r="J146" s="97"/>
      <c r="K146" s="90">
        <v>1.380000000002934</v>
      </c>
      <c r="L146" s="88" t="s">
        <v>126</v>
      </c>
      <c r="M146" s="89">
        <v>0.01</v>
      </c>
      <c r="N146" s="89">
        <v>4.5200000000117362E-2</v>
      </c>
      <c r="O146" s="90">
        <v>46307.241650000004</v>
      </c>
      <c r="P146" s="98">
        <v>103.05</v>
      </c>
      <c r="Q146" s="90"/>
      <c r="R146" s="90">
        <v>47.719609446999996</v>
      </c>
      <c r="S146" s="91">
        <v>4.8678661183031018E-5</v>
      </c>
      <c r="T146" s="91">
        <f t="shared" si="4"/>
        <v>4.0081134873222605E-3</v>
      </c>
      <c r="U146" s="91">
        <f>R146/'סכום נכסי הקרן'!$C$42</f>
        <v>4.9369067738836033E-4</v>
      </c>
    </row>
    <row r="147" spans="2:21">
      <c r="B147" s="86" t="s">
        <v>417</v>
      </c>
      <c r="C147" s="110">
        <v>1182831</v>
      </c>
      <c r="D147" s="88" t="s">
        <v>113</v>
      </c>
      <c r="E147" s="88" t="s">
        <v>245</v>
      </c>
      <c r="F147" s="110">
        <v>513893123</v>
      </c>
      <c r="G147" s="88" t="s">
        <v>415</v>
      </c>
      <c r="H147" s="87" t="s">
        <v>400</v>
      </c>
      <c r="I147" s="87" t="s">
        <v>124</v>
      </c>
      <c r="J147" s="97"/>
      <c r="K147" s="90">
        <v>4.3700000000155841</v>
      </c>
      <c r="L147" s="88" t="s">
        <v>126</v>
      </c>
      <c r="M147" s="89">
        <v>0.01</v>
      </c>
      <c r="N147" s="89">
        <v>5.1900000000216384E-2</v>
      </c>
      <c r="O147" s="90">
        <v>100364.19199599999</v>
      </c>
      <c r="P147" s="98">
        <v>88.87</v>
      </c>
      <c r="Q147" s="90"/>
      <c r="R147" s="90">
        <v>89.193656752999999</v>
      </c>
      <c r="S147" s="91">
        <v>8.4762901813931405E-5</v>
      </c>
      <c r="T147" s="91">
        <f t="shared" si="4"/>
        <v>7.4916434304088059E-3</v>
      </c>
      <c r="U147" s="91">
        <f>R147/'סכום נכסי הקרן'!$C$42</f>
        <v>9.2276691555994654E-4</v>
      </c>
    </row>
    <row r="148" spans="2:21">
      <c r="B148" s="86" t="s">
        <v>418</v>
      </c>
      <c r="C148" s="110">
        <v>1191659</v>
      </c>
      <c r="D148" s="88" t="s">
        <v>113</v>
      </c>
      <c r="E148" s="88" t="s">
        <v>245</v>
      </c>
      <c r="F148" s="110">
        <v>513893123</v>
      </c>
      <c r="G148" s="88" t="s">
        <v>415</v>
      </c>
      <c r="H148" s="87" t="s">
        <v>400</v>
      </c>
      <c r="I148" s="87" t="s">
        <v>124</v>
      </c>
      <c r="J148" s="97"/>
      <c r="K148" s="90">
        <v>3.0399999999988214</v>
      </c>
      <c r="L148" s="88" t="s">
        <v>126</v>
      </c>
      <c r="M148" s="89">
        <v>3.5400000000000001E-2</v>
      </c>
      <c r="N148" s="89">
        <v>4.7900000000061879E-2</v>
      </c>
      <c r="O148" s="90">
        <v>69530.37</v>
      </c>
      <c r="P148" s="98">
        <v>97.61</v>
      </c>
      <c r="Q148" s="90"/>
      <c r="R148" s="90">
        <v>67.868594401999999</v>
      </c>
      <c r="S148" s="91">
        <v>1.0120721677995952E-4</v>
      </c>
      <c r="T148" s="91">
        <f t="shared" si="4"/>
        <v>5.7004873204250777E-3</v>
      </c>
      <c r="U148" s="91">
        <f>R148/'סכום נכסי הקרן'!$C$42</f>
        <v>7.0214515022242493E-4</v>
      </c>
    </row>
    <row r="149" spans="2:21">
      <c r="B149" s="86" t="s">
        <v>419</v>
      </c>
      <c r="C149" s="110">
        <v>1139542</v>
      </c>
      <c r="D149" s="88" t="s">
        <v>113</v>
      </c>
      <c r="E149" s="88" t="s">
        <v>245</v>
      </c>
      <c r="F149" s="110">
        <v>510216054</v>
      </c>
      <c r="G149" s="88" t="s">
        <v>271</v>
      </c>
      <c r="H149" s="87" t="s">
        <v>394</v>
      </c>
      <c r="I149" s="87" t="s">
        <v>248</v>
      </c>
      <c r="J149" s="97"/>
      <c r="K149" s="90">
        <v>3.0300000000436347</v>
      </c>
      <c r="L149" s="88" t="s">
        <v>126</v>
      </c>
      <c r="M149" s="89">
        <v>1.9400000000000001E-2</v>
      </c>
      <c r="N149" s="89">
        <v>2.4700000000224785E-2</v>
      </c>
      <c r="O149" s="90">
        <v>6949.2887099999989</v>
      </c>
      <c r="P149" s="98">
        <v>108.83</v>
      </c>
      <c r="Q149" s="90"/>
      <c r="R149" s="90">
        <v>7.5629104889999992</v>
      </c>
      <c r="S149" s="91">
        <v>1.9226326181736852E-5</v>
      </c>
      <c r="T149" s="91">
        <f t="shared" si="4"/>
        <v>6.3523159316798607E-4</v>
      </c>
      <c r="U149" s="91">
        <f>R149/'סכום נכסי הקרן'!$C$42</f>
        <v>7.8243272432663955E-5</v>
      </c>
    </row>
    <row r="150" spans="2:21">
      <c r="B150" s="86" t="s">
        <v>421</v>
      </c>
      <c r="C150" s="110">
        <v>1142595</v>
      </c>
      <c r="D150" s="88" t="s">
        <v>113</v>
      </c>
      <c r="E150" s="88" t="s">
        <v>245</v>
      </c>
      <c r="F150" s="110">
        <v>510216054</v>
      </c>
      <c r="G150" s="88" t="s">
        <v>271</v>
      </c>
      <c r="H150" s="87" t="s">
        <v>394</v>
      </c>
      <c r="I150" s="87" t="s">
        <v>248</v>
      </c>
      <c r="J150" s="97"/>
      <c r="K150" s="90">
        <v>4</v>
      </c>
      <c r="L150" s="88" t="s">
        <v>126</v>
      </c>
      <c r="M150" s="89">
        <v>1.23E-2</v>
      </c>
      <c r="N150" s="89">
        <v>2.6300000000040305E-2</v>
      </c>
      <c r="O150" s="90">
        <v>83372.130254999996</v>
      </c>
      <c r="P150" s="98">
        <v>104.15</v>
      </c>
      <c r="Q150" s="90"/>
      <c r="R150" s="90">
        <v>86.832070755000004</v>
      </c>
      <c r="S150" s="91">
        <v>6.5561012045106006E-5</v>
      </c>
      <c r="T150" s="91">
        <f t="shared" si="4"/>
        <v>7.2932867212960016E-3</v>
      </c>
      <c r="U150" s="91">
        <f>R150/'סכום נכסי הקרן'!$C$42</f>
        <v>8.9833475853740442E-4</v>
      </c>
    </row>
    <row r="151" spans="2:21">
      <c r="B151" s="86" t="s">
        <v>422</v>
      </c>
      <c r="C151" s="110">
        <v>1820190</v>
      </c>
      <c r="D151" s="88" t="s">
        <v>113</v>
      </c>
      <c r="E151" s="88" t="s">
        <v>245</v>
      </c>
      <c r="F151" s="110">
        <v>520035171</v>
      </c>
      <c r="G151" s="88" t="s">
        <v>424</v>
      </c>
      <c r="H151" s="87" t="s">
        <v>425</v>
      </c>
      <c r="I151" s="87" t="s">
        <v>124</v>
      </c>
      <c r="J151" s="97"/>
      <c r="K151" s="90">
        <v>1.2</v>
      </c>
      <c r="L151" s="88" t="s">
        <v>126</v>
      </c>
      <c r="M151" s="89">
        <v>4.6500000000000007E-2</v>
      </c>
      <c r="N151" s="89">
        <v>5.1098039215686272E-2</v>
      </c>
      <c r="O151" s="90">
        <v>4.57E-4</v>
      </c>
      <c r="P151" s="98">
        <v>110.23</v>
      </c>
      <c r="Q151" s="90"/>
      <c r="R151" s="90">
        <v>5.0999999999999999E-7</v>
      </c>
      <c r="S151" s="91">
        <v>1.0628569408511973E-12</v>
      </c>
      <c r="T151" s="91">
        <f t="shared" si="4"/>
        <v>4.283643353797109E-11</v>
      </c>
      <c r="U151" s="91">
        <f>R151/'סכום נכסי הקרן'!$C$42</f>
        <v>5.2762847052993359E-12</v>
      </c>
    </row>
    <row r="152" spans="2:21">
      <c r="B152" s="86" t="s">
        <v>426</v>
      </c>
      <c r="C152" s="110">
        <v>1142231</v>
      </c>
      <c r="D152" s="88" t="s">
        <v>113</v>
      </c>
      <c r="E152" s="88" t="s">
        <v>245</v>
      </c>
      <c r="F152" s="110">
        <v>510560188</v>
      </c>
      <c r="G152" s="88" t="s">
        <v>424</v>
      </c>
      <c r="H152" s="87" t="s">
        <v>425</v>
      </c>
      <c r="I152" s="87" t="s">
        <v>124</v>
      </c>
      <c r="J152" s="97"/>
      <c r="K152" s="90">
        <v>2.8600000000648151</v>
      </c>
      <c r="L152" s="88" t="s">
        <v>126</v>
      </c>
      <c r="M152" s="89">
        <v>2.5699999999999997E-2</v>
      </c>
      <c r="N152" s="89">
        <v>4.5900000000635523E-2</v>
      </c>
      <c r="O152" s="90">
        <v>22576.844884999999</v>
      </c>
      <c r="P152" s="98">
        <v>105.24</v>
      </c>
      <c r="Q152" s="90"/>
      <c r="R152" s="90">
        <v>23.759870411000001</v>
      </c>
      <c r="S152" s="91">
        <v>1.8983242958338907E-5</v>
      </c>
      <c r="T152" s="91">
        <f t="shared" si="4"/>
        <v>1.9956629602580537E-3</v>
      </c>
      <c r="U152" s="91">
        <f>R152/'סכום נכסי הקרן'!$C$42</f>
        <v>2.4581145264598734E-4</v>
      </c>
    </row>
    <row r="153" spans="2:21">
      <c r="B153" s="86" t="s">
        <v>427</v>
      </c>
      <c r="C153" s="110">
        <v>1171628</v>
      </c>
      <c r="D153" s="88" t="s">
        <v>113</v>
      </c>
      <c r="E153" s="88" t="s">
        <v>245</v>
      </c>
      <c r="F153" s="110">
        <v>510560188</v>
      </c>
      <c r="G153" s="88" t="s">
        <v>424</v>
      </c>
      <c r="H153" s="87" t="s">
        <v>425</v>
      </c>
      <c r="I153" s="87" t="s">
        <v>124</v>
      </c>
      <c r="J153" s="97"/>
      <c r="K153" s="90">
        <v>1.73000000001194</v>
      </c>
      <c r="L153" s="88" t="s">
        <v>126</v>
      </c>
      <c r="M153" s="89">
        <v>1.2199999999999999E-2</v>
      </c>
      <c r="N153" s="89">
        <v>3.8699999999283599E-2</v>
      </c>
      <c r="O153" s="90">
        <v>3204.5971420000001</v>
      </c>
      <c r="P153" s="98">
        <v>104.54</v>
      </c>
      <c r="Q153" s="90"/>
      <c r="R153" s="90">
        <v>3.3500859519999997</v>
      </c>
      <c r="S153" s="91">
        <v>6.9665155260869563E-6</v>
      </c>
      <c r="T153" s="91">
        <f t="shared" si="4"/>
        <v>2.8138379260654627E-4</v>
      </c>
      <c r="U153" s="91">
        <f>R153/'סכום נכסי הקרן'!$C$42</f>
        <v>3.4658837784266202E-5</v>
      </c>
    </row>
    <row r="154" spans="2:21">
      <c r="B154" s="86" t="s">
        <v>428</v>
      </c>
      <c r="C154" s="110">
        <v>1178292</v>
      </c>
      <c r="D154" s="88" t="s">
        <v>113</v>
      </c>
      <c r="E154" s="88" t="s">
        <v>245</v>
      </c>
      <c r="F154" s="110">
        <v>510560188</v>
      </c>
      <c r="G154" s="88" t="s">
        <v>424</v>
      </c>
      <c r="H154" s="87" t="s">
        <v>425</v>
      </c>
      <c r="I154" s="87" t="s">
        <v>124</v>
      </c>
      <c r="J154" s="97"/>
      <c r="K154" s="90">
        <v>5.5499999999903853</v>
      </c>
      <c r="L154" s="88" t="s">
        <v>126</v>
      </c>
      <c r="M154" s="89">
        <v>1.09E-2</v>
      </c>
      <c r="N154" s="89">
        <v>4.4699999999769237E-2</v>
      </c>
      <c r="O154" s="90">
        <v>23176.79</v>
      </c>
      <c r="P154" s="98">
        <v>89.75</v>
      </c>
      <c r="Q154" s="90"/>
      <c r="R154" s="90">
        <v>20.801169183999999</v>
      </c>
      <c r="S154" s="91">
        <v>5.1503977777777782E-5</v>
      </c>
      <c r="T154" s="91">
        <f t="shared" si="4"/>
        <v>1.7471527475735457E-3</v>
      </c>
      <c r="U154" s="91">
        <f>R154/'סכום נכסי הקרן'!$C$42</f>
        <v>2.1520174670173149E-4</v>
      </c>
    </row>
    <row r="155" spans="2:21">
      <c r="B155" s="86" t="s">
        <v>429</v>
      </c>
      <c r="C155" s="110">
        <v>1184530</v>
      </c>
      <c r="D155" s="88" t="s">
        <v>113</v>
      </c>
      <c r="E155" s="88" t="s">
        <v>245</v>
      </c>
      <c r="F155" s="110">
        <v>510560188</v>
      </c>
      <c r="G155" s="88" t="s">
        <v>424</v>
      </c>
      <c r="H155" s="87" t="s">
        <v>425</v>
      </c>
      <c r="I155" s="87" t="s">
        <v>124</v>
      </c>
      <c r="J155" s="97"/>
      <c r="K155" s="90">
        <v>6.4900000001178322</v>
      </c>
      <c r="L155" s="88" t="s">
        <v>126</v>
      </c>
      <c r="M155" s="89">
        <v>1.54E-2</v>
      </c>
      <c r="N155" s="89">
        <v>4.680000000078554E-2</v>
      </c>
      <c r="O155" s="90">
        <v>29331.719005999999</v>
      </c>
      <c r="P155" s="98">
        <v>86.8</v>
      </c>
      <c r="Q155" s="90"/>
      <c r="R155" s="90">
        <v>25.459932000000002</v>
      </c>
      <c r="S155" s="91">
        <v>8.3804911445714285E-5</v>
      </c>
      <c r="T155" s="91">
        <f t="shared" si="4"/>
        <v>2.1384562450965949E-3</v>
      </c>
      <c r="U155" s="91">
        <f>R155/'סכום נכסי הקרן'!$C$42</f>
        <v>2.6339970550894341E-4</v>
      </c>
    </row>
    <row r="156" spans="2:21">
      <c r="B156" s="86" t="s">
        <v>430</v>
      </c>
      <c r="C156" s="110">
        <v>1182989</v>
      </c>
      <c r="D156" s="88" t="s">
        <v>113</v>
      </c>
      <c r="E156" s="88" t="s">
        <v>245</v>
      </c>
      <c r="F156" s="110">
        <v>510381601</v>
      </c>
      <c r="G156" s="88" t="s">
        <v>432</v>
      </c>
      <c r="H156" s="87" t="s">
        <v>433</v>
      </c>
      <c r="I156" s="87" t="s">
        <v>248</v>
      </c>
      <c r="J156" s="97"/>
      <c r="K156" s="90">
        <v>4.709999999991739</v>
      </c>
      <c r="L156" s="88" t="s">
        <v>126</v>
      </c>
      <c r="M156" s="89">
        <v>7.4999999999999997E-3</v>
      </c>
      <c r="N156" s="89">
        <v>3.8399999999923745E-2</v>
      </c>
      <c r="O156" s="90">
        <v>85166.293386000005</v>
      </c>
      <c r="P156" s="98">
        <v>92.39</v>
      </c>
      <c r="Q156" s="90"/>
      <c r="R156" s="90">
        <v>78.685141115000008</v>
      </c>
      <c r="S156" s="91">
        <v>6.3623407579560743E-5</v>
      </c>
      <c r="T156" s="91">
        <f t="shared" si="4"/>
        <v>6.6090016035266165E-3</v>
      </c>
      <c r="U156" s="91">
        <f>R156/'סכום נכסי הקרן'!$C$42</f>
        <v>8.1404942470469509E-4</v>
      </c>
    </row>
    <row r="157" spans="2:21">
      <c r="B157" s="86" t="s">
        <v>434</v>
      </c>
      <c r="C157" s="110">
        <v>1260769</v>
      </c>
      <c r="D157" s="88" t="s">
        <v>113</v>
      </c>
      <c r="E157" s="88" t="s">
        <v>245</v>
      </c>
      <c r="F157" s="110">
        <v>520033234</v>
      </c>
      <c r="G157" s="88" t="s">
        <v>424</v>
      </c>
      <c r="H157" s="87" t="s">
        <v>425</v>
      </c>
      <c r="I157" s="87" t="s">
        <v>124</v>
      </c>
      <c r="J157" s="97"/>
      <c r="K157" s="90">
        <v>3.79000000000116</v>
      </c>
      <c r="L157" s="88" t="s">
        <v>126</v>
      </c>
      <c r="M157" s="89">
        <v>1.0800000000000001E-2</v>
      </c>
      <c r="N157" s="89">
        <v>3.6899999999837556E-2</v>
      </c>
      <c r="O157" s="90">
        <v>34497.658624000003</v>
      </c>
      <c r="P157" s="98">
        <v>99.93</v>
      </c>
      <c r="Q157" s="90"/>
      <c r="R157" s="90">
        <v>34.473510124000001</v>
      </c>
      <c r="S157" s="91">
        <v>1.0517578848780488E-4</v>
      </c>
      <c r="T157" s="91">
        <f t="shared" si="4"/>
        <v>2.8955337749947052E-3</v>
      </c>
      <c r="U157" s="91">
        <f>R157/'סכום נכסי הקרן'!$C$42</f>
        <v>3.5665108667694707E-4</v>
      </c>
    </row>
    <row r="158" spans="2:21">
      <c r="B158" s="86" t="s">
        <v>436</v>
      </c>
      <c r="C158" s="110">
        <v>6120224</v>
      </c>
      <c r="D158" s="88" t="s">
        <v>113</v>
      </c>
      <c r="E158" s="88" t="s">
        <v>245</v>
      </c>
      <c r="F158" s="110">
        <v>520020116</v>
      </c>
      <c r="G158" s="88" t="s">
        <v>263</v>
      </c>
      <c r="H158" s="87" t="s">
        <v>433</v>
      </c>
      <c r="I158" s="87" t="s">
        <v>248</v>
      </c>
      <c r="J158" s="97"/>
      <c r="K158" s="90">
        <v>3.9900000001354408</v>
      </c>
      <c r="L158" s="88" t="s">
        <v>126</v>
      </c>
      <c r="M158" s="89">
        <v>1.8000000000000002E-2</v>
      </c>
      <c r="N158" s="89">
        <v>3.2800000001477543E-2</v>
      </c>
      <c r="O158" s="90">
        <v>3911.4150920000002</v>
      </c>
      <c r="P158" s="98">
        <v>103.82</v>
      </c>
      <c r="Q158" s="90"/>
      <c r="R158" s="90">
        <v>4.0608311549999998</v>
      </c>
      <c r="S158" s="91">
        <v>7.0094779392192156E-6</v>
      </c>
      <c r="T158" s="91">
        <f t="shared" si="4"/>
        <v>3.4108141937270564E-4</v>
      </c>
      <c r="U158" s="91">
        <f>R158/'סכום נכסי הקרן'!$C$42</f>
        <v>4.2011963360646147E-5</v>
      </c>
    </row>
    <row r="159" spans="2:21">
      <c r="B159" s="86" t="s">
        <v>437</v>
      </c>
      <c r="C159" s="110">
        <v>1193630</v>
      </c>
      <c r="D159" s="88" t="s">
        <v>113</v>
      </c>
      <c r="E159" s="88" t="s">
        <v>245</v>
      </c>
      <c r="F159" s="110">
        <v>520025438</v>
      </c>
      <c r="G159" s="88" t="s">
        <v>263</v>
      </c>
      <c r="H159" s="87" t="s">
        <v>433</v>
      </c>
      <c r="I159" s="87" t="s">
        <v>248</v>
      </c>
      <c r="J159" s="97"/>
      <c r="K159" s="90">
        <v>5.0900000000193515</v>
      </c>
      <c r="L159" s="88" t="s">
        <v>126</v>
      </c>
      <c r="M159" s="89">
        <v>3.6200000000000003E-2</v>
      </c>
      <c r="N159" s="89">
        <v>4.6200000000161751E-2</v>
      </c>
      <c r="O159" s="90">
        <v>71997.980316999994</v>
      </c>
      <c r="P159" s="98">
        <v>96.18</v>
      </c>
      <c r="Q159" s="90"/>
      <c r="R159" s="90">
        <v>69.247655773999995</v>
      </c>
      <c r="S159" s="91">
        <v>5.7110160910012481E-5</v>
      </c>
      <c r="T159" s="91">
        <f t="shared" si="4"/>
        <v>5.816318831810296E-3</v>
      </c>
      <c r="U159" s="91">
        <f>R159/'סכום נכסי הקרן'!$C$42</f>
        <v>7.1641244517292038E-4</v>
      </c>
    </row>
    <row r="160" spans="2:21">
      <c r="B160" s="86" t="s">
        <v>438</v>
      </c>
      <c r="C160" s="110">
        <v>1132828</v>
      </c>
      <c r="D160" s="88" t="s">
        <v>113</v>
      </c>
      <c r="E160" s="88" t="s">
        <v>245</v>
      </c>
      <c r="F160" s="110">
        <v>511930125</v>
      </c>
      <c r="G160" s="88" t="s">
        <v>149</v>
      </c>
      <c r="H160" s="87" t="s">
        <v>433</v>
      </c>
      <c r="I160" s="87" t="s">
        <v>248</v>
      </c>
      <c r="J160" s="97"/>
      <c r="K160" s="90">
        <v>0.75999999999745327</v>
      </c>
      <c r="L160" s="88" t="s">
        <v>126</v>
      </c>
      <c r="M160" s="89">
        <v>1.9799999999999998E-2</v>
      </c>
      <c r="N160" s="89">
        <v>2.1800000000019103E-2</v>
      </c>
      <c r="O160" s="90">
        <v>28708.462840999997</v>
      </c>
      <c r="P160" s="98">
        <v>109.42</v>
      </c>
      <c r="Q160" s="90"/>
      <c r="R160" s="90">
        <v>31.412798533</v>
      </c>
      <c r="S160" s="91">
        <v>9.447315589771828E-5</v>
      </c>
      <c r="T160" s="91">
        <f t="shared" si="4"/>
        <v>2.6384554050990789E-3</v>
      </c>
      <c r="U160" s="91">
        <f>R160/'סכום נכסי הקרן'!$C$42</f>
        <v>3.2498601656924964E-4</v>
      </c>
    </row>
    <row r="161" spans="2:21">
      <c r="B161" s="86" t="s">
        <v>440</v>
      </c>
      <c r="C161" s="110">
        <v>1166057</v>
      </c>
      <c r="D161" s="88" t="s">
        <v>113</v>
      </c>
      <c r="E161" s="88" t="s">
        <v>245</v>
      </c>
      <c r="F161" s="110">
        <v>514401702</v>
      </c>
      <c r="G161" s="88" t="s">
        <v>271</v>
      </c>
      <c r="H161" s="87" t="s">
        <v>442</v>
      </c>
      <c r="I161" s="87" t="s">
        <v>248</v>
      </c>
      <c r="J161" s="97"/>
      <c r="K161" s="90">
        <v>3.9699999999779054</v>
      </c>
      <c r="L161" s="88" t="s">
        <v>126</v>
      </c>
      <c r="M161" s="89">
        <v>2.75E-2</v>
      </c>
      <c r="N161" s="89">
        <v>3.7799999999701628E-2</v>
      </c>
      <c r="O161" s="90">
        <v>50780.078594999999</v>
      </c>
      <c r="P161" s="98">
        <v>104.28</v>
      </c>
      <c r="Q161" s="90"/>
      <c r="R161" s="90">
        <v>52.953465860999998</v>
      </c>
      <c r="S161" s="91">
        <v>5.6234892711316359E-5</v>
      </c>
      <c r="T161" s="91">
        <f t="shared" si="4"/>
        <v>4.4477208254116623E-3</v>
      </c>
      <c r="U161" s="91">
        <f>R161/'סכום נכסי הקרן'!$C$42</f>
        <v>5.4783835689212711E-4</v>
      </c>
    </row>
    <row r="162" spans="2:21">
      <c r="B162" s="86" t="s">
        <v>443</v>
      </c>
      <c r="C162" s="110">
        <v>1180355</v>
      </c>
      <c r="D162" s="88" t="s">
        <v>113</v>
      </c>
      <c r="E162" s="88" t="s">
        <v>245</v>
      </c>
      <c r="F162" s="110">
        <v>514401702</v>
      </c>
      <c r="G162" s="88" t="s">
        <v>271</v>
      </c>
      <c r="H162" s="87" t="s">
        <v>442</v>
      </c>
      <c r="I162" s="87" t="s">
        <v>248</v>
      </c>
      <c r="J162" s="97"/>
      <c r="K162" s="90">
        <v>4.2099999999521867</v>
      </c>
      <c r="L162" s="88" t="s">
        <v>126</v>
      </c>
      <c r="M162" s="89">
        <v>2.5000000000000001E-2</v>
      </c>
      <c r="N162" s="89">
        <v>6.1399999999681244E-2</v>
      </c>
      <c r="O162" s="90">
        <v>3634.7815419999997</v>
      </c>
      <c r="P162" s="98">
        <v>86.31</v>
      </c>
      <c r="Q162" s="90"/>
      <c r="R162" s="90">
        <v>3.1371796149999995</v>
      </c>
      <c r="S162" s="91">
        <v>4.2723584036522331E-6</v>
      </c>
      <c r="T162" s="91">
        <f t="shared" si="4"/>
        <v>2.635011491659318E-4</v>
      </c>
      <c r="U162" s="91">
        <f>R162/'סכום נכסי הקרן'!$C$42</f>
        <v>3.2456182000786975E-5</v>
      </c>
    </row>
    <row r="163" spans="2:21">
      <c r="B163" s="86" t="s">
        <v>444</v>
      </c>
      <c r="C163" s="110">
        <v>1260603</v>
      </c>
      <c r="D163" s="88" t="s">
        <v>113</v>
      </c>
      <c r="E163" s="88" t="s">
        <v>245</v>
      </c>
      <c r="F163" s="110">
        <v>520033234</v>
      </c>
      <c r="G163" s="88" t="s">
        <v>424</v>
      </c>
      <c r="H163" s="87" t="s">
        <v>445</v>
      </c>
      <c r="I163" s="87" t="s">
        <v>124</v>
      </c>
      <c r="J163" s="97"/>
      <c r="K163" s="90">
        <v>2.460000000018169</v>
      </c>
      <c r="L163" s="88" t="s">
        <v>126</v>
      </c>
      <c r="M163" s="89">
        <v>0.04</v>
      </c>
      <c r="N163" s="89">
        <v>0.13530000000109804</v>
      </c>
      <c r="O163" s="90">
        <v>57546.206146999997</v>
      </c>
      <c r="P163" s="98">
        <v>87.99</v>
      </c>
      <c r="Q163" s="90"/>
      <c r="R163" s="90">
        <v>50.634907248000005</v>
      </c>
      <c r="S163" s="91">
        <v>1.9881589341300131E-5</v>
      </c>
      <c r="T163" s="91">
        <f t="shared" si="4"/>
        <v>4.2529781157456528E-3</v>
      </c>
      <c r="U163" s="91">
        <f>R163/'סכום נכסי הקרן'!$C$42</f>
        <v>5.2385134640563311E-4</v>
      </c>
    </row>
    <row r="164" spans="2:21">
      <c r="B164" s="86" t="s">
        <v>446</v>
      </c>
      <c r="C164" s="110">
        <v>1260652</v>
      </c>
      <c r="D164" s="88" t="s">
        <v>113</v>
      </c>
      <c r="E164" s="88" t="s">
        <v>245</v>
      </c>
      <c r="F164" s="110">
        <v>520033234</v>
      </c>
      <c r="G164" s="88" t="s">
        <v>424</v>
      </c>
      <c r="H164" s="87" t="s">
        <v>445</v>
      </c>
      <c r="I164" s="87" t="s">
        <v>124</v>
      </c>
      <c r="J164" s="97"/>
      <c r="K164" s="90">
        <v>3.1899999999999995</v>
      </c>
      <c r="L164" s="88" t="s">
        <v>126</v>
      </c>
      <c r="M164" s="89">
        <v>3.2799999999999996E-2</v>
      </c>
      <c r="N164" s="89">
        <v>0.1214000000002191</v>
      </c>
      <c r="O164" s="90">
        <v>53773.950581999998</v>
      </c>
      <c r="P164" s="98">
        <v>84.87</v>
      </c>
      <c r="Q164" s="90"/>
      <c r="R164" s="90">
        <v>45.6379515</v>
      </c>
      <c r="S164" s="91">
        <v>3.5838144069319603E-5</v>
      </c>
      <c r="T164" s="91">
        <f t="shared" si="4"/>
        <v>3.8332687769390156E-3</v>
      </c>
      <c r="U164" s="91">
        <f>R164/'סכום נכסי הקרן'!$C$42</f>
        <v>4.7215455976596645E-4</v>
      </c>
    </row>
    <row r="165" spans="2:21">
      <c r="B165" s="86" t="s">
        <v>447</v>
      </c>
      <c r="C165" s="110">
        <v>1260736</v>
      </c>
      <c r="D165" s="88" t="s">
        <v>113</v>
      </c>
      <c r="E165" s="88" t="s">
        <v>245</v>
      </c>
      <c r="F165" s="110">
        <v>520033234</v>
      </c>
      <c r="G165" s="88" t="s">
        <v>424</v>
      </c>
      <c r="H165" s="87" t="s">
        <v>445</v>
      </c>
      <c r="I165" s="87" t="s">
        <v>124</v>
      </c>
      <c r="J165" s="97"/>
      <c r="K165" s="90">
        <v>4.0699999999230458</v>
      </c>
      <c r="L165" s="88" t="s">
        <v>126</v>
      </c>
      <c r="M165" s="89">
        <v>1.29E-2</v>
      </c>
      <c r="N165" s="89">
        <v>9.4999999997832291E-2</v>
      </c>
      <c r="O165" s="90">
        <v>23557.489303999999</v>
      </c>
      <c r="P165" s="98">
        <v>78.33</v>
      </c>
      <c r="Q165" s="90"/>
      <c r="R165" s="90">
        <v>18.452581305999999</v>
      </c>
      <c r="S165" s="91">
        <v>2.2859771984483408E-5</v>
      </c>
      <c r="T165" s="91">
        <f t="shared" si="4"/>
        <v>1.5498877896440721E-3</v>
      </c>
      <c r="U165" s="91">
        <f>R165/'סכום נכסי הקרן'!$C$42</f>
        <v>1.909040637610593E-4</v>
      </c>
    </row>
    <row r="166" spans="2:21">
      <c r="B166" s="86" t="s">
        <v>448</v>
      </c>
      <c r="C166" s="110">
        <v>6120323</v>
      </c>
      <c r="D166" s="88" t="s">
        <v>113</v>
      </c>
      <c r="E166" s="88" t="s">
        <v>245</v>
      </c>
      <c r="F166" s="110">
        <v>520020116</v>
      </c>
      <c r="G166" s="88" t="s">
        <v>263</v>
      </c>
      <c r="H166" s="87" t="s">
        <v>442</v>
      </c>
      <c r="I166" s="87" t="s">
        <v>248</v>
      </c>
      <c r="J166" s="97"/>
      <c r="K166" s="90">
        <v>3.1900000000208717</v>
      </c>
      <c r="L166" s="88" t="s">
        <v>126</v>
      </c>
      <c r="M166" s="89">
        <v>3.3000000000000002E-2</v>
      </c>
      <c r="N166" s="89">
        <v>5.7600000000353209E-2</v>
      </c>
      <c r="O166" s="90">
        <v>61244.664925999998</v>
      </c>
      <c r="P166" s="98">
        <v>101.7</v>
      </c>
      <c r="Q166" s="90"/>
      <c r="R166" s="90">
        <v>62.285826930000006</v>
      </c>
      <c r="S166" s="91">
        <v>9.6999124042990585E-5</v>
      </c>
      <c r="T166" s="91">
        <f t="shared" si="4"/>
        <v>5.2315738934206185E-3</v>
      </c>
      <c r="U166" s="91">
        <f>R166/'סכום נכסי הקרן'!$C$42</f>
        <v>6.4438775683858926E-4</v>
      </c>
    </row>
    <row r="167" spans="2:21">
      <c r="B167" s="86" t="s">
        <v>449</v>
      </c>
      <c r="C167" s="110">
        <v>1168350</v>
      </c>
      <c r="D167" s="88" t="s">
        <v>113</v>
      </c>
      <c r="E167" s="88" t="s">
        <v>245</v>
      </c>
      <c r="F167" s="110">
        <v>515434074</v>
      </c>
      <c r="G167" s="88" t="s">
        <v>263</v>
      </c>
      <c r="H167" s="87" t="s">
        <v>442</v>
      </c>
      <c r="I167" s="87" t="s">
        <v>248</v>
      </c>
      <c r="J167" s="97"/>
      <c r="K167" s="90">
        <v>2.7499999999767626</v>
      </c>
      <c r="L167" s="88" t="s">
        <v>126</v>
      </c>
      <c r="M167" s="89">
        <v>1E-3</v>
      </c>
      <c r="N167" s="89">
        <v>3.2399999999721152E-2</v>
      </c>
      <c r="O167" s="90">
        <v>64473.85661599999</v>
      </c>
      <c r="P167" s="98">
        <v>100.12</v>
      </c>
      <c r="Q167" s="90"/>
      <c r="R167" s="90">
        <v>64.551227370000007</v>
      </c>
      <c r="S167" s="91">
        <v>1.1384905196094011E-4</v>
      </c>
      <c r="T167" s="91">
        <f t="shared" si="4"/>
        <v>5.4218516882930702E-3</v>
      </c>
      <c r="U167" s="91">
        <f>R167/'סכום נכסי הקרן'!$C$42</f>
        <v>6.6782481113849201E-4</v>
      </c>
    </row>
    <row r="168" spans="2:21">
      <c r="B168" s="86" t="s">
        <v>450</v>
      </c>
      <c r="C168" s="110">
        <v>1175975</v>
      </c>
      <c r="D168" s="88" t="s">
        <v>113</v>
      </c>
      <c r="E168" s="88" t="s">
        <v>245</v>
      </c>
      <c r="F168" s="110">
        <v>515434074</v>
      </c>
      <c r="G168" s="88" t="s">
        <v>263</v>
      </c>
      <c r="H168" s="87" t="s">
        <v>442</v>
      </c>
      <c r="I168" s="87" t="s">
        <v>248</v>
      </c>
      <c r="J168" s="97"/>
      <c r="K168" s="90">
        <v>5.4600000000609663</v>
      </c>
      <c r="L168" s="88" t="s">
        <v>126</v>
      </c>
      <c r="M168" s="89">
        <v>3.0000000000000001E-3</v>
      </c>
      <c r="N168" s="89">
        <v>4.0200000000472809E-2</v>
      </c>
      <c r="O168" s="90">
        <v>36359.089268999996</v>
      </c>
      <c r="P168" s="98">
        <v>88.42</v>
      </c>
      <c r="Q168" s="90"/>
      <c r="R168" s="90">
        <v>32.148706724</v>
      </c>
      <c r="S168" s="91">
        <v>1.0049666182689596E-4</v>
      </c>
      <c r="T168" s="91">
        <f t="shared" si="4"/>
        <v>2.7002665468908831E-3</v>
      </c>
      <c r="U168" s="91">
        <f>R168/'סכום נכסי הקרן'!$C$42</f>
        <v>3.3259946977057866E-4</v>
      </c>
    </row>
    <row r="169" spans="2:21">
      <c r="B169" s="86" t="s">
        <v>451</v>
      </c>
      <c r="C169" s="110">
        <v>1185834</v>
      </c>
      <c r="D169" s="88" t="s">
        <v>113</v>
      </c>
      <c r="E169" s="88" t="s">
        <v>245</v>
      </c>
      <c r="F169" s="110">
        <v>515434074</v>
      </c>
      <c r="G169" s="88" t="s">
        <v>263</v>
      </c>
      <c r="H169" s="87" t="s">
        <v>442</v>
      </c>
      <c r="I169" s="87" t="s">
        <v>248</v>
      </c>
      <c r="J169" s="97"/>
      <c r="K169" s="90">
        <v>3.9800000000070286</v>
      </c>
      <c r="L169" s="88" t="s">
        <v>126</v>
      </c>
      <c r="M169" s="89">
        <v>3.0000000000000001E-3</v>
      </c>
      <c r="N169" s="89">
        <v>3.8500000000217055E-2</v>
      </c>
      <c r="O169" s="90">
        <v>52808.647111999999</v>
      </c>
      <c r="P169" s="98">
        <v>91.6</v>
      </c>
      <c r="Q169" s="90"/>
      <c r="R169" s="90">
        <v>48.372720867000012</v>
      </c>
      <c r="S169" s="91">
        <v>1.0383139424302005E-4</v>
      </c>
      <c r="T169" s="91">
        <f t="shared" si="4"/>
        <v>4.0629702793530849E-3</v>
      </c>
      <c r="U169" s="91">
        <f>R169/'סכום נכסי הקרן'!$C$42</f>
        <v>5.0044754365542396E-4</v>
      </c>
    </row>
    <row r="170" spans="2:21">
      <c r="B170" s="86" t="s">
        <v>452</v>
      </c>
      <c r="C170" s="110">
        <v>1192129</v>
      </c>
      <c r="D170" s="88" t="s">
        <v>113</v>
      </c>
      <c r="E170" s="88" t="s">
        <v>245</v>
      </c>
      <c r="F170" s="110">
        <v>515434074</v>
      </c>
      <c r="G170" s="88" t="s">
        <v>263</v>
      </c>
      <c r="H170" s="87" t="s">
        <v>442</v>
      </c>
      <c r="I170" s="87" t="s">
        <v>248</v>
      </c>
      <c r="J170" s="97"/>
      <c r="K170" s="90">
        <v>3.4899999999390836</v>
      </c>
      <c r="L170" s="88" t="s">
        <v>126</v>
      </c>
      <c r="M170" s="89">
        <v>3.0000000000000001E-3</v>
      </c>
      <c r="N170" s="89">
        <v>3.2799999999266853E-2</v>
      </c>
      <c r="O170" s="90">
        <v>20326.707023999999</v>
      </c>
      <c r="P170" s="98">
        <v>91.26</v>
      </c>
      <c r="Q170" s="90"/>
      <c r="R170" s="90">
        <v>18.550152837000002</v>
      </c>
      <c r="S170" s="91">
        <v>8.1306828095999999E-5</v>
      </c>
      <c r="T170" s="91">
        <f t="shared" si="4"/>
        <v>1.5580831159242284E-3</v>
      </c>
      <c r="U170" s="91">
        <f>R170/'סכום נכסי הקרן'!$C$42</f>
        <v>1.9191350528397687E-4</v>
      </c>
    </row>
    <row r="171" spans="2:21">
      <c r="B171" s="86" t="s">
        <v>453</v>
      </c>
      <c r="C171" s="110">
        <v>1188192</v>
      </c>
      <c r="D171" s="88" t="s">
        <v>113</v>
      </c>
      <c r="E171" s="88" t="s">
        <v>245</v>
      </c>
      <c r="F171" s="110">
        <v>512607888</v>
      </c>
      <c r="G171" s="88" t="s">
        <v>455</v>
      </c>
      <c r="H171" s="87" t="s">
        <v>445</v>
      </c>
      <c r="I171" s="87" t="s">
        <v>124</v>
      </c>
      <c r="J171" s="97"/>
      <c r="K171" s="90">
        <v>4.4099999999632304</v>
      </c>
      <c r="L171" s="88" t="s">
        <v>126</v>
      </c>
      <c r="M171" s="89">
        <v>3.2500000000000001E-2</v>
      </c>
      <c r="N171" s="89">
        <v>5.5599999999428044E-2</v>
      </c>
      <c r="O171" s="90">
        <v>26053.262069</v>
      </c>
      <c r="P171" s="98">
        <v>93.95</v>
      </c>
      <c r="Q171" s="90"/>
      <c r="R171" s="90">
        <v>24.47703989</v>
      </c>
      <c r="S171" s="91">
        <v>1.0020485411153846E-4</v>
      </c>
      <c r="T171" s="91">
        <f t="shared" ref="T171:T179" si="5">IFERROR(R171/$R$11,0)</f>
        <v>2.0559001812828475E-3</v>
      </c>
      <c r="U171" s="91">
        <f>R171/'סכום נכסי הקרן'!$C$42</f>
        <v>2.5323104157374263E-4</v>
      </c>
    </row>
    <row r="172" spans="2:21">
      <c r="B172" s="86" t="s">
        <v>460</v>
      </c>
      <c r="C172" s="110">
        <v>3660156</v>
      </c>
      <c r="D172" s="88" t="s">
        <v>113</v>
      </c>
      <c r="E172" s="88" t="s">
        <v>245</v>
      </c>
      <c r="F172" s="110">
        <v>520038332</v>
      </c>
      <c r="G172" s="88" t="s">
        <v>263</v>
      </c>
      <c r="H172" s="87" t="s">
        <v>459</v>
      </c>
      <c r="I172" s="87"/>
      <c r="J172" s="97"/>
      <c r="K172" s="90">
        <v>3.6599999999615167</v>
      </c>
      <c r="L172" s="88" t="s">
        <v>126</v>
      </c>
      <c r="M172" s="89">
        <v>1.9E-2</v>
      </c>
      <c r="N172" s="89">
        <v>3.6999999999638031E-2</v>
      </c>
      <c r="O172" s="90">
        <v>52975.519999999997</v>
      </c>
      <c r="P172" s="98">
        <v>98.09</v>
      </c>
      <c r="Q172" s="90">
        <v>0.52630461299999998</v>
      </c>
      <c r="R172" s="90">
        <v>52.489992346999998</v>
      </c>
      <c r="S172" s="91">
        <v>9.741531524739293E-5</v>
      </c>
      <c r="T172" s="91">
        <f t="shared" si="5"/>
        <v>4.4087922913350524E-3</v>
      </c>
      <c r="U172" s="91">
        <f>R172/'סכום נכסי הקרן'!$C$42</f>
        <v>5.4304341921912794E-4</v>
      </c>
    </row>
    <row r="173" spans="2:21">
      <c r="B173" s="86" t="s">
        <v>461</v>
      </c>
      <c r="C173" s="110">
        <v>1140581</v>
      </c>
      <c r="D173" s="88" t="s">
        <v>113</v>
      </c>
      <c r="E173" s="88" t="s">
        <v>245</v>
      </c>
      <c r="F173" s="110">
        <v>515327120</v>
      </c>
      <c r="G173" s="88" t="s">
        <v>263</v>
      </c>
      <c r="H173" s="87" t="s">
        <v>459</v>
      </c>
      <c r="I173" s="87"/>
      <c r="J173" s="97"/>
      <c r="K173" s="90">
        <v>9.9984412542426723E-3</v>
      </c>
      <c r="L173" s="88" t="s">
        <v>126</v>
      </c>
      <c r="M173" s="89">
        <v>2.1000000000000001E-2</v>
      </c>
      <c r="N173" s="89">
        <v>0.24746287128712868</v>
      </c>
      <c r="O173" s="90">
        <v>1.444E-3</v>
      </c>
      <c r="P173" s="98">
        <v>111.53</v>
      </c>
      <c r="Q173" s="90"/>
      <c r="R173" s="90">
        <v>1.6160000000000001E-6</v>
      </c>
      <c r="S173" s="91">
        <v>7.0829443191303948E-12</v>
      </c>
      <c r="T173" s="91">
        <f t="shared" si="5"/>
        <v>1.3573269921051232E-10</v>
      </c>
      <c r="U173" s="91">
        <f>R173/'סכום נכסי הקרן'!$C$42</f>
        <v>1.6718580556399465E-11</v>
      </c>
    </row>
    <row r="174" spans="2:21">
      <c r="B174" s="86" t="s">
        <v>463</v>
      </c>
      <c r="C174" s="110">
        <v>1155928</v>
      </c>
      <c r="D174" s="88" t="s">
        <v>113</v>
      </c>
      <c r="E174" s="88" t="s">
        <v>245</v>
      </c>
      <c r="F174" s="110">
        <v>515327120</v>
      </c>
      <c r="G174" s="88" t="s">
        <v>263</v>
      </c>
      <c r="H174" s="87" t="s">
        <v>459</v>
      </c>
      <c r="I174" s="87"/>
      <c r="J174" s="97"/>
      <c r="K174" s="90">
        <v>3.9399999999840465</v>
      </c>
      <c r="L174" s="88" t="s">
        <v>126</v>
      </c>
      <c r="M174" s="89">
        <v>2.75E-2</v>
      </c>
      <c r="N174" s="89">
        <v>3.4699999999835369E-2</v>
      </c>
      <c r="O174" s="90">
        <v>55484.779492000009</v>
      </c>
      <c r="P174" s="98">
        <v>106.19</v>
      </c>
      <c r="Q174" s="90"/>
      <c r="R174" s="90">
        <v>58.919287450999995</v>
      </c>
      <c r="S174" s="91">
        <v>1.0862911982982707E-4</v>
      </c>
      <c r="T174" s="91">
        <f t="shared" si="5"/>
        <v>4.9488081196066187E-3</v>
      </c>
      <c r="U174" s="91">
        <f>R174/'סכום נכסי הקרן'!$C$42</f>
        <v>6.0955869651930659E-4</v>
      </c>
    </row>
    <row r="175" spans="2:21">
      <c r="B175" s="86" t="s">
        <v>464</v>
      </c>
      <c r="C175" s="110">
        <v>1177658</v>
      </c>
      <c r="D175" s="88" t="s">
        <v>113</v>
      </c>
      <c r="E175" s="88" t="s">
        <v>245</v>
      </c>
      <c r="F175" s="110">
        <v>515327120</v>
      </c>
      <c r="G175" s="88" t="s">
        <v>263</v>
      </c>
      <c r="H175" s="87" t="s">
        <v>459</v>
      </c>
      <c r="I175" s="87"/>
      <c r="J175" s="97"/>
      <c r="K175" s="90">
        <v>5.649999999950496</v>
      </c>
      <c r="L175" s="88" t="s">
        <v>126</v>
      </c>
      <c r="M175" s="89">
        <v>8.5000000000000006E-3</v>
      </c>
      <c r="N175" s="89">
        <v>3.6299999999824833E-2</v>
      </c>
      <c r="O175" s="90">
        <v>42686.415185000005</v>
      </c>
      <c r="P175" s="98">
        <v>92.28</v>
      </c>
      <c r="Q175" s="90"/>
      <c r="R175" s="90">
        <v>39.391022763000002</v>
      </c>
      <c r="S175" s="91">
        <v>8.2548994370571502E-5</v>
      </c>
      <c r="T175" s="91">
        <f t="shared" si="5"/>
        <v>3.3085704481959923E-3</v>
      </c>
      <c r="U175" s="91">
        <f>R175/'סכום נכסי הקרן'!$C$42</f>
        <v>4.0752598221669589E-4</v>
      </c>
    </row>
    <row r="176" spans="2:21">
      <c r="B176" s="86" t="s">
        <v>465</v>
      </c>
      <c r="C176" s="110">
        <v>1193929</v>
      </c>
      <c r="D176" s="88" t="s">
        <v>113</v>
      </c>
      <c r="E176" s="88" t="s">
        <v>245</v>
      </c>
      <c r="F176" s="110">
        <v>515327120</v>
      </c>
      <c r="G176" s="88" t="s">
        <v>263</v>
      </c>
      <c r="H176" s="87" t="s">
        <v>459</v>
      </c>
      <c r="I176" s="87"/>
      <c r="J176" s="97"/>
      <c r="K176" s="90">
        <v>6.9600000000410951</v>
      </c>
      <c r="L176" s="88" t="s">
        <v>126</v>
      </c>
      <c r="M176" s="89">
        <v>3.1800000000000002E-2</v>
      </c>
      <c r="N176" s="89">
        <v>3.8199999999851603E-2</v>
      </c>
      <c r="O176" s="90">
        <v>18142.129018</v>
      </c>
      <c r="P176" s="98">
        <v>96.57</v>
      </c>
      <c r="Q176" s="90"/>
      <c r="R176" s="90">
        <v>17.519853442999999</v>
      </c>
      <c r="S176" s="91">
        <v>9.2628045634636987E-5</v>
      </c>
      <c r="T176" s="91">
        <f t="shared" si="5"/>
        <v>1.471545171776595E-3</v>
      </c>
      <c r="U176" s="91">
        <f>R176/'סכום נכסי הקרן'!$C$42</f>
        <v>1.8125438188311139E-4</v>
      </c>
    </row>
    <row r="177" spans="2:21">
      <c r="B177" s="86" t="s">
        <v>466</v>
      </c>
      <c r="C177" s="110">
        <v>1169531</v>
      </c>
      <c r="D177" s="88" t="s">
        <v>113</v>
      </c>
      <c r="E177" s="88" t="s">
        <v>245</v>
      </c>
      <c r="F177" s="110">
        <v>516167343</v>
      </c>
      <c r="G177" s="88" t="s">
        <v>271</v>
      </c>
      <c r="H177" s="87" t="s">
        <v>459</v>
      </c>
      <c r="I177" s="87"/>
      <c r="J177" s="97"/>
      <c r="K177" s="90">
        <v>2.7599999999642488</v>
      </c>
      <c r="L177" s="88" t="s">
        <v>126</v>
      </c>
      <c r="M177" s="89">
        <v>1.6399999999999998E-2</v>
      </c>
      <c r="N177" s="89">
        <v>3.4099999999358116E-2</v>
      </c>
      <c r="O177" s="90">
        <v>23665.735502</v>
      </c>
      <c r="P177" s="98">
        <v>104.01</v>
      </c>
      <c r="Q177" s="90"/>
      <c r="R177" s="90">
        <v>24.614731438</v>
      </c>
      <c r="S177" s="91">
        <v>9.0754380276561819E-5</v>
      </c>
      <c r="T177" s="91">
        <f t="shared" si="5"/>
        <v>2.067465308429205E-3</v>
      </c>
      <c r="U177" s="91">
        <f>R177/'סכום נכסי הקרן'!$C$42</f>
        <v>2.5465555100268652E-4</v>
      </c>
    </row>
    <row r="178" spans="2:21">
      <c r="B178" s="86" t="s">
        <v>468</v>
      </c>
      <c r="C178" s="110">
        <v>1179340</v>
      </c>
      <c r="D178" s="88" t="s">
        <v>113</v>
      </c>
      <c r="E178" s="88" t="s">
        <v>245</v>
      </c>
      <c r="F178" s="110">
        <v>514599943</v>
      </c>
      <c r="G178" s="88" t="s">
        <v>470</v>
      </c>
      <c r="H178" s="87" t="s">
        <v>459</v>
      </c>
      <c r="I178" s="87"/>
      <c r="J178" s="97"/>
      <c r="K178" s="90">
        <v>3.1300000000154582</v>
      </c>
      <c r="L178" s="88" t="s">
        <v>126</v>
      </c>
      <c r="M178" s="89">
        <v>1.4800000000000001E-2</v>
      </c>
      <c r="N178" s="89">
        <v>4.830000000016571E-2</v>
      </c>
      <c r="O178" s="90">
        <v>92873.370693999997</v>
      </c>
      <c r="P178" s="98">
        <v>96.82</v>
      </c>
      <c r="Q178" s="90"/>
      <c r="R178" s="90">
        <v>89.919996796999996</v>
      </c>
      <c r="S178" s="91">
        <v>1.2952959978521767E-4</v>
      </c>
      <c r="T178" s="91">
        <f t="shared" si="5"/>
        <v>7.5526509147632618E-3</v>
      </c>
      <c r="U178" s="91">
        <f>R178/'סכום נכסי הקרן'!$C$42</f>
        <v>9.302813800011301E-4</v>
      </c>
    </row>
    <row r="179" spans="2:21">
      <c r="B179" s="86" t="s">
        <v>471</v>
      </c>
      <c r="C179" s="110">
        <v>1113034</v>
      </c>
      <c r="D179" s="88" t="s">
        <v>113</v>
      </c>
      <c r="E179" s="88" t="s">
        <v>245</v>
      </c>
      <c r="F179" s="87" t="s">
        <v>472</v>
      </c>
      <c r="G179" s="88" t="s">
        <v>405</v>
      </c>
      <c r="H179" s="87" t="s">
        <v>459</v>
      </c>
      <c r="I179" s="87"/>
      <c r="J179" s="97"/>
      <c r="K179" s="90">
        <v>1.7600000001516867</v>
      </c>
      <c r="L179" s="88" t="s">
        <v>126</v>
      </c>
      <c r="M179" s="89">
        <v>4.9000000000000002E-2</v>
      </c>
      <c r="N179" s="89">
        <v>0</v>
      </c>
      <c r="O179" s="90">
        <v>17789.379400000002</v>
      </c>
      <c r="P179" s="98">
        <v>25.2</v>
      </c>
      <c r="Q179" s="90"/>
      <c r="R179" s="90">
        <v>4.4829232320000001</v>
      </c>
      <c r="S179" s="91">
        <v>3.9171120307580875E-5</v>
      </c>
      <c r="T179" s="91">
        <f t="shared" si="5"/>
        <v>3.7653420212430306E-4</v>
      </c>
      <c r="U179" s="91">
        <f>R179/'סכום נכסי הקרן'!$C$42</f>
        <v>4.6378782909867974E-5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98"/>
      <c r="Q180" s="87"/>
      <c r="R180" s="87"/>
      <c r="S180" s="87"/>
      <c r="T180" s="91"/>
      <c r="U180" s="87"/>
    </row>
    <row r="181" spans="2:21">
      <c r="B181" s="85" t="s">
        <v>44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4.1104754339657115</v>
      </c>
      <c r="L181" s="81"/>
      <c r="M181" s="82"/>
      <c r="N181" s="82">
        <v>6.5000606384496729E-2</v>
      </c>
      <c r="O181" s="83"/>
      <c r="P181" s="100"/>
      <c r="Q181" s="83">
        <v>0.96391376999999989</v>
      </c>
      <c r="R181" s="83">
        <v>1841.2960440430004</v>
      </c>
      <c r="S181" s="84"/>
      <c r="T181" s="84">
        <f t="shared" ref="T181:T202" si="6">IFERROR(R181/$R$11,0)</f>
        <v>0.15465599140073938</v>
      </c>
      <c r="U181" s="84">
        <f>R181/'סכום נכסי הקרן'!$C$42</f>
        <v>1.9049415990416187E-2</v>
      </c>
    </row>
    <row r="182" spans="2:21">
      <c r="B182" s="86" t="s">
        <v>473</v>
      </c>
      <c r="C182" s="110">
        <v>7480163</v>
      </c>
      <c r="D182" s="88" t="s">
        <v>113</v>
      </c>
      <c r="E182" s="88" t="s">
        <v>245</v>
      </c>
      <c r="F182" s="110">
        <v>520029935</v>
      </c>
      <c r="G182" s="88" t="s">
        <v>250</v>
      </c>
      <c r="H182" s="87" t="s">
        <v>251</v>
      </c>
      <c r="I182" s="87" t="s">
        <v>124</v>
      </c>
      <c r="J182" s="97"/>
      <c r="K182" s="90">
        <v>3.8300031964432639</v>
      </c>
      <c r="L182" s="88" t="s">
        <v>126</v>
      </c>
      <c r="M182" s="89">
        <v>2.6800000000000001E-2</v>
      </c>
      <c r="N182" s="89">
        <v>4.5701282581712875E-2</v>
      </c>
      <c r="O182" s="90">
        <v>2.5760000000000002E-3</v>
      </c>
      <c r="P182" s="98">
        <v>93.96</v>
      </c>
      <c r="Q182" s="90"/>
      <c r="R182" s="90">
        <v>2.4169999999999999E-6</v>
      </c>
      <c r="S182" s="91">
        <v>9.8714270160109402E-13</v>
      </c>
      <c r="T182" s="91">
        <f t="shared" si="6"/>
        <v>2.0301109776720809E-10</v>
      </c>
      <c r="U182" s="91">
        <f>R182/'סכום נכסי הקרן'!$C$42</f>
        <v>2.5005451240604891E-11</v>
      </c>
    </row>
    <row r="183" spans="2:21">
      <c r="B183" s="86" t="s">
        <v>474</v>
      </c>
      <c r="C183" s="110">
        <v>1143585</v>
      </c>
      <c r="D183" s="88" t="s">
        <v>113</v>
      </c>
      <c r="E183" s="88" t="s">
        <v>245</v>
      </c>
      <c r="F183" s="110">
        <v>520017393</v>
      </c>
      <c r="G183" s="88" t="s">
        <v>263</v>
      </c>
      <c r="H183" s="87" t="s">
        <v>251</v>
      </c>
      <c r="I183" s="87" t="s">
        <v>124</v>
      </c>
      <c r="J183" s="97"/>
      <c r="K183" s="90">
        <v>2.63</v>
      </c>
      <c r="L183" s="88" t="s">
        <v>126</v>
      </c>
      <c r="M183" s="89">
        <v>1.44E-2</v>
      </c>
      <c r="N183" s="89">
        <v>4.5709969788519628E-2</v>
      </c>
      <c r="O183" s="90">
        <v>3.5799999999999997E-4</v>
      </c>
      <c r="P183" s="98">
        <v>92.24</v>
      </c>
      <c r="Q183" s="90"/>
      <c r="R183" s="90">
        <v>3.3100000000000004E-7</v>
      </c>
      <c r="S183" s="91">
        <v>7.1599999999999998E-13</v>
      </c>
      <c r="T183" s="91">
        <f t="shared" si="6"/>
        <v>2.7801685296212612E-11</v>
      </c>
      <c r="U183" s="91">
        <f>R183/'סכום נכסי הקרן'!$C$42</f>
        <v>3.4244122303021183E-12</v>
      </c>
    </row>
    <row r="184" spans="2:21">
      <c r="B184" s="86" t="s">
        <v>475</v>
      </c>
      <c r="C184" s="110">
        <v>6620488</v>
      </c>
      <c r="D184" s="88" t="s">
        <v>113</v>
      </c>
      <c r="E184" s="88" t="s">
        <v>245</v>
      </c>
      <c r="F184" s="110">
        <v>520000118</v>
      </c>
      <c r="G184" s="88" t="s">
        <v>250</v>
      </c>
      <c r="H184" s="87" t="s">
        <v>251</v>
      </c>
      <c r="I184" s="87" t="s">
        <v>124</v>
      </c>
      <c r="J184" s="97"/>
      <c r="K184" s="90">
        <v>4.2600000000686835</v>
      </c>
      <c r="L184" s="88" t="s">
        <v>126</v>
      </c>
      <c r="M184" s="89">
        <v>2.5000000000000001E-2</v>
      </c>
      <c r="N184" s="89">
        <v>4.5300000000940664E-2</v>
      </c>
      <c r="O184" s="90">
        <v>14472.953517</v>
      </c>
      <c r="P184" s="98">
        <v>92.55</v>
      </c>
      <c r="Q184" s="90"/>
      <c r="R184" s="90">
        <v>13.394718158</v>
      </c>
      <c r="S184" s="91">
        <v>4.8779617600678176E-6</v>
      </c>
      <c r="T184" s="91">
        <f t="shared" si="6"/>
        <v>1.1250626551667089E-3</v>
      </c>
      <c r="U184" s="91">
        <f>R184/'סכום נכסי הקרן'!$C$42</f>
        <v>1.3857715009578568E-4</v>
      </c>
    </row>
    <row r="185" spans="2:21">
      <c r="B185" s="86" t="s">
        <v>476</v>
      </c>
      <c r="C185" s="110">
        <v>6000202</v>
      </c>
      <c r="D185" s="88" t="s">
        <v>113</v>
      </c>
      <c r="E185" s="88" t="s">
        <v>245</v>
      </c>
      <c r="F185" s="110">
        <v>520000472</v>
      </c>
      <c r="G185" s="88" t="s">
        <v>271</v>
      </c>
      <c r="H185" s="87" t="s">
        <v>272</v>
      </c>
      <c r="I185" s="87" t="s">
        <v>124</v>
      </c>
      <c r="J185" s="97"/>
      <c r="K185" s="90">
        <v>0.52</v>
      </c>
      <c r="L185" s="88" t="s">
        <v>126</v>
      </c>
      <c r="M185" s="89">
        <v>4.8000000000000001E-2</v>
      </c>
      <c r="N185" s="89">
        <v>4.8571428571428571E-2</v>
      </c>
      <c r="O185" s="90">
        <v>4.8299999999999998E-4</v>
      </c>
      <c r="P185" s="98">
        <v>102.23</v>
      </c>
      <c r="Q185" s="90"/>
      <c r="R185" s="90">
        <v>4.9700000000000007E-7</v>
      </c>
      <c r="S185" s="91">
        <v>7.1257919144834149E-13</v>
      </c>
      <c r="T185" s="91">
        <f t="shared" si="6"/>
        <v>4.174452444778752E-11</v>
      </c>
      <c r="U185" s="91">
        <f>R185/'סכום נכסי הקרן'!$C$42</f>
        <v>5.1417911735956278E-12</v>
      </c>
    </row>
    <row r="186" spans="2:21">
      <c r="B186" s="86" t="s">
        <v>477</v>
      </c>
      <c r="C186" s="110">
        <v>7460389</v>
      </c>
      <c r="D186" s="88" t="s">
        <v>113</v>
      </c>
      <c r="E186" s="88" t="s">
        <v>245</v>
      </c>
      <c r="F186" s="110">
        <v>520003781</v>
      </c>
      <c r="G186" s="88" t="s">
        <v>479</v>
      </c>
      <c r="H186" s="87" t="s">
        <v>272</v>
      </c>
      <c r="I186" s="87" t="s">
        <v>124</v>
      </c>
      <c r="J186" s="97"/>
      <c r="K186" s="90">
        <v>2.4700000000000002</v>
      </c>
      <c r="L186" s="88" t="s">
        <v>126</v>
      </c>
      <c r="M186" s="89">
        <v>2.6099999999999998E-2</v>
      </c>
      <c r="N186" s="89">
        <v>4.7710651828298895E-2</v>
      </c>
      <c r="O186" s="90">
        <v>6.4899999999999995E-4</v>
      </c>
      <c r="P186" s="98">
        <v>95.61</v>
      </c>
      <c r="Q186" s="90"/>
      <c r="R186" s="90">
        <v>6.2900000000000003E-7</v>
      </c>
      <c r="S186" s="91">
        <v>1.2659827888762052E-12</v>
      </c>
      <c r="T186" s="91">
        <f t="shared" si="6"/>
        <v>5.2831601363497683E-11</v>
      </c>
      <c r="U186" s="91">
        <f>R186/'סכום נכסי הקרן'!$C$42</f>
        <v>6.5074178032025147E-12</v>
      </c>
    </row>
    <row r="187" spans="2:21">
      <c r="B187" s="86" t="s">
        <v>480</v>
      </c>
      <c r="C187" s="110">
        <v>1133131</v>
      </c>
      <c r="D187" s="88" t="s">
        <v>113</v>
      </c>
      <c r="E187" s="88" t="s">
        <v>245</v>
      </c>
      <c r="F187" s="110">
        <v>520027194</v>
      </c>
      <c r="G187" s="88" t="s">
        <v>481</v>
      </c>
      <c r="H187" s="87" t="s">
        <v>281</v>
      </c>
      <c r="I187" s="87" t="s">
        <v>248</v>
      </c>
      <c r="J187" s="97"/>
      <c r="K187" s="90">
        <v>0.66000033941522995</v>
      </c>
      <c r="L187" s="88" t="s">
        <v>126</v>
      </c>
      <c r="M187" s="89">
        <v>5.2000000000000005E-2</v>
      </c>
      <c r="N187" s="89">
        <v>4.5997888067581844E-2</v>
      </c>
      <c r="O187" s="90">
        <v>4.6350000000000002E-3</v>
      </c>
      <c r="P187" s="98">
        <v>102.13</v>
      </c>
      <c r="Q187" s="90"/>
      <c r="R187" s="90">
        <v>4.7349999999999996E-6</v>
      </c>
      <c r="S187" s="91">
        <v>3.0009629886281569E-11</v>
      </c>
      <c r="T187" s="91">
        <f t="shared" si="6"/>
        <v>3.9770688784763351E-10</v>
      </c>
      <c r="U187" s="91">
        <f>R187/'סכום נכסי הקרן'!$C$42</f>
        <v>4.8986682509004615E-11</v>
      </c>
    </row>
    <row r="188" spans="2:21">
      <c r="B188" s="86" t="s">
        <v>482</v>
      </c>
      <c r="C188" s="110">
        <v>2810372</v>
      </c>
      <c r="D188" s="88" t="s">
        <v>113</v>
      </c>
      <c r="E188" s="88" t="s">
        <v>245</v>
      </c>
      <c r="F188" s="110">
        <v>520027830</v>
      </c>
      <c r="G188" s="88" t="s">
        <v>351</v>
      </c>
      <c r="H188" s="87" t="s">
        <v>295</v>
      </c>
      <c r="I188" s="87" t="s">
        <v>248</v>
      </c>
      <c r="J188" s="97"/>
      <c r="K188" s="90">
        <v>8.5699999997703333</v>
      </c>
      <c r="L188" s="88" t="s">
        <v>126</v>
      </c>
      <c r="M188" s="89">
        <v>2.4E-2</v>
      </c>
      <c r="N188" s="89">
        <v>5.1599999998464756E-2</v>
      </c>
      <c r="O188" s="90">
        <v>20258.146106</v>
      </c>
      <c r="P188" s="98">
        <v>79.739999999999995</v>
      </c>
      <c r="Q188" s="90"/>
      <c r="R188" s="90">
        <v>16.153845703000002</v>
      </c>
      <c r="S188" s="91">
        <v>2.6973364901005615E-5</v>
      </c>
      <c r="T188" s="91">
        <f t="shared" si="6"/>
        <v>1.3568100741945088E-3</v>
      </c>
      <c r="U188" s="91">
        <f>R188/'סכום נכסי הקרן'!$C$42</f>
        <v>1.6712213532255746E-4</v>
      </c>
    </row>
    <row r="189" spans="2:21">
      <c r="B189" s="86" t="s">
        <v>484</v>
      </c>
      <c r="C189" s="110">
        <v>1138114</v>
      </c>
      <c r="D189" s="88" t="s">
        <v>113</v>
      </c>
      <c r="E189" s="88" t="s">
        <v>245</v>
      </c>
      <c r="F189" s="110">
        <v>520026683</v>
      </c>
      <c r="G189" s="88" t="s">
        <v>263</v>
      </c>
      <c r="H189" s="87" t="s">
        <v>290</v>
      </c>
      <c r="I189" s="87" t="s">
        <v>124</v>
      </c>
      <c r="J189" s="97"/>
      <c r="K189" s="90">
        <v>1.7099984220373756</v>
      </c>
      <c r="L189" s="88" t="s">
        <v>126</v>
      </c>
      <c r="M189" s="89">
        <v>3.39E-2</v>
      </c>
      <c r="N189" s="89">
        <v>5.4809220985691576E-2</v>
      </c>
      <c r="O189" s="90">
        <v>1.2979999999999999E-3</v>
      </c>
      <c r="P189" s="98">
        <v>97.37</v>
      </c>
      <c r="Q189" s="90"/>
      <c r="R189" s="90">
        <v>1.2580000000000001E-6</v>
      </c>
      <c r="S189" s="91">
        <v>1.9934644467766032E-12</v>
      </c>
      <c r="T189" s="91">
        <f t="shared" si="6"/>
        <v>1.0566320272699537E-10</v>
      </c>
      <c r="U189" s="91">
        <f>R189/'סכום נכסי הקרן'!$C$42</f>
        <v>1.3014835606405029E-11</v>
      </c>
    </row>
    <row r="190" spans="2:21">
      <c r="B190" s="86" t="s">
        <v>485</v>
      </c>
      <c r="C190" s="110">
        <v>1162866</v>
      </c>
      <c r="D190" s="88" t="s">
        <v>113</v>
      </c>
      <c r="E190" s="88" t="s">
        <v>245</v>
      </c>
      <c r="F190" s="110">
        <v>520026683</v>
      </c>
      <c r="G190" s="88" t="s">
        <v>263</v>
      </c>
      <c r="H190" s="87" t="s">
        <v>290</v>
      </c>
      <c r="I190" s="87" t="s">
        <v>124</v>
      </c>
      <c r="J190" s="97"/>
      <c r="K190" s="90">
        <v>6.6000000002619821</v>
      </c>
      <c r="L190" s="88" t="s">
        <v>126</v>
      </c>
      <c r="M190" s="89">
        <v>2.4399999999999998E-2</v>
      </c>
      <c r="N190" s="89">
        <v>5.5100000001571885E-2</v>
      </c>
      <c r="O190" s="90">
        <v>12940.756723</v>
      </c>
      <c r="P190" s="98">
        <v>82.59</v>
      </c>
      <c r="Q190" s="90"/>
      <c r="R190" s="90">
        <v>10.687770832</v>
      </c>
      <c r="S190" s="91">
        <v>1.1779980959238552E-5</v>
      </c>
      <c r="T190" s="91">
        <f t="shared" si="6"/>
        <v>8.9769800963536081E-4</v>
      </c>
      <c r="U190" s="91">
        <f>R190/'סכום נכסי הקרן'!$C$42</f>
        <v>1.1057200347965874E-4</v>
      </c>
    </row>
    <row r="191" spans="2:21">
      <c r="B191" s="86" t="s">
        <v>486</v>
      </c>
      <c r="C191" s="110">
        <v>1132521</v>
      </c>
      <c r="D191" s="88" t="s">
        <v>113</v>
      </c>
      <c r="E191" s="88" t="s">
        <v>245</v>
      </c>
      <c r="F191" s="110">
        <v>513623314</v>
      </c>
      <c r="G191" s="88" t="s">
        <v>263</v>
      </c>
      <c r="H191" s="87" t="s">
        <v>290</v>
      </c>
      <c r="I191" s="87" t="s">
        <v>124</v>
      </c>
      <c r="J191" s="97"/>
      <c r="K191" s="90">
        <v>0.26000000002205481</v>
      </c>
      <c r="L191" s="88" t="s">
        <v>126</v>
      </c>
      <c r="M191" s="89">
        <v>3.5000000000000003E-2</v>
      </c>
      <c r="N191" s="89">
        <v>3.1500000000157534E-2</v>
      </c>
      <c r="O191" s="90">
        <v>12577.416809</v>
      </c>
      <c r="P191" s="98">
        <v>100.94</v>
      </c>
      <c r="Q191" s="90"/>
      <c r="R191" s="90">
        <v>12.695643971999999</v>
      </c>
      <c r="S191" s="91">
        <v>1.1032144349908339E-4</v>
      </c>
      <c r="T191" s="91">
        <f t="shared" si="6"/>
        <v>1.0663453122123946E-3</v>
      </c>
      <c r="U191" s="91">
        <f>R191/'סכום נכסי הקרן'!$C$42</f>
        <v>1.3134476884978295E-4</v>
      </c>
    </row>
    <row r="192" spans="2:21">
      <c r="B192" s="86" t="s">
        <v>487</v>
      </c>
      <c r="C192" s="110">
        <v>7590151</v>
      </c>
      <c r="D192" s="88" t="s">
        <v>113</v>
      </c>
      <c r="E192" s="88" t="s">
        <v>245</v>
      </c>
      <c r="F192" s="110">
        <v>520001736</v>
      </c>
      <c r="G192" s="88" t="s">
        <v>263</v>
      </c>
      <c r="H192" s="87" t="s">
        <v>295</v>
      </c>
      <c r="I192" s="87" t="s">
        <v>248</v>
      </c>
      <c r="J192" s="97"/>
      <c r="K192" s="90">
        <v>5.9499999999949731</v>
      </c>
      <c r="L192" s="88" t="s">
        <v>126</v>
      </c>
      <c r="M192" s="89">
        <v>2.5499999999999998E-2</v>
      </c>
      <c r="N192" s="89">
        <v>5.4499999999949728E-2</v>
      </c>
      <c r="O192" s="90">
        <v>117059.146301</v>
      </c>
      <c r="P192" s="98">
        <v>84.96</v>
      </c>
      <c r="Q192" s="90"/>
      <c r="R192" s="90">
        <v>99.453454589999993</v>
      </c>
      <c r="S192" s="91">
        <v>8.2823829203441482E-5</v>
      </c>
      <c r="T192" s="91">
        <f t="shared" si="6"/>
        <v>8.3533947013061972E-3</v>
      </c>
      <c r="U192" s="91">
        <f>R192/'סכום נכסי הקרן'!$C$42</f>
        <v>1.0289112575341158E-3</v>
      </c>
    </row>
    <row r="193" spans="2:21">
      <c r="B193" s="86" t="s">
        <v>488</v>
      </c>
      <c r="C193" s="110">
        <v>4160156</v>
      </c>
      <c r="D193" s="88" t="s">
        <v>113</v>
      </c>
      <c r="E193" s="88" t="s">
        <v>245</v>
      </c>
      <c r="F193" s="110">
        <v>520038910</v>
      </c>
      <c r="G193" s="88" t="s">
        <v>263</v>
      </c>
      <c r="H193" s="87" t="s">
        <v>295</v>
      </c>
      <c r="I193" s="87" t="s">
        <v>248</v>
      </c>
      <c r="J193" s="97"/>
      <c r="K193" s="90">
        <v>1.1000000000171477</v>
      </c>
      <c r="L193" s="88" t="s">
        <v>126</v>
      </c>
      <c r="M193" s="89">
        <v>2.5499999999999998E-2</v>
      </c>
      <c r="N193" s="89">
        <v>5.2299999999948554E-2</v>
      </c>
      <c r="O193" s="90">
        <v>29798.73</v>
      </c>
      <c r="P193" s="98">
        <v>97.85</v>
      </c>
      <c r="Q193" s="90"/>
      <c r="R193" s="90">
        <v>29.158057305000003</v>
      </c>
      <c r="S193" s="91">
        <v>9.867586576861179E-5</v>
      </c>
      <c r="T193" s="91">
        <f t="shared" si="6"/>
        <v>2.4490729094940886E-3</v>
      </c>
      <c r="U193" s="91">
        <f>R193/'סכום נכסי הקרן'!$C$42</f>
        <v>3.0165923881296682E-4</v>
      </c>
    </row>
    <row r="194" spans="2:21">
      <c r="B194" s="86" t="s">
        <v>489</v>
      </c>
      <c r="C194" s="110">
        <v>2320232</v>
      </c>
      <c r="D194" s="88" t="s">
        <v>113</v>
      </c>
      <c r="E194" s="88" t="s">
        <v>245</v>
      </c>
      <c r="F194" s="110">
        <v>550010003</v>
      </c>
      <c r="G194" s="88" t="s">
        <v>120</v>
      </c>
      <c r="H194" s="87" t="s">
        <v>295</v>
      </c>
      <c r="I194" s="87" t="s">
        <v>248</v>
      </c>
      <c r="J194" s="97"/>
      <c r="K194" s="90">
        <v>4.060000000004524</v>
      </c>
      <c r="L194" s="88" t="s">
        <v>126</v>
      </c>
      <c r="M194" s="89">
        <v>2.2400000000000003E-2</v>
      </c>
      <c r="N194" s="89">
        <v>4.9899999999898179E-2</v>
      </c>
      <c r="O194" s="90">
        <v>19514.991599000001</v>
      </c>
      <c r="P194" s="98">
        <v>90.6</v>
      </c>
      <c r="Q194" s="90"/>
      <c r="R194" s="90">
        <v>17.680581482000001</v>
      </c>
      <c r="S194" s="91">
        <v>5.9116145536591263E-5</v>
      </c>
      <c r="T194" s="91">
        <f t="shared" si="6"/>
        <v>1.4850452030713245E-3</v>
      </c>
      <c r="U194" s="91">
        <f>R194/'סכום נכסי הקרן'!$C$42</f>
        <v>1.829172189299515E-4</v>
      </c>
    </row>
    <row r="195" spans="2:21">
      <c r="B195" s="86" t="s">
        <v>491</v>
      </c>
      <c r="C195" s="110">
        <v>1135920</v>
      </c>
      <c r="D195" s="88" t="s">
        <v>113</v>
      </c>
      <c r="E195" s="88" t="s">
        <v>245</v>
      </c>
      <c r="F195" s="110">
        <v>513937714</v>
      </c>
      <c r="G195" s="88" t="s">
        <v>374</v>
      </c>
      <c r="H195" s="87" t="s">
        <v>290</v>
      </c>
      <c r="I195" s="87" t="s">
        <v>124</v>
      </c>
      <c r="J195" s="97"/>
      <c r="K195" s="90">
        <v>1.2199999999685642</v>
      </c>
      <c r="L195" s="88" t="s">
        <v>126</v>
      </c>
      <c r="M195" s="89">
        <v>4.0999999999999995E-2</v>
      </c>
      <c r="N195" s="89">
        <v>4.9199999999371281E-2</v>
      </c>
      <c r="O195" s="90">
        <v>15892.656000000001</v>
      </c>
      <c r="P195" s="98">
        <v>100.08</v>
      </c>
      <c r="Q195" s="90"/>
      <c r="R195" s="90">
        <v>15.905370124999999</v>
      </c>
      <c r="S195" s="91">
        <v>5.2975520000000003E-5</v>
      </c>
      <c r="T195" s="91">
        <f t="shared" si="6"/>
        <v>1.3359398632478302E-3</v>
      </c>
      <c r="U195" s="91">
        <f>R195/'סכום נכסי הקרן'!$C$42</f>
        <v>1.6455149239737741E-4</v>
      </c>
    </row>
    <row r="196" spans="2:21">
      <c r="B196" s="86" t="s">
        <v>492</v>
      </c>
      <c r="C196" s="110">
        <v>7770209</v>
      </c>
      <c r="D196" s="88" t="s">
        <v>113</v>
      </c>
      <c r="E196" s="88" t="s">
        <v>245</v>
      </c>
      <c r="F196" s="110">
        <v>520022732</v>
      </c>
      <c r="G196" s="88" t="s">
        <v>346</v>
      </c>
      <c r="H196" s="87" t="s">
        <v>295</v>
      </c>
      <c r="I196" s="87" t="s">
        <v>248</v>
      </c>
      <c r="J196" s="97"/>
      <c r="K196" s="90">
        <v>3.17</v>
      </c>
      <c r="L196" s="88" t="s">
        <v>126</v>
      </c>
      <c r="M196" s="89">
        <v>5.0900000000000001E-2</v>
      </c>
      <c r="N196" s="89">
        <v>4.911458333333333E-2</v>
      </c>
      <c r="O196" s="90">
        <v>3.7699999999999995E-4</v>
      </c>
      <c r="P196" s="98">
        <v>102.93</v>
      </c>
      <c r="Q196" s="90"/>
      <c r="R196" s="90">
        <v>3.84E-7</v>
      </c>
      <c r="S196" s="91">
        <v>5.2165357852597565E-13</v>
      </c>
      <c r="T196" s="91">
        <f t="shared" si="6"/>
        <v>3.2253314663884114E-11</v>
      </c>
      <c r="U196" s="91">
        <f>R196/'סכום נכסי הקרן'!$C$42</f>
        <v>3.9727320134018532E-12</v>
      </c>
    </row>
    <row r="197" spans="2:21">
      <c r="B197" s="86" t="s">
        <v>493</v>
      </c>
      <c r="C197" s="110">
        <v>7770258</v>
      </c>
      <c r="D197" s="88" t="s">
        <v>113</v>
      </c>
      <c r="E197" s="88" t="s">
        <v>245</v>
      </c>
      <c r="F197" s="110">
        <v>520022732</v>
      </c>
      <c r="G197" s="88" t="s">
        <v>346</v>
      </c>
      <c r="H197" s="87" t="s">
        <v>295</v>
      </c>
      <c r="I197" s="87" t="s">
        <v>248</v>
      </c>
      <c r="J197" s="97"/>
      <c r="K197" s="90">
        <v>4.4100032031445489</v>
      </c>
      <c r="L197" s="88" t="s">
        <v>126</v>
      </c>
      <c r="M197" s="89">
        <v>3.5200000000000002E-2</v>
      </c>
      <c r="N197" s="89">
        <v>5.1105527638190956E-2</v>
      </c>
      <c r="O197" s="90">
        <v>3.8140000000000001E-3</v>
      </c>
      <c r="P197" s="98">
        <v>93.91</v>
      </c>
      <c r="Q197" s="90"/>
      <c r="R197" s="90">
        <v>3.5820000000000002E-6</v>
      </c>
      <c r="S197" s="91">
        <v>4.7458848673715562E-12</v>
      </c>
      <c r="T197" s="91">
        <f t="shared" si="6"/>
        <v>3.0086295084904402E-10</v>
      </c>
      <c r="U197" s="91">
        <f>R197/'סכום נכסי הקרן'!$C$42</f>
        <v>3.7058140812514162E-11</v>
      </c>
    </row>
    <row r="198" spans="2:21">
      <c r="B198" s="86" t="s">
        <v>494</v>
      </c>
      <c r="C198" s="110">
        <v>1410299</v>
      </c>
      <c r="D198" s="88" t="s">
        <v>113</v>
      </c>
      <c r="E198" s="88" t="s">
        <v>245</v>
      </c>
      <c r="F198" s="110">
        <v>520034372</v>
      </c>
      <c r="G198" s="88" t="s">
        <v>122</v>
      </c>
      <c r="H198" s="87" t="s">
        <v>295</v>
      </c>
      <c r="I198" s="87" t="s">
        <v>248</v>
      </c>
      <c r="J198" s="97"/>
      <c r="K198" s="90">
        <v>1.6599999995552013</v>
      </c>
      <c r="L198" s="88" t="s">
        <v>126</v>
      </c>
      <c r="M198" s="89">
        <v>2.7000000000000003E-2</v>
      </c>
      <c r="N198" s="89">
        <v>5.3699999992692593E-2</v>
      </c>
      <c r="O198" s="90">
        <v>656.27413799999999</v>
      </c>
      <c r="P198" s="98">
        <v>95.92</v>
      </c>
      <c r="Q198" s="90"/>
      <c r="R198" s="90">
        <v>0.62949815799999997</v>
      </c>
      <c r="S198" s="91">
        <v>3.2279217290750225E-6</v>
      </c>
      <c r="T198" s="91">
        <f t="shared" si="6"/>
        <v>5.28734431518475E-5</v>
      </c>
      <c r="U198" s="91">
        <f>R198/'סכום נכסי הקרן'!$C$42</f>
        <v>6.5125715746460876E-6</v>
      </c>
    </row>
    <row r="199" spans="2:21">
      <c r="B199" s="86" t="s">
        <v>495</v>
      </c>
      <c r="C199" s="110">
        <v>1192731</v>
      </c>
      <c r="D199" s="88" t="s">
        <v>113</v>
      </c>
      <c r="E199" s="88" t="s">
        <v>245</v>
      </c>
      <c r="F199" s="110">
        <v>520034372</v>
      </c>
      <c r="G199" s="88" t="s">
        <v>122</v>
      </c>
      <c r="H199" s="87" t="s">
        <v>295</v>
      </c>
      <c r="I199" s="87" t="s">
        <v>248</v>
      </c>
      <c r="J199" s="97"/>
      <c r="K199" s="90">
        <v>3.8999999999548995</v>
      </c>
      <c r="L199" s="88" t="s">
        <v>126</v>
      </c>
      <c r="M199" s="89">
        <v>4.5599999999999995E-2</v>
      </c>
      <c r="N199" s="89">
        <v>5.5399999999483383E-2</v>
      </c>
      <c r="O199" s="90">
        <v>25195.747942999998</v>
      </c>
      <c r="P199" s="98">
        <v>96.8</v>
      </c>
      <c r="Q199" s="90"/>
      <c r="R199" s="90">
        <v>24.389483168999998</v>
      </c>
      <c r="S199" s="91">
        <v>8.715001097514491E-5</v>
      </c>
      <c r="T199" s="91">
        <f t="shared" si="6"/>
        <v>2.0485460290084962E-3</v>
      </c>
      <c r="U199" s="91">
        <f>R199/'סכום נכסי הקרן'!$C$42</f>
        <v>2.5232520983284367E-4</v>
      </c>
    </row>
    <row r="200" spans="2:21">
      <c r="B200" s="86" t="s">
        <v>496</v>
      </c>
      <c r="C200" s="110">
        <v>2300309</v>
      </c>
      <c r="D200" s="88" t="s">
        <v>113</v>
      </c>
      <c r="E200" s="88" t="s">
        <v>245</v>
      </c>
      <c r="F200" s="110">
        <v>520031931</v>
      </c>
      <c r="G200" s="88" t="s">
        <v>149</v>
      </c>
      <c r="H200" s="87" t="s">
        <v>355</v>
      </c>
      <c r="I200" s="87" t="s">
        <v>124</v>
      </c>
      <c r="J200" s="97"/>
      <c r="K200" s="90">
        <v>8.9399999999978572</v>
      </c>
      <c r="L200" s="88" t="s">
        <v>126</v>
      </c>
      <c r="M200" s="89">
        <v>2.7900000000000001E-2</v>
      </c>
      <c r="N200" s="89">
        <v>5.3900000000139288E-2</v>
      </c>
      <c r="O200" s="90">
        <v>23176.79</v>
      </c>
      <c r="P200" s="98">
        <v>80.540000000000006</v>
      </c>
      <c r="Q200" s="90"/>
      <c r="R200" s="90">
        <v>18.666586666000001</v>
      </c>
      <c r="S200" s="91">
        <v>5.3894498186215238E-5</v>
      </c>
      <c r="T200" s="91">
        <f t="shared" si="6"/>
        <v>1.5678627433311498E-3</v>
      </c>
      <c r="U200" s="91">
        <f>R200/'סכום נכסי הקרן'!$C$42</f>
        <v>1.9311808965874575E-4</v>
      </c>
    </row>
    <row r="201" spans="2:21">
      <c r="B201" s="86" t="s">
        <v>497</v>
      </c>
      <c r="C201" s="110">
        <v>2300176</v>
      </c>
      <c r="D201" s="88" t="s">
        <v>113</v>
      </c>
      <c r="E201" s="88" t="s">
        <v>245</v>
      </c>
      <c r="F201" s="110">
        <v>520031931</v>
      </c>
      <c r="G201" s="88" t="s">
        <v>149</v>
      </c>
      <c r="H201" s="87" t="s">
        <v>355</v>
      </c>
      <c r="I201" s="87" t="s">
        <v>124</v>
      </c>
      <c r="J201" s="97"/>
      <c r="K201" s="90">
        <v>1.600000000013355</v>
      </c>
      <c r="L201" s="88" t="s">
        <v>126</v>
      </c>
      <c r="M201" s="89">
        <v>3.6499999999999998E-2</v>
      </c>
      <c r="N201" s="89">
        <v>5.1699999999792995E-2</v>
      </c>
      <c r="O201" s="90">
        <v>15141.997921</v>
      </c>
      <c r="P201" s="98">
        <v>98.9</v>
      </c>
      <c r="Q201" s="90"/>
      <c r="R201" s="90">
        <v>14.975435443</v>
      </c>
      <c r="S201" s="91">
        <v>9.4787289252879643E-6</v>
      </c>
      <c r="T201" s="91">
        <f t="shared" si="6"/>
        <v>1.2578318530514631E-3</v>
      </c>
      <c r="U201" s="91">
        <f>R201/'סכום נכסי הקרן'!$C$42</f>
        <v>1.5493070780999704E-4</v>
      </c>
    </row>
    <row r="202" spans="2:21">
      <c r="B202" s="86" t="s">
        <v>498</v>
      </c>
      <c r="C202" s="110">
        <v>1185941</v>
      </c>
      <c r="D202" s="88" t="s">
        <v>113</v>
      </c>
      <c r="E202" s="88" t="s">
        <v>245</v>
      </c>
      <c r="F202" s="110">
        <v>512711789</v>
      </c>
      <c r="G202" s="88" t="s">
        <v>123</v>
      </c>
      <c r="H202" s="87" t="s">
        <v>355</v>
      </c>
      <c r="I202" s="87" t="s">
        <v>124</v>
      </c>
      <c r="J202" s="97"/>
      <c r="K202" s="90">
        <v>1.9599999999991988</v>
      </c>
      <c r="L202" s="88" t="s">
        <v>126</v>
      </c>
      <c r="M202" s="89">
        <v>5.5999999999999994E-2</v>
      </c>
      <c r="N202" s="89">
        <v>6.740000000014823E-2</v>
      </c>
      <c r="O202" s="90">
        <v>49664.55</v>
      </c>
      <c r="P202" s="98">
        <v>100.51</v>
      </c>
      <c r="Q202" s="90"/>
      <c r="R202" s="90">
        <v>49.917838099000001</v>
      </c>
      <c r="S202" s="91">
        <v>1.2892850652890633E-4</v>
      </c>
      <c r="T202" s="91">
        <f t="shared" si="6"/>
        <v>4.1927493217392446E-3</v>
      </c>
      <c r="U202" s="91">
        <f>R202/'סכום נכסי הקרן'!$C$42</f>
        <v>5.164327954575729E-4</v>
      </c>
    </row>
    <row r="203" spans="2:21">
      <c r="B203" s="86" t="s">
        <v>500</v>
      </c>
      <c r="C203" s="110">
        <v>1143130</v>
      </c>
      <c r="D203" s="88" t="s">
        <v>113</v>
      </c>
      <c r="E203" s="88" t="s">
        <v>245</v>
      </c>
      <c r="F203" s="110">
        <v>513834200</v>
      </c>
      <c r="G203" s="88" t="s">
        <v>374</v>
      </c>
      <c r="H203" s="87" t="s">
        <v>355</v>
      </c>
      <c r="I203" s="87" t="s">
        <v>124</v>
      </c>
      <c r="J203" s="97"/>
      <c r="K203" s="90">
        <v>7.5700000000786893</v>
      </c>
      <c r="L203" s="88" t="s">
        <v>126</v>
      </c>
      <c r="M203" s="89">
        <v>3.0499999999999999E-2</v>
      </c>
      <c r="N203" s="89">
        <v>5.4900000000626073E-2</v>
      </c>
      <c r="O203" s="90">
        <v>41256.452271000002</v>
      </c>
      <c r="P203" s="98">
        <v>84.4</v>
      </c>
      <c r="Q203" s="90"/>
      <c r="R203" s="90">
        <v>34.820445718000002</v>
      </c>
      <c r="S203" s="91">
        <v>6.0434536592332827E-5</v>
      </c>
      <c r="T203" s="91">
        <f t="shared" ref="T203:T266" si="7">IFERROR(R203/$R$11,0)</f>
        <v>2.9246739387483083E-3</v>
      </c>
      <c r="U203" s="91">
        <f>R203/'סכום נכסי הקרן'!$C$42</f>
        <v>3.6024036308546892E-4</v>
      </c>
    </row>
    <row r="204" spans="2:21">
      <c r="B204" s="86" t="s">
        <v>501</v>
      </c>
      <c r="C204" s="110">
        <v>1157601</v>
      </c>
      <c r="D204" s="88" t="s">
        <v>113</v>
      </c>
      <c r="E204" s="88" t="s">
        <v>245</v>
      </c>
      <c r="F204" s="110">
        <v>513834200</v>
      </c>
      <c r="G204" s="88" t="s">
        <v>374</v>
      </c>
      <c r="H204" s="87" t="s">
        <v>355</v>
      </c>
      <c r="I204" s="87" t="s">
        <v>124</v>
      </c>
      <c r="J204" s="97"/>
      <c r="K204" s="90">
        <v>3.0999999999430909</v>
      </c>
      <c r="L204" s="88" t="s">
        <v>126</v>
      </c>
      <c r="M204" s="89">
        <v>2.9100000000000001E-2</v>
      </c>
      <c r="N204" s="89">
        <v>4.9999999999124467E-2</v>
      </c>
      <c r="O204" s="90">
        <v>24121.790503000004</v>
      </c>
      <c r="P204" s="98">
        <v>94.7</v>
      </c>
      <c r="Q204" s="90"/>
      <c r="R204" s="90">
        <v>22.843335603</v>
      </c>
      <c r="S204" s="91">
        <v>4.0202984171666674E-5</v>
      </c>
      <c r="T204" s="91">
        <f t="shared" si="7"/>
        <v>1.9186804457715261E-3</v>
      </c>
      <c r="U204" s="91">
        <f>R204/'סכום נכסי הקרן'!$C$42</f>
        <v>2.3632929854927191E-4</v>
      </c>
    </row>
    <row r="205" spans="2:21">
      <c r="B205" s="86" t="s">
        <v>502</v>
      </c>
      <c r="C205" s="110">
        <v>1138163</v>
      </c>
      <c r="D205" s="88" t="s">
        <v>113</v>
      </c>
      <c r="E205" s="88" t="s">
        <v>245</v>
      </c>
      <c r="F205" s="110">
        <v>513834200</v>
      </c>
      <c r="G205" s="88" t="s">
        <v>374</v>
      </c>
      <c r="H205" s="87" t="s">
        <v>355</v>
      </c>
      <c r="I205" s="87" t="s">
        <v>124</v>
      </c>
      <c r="J205" s="97"/>
      <c r="K205" s="90">
        <v>5.1399929856852378</v>
      </c>
      <c r="L205" s="88" t="s">
        <v>126</v>
      </c>
      <c r="M205" s="89">
        <v>3.95E-2</v>
      </c>
      <c r="N205" s="89">
        <v>5.07905138339921E-2</v>
      </c>
      <c r="O205" s="90">
        <v>1.3240000000000001E-3</v>
      </c>
      <c r="P205" s="98">
        <v>95.66</v>
      </c>
      <c r="Q205" s="90"/>
      <c r="R205" s="90">
        <v>1.2650000000000002E-6</v>
      </c>
      <c r="S205" s="91">
        <v>5.5164374357060573E-12</v>
      </c>
      <c r="T205" s="91">
        <f t="shared" si="7"/>
        <v>1.0625115377555576E-10</v>
      </c>
      <c r="U205" s="91">
        <f>R205/'סכום נכסי הקרן'!$C$42</f>
        <v>1.3087255200399335E-11</v>
      </c>
    </row>
    <row r="206" spans="2:21">
      <c r="B206" s="86" t="s">
        <v>503</v>
      </c>
      <c r="C206" s="110">
        <v>1143122</v>
      </c>
      <c r="D206" s="88" t="s">
        <v>113</v>
      </c>
      <c r="E206" s="88" t="s">
        <v>245</v>
      </c>
      <c r="F206" s="110">
        <v>513834200</v>
      </c>
      <c r="G206" s="88" t="s">
        <v>374</v>
      </c>
      <c r="H206" s="87" t="s">
        <v>355</v>
      </c>
      <c r="I206" s="87" t="s">
        <v>124</v>
      </c>
      <c r="J206" s="97"/>
      <c r="K206" s="90">
        <v>6.8199999999646499</v>
      </c>
      <c r="L206" s="88" t="s">
        <v>126</v>
      </c>
      <c r="M206" s="89">
        <v>3.0499999999999999E-2</v>
      </c>
      <c r="N206" s="89">
        <v>5.5299999999848498E-2</v>
      </c>
      <c r="O206" s="90">
        <v>55467.151403999997</v>
      </c>
      <c r="P206" s="98">
        <v>85.68</v>
      </c>
      <c r="Q206" s="90"/>
      <c r="R206" s="90">
        <v>47.524255323999995</v>
      </c>
      <c r="S206" s="91">
        <v>7.6100041508002432E-5</v>
      </c>
      <c r="T206" s="91">
        <f t="shared" si="7"/>
        <v>3.9917051071139105E-3</v>
      </c>
      <c r="U206" s="91">
        <f>R206/'סכום נכסי הקרן'!$C$42</f>
        <v>4.9166961077796415E-4</v>
      </c>
    </row>
    <row r="207" spans="2:21">
      <c r="B207" s="86" t="s">
        <v>504</v>
      </c>
      <c r="C207" s="110">
        <v>1182666</v>
      </c>
      <c r="D207" s="88" t="s">
        <v>113</v>
      </c>
      <c r="E207" s="88" t="s">
        <v>245</v>
      </c>
      <c r="F207" s="110">
        <v>513834200</v>
      </c>
      <c r="G207" s="88" t="s">
        <v>374</v>
      </c>
      <c r="H207" s="87" t="s">
        <v>355</v>
      </c>
      <c r="I207" s="87" t="s">
        <v>124</v>
      </c>
      <c r="J207" s="97"/>
      <c r="K207" s="90">
        <v>8.4300000000016855</v>
      </c>
      <c r="L207" s="88" t="s">
        <v>126</v>
      </c>
      <c r="M207" s="89">
        <v>2.63E-2</v>
      </c>
      <c r="N207" s="89">
        <v>5.5E-2</v>
      </c>
      <c r="O207" s="90">
        <v>59597.46</v>
      </c>
      <c r="P207" s="98">
        <v>79.64</v>
      </c>
      <c r="Q207" s="90"/>
      <c r="R207" s="90">
        <v>47.463417143999997</v>
      </c>
      <c r="S207" s="91">
        <v>8.5913431321105042E-5</v>
      </c>
      <c r="T207" s="91">
        <f t="shared" si="7"/>
        <v>3.9865951254391243E-3</v>
      </c>
      <c r="U207" s="91">
        <f>R207/'סכום נכסי הקרן'!$C$42</f>
        <v>4.9104019987868521E-4</v>
      </c>
    </row>
    <row r="208" spans="2:21">
      <c r="B208" s="86" t="s">
        <v>505</v>
      </c>
      <c r="C208" s="110">
        <v>1141647</v>
      </c>
      <c r="D208" s="88" t="s">
        <v>113</v>
      </c>
      <c r="E208" s="88" t="s">
        <v>245</v>
      </c>
      <c r="F208" s="110">
        <v>511809071</v>
      </c>
      <c r="G208" s="88" t="s">
        <v>121</v>
      </c>
      <c r="H208" s="87" t="s">
        <v>352</v>
      </c>
      <c r="I208" s="87" t="s">
        <v>248</v>
      </c>
      <c r="J208" s="97"/>
      <c r="K208" s="90">
        <v>0.22999999898073217</v>
      </c>
      <c r="L208" s="88" t="s">
        <v>126</v>
      </c>
      <c r="M208" s="89">
        <v>3.4000000000000002E-2</v>
      </c>
      <c r="N208" s="89">
        <v>5.9499999962188452E-2</v>
      </c>
      <c r="O208" s="90">
        <v>304.41388000000001</v>
      </c>
      <c r="P208" s="98">
        <v>99.91</v>
      </c>
      <c r="Q208" s="90"/>
      <c r="R208" s="90">
        <v>0.30413989699999999</v>
      </c>
      <c r="S208" s="91">
        <v>4.3478138163623745E-6</v>
      </c>
      <c r="T208" s="91">
        <f t="shared" si="7"/>
        <v>2.5545624478599752E-5</v>
      </c>
      <c r="U208" s="91">
        <f>R208/'סכום נכסי הקרן'!$C$42</f>
        <v>3.1465268368870889E-6</v>
      </c>
    </row>
    <row r="209" spans="2:21">
      <c r="B209" s="86" t="s">
        <v>506</v>
      </c>
      <c r="C209" s="110">
        <v>1136068</v>
      </c>
      <c r="D209" s="88" t="s">
        <v>113</v>
      </c>
      <c r="E209" s="88" t="s">
        <v>245</v>
      </c>
      <c r="F209" s="110">
        <v>513754069</v>
      </c>
      <c r="G209" s="88" t="s">
        <v>374</v>
      </c>
      <c r="H209" s="87" t="s">
        <v>355</v>
      </c>
      <c r="I209" s="87" t="s">
        <v>124</v>
      </c>
      <c r="J209" s="97"/>
      <c r="K209" s="90">
        <v>1.3099999999415177</v>
      </c>
      <c r="L209" s="88" t="s">
        <v>126</v>
      </c>
      <c r="M209" s="89">
        <v>3.9199999999999999E-2</v>
      </c>
      <c r="N209" s="89">
        <v>5.340000000244563E-2</v>
      </c>
      <c r="O209" s="90">
        <v>3803.267859</v>
      </c>
      <c r="P209" s="98">
        <v>98.91</v>
      </c>
      <c r="Q209" s="90"/>
      <c r="R209" s="90">
        <v>3.7618123619999997</v>
      </c>
      <c r="S209" s="91">
        <v>3.9623399589937641E-6</v>
      </c>
      <c r="T209" s="91">
        <f t="shared" si="7"/>
        <v>3.1596593181790401E-4</v>
      </c>
      <c r="U209" s="91">
        <f>R209/'סכום נכסי הקרן'!$C$42</f>
        <v>3.891841770554229E-5</v>
      </c>
    </row>
    <row r="210" spans="2:21">
      <c r="B210" s="86" t="s">
        <v>507</v>
      </c>
      <c r="C210" s="110">
        <v>1160647</v>
      </c>
      <c r="D210" s="88" t="s">
        <v>113</v>
      </c>
      <c r="E210" s="88" t="s">
        <v>245</v>
      </c>
      <c r="F210" s="110">
        <v>513754069</v>
      </c>
      <c r="G210" s="88" t="s">
        <v>374</v>
      </c>
      <c r="H210" s="87" t="s">
        <v>355</v>
      </c>
      <c r="I210" s="87" t="s">
        <v>124</v>
      </c>
      <c r="J210" s="97"/>
      <c r="K210" s="90">
        <v>6.3799999999904733</v>
      </c>
      <c r="L210" s="88" t="s">
        <v>126</v>
      </c>
      <c r="M210" s="89">
        <v>2.64E-2</v>
      </c>
      <c r="N210" s="89">
        <v>5.3399999999919678E-2</v>
      </c>
      <c r="O210" s="90">
        <v>126332.181331</v>
      </c>
      <c r="P210" s="98">
        <v>84.75</v>
      </c>
      <c r="Q210" s="90"/>
      <c r="R210" s="90">
        <v>107.066523679</v>
      </c>
      <c r="S210" s="91">
        <v>7.7212030009510195E-5</v>
      </c>
      <c r="T210" s="91">
        <f t="shared" si="7"/>
        <v>8.992839266111944E-3</v>
      </c>
      <c r="U210" s="91">
        <f>R210/'סכום נכסי הקרן'!$C$42</f>
        <v>1.1076734536021116E-3</v>
      </c>
    </row>
    <row r="211" spans="2:21">
      <c r="B211" s="86" t="s">
        <v>508</v>
      </c>
      <c r="C211" s="110">
        <v>1179928</v>
      </c>
      <c r="D211" s="88" t="s">
        <v>113</v>
      </c>
      <c r="E211" s="88" t="s">
        <v>245</v>
      </c>
      <c r="F211" s="110">
        <v>513754069</v>
      </c>
      <c r="G211" s="88" t="s">
        <v>374</v>
      </c>
      <c r="H211" s="87" t="s">
        <v>355</v>
      </c>
      <c r="I211" s="87" t="s">
        <v>124</v>
      </c>
      <c r="J211" s="97"/>
      <c r="K211" s="90">
        <v>7.98000000007083</v>
      </c>
      <c r="L211" s="88" t="s">
        <v>126</v>
      </c>
      <c r="M211" s="89">
        <v>2.5000000000000001E-2</v>
      </c>
      <c r="N211" s="89">
        <v>5.5300000000455339E-2</v>
      </c>
      <c r="O211" s="90">
        <v>49944.858045000008</v>
      </c>
      <c r="P211" s="98">
        <v>79.150000000000006</v>
      </c>
      <c r="Q211" s="90"/>
      <c r="R211" s="90">
        <v>39.531355140000002</v>
      </c>
      <c r="S211" s="91">
        <v>3.744982537316869E-5</v>
      </c>
      <c r="T211" s="91">
        <f t="shared" si="7"/>
        <v>3.3203573865108666E-3</v>
      </c>
      <c r="U211" s="91">
        <f>R211/'סכום נכסי הקרן'!$C$42</f>
        <v>4.08977812754781E-4</v>
      </c>
    </row>
    <row r="212" spans="2:21">
      <c r="B212" s="86" t="s">
        <v>509</v>
      </c>
      <c r="C212" s="110">
        <v>1143411</v>
      </c>
      <c r="D212" s="88" t="s">
        <v>113</v>
      </c>
      <c r="E212" s="88" t="s">
        <v>245</v>
      </c>
      <c r="F212" s="110">
        <v>513937714</v>
      </c>
      <c r="G212" s="88" t="s">
        <v>374</v>
      </c>
      <c r="H212" s="87" t="s">
        <v>355</v>
      </c>
      <c r="I212" s="87" t="s">
        <v>124</v>
      </c>
      <c r="J212" s="97"/>
      <c r="K212" s="90">
        <v>5.6000000000428845</v>
      </c>
      <c r="L212" s="88" t="s">
        <v>126</v>
      </c>
      <c r="M212" s="89">
        <v>3.4300000000000004E-2</v>
      </c>
      <c r="N212" s="89">
        <v>5.2600000000578941E-2</v>
      </c>
      <c r="O212" s="90">
        <v>40775.133913999998</v>
      </c>
      <c r="P212" s="98">
        <v>91.5</v>
      </c>
      <c r="Q212" s="90"/>
      <c r="R212" s="90">
        <v>37.309247534000001</v>
      </c>
      <c r="S212" s="91">
        <v>1.3418169643938395E-4</v>
      </c>
      <c r="T212" s="91">
        <f t="shared" si="7"/>
        <v>3.1337158869449077E-3</v>
      </c>
      <c r="U212" s="91">
        <f>R212/'סכום נכסי הקרן'!$C$42</f>
        <v>3.8598865123504151E-4</v>
      </c>
    </row>
    <row r="213" spans="2:21">
      <c r="B213" s="86" t="s">
        <v>510</v>
      </c>
      <c r="C213" s="110">
        <v>1184191</v>
      </c>
      <c r="D213" s="88" t="s">
        <v>113</v>
      </c>
      <c r="E213" s="88" t="s">
        <v>245</v>
      </c>
      <c r="F213" s="110">
        <v>513937714</v>
      </c>
      <c r="G213" s="88" t="s">
        <v>374</v>
      </c>
      <c r="H213" s="87" t="s">
        <v>355</v>
      </c>
      <c r="I213" s="87" t="s">
        <v>124</v>
      </c>
      <c r="J213" s="97"/>
      <c r="K213" s="90">
        <v>6.839999999928958</v>
      </c>
      <c r="L213" s="88" t="s">
        <v>126</v>
      </c>
      <c r="M213" s="89">
        <v>2.98E-2</v>
      </c>
      <c r="N213" s="89">
        <v>5.5099999999387445E-2</v>
      </c>
      <c r="O213" s="90">
        <v>32340.892766000001</v>
      </c>
      <c r="P213" s="98">
        <v>85.31</v>
      </c>
      <c r="Q213" s="90"/>
      <c r="R213" s="90">
        <v>27.590015619000003</v>
      </c>
      <c r="S213" s="91">
        <v>8.2388326841988327E-5</v>
      </c>
      <c r="T213" s="91">
        <f t="shared" si="7"/>
        <v>2.3173683732840744E-3</v>
      </c>
      <c r="U213" s="91">
        <f>R213/'סכום נכסי הקרן'!$C$42</f>
        <v>2.8543681848921469E-4</v>
      </c>
    </row>
    <row r="214" spans="2:21">
      <c r="B214" s="86" t="s">
        <v>511</v>
      </c>
      <c r="C214" s="110">
        <v>1139815</v>
      </c>
      <c r="D214" s="88" t="s">
        <v>113</v>
      </c>
      <c r="E214" s="88" t="s">
        <v>245</v>
      </c>
      <c r="F214" s="110">
        <v>514290345</v>
      </c>
      <c r="G214" s="88" t="s">
        <v>374</v>
      </c>
      <c r="H214" s="87" t="s">
        <v>355</v>
      </c>
      <c r="I214" s="87" t="s">
        <v>124</v>
      </c>
      <c r="J214" s="97"/>
      <c r="K214" s="90">
        <v>2.2499999999908602</v>
      </c>
      <c r="L214" s="88" t="s">
        <v>126</v>
      </c>
      <c r="M214" s="89">
        <v>3.61E-2</v>
      </c>
      <c r="N214" s="89">
        <v>4.9499999999725812E-2</v>
      </c>
      <c r="O214" s="90">
        <v>83926.364257999987</v>
      </c>
      <c r="P214" s="98">
        <v>97.78</v>
      </c>
      <c r="Q214" s="90"/>
      <c r="R214" s="90">
        <v>82.063196175000002</v>
      </c>
      <c r="S214" s="91">
        <v>1.093503117368078E-4</v>
      </c>
      <c r="T214" s="91">
        <f t="shared" si="7"/>
        <v>6.8927346056154339E-3</v>
      </c>
      <c r="U214" s="91">
        <f>R214/'סכום נכסי הקרן'!$C$42</f>
        <v>8.4899762126692451E-4</v>
      </c>
    </row>
    <row r="215" spans="2:21">
      <c r="B215" s="86" t="s">
        <v>512</v>
      </c>
      <c r="C215" s="110">
        <v>1155522</v>
      </c>
      <c r="D215" s="88" t="s">
        <v>113</v>
      </c>
      <c r="E215" s="88" t="s">
        <v>245</v>
      </c>
      <c r="F215" s="110">
        <v>514290345</v>
      </c>
      <c r="G215" s="88" t="s">
        <v>374</v>
      </c>
      <c r="H215" s="87" t="s">
        <v>355</v>
      </c>
      <c r="I215" s="87" t="s">
        <v>124</v>
      </c>
      <c r="J215" s="97"/>
      <c r="K215" s="90">
        <v>3.250000000074964</v>
      </c>
      <c r="L215" s="88" t="s">
        <v>126</v>
      </c>
      <c r="M215" s="89">
        <v>3.3000000000000002E-2</v>
      </c>
      <c r="N215" s="89">
        <v>4.8700000000974526E-2</v>
      </c>
      <c r="O215" s="90">
        <v>27921.971551000002</v>
      </c>
      <c r="P215" s="98">
        <v>95.55</v>
      </c>
      <c r="Q215" s="90"/>
      <c r="R215" s="90">
        <v>26.679443819999999</v>
      </c>
      <c r="S215" s="91">
        <v>9.0554319191165741E-5</v>
      </c>
      <c r="T215" s="91">
        <f t="shared" si="7"/>
        <v>2.2408867098538503E-3</v>
      </c>
      <c r="U215" s="91">
        <f>R215/'סכום נכסי הקרן'!$C$42</f>
        <v>2.7601635563403705E-4</v>
      </c>
    </row>
    <row r="216" spans="2:21">
      <c r="B216" s="86" t="s">
        <v>513</v>
      </c>
      <c r="C216" s="110">
        <v>1159359</v>
      </c>
      <c r="D216" s="88" t="s">
        <v>113</v>
      </c>
      <c r="E216" s="88" t="s">
        <v>245</v>
      </c>
      <c r="F216" s="110">
        <v>514290345</v>
      </c>
      <c r="G216" s="88" t="s">
        <v>374</v>
      </c>
      <c r="H216" s="87" t="s">
        <v>355</v>
      </c>
      <c r="I216" s="87" t="s">
        <v>124</v>
      </c>
      <c r="J216" s="97"/>
      <c r="K216" s="90">
        <v>5.5599999999953296</v>
      </c>
      <c r="L216" s="88" t="s">
        <v>126</v>
      </c>
      <c r="M216" s="89">
        <v>2.6200000000000001E-2</v>
      </c>
      <c r="N216" s="89">
        <v>5.3299999999962051E-2</v>
      </c>
      <c r="O216" s="90">
        <v>78318.245920999994</v>
      </c>
      <c r="P216" s="98">
        <v>87.48</v>
      </c>
      <c r="Q216" s="90"/>
      <c r="R216" s="90">
        <v>68.512798922000002</v>
      </c>
      <c r="S216" s="91">
        <v>6.0554049427035446E-5</v>
      </c>
      <c r="T216" s="91">
        <f t="shared" si="7"/>
        <v>5.7545959951424124E-3</v>
      </c>
      <c r="U216" s="91">
        <f>R216/'סכום נכסי הקרן'!$C$42</f>
        <v>7.0880986876352436E-4</v>
      </c>
    </row>
    <row r="217" spans="2:21">
      <c r="B217" s="86" t="s">
        <v>514</v>
      </c>
      <c r="C217" s="110">
        <v>1141829</v>
      </c>
      <c r="D217" s="88" t="s">
        <v>113</v>
      </c>
      <c r="E217" s="88" t="s">
        <v>245</v>
      </c>
      <c r="F217" s="110">
        <v>514065283</v>
      </c>
      <c r="G217" s="88" t="s">
        <v>121</v>
      </c>
      <c r="H217" s="87" t="s">
        <v>352</v>
      </c>
      <c r="I217" s="87" t="s">
        <v>248</v>
      </c>
      <c r="J217" s="97"/>
      <c r="K217" s="90">
        <v>2.5499999999703058</v>
      </c>
      <c r="L217" s="88" t="s">
        <v>126</v>
      </c>
      <c r="M217" s="89">
        <v>2.3E-2</v>
      </c>
      <c r="N217" s="89">
        <v>5.7199999999168562E-2</v>
      </c>
      <c r="O217" s="90">
        <v>36593.058625999998</v>
      </c>
      <c r="P217" s="98">
        <v>92.03</v>
      </c>
      <c r="Q217" s="90"/>
      <c r="R217" s="90">
        <v>33.676591039999998</v>
      </c>
      <c r="S217" s="91">
        <v>4.4824015878168968E-5</v>
      </c>
      <c r="T217" s="91">
        <f t="shared" si="7"/>
        <v>2.8285981448439071E-3</v>
      </c>
      <c r="U217" s="91">
        <f>R217/'סכום נכסי הקרן'!$C$42</f>
        <v>3.4840643574700521E-4</v>
      </c>
    </row>
    <row r="218" spans="2:21">
      <c r="B218" s="86" t="s">
        <v>515</v>
      </c>
      <c r="C218" s="110">
        <v>1173566</v>
      </c>
      <c r="D218" s="88" t="s">
        <v>113</v>
      </c>
      <c r="E218" s="88" t="s">
        <v>245</v>
      </c>
      <c r="F218" s="110">
        <v>514065283</v>
      </c>
      <c r="G218" s="88" t="s">
        <v>121</v>
      </c>
      <c r="H218" s="87" t="s">
        <v>352</v>
      </c>
      <c r="I218" s="87" t="s">
        <v>248</v>
      </c>
      <c r="J218" s="97"/>
      <c r="K218" s="90">
        <v>2.6899999999883599</v>
      </c>
      <c r="L218" s="88" t="s">
        <v>126</v>
      </c>
      <c r="M218" s="89">
        <v>2.1499999999999998E-2</v>
      </c>
      <c r="N218" s="89">
        <v>6.0199999999345916E-2</v>
      </c>
      <c r="O218" s="90">
        <v>18895.981600000003</v>
      </c>
      <c r="P218" s="98">
        <v>90.37</v>
      </c>
      <c r="Q218" s="90">
        <v>0.96391373699999994</v>
      </c>
      <c r="R218" s="90">
        <v>18.040212308999998</v>
      </c>
      <c r="S218" s="91">
        <v>3.367154873849822E-5</v>
      </c>
      <c r="T218" s="91">
        <f t="shared" si="7"/>
        <v>1.5152516776183655E-3</v>
      </c>
      <c r="U218" s="91">
        <f>R218/'סכום נכסי הקרן'!$C$42</f>
        <v>1.8663783585554805E-4</v>
      </c>
    </row>
    <row r="219" spans="2:21">
      <c r="B219" s="86" t="s">
        <v>516</v>
      </c>
      <c r="C219" s="110">
        <v>1136464</v>
      </c>
      <c r="D219" s="88" t="s">
        <v>113</v>
      </c>
      <c r="E219" s="88" t="s">
        <v>245</v>
      </c>
      <c r="F219" s="110">
        <v>514065283</v>
      </c>
      <c r="G219" s="88" t="s">
        <v>121</v>
      </c>
      <c r="H219" s="87" t="s">
        <v>352</v>
      </c>
      <c r="I219" s="87" t="s">
        <v>248</v>
      </c>
      <c r="J219" s="97"/>
      <c r="K219" s="90">
        <v>1.8399999999718732</v>
      </c>
      <c r="L219" s="88" t="s">
        <v>126</v>
      </c>
      <c r="M219" s="89">
        <v>2.75E-2</v>
      </c>
      <c r="N219" s="89">
        <v>5.9699999999507779E-2</v>
      </c>
      <c r="O219" s="90">
        <v>19530.821200999999</v>
      </c>
      <c r="P219" s="98">
        <v>94.66</v>
      </c>
      <c r="Q219" s="90"/>
      <c r="R219" s="90">
        <v>18.487874703000003</v>
      </c>
      <c r="S219" s="91">
        <v>6.2044309626843632E-5</v>
      </c>
      <c r="T219" s="91">
        <f t="shared" si="7"/>
        <v>1.5528521881831307E-3</v>
      </c>
      <c r="U219" s="91">
        <f>R219/'סכום נכסי הקרן'!$C$42</f>
        <v>1.9126919711554788E-4</v>
      </c>
    </row>
    <row r="220" spans="2:21">
      <c r="B220" s="86" t="s">
        <v>517</v>
      </c>
      <c r="C220" s="110">
        <v>1139591</v>
      </c>
      <c r="D220" s="88" t="s">
        <v>113</v>
      </c>
      <c r="E220" s="88" t="s">
        <v>245</v>
      </c>
      <c r="F220" s="110">
        <v>514065283</v>
      </c>
      <c r="G220" s="88" t="s">
        <v>121</v>
      </c>
      <c r="H220" s="87" t="s">
        <v>352</v>
      </c>
      <c r="I220" s="87" t="s">
        <v>248</v>
      </c>
      <c r="J220" s="97"/>
      <c r="K220" s="90">
        <v>0.66000000004226389</v>
      </c>
      <c r="L220" s="88" t="s">
        <v>126</v>
      </c>
      <c r="M220" s="89">
        <v>2.4E-2</v>
      </c>
      <c r="N220" s="89">
        <v>5.9299999999741712E-2</v>
      </c>
      <c r="O220" s="90">
        <v>4347.6375349999998</v>
      </c>
      <c r="P220" s="98">
        <v>97.96</v>
      </c>
      <c r="Q220" s="90"/>
      <c r="R220" s="90">
        <v>4.2589457270000004</v>
      </c>
      <c r="S220" s="91">
        <v>3.7352505314584315E-5</v>
      </c>
      <c r="T220" s="91">
        <f t="shared" si="7"/>
        <v>3.5772165799306176E-4</v>
      </c>
      <c r="U220" s="91">
        <f>R220/'סכום נכסי הקרן'!$C$42</f>
        <v>4.406158862758836E-5</v>
      </c>
    </row>
    <row r="221" spans="2:21">
      <c r="B221" s="86" t="s">
        <v>518</v>
      </c>
      <c r="C221" s="110">
        <v>1158740</v>
      </c>
      <c r="D221" s="88" t="s">
        <v>113</v>
      </c>
      <c r="E221" s="88" t="s">
        <v>245</v>
      </c>
      <c r="F221" s="110">
        <v>512025891</v>
      </c>
      <c r="G221" s="88" t="s">
        <v>122</v>
      </c>
      <c r="H221" s="87" t="s">
        <v>394</v>
      </c>
      <c r="I221" s="87" t="s">
        <v>248</v>
      </c>
      <c r="J221" s="97"/>
      <c r="K221" s="90">
        <v>1.799999998899483</v>
      </c>
      <c r="L221" s="88" t="s">
        <v>126</v>
      </c>
      <c r="M221" s="89">
        <v>3.2500000000000001E-2</v>
      </c>
      <c r="N221" s="89">
        <v>6.3400000010454927E-2</v>
      </c>
      <c r="O221" s="90">
        <v>380.55229700000001</v>
      </c>
      <c r="P221" s="98">
        <v>95.51</v>
      </c>
      <c r="Q221" s="90"/>
      <c r="R221" s="90">
        <v>0.36346549299999997</v>
      </c>
      <c r="S221" s="91">
        <v>9.1829984904839061E-7</v>
      </c>
      <c r="T221" s="91">
        <f t="shared" si="7"/>
        <v>3.0528559674981168E-5</v>
      </c>
      <c r="U221" s="91">
        <f>R221/'סכום נכסי הקרן'!$C$42</f>
        <v>3.7602890619999658E-6</v>
      </c>
    </row>
    <row r="222" spans="2:21">
      <c r="B222" s="86" t="s">
        <v>519</v>
      </c>
      <c r="C222" s="110">
        <v>1191832</v>
      </c>
      <c r="D222" s="88" t="s">
        <v>113</v>
      </c>
      <c r="E222" s="88" t="s">
        <v>245</v>
      </c>
      <c r="F222" s="110">
        <v>512025891</v>
      </c>
      <c r="G222" s="88" t="s">
        <v>122</v>
      </c>
      <c r="H222" s="87" t="s">
        <v>394</v>
      </c>
      <c r="I222" s="87" t="s">
        <v>248</v>
      </c>
      <c r="J222" s="97"/>
      <c r="K222" s="90">
        <v>2.5800000000308279</v>
      </c>
      <c r="L222" s="88" t="s">
        <v>126</v>
      </c>
      <c r="M222" s="89">
        <v>5.7000000000000002E-2</v>
      </c>
      <c r="N222" s="89">
        <v>6.6500000000887016E-2</v>
      </c>
      <c r="O222" s="90">
        <v>35032.711375999999</v>
      </c>
      <c r="P222" s="98">
        <v>98.15</v>
      </c>
      <c r="Q222" s="90"/>
      <c r="R222" s="90">
        <v>34.384605043000001</v>
      </c>
      <c r="S222" s="91">
        <v>1.633622667313288E-4</v>
      </c>
      <c r="T222" s="91">
        <f t="shared" si="7"/>
        <v>2.88806636990952E-3</v>
      </c>
      <c r="U222" s="91">
        <f>R222/'סכום נכסי הקרן'!$C$42</f>
        <v>3.5573130526693985E-4</v>
      </c>
    </row>
    <row r="223" spans="2:21">
      <c r="B223" s="86" t="s">
        <v>520</v>
      </c>
      <c r="C223" s="110">
        <v>1161678</v>
      </c>
      <c r="D223" s="88" t="s">
        <v>113</v>
      </c>
      <c r="E223" s="88" t="s">
        <v>245</v>
      </c>
      <c r="F223" s="110">
        <v>510454333</v>
      </c>
      <c r="G223" s="88" t="s">
        <v>122</v>
      </c>
      <c r="H223" s="87" t="s">
        <v>394</v>
      </c>
      <c r="I223" s="87" t="s">
        <v>248</v>
      </c>
      <c r="J223" s="97"/>
      <c r="K223" s="90">
        <v>2.1300000000427888</v>
      </c>
      <c r="L223" s="88" t="s">
        <v>126</v>
      </c>
      <c r="M223" s="89">
        <v>2.7999999999999997E-2</v>
      </c>
      <c r="N223" s="89">
        <v>6.2000000000658285E-2</v>
      </c>
      <c r="O223" s="90">
        <v>19407.076577</v>
      </c>
      <c r="P223" s="98">
        <v>93.93</v>
      </c>
      <c r="Q223" s="90"/>
      <c r="R223" s="90">
        <v>18.229066593999999</v>
      </c>
      <c r="S223" s="91">
        <v>5.5817428773372077E-5</v>
      </c>
      <c r="T223" s="91">
        <f t="shared" si="7"/>
        <v>1.5311141168884903E-3</v>
      </c>
      <c r="U223" s="91">
        <f>R223/'סכום נכסי הקרן'!$C$42</f>
        <v>1.8859165737608873E-4</v>
      </c>
    </row>
    <row r="224" spans="2:21">
      <c r="B224" s="86" t="s">
        <v>521</v>
      </c>
      <c r="C224" s="110">
        <v>1192459</v>
      </c>
      <c r="D224" s="88" t="s">
        <v>113</v>
      </c>
      <c r="E224" s="88" t="s">
        <v>245</v>
      </c>
      <c r="F224" s="110">
        <v>510454333</v>
      </c>
      <c r="G224" s="88" t="s">
        <v>122</v>
      </c>
      <c r="H224" s="87" t="s">
        <v>394</v>
      </c>
      <c r="I224" s="87" t="s">
        <v>248</v>
      </c>
      <c r="J224" s="97"/>
      <c r="K224" s="90">
        <v>3.7400000000300904</v>
      </c>
      <c r="L224" s="88" t="s">
        <v>126</v>
      </c>
      <c r="M224" s="89">
        <v>5.6500000000000002E-2</v>
      </c>
      <c r="N224" s="89">
        <v>6.300000000056051E-2</v>
      </c>
      <c r="O224" s="90">
        <v>34202.229378999997</v>
      </c>
      <c r="P224" s="98">
        <v>99.11</v>
      </c>
      <c r="Q224" s="90"/>
      <c r="R224" s="90">
        <v>33.897828226999998</v>
      </c>
      <c r="S224" s="91">
        <v>1.121502235611605E-4</v>
      </c>
      <c r="T224" s="91">
        <f t="shared" si="7"/>
        <v>2.8471805214263643E-3</v>
      </c>
      <c r="U224" s="91">
        <f>R224/'סכום נכסי הקרן'!$C$42</f>
        <v>3.5069527964114546E-4</v>
      </c>
    </row>
    <row r="225" spans="2:21">
      <c r="B225" s="86" t="s">
        <v>522</v>
      </c>
      <c r="C225" s="110">
        <v>7390149</v>
      </c>
      <c r="D225" s="88" t="s">
        <v>113</v>
      </c>
      <c r="E225" s="88" t="s">
        <v>245</v>
      </c>
      <c r="F225" s="110">
        <v>520028911</v>
      </c>
      <c r="G225" s="88" t="s">
        <v>405</v>
      </c>
      <c r="H225" s="87" t="s">
        <v>400</v>
      </c>
      <c r="I225" s="87" t="s">
        <v>124</v>
      </c>
      <c r="J225" s="97"/>
      <c r="K225" s="90">
        <v>1.6600000006857216</v>
      </c>
      <c r="L225" s="88" t="s">
        <v>126</v>
      </c>
      <c r="M225" s="89">
        <v>0.04</v>
      </c>
      <c r="N225" s="89">
        <v>5.1700000022945301E-2</v>
      </c>
      <c r="O225" s="90">
        <v>764.51797799999997</v>
      </c>
      <c r="P225" s="98">
        <v>99.19</v>
      </c>
      <c r="Q225" s="90"/>
      <c r="R225" s="90">
        <v>0.75832537799999999</v>
      </c>
      <c r="S225" s="91">
        <v>2.9012291655375412E-6</v>
      </c>
      <c r="T225" s="91">
        <f t="shared" si="7"/>
        <v>6.369402873500746E-5</v>
      </c>
      <c r="U225" s="91">
        <f>R225/'סכום נכסי הקרן'!$C$42</f>
        <v>7.8453737129053671E-6</v>
      </c>
    </row>
    <row r="226" spans="2:21">
      <c r="B226" s="86" t="s">
        <v>524</v>
      </c>
      <c r="C226" s="110">
        <v>7390222</v>
      </c>
      <c r="D226" s="88" t="s">
        <v>113</v>
      </c>
      <c r="E226" s="88" t="s">
        <v>245</v>
      </c>
      <c r="F226" s="110">
        <v>520028911</v>
      </c>
      <c r="G226" s="88" t="s">
        <v>405</v>
      </c>
      <c r="H226" s="87" t="s">
        <v>394</v>
      </c>
      <c r="I226" s="87" t="s">
        <v>248</v>
      </c>
      <c r="J226" s="97"/>
      <c r="K226" s="90">
        <v>3.8100000003996533</v>
      </c>
      <c r="L226" s="88" t="s">
        <v>126</v>
      </c>
      <c r="M226" s="89">
        <v>0.04</v>
      </c>
      <c r="N226" s="89">
        <v>5.1100000004624266E-2</v>
      </c>
      <c r="O226" s="90">
        <v>4927.9689010000002</v>
      </c>
      <c r="P226" s="98">
        <v>96.98</v>
      </c>
      <c r="Q226" s="90"/>
      <c r="R226" s="90">
        <v>4.7791441889999993</v>
      </c>
      <c r="S226" s="91">
        <v>6.3647226144099016E-6</v>
      </c>
      <c r="T226" s="91">
        <f t="shared" si="7"/>
        <v>4.0141469102054748E-4</v>
      </c>
      <c r="U226" s="91">
        <f>R226/'סכום נכסי הקרן'!$C$42</f>
        <v>4.9443383115374305E-5</v>
      </c>
    </row>
    <row r="227" spans="2:21">
      <c r="B227" s="86" t="s">
        <v>525</v>
      </c>
      <c r="C227" s="110">
        <v>2590388</v>
      </c>
      <c r="D227" s="88" t="s">
        <v>113</v>
      </c>
      <c r="E227" s="88" t="s">
        <v>245</v>
      </c>
      <c r="F227" s="110">
        <v>520036658</v>
      </c>
      <c r="G227" s="88" t="s">
        <v>271</v>
      </c>
      <c r="H227" s="87" t="s">
        <v>394</v>
      </c>
      <c r="I227" s="87" t="s">
        <v>248</v>
      </c>
      <c r="J227" s="97"/>
      <c r="K227" s="90">
        <v>0.73000000006851662</v>
      </c>
      <c r="L227" s="88" t="s">
        <v>126</v>
      </c>
      <c r="M227" s="89">
        <v>5.9000000000000004E-2</v>
      </c>
      <c r="N227" s="89">
        <v>6.1500000000311444E-2</v>
      </c>
      <c r="O227" s="90">
        <v>1584.063046</v>
      </c>
      <c r="P227" s="98">
        <v>101.35</v>
      </c>
      <c r="Q227" s="90"/>
      <c r="R227" s="90">
        <v>1.605447893</v>
      </c>
      <c r="S227" s="91">
        <v>3.0100763330487029E-6</v>
      </c>
      <c r="T227" s="91">
        <f t="shared" si="7"/>
        <v>1.3484639601405926E-4</v>
      </c>
      <c r="U227" s="91">
        <f>R227/'סכום נכסי הקרן'!$C$42</f>
        <v>1.660941208429597E-5</v>
      </c>
    </row>
    <row r="228" spans="2:21">
      <c r="B228" s="86" t="s">
        <v>527</v>
      </c>
      <c r="C228" s="110">
        <v>2590511</v>
      </c>
      <c r="D228" s="88" t="s">
        <v>113</v>
      </c>
      <c r="E228" s="88" t="s">
        <v>245</v>
      </c>
      <c r="F228" s="110">
        <v>520036658</v>
      </c>
      <c r="G228" s="88" t="s">
        <v>271</v>
      </c>
      <c r="H228" s="87" t="s">
        <v>394</v>
      </c>
      <c r="I228" s="87" t="s">
        <v>248</v>
      </c>
      <c r="J228" s="97"/>
      <c r="K228" s="90">
        <v>3.4099984094293005</v>
      </c>
      <c r="L228" s="88" t="s">
        <v>126</v>
      </c>
      <c r="M228" s="89">
        <v>2.7000000000000003E-2</v>
      </c>
      <c r="N228" s="89">
        <v>6.6898152127202404E-2</v>
      </c>
      <c r="O228" s="90">
        <v>1.3277000000000001E-2</v>
      </c>
      <c r="P228" s="98">
        <v>87.63</v>
      </c>
      <c r="Q228" s="90"/>
      <c r="R228" s="90">
        <v>1.1635E-5</v>
      </c>
      <c r="S228" s="91">
        <v>1.7756930544234944E-11</v>
      </c>
      <c r="T228" s="91">
        <f t="shared" si="7"/>
        <v>9.7725863571430129E-10</v>
      </c>
      <c r="U228" s="91">
        <f>R228/'סכום נכסי הקרן'!$C$42</f>
        <v>1.2037171087481917E-10</v>
      </c>
    </row>
    <row r="229" spans="2:21">
      <c r="B229" s="86" t="s">
        <v>528</v>
      </c>
      <c r="C229" s="110">
        <v>1137975</v>
      </c>
      <c r="D229" s="88" t="s">
        <v>113</v>
      </c>
      <c r="E229" s="88" t="s">
        <v>245</v>
      </c>
      <c r="F229" s="110">
        <v>1744984</v>
      </c>
      <c r="G229" s="88" t="s">
        <v>424</v>
      </c>
      <c r="H229" s="87" t="s">
        <v>394</v>
      </c>
      <c r="I229" s="87" t="s">
        <v>248</v>
      </c>
      <c r="J229" s="97"/>
      <c r="K229" s="90">
        <v>1.88</v>
      </c>
      <c r="L229" s="88" t="s">
        <v>126</v>
      </c>
      <c r="M229" s="89">
        <v>4.3499999999999997E-2</v>
      </c>
      <c r="N229" s="89">
        <v>0.23021978021978021</v>
      </c>
      <c r="O229" s="90">
        <v>4.8999999999999998E-4</v>
      </c>
      <c r="P229" s="98">
        <v>72.69</v>
      </c>
      <c r="Q229" s="90"/>
      <c r="R229" s="90">
        <v>3.6400000000000003E-7</v>
      </c>
      <c r="S229" s="91">
        <v>4.704072122081124E-13</v>
      </c>
      <c r="T229" s="91">
        <f t="shared" si="7"/>
        <v>3.0573454525140156E-11</v>
      </c>
      <c r="U229" s="91">
        <f>R229/'סכום נכסי הקרן'!$C$42</f>
        <v>3.7658188877038402E-12</v>
      </c>
    </row>
    <row r="230" spans="2:21">
      <c r="B230" s="86" t="s">
        <v>529</v>
      </c>
      <c r="C230" s="110">
        <v>1141191</v>
      </c>
      <c r="D230" s="88" t="s">
        <v>113</v>
      </c>
      <c r="E230" s="88" t="s">
        <v>245</v>
      </c>
      <c r="F230" s="110">
        <v>511399388</v>
      </c>
      <c r="G230" s="88" t="s">
        <v>432</v>
      </c>
      <c r="H230" s="87" t="s">
        <v>400</v>
      </c>
      <c r="I230" s="87" t="s">
        <v>124</v>
      </c>
      <c r="J230" s="97"/>
      <c r="K230" s="90">
        <v>1.0099999997517766</v>
      </c>
      <c r="L230" s="88" t="s">
        <v>126</v>
      </c>
      <c r="M230" s="89">
        <v>3.0499999999999999E-2</v>
      </c>
      <c r="N230" s="89">
        <v>6.2799999986221072E-2</v>
      </c>
      <c r="O230" s="90">
        <v>2021.327822</v>
      </c>
      <c r="P230" s="98">
        <v>97.66</v>
      </c>
      <c r="Q230" s="90"/>
      <c r="R230" s="90">
        <v>1.9740287490000001</v>
      </c>
      <c r="S230" s="91">
        <v>1.8068138479072156E-5</v>
      </c>
      <c r="T230" s="91">
        <f t="shared" si="7"/>
        <v>1.6580461040898573E-4</v>
      </c>
      <c r="U230" s="91">
        <f>R230/'סכום נכסי הקרן'!$C$42</f>
        <v>2.0422622933666437E-5</v>
      </c>
    </row>
    <row r="231" spans="2:21">
      <c r="B231" s="86" t="s">
        <v>531</v>
      </c>
      <c r="C231" s="110">
        <v>1168368</v>
      </c>
      <c r="D231" s="88" t="s">
        <v>113</v>
      </c>
      <c r="E231" s="88" t="s">
        <v>245</v>
      </c>
      <c r="F231" s="110">
        <v>511399388</v>
      </c>
      <c r="G231" s="88" t="s">
        <v>432</v>
      </c>
      <c r="H231" s="87" t="s">
        <v>400</v>
      </c>
      <c r="I231" s="87" t="s">
        <v>124</v>
      </c>
      <c r="J231" s="97"/>
      <c r="K231" s="90">
        <v>3.1299999999874628</v>
      </c>
      <c r="L231" s="88" t="s">
        <v>126</v>
      </c>
      <c r="M231" s="89">
        <v>2.58E-2</v>
      </c>
      <c r="N231" s="89">
        <v>6.0999999999999999E-2</v>
      </c>
      <c r="O231" s="90">
        <v>17627.254191</v>
      </c>
      <c r="P231" s="98">
        <v>90.5</v>
      </c>
      <c r="Q231" s="90"/>
      <c r="R231" s="90">
        <v>15.952665039999999</v>
      </c>
      <c r="S231" s="91">
        <v>5.8265173255986908E-5</v>
      </c>
      <c r="T231" s="91">
        <f t="shared" si="7"/>
        <v>1.3399123053715195E-3</v>
      </c>
      <c r="U231" s="91">
        <f>R231/'סכום נכסי הקרן'!$C$42</f>
        <v>1.6504078933199102E-4</v>
      </c>
    </row>
    <row r="232" spans="2:21">
      <c r="B232" s="86" t="s">
        <v>532</v>
      </c>
      <c r="C232" s="110">
        <v>2380046</v>
      </c>
      <c r="D232" s="88" t="s">
        <v>113</v>
      </c>
      <c r="E232" s="88" t="s">
        <v>245</v>
      </c>
      <c r="F232" s="110">
        <v>520036435</v>
      </c>
      <c r="G232" s="88" t="s">
        <v>122</v>
      </c>
      <c r="H232" s="87" t="s">
        <v>394</v>
      </c>
      <c r="I232" s="87" t="s">
        <v>248</v>
      </c>
      <c r="J232" s="97"/>
      <c r="K232" s="90">
        <v>0.98000000000445098</v>
      </c>
      <c r="L232" s="88" t="s">
        <v>126</v>
      </c>
      <c r="M232" s="89">
        <v>2.9500000000000002E-2</v>
      </c>
      <c r="N232" s="89">
        <v>5.3699999998620226E-2</v>
      </c>
      <c r="O232" s="90">
        <v>9125.6690199999994</v>
      </c>
      <c r="P232" s="98">
        <v>98.48</v>
      </c>
      <c r="Q232" s="90"/>
      <c r="R232" s="90">
        <v>8.986958851999999</v>
      </c>
      <c r="S232" s="91">
        <v>1.2759661603067317E-4</v>
      </c>
      <c r="T232" s="91">
        <f t="shared" si="7"/>
        <v>7.5484169720035086E-4</v>
      </c>
      <c r="U232" s="91">
        <f>R232/'סכום נכסי הקרן'!$C$42</f>
        <v>9.2975987329337398E-5</v>
      </c>
    </row>
    <row r="233" spans="2:21">
      <c r="B233" s="86" t="s">
        <v>533</v>
      </c>
      <c r="C233" s="110">
        <v>1147495</v>
      </c>
      <c r="D233" s="88" t="s">
        <v>113</v>
      </c>
      <c r="E233" s="88" t="s">
        <v>245</v>
      </c>
      <c r="F233" s="110">
        <v>1838863</v>
      </c>
      <c r="G233" s="88" t="s">
        <v>424</v>
      </c>
      <c r="H233" s="87" t="s">
        <v>394</v>
      </c>
      <c r="I233" s="87" t="s">
        <v>248</v>
      </c>
      <c r="J233" s="97"/>
      <c r="K233" s="90">
        <v>1.57</v>
      </c>
      <c r="L233" s="88" t="s">
        <v>126</v>
      </c>
      <c r="M233" s="89">
        <v>3.9E-2</v>
      </c>
      <c r="N233" s="89">
        <v>6.8459119496855361E-2</v>
      </c>
      <c r="O233" s="90">
        <v>3.2399999999999996E-4</v>
      </c>
      <c r="P233" s="98">
        <v>96.96</v>
      </c>
      <c r="Q233" s="90"/>
      <c r="R233" s="90">
        <v>3.1799999999999991E-7</v>
      </c>
      <c r="S233" s="91">
        <v>8.0187222314619017E-13</v>
      </c>
      <c r="T233" s="91">
        <f t="shared" si="7"/>
        <v>2.6709776206029026E-11</v>
      </c>
      <c r="U233" s="91">
        <f>R233/'סכום נכסי הקרן'!$C$42</f>
        <v>3.2899186985984085E-12</v>
      </c>
    </row>
    <row r="234" spans="2:21">
      <c r="B234" s="86" t="s">
        <v>534</v>
      </c>
      <c r="C234" s="110">
        <v>1132505</v>
      </c>
      <c r="D234" s="88" t="s">
        <v>113</v>
      </c>
      <c r="E234" s="88" t="s">
        <v>245</v>
      </c>
      <c r="F234" s="110">
        <v>510216054</v>
      </c>
      <c r="G234" s="88" t="s">
        <v>271</v>
      </c>
      <c r="H234" s="87" t="s">
        <v>394</v>
      </c>
      <c r="I234" s="87" t="s">
        <v>248</v>
      </c>
      <c r="J234" s="97"/>
      <c r="K234" s="90">
        <v>1.1299990876996453</v>
      </c>
      <c r="L234" s="88" t="s">
        <v>126</v>
      </c>
      <c r="M234" s="89">
        <v>5.9000000000000004E-2</v>
      </c>
      <c r="N234" s="89">
        <v>5.2795698924731183E-2</v>
      </c>
      <c r="O234" s="90">
        <v>2.1059999999999998E-3</v>
      </c>
      <c r="P234" s="98">
        <v>101.28</v>
      </c>
      <c r="Q234" s="90"/>
      <c r="R234" s="90">
        <v>2.1389999999999998E-6</v>
      </c>
      <c r="S234" s="91">
        <v>3.0319697193009052E-12</v>
      </c>
      <c r="T234" s="91">
        <f t="shared" si="7"/>
        <v>1.7966104183866697E-10</v>
      </c>
      <c r="U234" s="91">
        <f>R234/'סכום נכסי הקרן'!$C$42</f>
        <v>2.2129358793402508E-11</v>
      </c>
    </row>
    <row r="235" spans="2:21">
      <c r="B235" s="86" t="s">
        <v>535</v>
      </c>
      <c r="C235" s="110">
        <v>1162817</v>
      </c>
      <c r="D235" s="88" t="s">
        <v>113</v>
      </c>
      <c r="E235" s="88" t="s">
        <v>245</v>
      </c>
      <c r="F235" s="110">
        <v>510216054</v>
      </c>
      <c r="G235" s="88" t="s">
        <v>271</v>
      </c>
      <c r="H235" s="87" t="s">
        <v>394</v>
      </c>
      <c r="I235" s="87" t="s">
        <v>248</v>
      </c>
      <c r="J235" s="97"/>
      <c r="K235" s="90">
        <v>5.1100000000121524</v>
      </c>
      <c r="L235" s="88" t="s">
        <v>126</v>
      </c>
      <c r="M235" s="89">
        <v>2.4300000000000002E-2</v>
      </c>
      <c r="N235" s="89">
        <v>5.3900000000167807E-2</v>
      </c>
      <c r="O235" s="90">
        <v>79413.585651000001</v>
      </c>
      <c r="P235" s="98">
        <v>87.04</v>
      </c>
      <c r="Q235" s="90"/>
      <c r="R235" s="90">
        <v>69.121584956000007</v>
      </c>
      <c r="S235" s="91">
        <v>5.4221475029956676E-5</v>
      </c>
      <c r="T235" s="91">
        <f t="shared" si="7"/>
        <v>5.8057297647194448E-3</v>
      </c>
      <c r="U235" s="91">
        <f>R235/'סכום נכסי הקרן'!$C$42</f>
        <v>7.1510815982233624E-4</v>
      </c>
    </row>
    <row r="236" spans="2:21">
      <c r="B236" s="86" t="s">
        <v>536</v>
      </c>
      <c r="C236" s="110">
        <v>1141415</v>
      </c>
      <c r="D236" s="88" t="s">
        <v>113</v>
      </c>
      <c r="E236" s="88" t="s">
        <v>245</v>
      </c>
      <c r="F236" s="110">
        <v>520044314</v>
      </c>
      <c r="G236" s="88" t="s">
        <v>149</v>
      </c>
      <c r="H236" s="87" t="s">
        <v>394</v>
      </c>
      <c r="I236" s="87" t="s">
        <v>248</v>
      </c>
      <c r="J236" s="97"/>
      <c r="K236" s="90">
        <v>0.71999999999810838</v>
      </c>
      <c r="L236" s="88" t="s">
        <v>126</v>
      </c>
      <c r="M236" s="89">
        <v>2.1600000000000001E-2</v>
      </c>
      <c r="N236" s="89">
        <v>4.9499999999456146E-2</v>
      </c>
      <c r="O236" s="90">
        <v>21438.825273999999</v>
      </c>
      <c r="P236" s="98">
        <v>98.63</v>
      </c>
      <c r="Q236" s="90"/>
      <c r="R236" s="90">
        <v>21.145113357</v>
      </c>
      <c r="S236" s="91">
        <v>8.3809900981072881E-5</v>
      </c>
      <c r="T236" s="91">
        <f t="shared" si="7"/>
        <v>1.7760416528823436E-3</v>
      </c>
      <c r="U236" s="91">
        <f>R236/'סכום נכסי הקרן'!$C$42</f>
        <v>2.187600748967839E-4</v>
      </c>
    </row>
    <row r="237" spans="2:21">
      <c r="B237" s="86" t="s">
        <v>538</v>
      </c>
      <c r="C237" s="110">
        <v>1156397</v>
      </c>
      <c r="D237" s="88" t="s">
        <v>113</v>
      </c>
      <c r="E237" s="88" t="s">
        <v>245</v>
      </c>
      <c r="F237" s="110">
        <v>520044314</v>
      </c>
      <c r="G237" s="88" t="s">
        <v>149</v>
      </c>
      <c r="H237" s="87" t="s">
        <v>394</v>
      </c>
      <c r="I237" s="87" t="s">
        <v>248</v>
      </c>
      <c r="J237" s="97"/>
      <c r="K237" s="90">
        <v>2.7599999999720901</v>
      </c>
      <c r="L237" s="88" t="s">
        <v>126</v>
      </c>
      <c r="M237" s="89">
        <v>0.04</v>
      </c>
      <c r="N237" s="89">
        <v>5.1699999999574704E-2</v>
      </c>
      <c r="O237" s="90">
        <v>30129.827000000001</v>
      </c>
      <c r="P237" s="98">
        <v>99.89</v>
      </c>
      <c r="Q237" s="90"/>
      <c r="R237" s="90">
        <v>30.096683184</v>
      </c>
      <c r="S237" s="91">
        <v>3.9346760881087295E-5</v>
      </c>
      <c r="T237" s="91">
        <f t="shared" si="7"/>
        <v>2.5279109194603689E-3</v>
      </c>
      <c r="U237" s="91">
        <f>R237/'סכום נכסי הקרן'!$C$42</f>
        <v>3.1136993953721358E-4</v>
      </c>
    </row>
    <row r="238" spans="2:21">
      <c r="B238" s="86" t="s">
        <v>539</v>
      </c>
      <c r="C238" s="110">
        <v>1136134</v>
      </c>
      <c r="D238" s="88" t="s">
        <v>113</v>
      </c>
      <c r="E238" s="88" t="s">
        <v>245</v>
      </c>
      <c r="F238" s="110">
        <v>514892801</v>
      </c>
      <c r="G238" s="88" t="s">
        <v>541</v>
      </c>
      <c r="H238" s="87" t="s">
        <v>394</v>
      </c>
      <c r="I238" s="87" t="s">
        <v>248</v>
      </c>
      <c r="J238" s="97"/>
      <c r="K238" s="90">
        <v>1.4600003756554756</v>
      </c>
      <c r="L238" s="88" t="s">
        <v>126</v>
      </c>
      <c r="M238" s="89">
        <v>3.3500000000000002E-2</v>
      </c>
      <c r="N238" s="89">
        <v>5.0306071249372808E-2</v>
      </c>
      <c r="O238" s="90">
        <v>2.006E-3</v>
      </c>
      <c r="P238" s="98">
        <v>97.67</v>
      </c>
      <c r="Q238" s="90">
        <v>3.3000000000000004E-8</v>
      </c>
      <c r="R238" s="90">
        <v>1.9929999999999998E-6</v>
      </c>
      <c r="S238" s="91">
        <v>9.7307030360181535E-12</v>
      </c>
      <c r="T238" s="91">
        <f t="shared" si="7"/>
        <v>1.6739806282583602E-10</v>
      </c>
      <c r="U238" s="91">
        <f>R238/'סכום נכסי הקרן'!$C$42</f>
        <v>2.0618892975807012E-11</v>
      </c>
    </row>
    <row r="239" spans="2:21">
      <c r="B239" s="86" t="s">
        <v>542</v>
      </c>
      <c r="C239" s="110">
        <v>1141951</v>
      </c>
      <c r="D239" s="88" t="s">
        <v>113</v>
      </c>
      <c r="E239" s="88" t="s">
        <v>245</v>
      </c>
      <c r="F239" s="110">
        <v>514892801</v>
      </c>
      <c r="G239" s="88" t="s">
        <v>541</v>
      </c>
      <c r="H239" s="87" t="s">
        <v>394</v>
      </c>
      <c r="I239" s="87" t="s">
        <v>248</v>
      </c>
      <c r="J239" s="97"/>
      <c r="K239" s="90">
        <v>3.4100001263968065</v>
      </c>
      <c r="L239" s="88" t="s">
        <v>126</v>
      </c>
      <c r="M239" s="89">
        <v>2.6200000000000001E-2</v>
      </c>
      <c r="N239" s="89">
        <v>5.389082462253194E-2</v>
      </c>
      <c r="O239" s="90">
        <v>2.8210000000000002E-3</v>
      </c>
      <c r="P239" s="98">
        <v>91.75</v>
      </c>
      <c r="Q239" s="90"/>
      <c r="R239" s="90">
        <v>2.5829999999999997E-6</v>
      </c>
      <c r="S239" s="91">
        <v>4.9343282970516571E-12</v>
      </c>
      <c r="T239" s="91">
        <f t="shared" si="7"/>
        <v>2.1695393691878296E-10</v>
      </c>
      <c r="U239" s="91">
        <f>R239/'סכום נכסי הקרן'!$C$42</f>
        <v>2.6722830183898398E-11</v>
      </c>
    </row>
    <row r="240" spans="2:21">
      <c r="B240" s="86" t="s">
        <v>543</v>
      </c>
      <c r="C240" s="110">
        <v>7150410</v>
      </c>
      <c r="D240" s="88" t="s">
        <v>113</v>
      </c>
      <c r="E240" s="88" t="s">
        <v>245</v>
      </c>
      <c r="F240" s="110">
        <v>520025990</v>
      </c>
      <c r="G240" s="88" t="s">
        <v>432</v>
      </c>
      <c r="H240" s="87" t="s">
        <v>425</v>
      </c>
      <c r="I240" s="87" t="s">
        <v>124</v>
      </c>
      <c r="J240" s="97"/>
      <c r="K240" s="90">
        <v>2.3100000000034844</v>
      </c>
      <c r="L240" s="88" t="s">
        <v>126</v>
      </c>
      <c r="M240" s="89">
        <v>2.9500000000000002E-2</v>
      </c>
      <c r="N240" s="89">
        <v>6.0599999999910413E-2</v>
      </c>
      <c r="O240" s="90">
        <v>42746.688936999999</v>
      </c>
      <c r="P240" s="98">
        <v>94</v>
      </c>
      <c r="Q240" s="90"/>
      <c r="R240" s="90">
        <v>40.181887605999997</v>
      </c>
      <c r="S240" s="91">
        <v>1.0825142038637228E-4</v>
      </c>
      <c r="T240" s="91">
        <f t="shared" si="7"/>
        <v>3.3749975644404768E-3</v>
      </c>
      <c r="U240" s="91">
        <f>R240/'סכום נכסי הקרן'!$C$42</f>
        <v>4.1570799805018576E-4</v>
      </c>
    </row>
    <row r="241" spans="2:21">
      <c r="B241" s="86" t="s">
        <v>545</v>
      </c>
      <c r="C241" s="110">
        <v>7150444</v>
      </c>
      <c r="D241" s="88" t="s">
        <v>113</v>
      </c>
      <c r="E241" s="88" t="s">
        <v>245</v>
      </c>
      <c r="F241" s="110">
        <v>520025990</v>
      </c>
      <c r="G241" s="88" t="s">
        <v>432</v>
      </c>
      <c r="H241" s="87" t="s">
        <v>425</v>
      </c>
      <c r="I241" s="87" t="s">
        <v>124</v>
      </c>
      <c r="J241" s="97"/>
      <c r="K241" s="90">
        <v>3.6299999997465733</v>
      </c>
      <c r="L241" s="88" t="s">
        <v>126</v>
      </c>
      <c r="M241" s="89">
        <v>2.5499999999999998E-2</v>
      </c>
      <c r="N241" s="89">
        <v>6.1699999996125771E-2</v>
      </c>
      <c r="O241" s="90">
        <v>3871.588076</v>
      </c>
      <c r="P241" s="98">
        <v>88.67</v>
      </c>
      <c r="Q241" s="90"/>
      <c r="R241" s="90">
        <v>3.4329371489999994</v>
      </c>
      <c r="S241" s="91">
        <v>6.6489001631489463E-6</v>
      </c>
      <c r="T241" s="91">
        <f t="shared" si="7"/>
        <v>2.8834271377092244E-4</v>
      </c>
      <c r="U241" s="91">
        <f>R241/'סכום נכסי הקרן'!$C$42</f>
        <v>3.5515987791220789E-5</v>
      </c>
    </row>
    <row r="242" spans="2:21">
      <c r="B242" s="86" t="s">
        <v>546</v>
      </c>
      <c r="C242" s="110">
        <v>1155878</v>
      </c>
      <c r="D242" s="88" t="s">
        <v>113</v>
      </c>
      <c r="E242" s="88" t="s">
        <v>245</v>
      </c>
      <c r="F242" s="110">
        <v>514486042</v>
      </c>
      <c r="G242" s="88" t="s">
        <v>374</v>
      </c>
      <c r="H242" s="87" t="s">
        <v>425</v>
      </c>
      <c r="I242" s="87" t="s">
        <v>124</v>
      </c>
      <c r="J242" s="97"/>
      <c r="K242" s="90">
        <v>2.5099999999839167</v>
      </c>
      <c r="L242" s="88" t="s">
        <v>126</v>
      </c>
      <c r="M242" s="89">
        <v>3.27E-2</v>
      </c>
      <c r="N242" s="89">
        <v>5.5899999999743856E-2</v>
      </c>
      <c r="O242" s="90">
        <v>17530.582264000001</v>
      </c>
      <c r="P242" s="98">
        <v>95.76</v>
      </c>
      <c r="Q242" s="90"/>
      <c r="R242" s="90">
        <v>16.787285576999999</v>
      </c>
      <c r="S242" s="91">
        <v>5.5548070660629357E-5</v>
      </c>
      <c r="T242" s="91">
        <f t="shared" si="7"/>
        <v>1.4100145939256886E-3</v>
      </c>
      <c r="U242" s="91">
        <f>R242/'סכום נכסי הקרן'!$C$42</f>
        <v>1.7367548653611221E-4</v>
      </c>
    </row>
    <row r="243" spans="2:21">
      <c r="B243" s="86" t="s">
        <v>547</v>
      </c>
      <c r="C243" s="110">
        <v>7200249</v>
      </c>
      <c r="D243" s="88" t="s">
        <v>113</v>
      </c>
      <c r="E243" s="88" t="s">
        <v>245</v>
      </c>
      <c r="F243" s="110">
        <v>520041146</v>
      </c>
      <c r="G243" s="88" t="s">
        <v>470</v>
      </c>
      <c r="H243" s="87" t="s">
        <v>425</v>
      </c>
      <c r="I243" s="87" t="s">
        <v>124</v>
      </c>
      <c r="J243" s="97"/>
      <c r="K243" s="90">
        <v>5.3099999999453704</v>
      </c>
      <c r="L243" s="88" t="s">
        <v>126</v>
      </c>
      <c r="M243" s="89">
        <v>7.4999999999999997E-3</v>
      </c>
      <c r="N243" s="89">
        <v>5.1299999999433285E-2</v>
      </c>
      <c r="O243" s="90">
        <v>49088.441220000008</v>
      </c>
      <c r="P243" s="98">
        <v>79.8</v>
      </c>
      <c r="Q243" s="90"/>
      <c r="R243" s="90">
        <v>39.172576093999993</v>
      </c>
      <c r="S243" s="91">
        <v>9.2343888386197472E-5</v>
      </c>
      <c r="T243" s="91">
        <f t="shared" si="7"/>
        <v>3.2902224556112664E-3</v>
      </c>
      <c r="U243" s="91">
        <f>R243/'סכום נכסי הקרן'!$C$42</f>
        <v>4.0526600806264034E-4</v>
      </c>
    </row>
    <row r="244" spans="2:21">
      <c r="B244" s="86" t="s">
        <v>549</v>
      </c>
      <c r="C244" s="110">
        <v>7200173</v>
      </c>
      <c r="D244" s="88" t="s">
        <v>113</v>
      </c>
      <c r="E244" s="88" t="s">
        <v>245</v>
      </c>
      <c r="F244" s="110">
        <v>520041146</v>
      </c>
      <c r="G244" s="88" t="s">
        <v>470</v>
      </c>
      <c r="H244" s="87" t="s">
        <v>425</v>
      </c>
      <c r="I244" s="87" t="s">
        <v>124</v>
      </c>
      <c r="J244" s="97"/>
      <c r="K244" s="90">
        <v>2.6400000000171517</v>
      </c>
      <c r="L244" s="88" t="s">
        <v>126</v>
      </c>
      <c r="M244" s="89">
        <v>3.4500000000000003E-2</v>
      </c>
      <c r="N244" s="89">
        <v>5.5600000000686059E-2</v>
      </c>
      <c r="O244" s="90">
        <v>22071.100203999998</v>
      </c>
      <c r="P244" s="98">
        <v>95.1</v>
      </c>
      <c r="Q244" s="90"/>
      <c r="R244" s="90">
        <v>20.989615551</v>
      </c>
      <c r="S244" s="91">
        <v>5.0218377172306963E-5</v>
      </c>
      <c r="T244" s="91">
        <f t="shared" si="7"/>
        <v>1.7629809245842665E-3</v>
      </c>
      <c r="U244" s="91">
        <f>R244/'סכום נכסי הקרן'!$C$42</f>
        <v>2.1715134804285176E-4</v>
      </c>
    </row>
    <row r="245" spans="2:21">
      <c r="B245" s="86" t="s">
        <v>550</v>
      </c>
      <c r="C245" s="110">
        <v>1168483</v>
      </c>
      <c r="D245" s="88" t="s">
        <v>113</v>
      </c>
      <c r="E245" s="88" t="s">
        <v>245</v>
      </c>
      <c r="F245" s="110">
        <v>513901371</v>
      </c>
      <c r="G245" s="88" t="s">
        <v>470</v>
      </c>
      <c r="H245" s="87" t="s">
        <v>425</v>
      </c>
      <c r="I245" s="87" t="s">
        <v>124</v>
      </c>
      <c r="J245" s="97"/>
      <c r="K245" s="90">
        <v>4.3099999999569834</v>
      </c>
      <c r="L245" s="88" t="s">
        <v>126</v>
      </c>
      <c r="M245" s="89">
        <v>2.5000000000000001E-3</v>
      </c>
      <c r="N245" s="89">
        <v>5.7299999999491612E-2</v>
      </c>
      <c r="O245" s="90">
        <v>28948.293449000001</v>
      </c>
      <c r="P245" s="98">
        <v>79.5</v>
      </c>
      <c r="Q245" s="90"/>
      <c r="R245" s="90">
        <v>23.013892328999997</v>
      </c>
      <c r="S245" s="91">
        <v>5.1091054124411844E-5</v>
      </c>
      <c r="T245" s="91">
        <f t="shared" si="7"/>
        <v>1.9330060180416297E-3</v>
      </c>
      <c r="U245" s="91">
        <f>R245/'סכום נכסי הקרן'!$C$42</f>
        <v>2.3809381981354586E-4</v>
      </c>
    </row>
    <row r="246" spans="2:21">
      <c r="B246" s="86" t="s">
        <v>552</v>
      </c>
      <c r="C246" s="110">
        <v>1161751</v>
      </c>
      <c r="D246" s="88" t="s">
        <v>113</v>
      </c>
      <c r="E246" s="88" t="s">
        <v>245</v>
      </c>
      <c r="F246" s="110">
        <v>513901371</v>
      </c>
      <c r="G246" s="88" t="s">
        <v>470</v>
      </c>
      <c r="H246" s="87" t="s">
        <v>425</v>
      </c>
      <c r="I246" s="87" t="s">
        <v>124</v>
      </c>
      <c r="J246" s="97"/>
      <c r="K246" s="90">
        <v>3.5000000024251383</v>
      </c>
      <c r="L246" s="88" t="s">
        <v>126</v>
      </c>
      <c r="M246" s="89">
        <v>2.0499999999999997E-2</v>
      </c>
      <c r="N246" s="89">
        <v>5.6300000024089705E-2</v>
      </c>
      <c r="O246" s="90">
        <v>697.23995500000001</v>
      </c>
      <c r="P246" s="98">
        <v>88.71</v>
      </c>
      <c r="Q246" s="90"/>
      <c r="R246" s="90">
        <v>0.61852157699999999</v>
      </c>
      <c r="S246" s="91">
        <v>1.247971893403018E-6</v>
      </c>
      <c r="T246" s="91">
        <f t="shared" si="7"/>
        <v>5.1951487107767782E-5</v>
      </c>
      <c r="U246" s="91">
        <f>R246/'סכום נכסי הקרן'!$C$42</f>
        <v>6.3990116404367166E-6</v>
      </c>
    </row>
    <row r="247" spans="2:21">
      <c r="B247" s="86" t="s">
        <v>553</v>
      </c>
      <c r="C247" s="110">
        <v>1162825</v>
      </c>
      <c r="D247" s="88" t="s">
        <v>113</v>
      </c>
      <c r="E247" s="88" t="s">
        <v>245</v>
      </c>
      <c r="F247" s="110">
        <v>520034760</v>
      </c>
      <c r="G247" s="88" t="s">
        <v>432</v>
      </c>
      <c r="H247" s="87" t="s">
        <v>425</v>
      </c>
      <c r="I247" s="87" t="s">
        <v>124</v>
      </c>
      <c r="J247" s="97"/>
      <c r="K247" s="90">
        <v>3.0800004981846265</v>
      </c>
      <c r="L247" s="88" t="s">
        <v>126</v>
      </c>
      <c r="M247" s="89">
        <v>2.4E-2</v>
      </c>
      <c r="N247" s="89">
        <v>6.0298792876777814E-2</v>
      </c>
      <c r="O247" s="90">
        <v>1.8627999999999999E-2</v>
      </c>
      <c r="P247" s="98">
        <v>89.83</v>
      </c>
      <c r="Q247" s="90"/>
      <c r="R247" s="90">
        <v>1.6733999999999999E-5</v>
      </c>
      <c r="S247" s="91">
        <v>7.147911265826476E-11</v>
      </c>
      <c r="T247" s="91">
        <f t="shared" si="7"/>
        <v>1.405538978087075E-9</v>
      </c>
      <c r="U247" s="91">
        <f>R247/'סכום נכסי הקרן'!$C$42</f>
        <v>1.7312421227152761E-10</v>
      </c>
    </row>
    <row r="248" spans="2:21">
      <c r="B248" s="86" t="s">
        <v>555</v>
      </c>
      <c r="C248" s="110">
        <v>1140102</v>
      </c>
      <c r="D248" s="88" t="s">
        <v>113</v>
      </c>
      <c r="E248" s="88" t="s">
        <v>245</v>
      </c>
      <c r="F248" s="110">
        <v>510381601</v>
      </c>
      <c r="G248" s="88" t="s">
        <v>432</v>
      </c>
      <c r="H248" s="87" t="s">
        <v>433</v>
      </c>
      <c r="I248" s="87" t="s">
        <v>248</v>
      </c>
      <c r="J248" s="97"/>
      <c r="K248" s="90">
        <v>2.7500000000263549</v>
      </c>
      <c r="L248" s="88" t="s">
        <v>126</v>
      </c>
      <c r="M248" s="89">
        <v>4.2999999999999997E-2</v>
      </c>
      <c r="N248" s="89">
        <v>6.4200000001033111E-2</v>
      </c>
      <c r="O248" s="90">
        <v>9932.91</v>
      </c>
      <c r="P248" s="98">
        <v>95.5</v>
      </c>
      <c r="Q248" s="90"/>
      <c r="R248" s="90">
        <v>9.485929381</v>
      </c>
      <c r="S248" s="91">
        <v>1.0898331395704806E-5</v>
      </c>
      <c r="T248" s="91">
        <f t="shared" si="7"/>
        <v>7.9675173230410543E-4</v>
      </c>
      <c r="U248" s="91">
        <f>R248/'סכום נכסי הקרן'!$C$42</f>
        <v>9.8138164918666466E-5</v>
      </c>
    </row>
    <row r="249" spans="2:21">
      <c r="B249" s="86" t="s">
        <v>556</v>
      </c>
      <c r="C249" s="110">
        <v>1132836</v>
      </c>
      <c r="D249" s="88" t="s">
        <v>113</v>
      </c>
      <c r="E249" s="88" t="s">
        <v>245</v>
      </c>
      <c r="F249" s="110">
        <v>511930125</v>
      </c>
      <c r="G249" s="88" t="s">
        <v>149</v>
      </c>
      <c r="H249" s="87" t="s">
        <v>433</v>
      </c>
      <c r="I249" s="87" t="s">
        <v>248</v>
      </c>
      <c r="J249" s="97"/>
      <c r="K249" s="90">
        <v>1.2099999997781752</v>
      </c>
      <c r="L249" s="88" t="s">
        <v>126</v>
      </c>
      <c r="M249" s="89">
        <v>4.1399999999999999E-2</v>
      </c>
      <c r="N249" s="89">
        <v>5.3899999993899821E-2</v>
      </c>
      <c r="O249" s="90">
        <v>3622.384873</v>
      </c>
      <c r="P249" s="98">
        <v>99.56</v>
      </c>
      <c r="Q249" s="90"/>
      <c r="R249" s="90">
        <v>3.60644638</v>
      </c>
      <c r="S249" s="91">
        <v>1.0727138663054755E-5</v>
      </c>
      <c r="T249" s="91">
        <f t="shared" si="7"/>
        <v>3.0291627581397341E-4</v>
      </c>
      <c r="U249" s="91">
        <f>R249/'סכום נכסי הקרן'!$C$42</f>
        <v>3.7311054657404229E-5</v>
      </c>
    </row>
    <row r="250" spans="2:21">
      <c r="B250" s="86" t="s">
        <v>557</v>
      </c>
      <c r="C250" s="110">
        <v>1139252</v>
      </c>
      <c r="D250" s="88" t="s">
        <v>113</v>
      </c>
      <c r="E250" s="88" t="s">
        <v>245</v>
      </c>
      <c r="F250" s="110">
        <v>511930125</v>
      </c>
      <c r="G250" s="88" t="s">
        <v>149</v>
      </c>
      <c r="H250" s="87" t="s">
        <v>433</v>
      </c>
      <c r="I250" s="87" t="s">
        <v>248</v>
      </c>
      <c r="J250" s="97"/>
      <c r="K250" s="90">
        <v>1.7999999999903213</v>
      </c>
      <c r="L250" s="88" t="s">
        <v>126</v>
      </c>
      <c r="M250" s="89">
        <v>3.5499999999999997E-2</v>
      </c>
      <c r="N250" s="89">
        <v>5.7299999999869337E-2</v>
      </c>
      <c r="O250" s="90">
        <v>21272.181333</v>
      </c>
      <c r="P250" s="98">
        <v>97.14</v>
      </c>
      <c r="Q250" s="90"/>
      <c r="R250" s="90">
        <v>20.663795999000001</v>
      </c>
      <c r="S250" s="91">
        <v>4.2762984146148772E-5</v>
      </c>
      <c r="T250" s="91">
        <f t="shared" si="7"/>
        <v>1.7356143606928559E-3</v>
      </c>
      <c r="U250" s="91">
        <f>R250/'סכום נכסי הקרן'!$C$42</f>
        <v>2.1378053094695944E-4</v>
      </c>
    </row>
    <row r="251" spans="2:21">
      <c r="B251" s="86" t="s">
        <v>558</v>
      </c>
      <c r="C251" s="110">
        <v>1143080</v>
      </c>
      <c r="D251" s="88" t="s">
        <v>113</v>
      </c>
      <c r="E251" s="88" t="s">
        <v>245</v>
      </c>
      <c r="F251" s="110">
        <v>511930125</v>
      </c>
      <c r="G251" s="88" t="s">
        <v>149</v>
      </c>
      <c r="H251" s="87" t="s">
        <v>433</v>
      </c>
      <c r="I251" s="87" t="s">
        <v>248</v>
      </c>
      <c r="J251" s="97"/>
      <c r="K251" s="90">
        <v>2.7699999999809286</v>
      </c>
      <c r="L251" s="88" t="s">
        <v>126</v>
      </c>
      <c r="M251" s="89">
        <v>2.5000000000000001E-2</v>
      </c>
      <c r="N251" s="89">
        <v>5.7899999999551414E-2</v>
      </c>
      <c r="O251" s="90">
        <v>80903.440337000007</v>
      </c>
      <c r="P251" s="98">
        <v>92.03</v>
      </c>
      <c r="Q251" s="90"/>
      <c r="R251" s="90">
        <v>74.45543434599999</v>
      </c>
      <c r="S251" s="91">
        <v>7.1565450152042252E-5</v>
      </c>
      <c r="T251" s="91">
        <f t="shared" si="7"/>
        <v>6.253735813535684E-3</v>
      </c>
      <c r="U251" s="91">
        <f>R251/'סכום נכסי הקרן'!$C$42</f>
        <v>7.7029033228670312E-4</v>
      </c>
    </row>
    <row r="252" spans="2:21">
      <c r="B252" s="86" t="s">
        <v>559</v>
      </c>
      <c r="C252" s="110">
        <v>1189190</v>
      </c>
      <c r="D252" s="88" t="s">
        <v>113</v>
      </c>
      <c r="E252" s="88" t="s">
        <v>245</v>
      </c>
      <c r="F252" s="110">
        <v>511930125</v>
      </c>
      <c r="G252" s="88" t="s">
        <v>149</v>
      </c>
      <c r="H252" s="87" t="s">
        <v>433</v>
      </c>
      <c r="I252" s="87" t="s">
        <v>248</v>
      </c>
      <c r="J252" s="97"/>
      <c r="K252" s="90">
        <v>4.470000000013254</v>
      </c>
      <c r="L252" s="88" t="s">
        <v>126</v>
      </c>
      <c r="M252" s="89">
        <v>4.7300000000000002E-2</v>
      </c>
      <c r="N252" s="89">
        <v>5.630000000014488E-2</v>
      </c>
      <c r="O252" s="90">
        <v>33277.897276000003</v>
      </c>
      <c r="P252" s="98">
        <v>97.49</v>
      </c>
      <c r="Q252" s="90"/>
      <c r="R252" s="90">
        <v>32.442623531000002</v>
      </c>
      <c r="S252" s="91">
        <v>8.4265974389425584E-5</v>
      </c>
      <c r="T252" s="91">
        <f t="shared" si="7"/>
        <v>2.7249535033001932E-3</v>
      </c>
      <c r="U252" s="91">
        <f>R252/'סכום נכסי הקרן'!$C$42</f>
        <v>3.3564023203215619E-4</v>
      </c>
    </row>
    <row r="253" spans="2:21">
      <c r="B253" s="86" t="s">
        <v>560</v>
      </c>
      <c r="C253" s="110">
        <v>1137512</v>
      </c>
      <c r="D253" s="88" t="s">
        <v>113</v>
      </c>
      <c r="E253" s="88" t="s">
        <v>245</v>
      </c>
      <c r="F253" s="110">
        <v>515328250</v>
      </c>
      <c r="G253" s="88" t="s">
        <v>424</v>
      </c>
      <c r="H253" s="87" t="s">
        <v>425</v>
      </c>
      <c r="I253" s="87" t="s">
        <v>124</v>
      </c>
      <c r="J253" s="97"/>
      <c r="K253" s="90">
        <v>1.3300000000090555</v>
      </c>
      <c r="L253" s="88" t="s">
        <v>126</v>
      </c>
      <c r="M253" s="89">
        <v>3.5000000000000003E-2</v>
      </c>
      <c r="N253" s="89">
        <v>6.0799999999957402E-2</v>
      </c>
      <c r="O253" s="90">
        <v>19313.991589000001</v>
      </c>
      <c r="P253" s="98">
        <v>97.2</v>
      </c>
      <c r="Q253" s="90"/>
      <c r="R253" s="90">
        <v>18.773200250999999</v>
      </c>
      <c r="S253" s="91">
        <v>8.0592495677029007E-5</v>
      </c>
      <c r="T253" s="91">
        <f t="shared" si="7"/>
        <v>1.5768175389156542E-3</v>
      </c>
      <c r="U253" s="91">
        <f>R253/'סכום נכסי הקרן'!$C$42</f>
        <v>1.9422107716445675E-4</v>
      </c>
    </row>
    <row r="254" spans="2:21">
      <c r="B254" s="86" t="s">
        <v>561</v>
      </c>
      <c r="C254" s="110">
        <v>1141852</v>
      </c>
      <c r="D254" s="88" t="s">
        <v>113</v>
      </c>
      <c r="E254" s="88" t="s">
        <v>245</v>
      </c>
      <c r="F254" s="110">
        <v>515328250</v>
      </c>
      <c r="G254" s="88" t="s">
        <v>424</v>
      </c>
      <c r="H254" s="87" t="s">
        <v>425</v>
      </c>
      <c r="I254" s="87" t="s">
        <v>124</v>
      </c>
      <c r="J254" s="97"/>
      <c r="K254" s="90">
        <v>2.6500000001385859</v>
      </c>
      <c r="L254" s="88" t="s">
        <v>126</v>
      </c>
      <c r="M254" s="89">
        <v>2.6499999999999999E-2</v>
      </c>
      <c r="N254" s="89">
        <v>6.770000000482862E-2</v>
      </c>
      <c r="O254" s="90">
        <v>7601.4123360000003</v>
      </c>
      <c r="P254" s="98">
        <v>90.18</v>
      </c>
      <c r="Q254" s="90"/>
      <c r="R254" s="90">
        <v>6.8549538970000006</v>
      </c>
      <c r="S254" s="91">
        <v>1.3897151617449563E-5</v>
      </c>
      <c r="T254" s="91">
        <f t="shared" si="7"/>
        <v>5.7576819022489502E-4</v>
      </c>
      <c r="U254" s="91">
        <f>R254/'סכום נכסי הקרן'!$C$42</f>
        <v>7.0918996867202312E-5</v>
      </c>
    </row>
    <row r="255" spans="2:21">
      <c r="B255" s="86" t="s">
        <v>562</v>
      </c>
      <c r="C255" s="110">
        <v>1168038</v>
      </c>
      <c r="D255" s="88" t="s">
        <v>113</v>
      </c>
      <c r="E255" s="88" t="s">
        <v>245</v>
      </c>
      <c r="F255" s="110">
        <v>515328250</v>
      </c>
      <c r="G255" s="88" t="s">
        <v>424</v>
      </c>
      <c r="H255" s="87" t="s">
        <v>425</v>
      </c>
      <c r="I255" s="87" t="s">
        <v>124</v>
      </c>
      <c r="J255" s="97"/>
      <c r="K255" s="90">
        <v>2.4200000001272679</v>
      </c>
      <c r="L255" s="88" t="s">
        <v>126</v>
      </c>
      <c r="M255" s="89">
        <v>4.99E-2</v>
      </c>
      <c r="N255" s="89">
        <v>5.4000000002151015E-2</v>
      </c>
      <c r="O255" s="90">
        <v>11249.766868000001</v>
      </c>
      <c r="P255" s="98">
        <v>99.18</v>
      </c>
      <c r="Q255" s="90"/>
      <c r="R255" s="90">
        <v>11.157518899000001</v>
      </c>
      <c r="S255" s="91">
        <v>5.2940079378823533E-5</v>
      </c>
      <c r="T255" s="91">
        <f t="shared" si="7"/>
        <v>9.3715356228562738E-4</v>
      </c>
      <c r="U255" s="91">
        <f>R255/'סכום נכסי הקרן'!$C$42</f>
        <v>1.1543185552133724E-4</v>
      </c>
    </row>
    <row r="256" spans="2:21">
      <c r="B256" s="86" t="s">
        <v>563</v>
      </c>
      <c r="C256" s="110">
        <v>1190008</v>
      </c>
      <c r="D256" s="88" t="s">
        <v>113</v>
      </c>
      <c r="E256" s="88" t="s">
        <v>245</v>
      </c>
      <c r="F256" s="110">
        <v>510488190</v>
      </c>
      <c r="G256" s="88" t="s">
        <v>432</v>
      </c>
      <c r="H256" s="87" t="s">
        <v>433</v>
      </c>
      <c r="I256" s="87" t="s">
        <v>248</v>
      </c>
      <c r="J256" s="97"/>
      <c r="K256" s="90">
        <v>4.0100000000568246</v>
      </c>
      <c r="L256" s="88" t="s">
        <v>126</v>
      </c>
      <c r="M256" s="89">
        <v>5.3399999999999996E-2</v>
      </c>
      <c r="N256" s="89">
        <v>6.620000000064237E-2</v>
      </c>
      <c r="O256" s="90">
        <v>33024.476294</v>
      </c>
      <c r="P256" s="98">
        <v>98.05</v>
      </c>
      <c r="Q256" s="90"/>
      <c r="R256" s="90">
        <v>32.380497515999998</v>
      </c>
      <c r="S256" s="91">
        <v>1.3209790517600001E-4</v>
      </c>
      <c r="T256" s="91">
        <f t="shared" si="7"/>
        <v>2.7197353524913174E-3</v>
      </c>
      <c r="U256" s="91">
        <f>R256/'סכום נכסי הקרן'!$C$42</f>
        <v>3.3499749763461555E-4</v>
      </c>
    </row>
    <row r="257" spans="2:21">
      <c r="B257" s="86" t="s">
        <v>565</v>
      </c>
      <c r="C257" s="110">
        <v>1188572</v>
      </c>
      <c r="D257" s="88" t="s">
        <v>113</v>
      </c>
      <c r="E257" s="88" t="s">
        <v>245</v>
      </c>
      <c r="F257" s="110">
        <v>511996803</v>
      </c>
      <c r="G257" s="88" t="s">
        <v>432</v>
      </c>
      <c r="H257" s="87" t="s">
        <v>445</v>
      </c>
      <c r="I257" s="87" t="s">
        <v>124</v>
      </c>
      <c r="J257" s="97"/>
      <c r="K257" s="90">
        <v>3.5400000000072676</v>
      </c>
      <c r="L257" s="88" t="s">
        <v>126</v>
      </c>
      <c r="M257" s="89">
        <v>4.53E-2</v>
      </c>
      <c r="N257" s="89">
        <v>6.3800000000122634E-2</v>
      </c>
      <c r="O257" s="90">
        <v>92548.034782000002</v>
      </c>
      <c r="P257" s="98">
        <v>95.16</v>
      </c>
      <c r="Q257" s="90"/>
      <c r="R257" s="90">
        <v>88.068712984000001</v>
      </c>
      <c r="S257" s="91">
        <v>1.3221147826000002E-4</v>
      </c>
      <c r="T257" s="91">
        <f t="shared" si="7"/>
        <v>7.3971560206152311E-3</v>
      </c>
      <c r="U257" s="91">
        <f>R257/'סכום נכסי הקרן'!$C$42</f>
        <v>9.1112863398603184E-4</v>
      </c>
    </row>
    <row r="258" spans="2:21">
      <c r="B258" s="86" t="s">
        <v>567</v>
      </c>
      <c r="C258" s="110">
        <v>1150812</v>
      </c>
      <c r="D258" s="88" t="s">
        <v>113</v>
      </c>
      <c r="E258" s="88" t="s">
        <v>245</v>
      </c>
      <c r="F258" s="110">
        <v>512607888</v>
      </c>
      <c r="G258" s="88" t="s">
        <v>455</v>
      </c>
      <c r="H258" s="87" t="s">
        <v>445</v>
      </c>
      <c r="I258" s="87" t="s">
        <v>124</v>
      </c>
      <c r="J258" s="97"/>
      <c r="K258" s="90">
        <v>1.8799999999879184</v>
      </c>
      <c r="L258" s="88" t="s">
        <v>126</v>
      </c>
      <c r="M258" s="89">
        <v>3.7499999999999999E-2</v>
      </c>
      <c r="N258" s="89">
        <v>5.8999999999395938E-2</v>
      </c>
      <c r="O258" s="90">
        <v>20452.367493999998</v>
      </c>
      <c r="P258" s="98">
        <v>97.13</v>
      </c>
      <c r="Q258" s="90"/>
      <c r="R258" s="90">
        <v>19.865384548000002</v>
      </c>
      <c r="S258" s="91">
        <v>4.8424665620101499E-5</v>
      </c>
      <c r="T258" s="91">
        <f t="shared" si="7"/>
        <v>1.6685533821502745E-3</v>
      </c>
      <c r="U258" s="91">
        <f>R258/'סכום נכסי הקרן'!$C$42</f>
        <v>2.0552044050098464E-4</v>
      </c>
    </row>
    <row r="259" spans="2:21">
      <c r="B259" s="86" t="s">
        <v>568</v>
      </c>
      <c r="C259" s="110">
        <v>1161785</v>
      </c>
      <c r="D259" s="88" t="s">
        <v>113</v>
      </c>
      <c r="E259" s="88" t="s">
        <v>245</v>
      </c>
      <c r="F259" s="110">
        <v>512607888</v>
      </c>
      <c r="G259" s="88" t="s">
        <v>455</v>
      </c>
      <c r="H259" s="87" t="s">
        <v>445</v>
      </c>
      <c r="I259" s="87" t="s">
        <v>124</v>
      </c>
      <c r="J259" s="97"/>
      <c r="K259" s="90">
        <v>3.8999999999785748</v>
      </c>
      <c r="L259" s="88" t="s">
        <v>126</v>
      </c>
      <c r="M259" s="89">
        <v>2.6600000000000002E-2</v>
      </c>
      <c r="N259" s="89">
        <v>7.3099999999640522E-2</v>
      </c>
      <c r="O259" s="90">
        <v>100157.41378800001</v>
      </c>
      <c r="P259" s="98">
        <v>83.88</v>
      </c>
      <c r="Q259" s="90"/>
      <c r="R259" s="90">
        <v>84.012035342000004</v>
      </c>
      <c r="S259" s="91">
        <v>1.216984435526331E-4</v>
      </c>
      <c r="T259" s="91">
        <f t="shared" si="7"/>
        <v>7.0564234672887485E-3</v>
      </c>
      <c r="U259" s="91">
        <f>R259/'סכום נכסי הקרן'!$C$42</f>
        <v>8.6915964144325863E-4</v>
      </c>
    </row>
    <row r="260" spans="2:21">
      <c r="B260" s="86" t="s">
        <v>569</v>
      </c>
      <c r="C260" s="110">
        <v>1169721</v>
      </c>
      <c r="D260" s="88" t="s">
        <v>113</v>
      </c>
      <c r="E260" s="88" t="s">
        <v>245</v>
      </c>
      <c r="F260" s="110">
        <v>512607888</v>
      </c>
      <c r="G260" s="88" t="s">
        <v>455</v>
      </c>
      <c r="H260" s="87" t="s">
        <v>445</v>
      </c>
      <c r="I260" s="87" t="s">
        <v>124</v>
      </c>
      <c r="J260" s="97"/>
      <c r="K260" s="90">
        <v>3.0300000000618943</v>
      </c>
      <c r="L260" s="88" t="s">
        <v>126</v>
      </c>
      <c r="M260" s="89">
        <v>0.04</v>
      </c>
      <c r="N260" s="89">
        <v>1.3700000000215588E-2</v>
      </c>
      <c r="O260" s="90">
        <v>13107.865352000001</v>
      </c>
      <c r="P260" s="98">
        <v>109.7</v>
      </c>
      <c r="Q260" s="90"/>
      <c r="R260" s="90">
        <v>14.379328437</v>
      </c>
      <c r="S260" s="91">
        <v>1.6455585772144491E-4</v>
      </c>
      <c r="T260" s="91">
        <f t="shared" si="7"/>
        <v>1.2077630331611927E-3</v>
      </c>
      <c r="U260" s="91">
        <f>R260/'סכום נכסי הקרן'!$C$42</f>
        <v>1.4876358961689982E-4</v>
      </c>
    </row>
    <row r="261" spans="2:21">
      <c r="B261" s="86" t="s">
        <v>570</v>
      </c>
      <c r="C261" s="110">
        <v>1172725</v>
      </c>
      <c r="D261" s="88" t="s">
        <v>113</v>
      </c>
      <c r="E261" s="88" t="s">
        <v>245</v>
      </c>
      <c r="F261" s="110">
        <v>520041005</v>
      </c>
      <c r="G261" s="88" t="s">
        <v>432</v>
      </c>
      <c r="H261" s="87" t="s">
        <v>445</v>
      </c>
      <c r="I261" s="87" t="s">
        <v>124</v>
      </c>
      <c r="J261" s="97"/>
      <c r="K261" s="90">
        <v>3.6199999999917498</v>
      </c>
      <c r="L261" s="88" t="s">
        <v>126</v>
      </c>
      <c r="M261" s="89">
        <v>2.5000000000000001E-2</v>
      </c>
      <c r="N261" s="89">
        <v>6.369999999957375E-2</v>
      </c>
      <c r="O261" s="90">
        <v>33109.699999999997</v>
      </c>
      <c r="P261" s="98">
        <v>87.86</v>
      </c>
      <c r="Q261" s="90"/>
      <c r="R261" s="90">
        <v>29.090181651999995</v>
      </c>
      <c r="S261" s="91">
        <v>1.569956144198293E-4</v>
      </c>
      <c r="T261" s="91">
        <f t="shared" si="7"/>
        <v>2.4433718293007918E-3</v>
      </c>
      <c r="U261" s="91">
        <f>R261/'סכום נכסי הקרן'!$C$42</f>
        <v>3.0095702063691554E-4</v>
      </c>
    </row>
    <row r="262" spans="2:21">
      <c r="B262" s="86" t="s">
        <v>571</v>
      </c>
      <c r="C262" s="110">
        <v>1137314</v>
      </c>
      <c r="D262" s="88" t="s">
        <v>113</v>
      </c>
      <c r="E262" s="88" t="s">
        <v>245</v>
      </c>
      <c r="F262" s="110">
        <v>1888119</v>
      </c>
      <c r="G262" s="88" t="s">
        <v>424</v>
      </c>
      <c r="H262" s="87" t="s">
        <v>572</v>
      </c>
      <c r="I262" s="87" t="s">
        <v>124</v>
      </c>
      <c r="J262" s="97"/>
      <c r="K262" s="90">
        <v>0.50000092606312052</v>
      </c>
      <c r="L262" s="88" t="s">
        <v>126</v>
      </c>
      <c r="M262" s="89">
        <v>4.8499999999999995E-2</v>
      </c>
      <c r="N262" s="89">
        <v>9.0204081632653046E-2</v>
      </c>
      <c r="O262" s="90">
        <v>1.2520000000000001E-3</v>
      </c>
      <c r="P262" s="98">
        <v>98.06</v>
      </c>
      <c r="Q262" s="90"/>
      <c r="R262" s="90">
        <v>1.2249999999999999E-6</v>
      </c>
      <c r="S262" s="91">
        <v>5.6918074133500293E-12</v>
      </c>
      <c r="T262" s="91">
        <f t="shared" si="7"/>
        <v>1.0289143349806781E-10</v>
      </c>
      <c r="U262" s="91">
        <f>R262/'סכום נכסי הקרן'!$C$42</f>
        <v>1.2673428949003306E-11</v>
      </c>
    </row>
    <row r="263" spans="2:21">
      <c r="B263" s="86" t="s">
        <v>573</v>
      </c>
      <c r="C263" s="110">
        <v>1140136</v>
      </c>
      <c r="D263" s="88" t="s">
        <v>113</v>
      </c>
      <c r="E263" s="88" t="s">
        <v>245</v>
      </c>
      <c r="F263" s="110">
        <v>1841580</v>
      </c>
      <c r="G263" s="88" t="s">
        <v>424</v>
      </c>
      <c r="H263" s="87" t="s">
        <v>459</v>
      </c>
      <c r="I263" s="87"/>
      <c r="J263" s="97"/>
      <c r="K263" s="90">
        <v>0.88999999997549084</v>
      </c>
      <c r="L263" s="88" t="s">
        <v>126</v>
      </c>
      <c r="M263" s="89">
        <v>4.9500000000000002E-2</v>
      </c>
      <c r="N263" s="89">
        <v>0.79809999998268011</v>
      </c>
      <c r="O263" s="90">
        <v>31544.083169000001</v>
      </c>
      <c r="P263" s="98">
        <v>62.1</v>
      </c>
      <c r="Q263" s="90"/>
      <c r="R263" s="90">
        <v>19.584538332000001</v>
      </c>
      <c r="S263" s="91">
        <v>5.4447662583836324E-5</v>
      </c>
      <c r="T263" s="91">
        <f t="shared" si="7"/>
        <v>1.6449642639815006E-3</v>
      </c>
      <c r="U263" s="91">
        <f>R263/'סכום נכסי הקרן'!$C$42</f>
        <v>2.0261490208133367E-4</v>
      </c>
    </row>
    <row r="264" spans="2:21">
      <c r="B264" s="86" t="s">
        <v>574</v>
      </c>
      <c r="C264" s="110">
        <v>1143304</v>
      </c>
      <c r="D264" s="88" t="s">
        <v>113</v>
      </c>
      <c r="E264" s="88" t="s">
        <v>245</v>
      </c>
      <c r="F264" s="110">
        <v>1841580</v>
      </c>
      <c r="G264" s="88" t="s">
        <v>424</v>
      </c>
      <c r="H264" s="87" t="s">
        <v>459</v>
      </c>
      <c r="I264" s="87"/>
      <c r="J264" s="97"/>
      <c r="K264" s="90">
        <v>6.1799999829923307</v>
      </c>
      <c r="L264" s="88" t="s">
        <v>126</v>
      </c>
      <c r="M264" s="89">
        <v>0.04</v>
      </c>
      <c r="N264" s="89">
        <v>9.9899999768917525</v>
      </c>
      <c r="O264" s="90">
        <v>5409.3241230000012</v>
      </c>
      <c r="P264" s="98">
        <v>1</v>
      </c>
      <c r="Q264" s="90"/>
      <c r="R264" s="90">
        <v>5.4093243999999999E-2</v>
      </c>
      <c r="S264" s="91">
        <v>6.5948145881871036E-5</v>
      </c>
      <c r="T264" s="91">
        <f t="shared" si="7"/>
        <v>4.5434542185475555E-6</v>
      </c>
      <c r="U264" s="91">
        <f>R264/'סכום נכסי הקרן'!$C$42</f>
        <v>5.5963010975926484E-7</v>
      </c>
    </row>
    <row r="265" spans="2:21">
      <c r="B265" s="86" t="s">
        <v>575</v>
      </c>
      <c r="C265" s="110">
        <v>1159375</v>
      </c>
      <c r="D265" s="88" t="s">
        <v>113</v>
      </c>
      <c r="E265" s="88" t="s">
        <v>245</v>
      </c>
      <c r="F265" s="110">
        <v>520039868</v>
      </c>
      <c r="G265" s="88" t="s">
        <v>470</v>
      </c>
      <c r="H265" s="87" t="s">
        <v>459</v>
      </c>
      <c r="I265" s="87"/>
      <c r="J265" s="97"/>
      <c r="K265" s="90">
        <v>1.3899999999515353</v>
      </c>
      <c r="L265" s="88" t="s">
        <v>126</v>
      </c>
      <c r="M265" s="89">
        <v>3.5499999999999997E-2</v>
      </c>
      <c r="N265" s="89">
        <v>7.1699999997161354E-2</v>
      </c>
      <c r="O265" s="90">
        <v>7507.7820769999998</v>
      </c>
      <c r="P265" s="98">
        <v>96.19</v>
      </c>
      <c r="Q265" s="90"/>
      <c r="R265" s="90">
        <v>7.2217356649999989</v>
      </c>
      <c r="S265" s="91">
        <v>2.097128257863761E-5</v>
      </c>
      <c r="T265" s="91">
        <f t="shared" si="7"/>
        <v>6.065752938089567E-4</v>
      </c>
      <c r="U265" s="91">
        <f>R265/'סכום נכסי הקרן'!$C$42</f>
        <v>7.4713594970498475E-5</v>
      </c>
    </row>
    <row r="266" spans="2:21">
      <c r="B266" s="86" t="s">
        <v>577</v>
      </c>
      <c r="C266" s="110">
        <v>1193275</v>
      </c>
      <c r="D266" s="88" t="s">
        <v>113</v>
      </c>
      <c r="E266" s="88" t="s">
        <v>245</v>
      </c>
      <c r="F266" s="110">
        <v>520039868</v>
      </c>
      <c r="G266" s="88" t="s">
        <v>470</v>
      </c>
      <c r="H266" s="87" t="s">
        <v>459</v>
      </c>
      <c r="I266" s="87"/>
      <c r="J266" s="97"/>
      <c r="K266" s="90">
        <v>3.9999999999658624</v>
      </c>
      <c r="L266" s="88" t="s">
        <v>126</v>
      </c>
      <c r="M266" s="89">
        <v>6.0499999999999998E-2</v>
      </c>
      <c r="N266" s="89">
        <v>6.8799999999467454E-2</v>
      </c>
      <c r="O266" s="90">
        <v>30180.815938</v>
      </c>
      <c r="P266" s="98">
        <v>97.06</v>
      </c>
      <c r="Q266" s="90"/>
      <c r="R266" s="90">
        <v>29.293498612000004</v>
      </c>
      <c r="S266" s="91">
        <v>1.3718552699090909E-4</v>
      </c>
      <c r="T266" s="91">
        <f t="shared" si="7"/>
        <v>2.4604490321325227E-3</v>
      </c>
      <c r="U266" s="91">
        <f>R266/'סכום נכסי הקרן'!$C$42</f>
        <v>3.0306046802196658E-4</v>
      </c>
    </row>
    <row r="267" spans="2:21">
      <c r="B267" s="86" t="s">
        <v>578</v>
      </c>
      <c r="C267" s="110">
        <v>7200116</v>
      </c>
      <c r="D267" s="88" t="s">
        <v>113</v>
      </c>
      <c r="E267" s="88" t="s">
        <v>245</v>
      </c>
      <c r="F267" s="110">
        <v>520041146</v>
      </c>
      <c r="G267" s="88" t="s">
        <v>470</v>
      </c>
      <c r="H267" s="87" t="s">
        <v>459</v>
      </c>
      <c r="I267" s="87"/>
      <c r="J267" s="97"/>
      <c r="K267" s="90">
        <v>1.7099999998357447</v>
      </c>
      <c r="L267" s="88" t="s">
        <v>126</v>
      </c>
      <c r="M267" s="89">
        <v>4.2500000000000003E-2</v>
      </c>
      <c r="N267" s="89">
        <v>5.8499999993612307E-2</v>
      </c>
      <c r="O267" s="90">
        <v>2800.9806349999999</v>
      </c>
      <c r="P267" s="98">
        <v>97.81</v>
      </c>
      <c r="Q267" s="90"/>
      <c r="R267" s="90">
        <v>2.7396391950000001</v>
      </c>
      <c r="S267" s="91">
        <v>3.0289057961611247E-5</v>
      </c>
      <c r="T267" s="91">
        <f t="shared" ref="T267:T285" si="8">IFERROR(R267/$R$11,0)</f>
        <v>2.3011053391105516E-4</v>
      </c>
      <c r="U267" s="91">
        <f>R267/'סכום נכסי הקרן'!$C$42</f>
        <v>2.8343365456111932E-5</v>
      </c>
    </row>
    <row r="268" spans="2:21">
      <c r="B268" s="86" t="s">
        <v>579</v>
      </c>
      <c r="C268" s="110">
        <v>1183581</v>
      </c>
      <c r="D268" s="88" t="s">
        <v>113</v>
      </c>
      <c r="E268" s="88" t="s">
        <v>245</v>
      </c>
      <c r="F268" s="110">
        <v>516117181</v>
      </c>
      <c r="G268" s="88" t="s">
        <v>263</v>
      </c>
      <c r="H268" s="87" t="s">
        <v>459</v>
      </c>
      <c r="I268" s="87"/>
      <c r="J268" s="97"/>
      <c r="K268" s="90">
        <v>2.720000000169303</v>
      </c>
      <c r="L268" s="88" t="s">
        <v>126</v>
      </c>
      <c r="M268" s="89">
        <v>0.01</v>
      </c>
      <c r="N268" s="89">
        <v>6.6400000004132986E-2</v>
      </c>
      <c r="O268" s="90">
        <v>9286.6086560000003</v>
      </c>
      <c r="P268" s="98">
        <v>86.5</v>
      </c>
      <c r="Q268" s="90"/>
      <c r="R268" s="90">
        <v>8.0329164869999996</v>
      </c>
      <c r="S268" s="91">
        <v>5.1592270311111111E-5</v>
      </c>
      <c r="T268" s="91">
        <f t="shared" si="8"/>
        <v>6.7470881021852486E-4</v>
      </c>
      <c r="U268" s="91">
        <f>R268/'סכום נכסי הקרן'!$C$42</f>
        <v>8.3105792939813661E-5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98"/>
      <c r="Q269" s="87"/>
      <c r="R269" s="87"/>
      <c r="S269" s="87"/>
      <c r="T269" s="91"/>
      <c r="U269" s="87"/>
    </row>
    <row r="270" spans="2:21">
      <c r="B270" s="85" t="s">
        <v>45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3.8177422427980221</v>
      </c>
      <c r="L270" s="81"/>
      <c r="M270" s="82"/>
      <c r="N270" s="82">
        <v>8.0099714586709198E-2</v>
      </c>
      <c r="O270" s="83"/>
      <c r="P270" s="100"/>
      <c r="Q270" s="83"/>
      <c r="R270" s="83">
        <v>225.85124547200002</v>
      </c>
      <c r="S270" s="84"/>
      <c r="T270" s="84">
        <f t="shared" si="8"/>
        <v>1.8969925227704555E-2</v>
      </c>
      <c r="U270" s="84">
        <f>R270/'סכום נכסי הקרן'!$C$42</f>
        <v>2.3365793571700384E-3</v>
      </c>
    </row>
    <row r="271" spans="2:21">
      <c r="B271" s="86" t="s">
        <v>581</v>
      </c>
      <c r="C271" s="110">
        <v>1178250</v>
      </c>
      <c r="D271" s="88" t="s">
        <v>113</v>
      </c>
      <c r="E271" s="88" t="s">
        <v>245</v>
      </c>
      <c r="F271" s="110">
        <v>520043027</v>
      </c>
      <c r="G271" s="88" t="s">
        <v>481</v>
      </c>
      <c r="H271" s="87" t="s">
        <v>295</v>
      </c>
      <c r="I271" s="87" t="s">
        <v>248</v>
      </c>
      <c r="J271" s="97"/>
      <c r="K271" s="90">
        <v>2.9499999999981661</v>
      </c>
      <c r="L271" s="88" t="s">
        <v>126</v>
      </c>
      <c r="M271" s="89">
        <v>2.12E-2</v>
      </c>
      <c r="N271" s="89">
        <v>6.1199999999750627E-2</v>
      </c>
      <c r="O271" s="90">
        <v>27711.643506</v>
      </c>
      <c r="P271" s="98">
        <v>98.4</v>
      </c>
      <c r="Q271" s="90"/>
      <c r="R271" s="90">
        <v>27.268255839000002</v>
      </c>
      <c r="S271" s="91">
        <v>1.5835224860571428E-4</v>
      </c>
      <c r="T271" s="91">
        <f t="shared" si="8"/>
        <v>2.2903428018504228E-3</v>
      </c>
      <c r="U271" s="91">
        <f>R271/'סכום נכסי הקרן'!$C$42</f>
        <v>2.8210800239902942E-4</v>
      </c>
    </row>
    <row r="272" spans="2:21">
      <c r="B272" s="86" t="s">
        <v>583</v>
      </c>
      <c r="C272" s="110">
        <v>1178268</v>
      </c>
      <c r="D272" s="88" t="s">
        <v>113</v>
      </c>
      <c r="E272" s="88" t="s">
        <v>245</v>
      </c>
      <c r="F272" s="110">
        <v>520043027</v>
      </c>
      <c r="G272" s="88" t="s">
        <v>481</v>
      </c>
      <c r="H272" s="87" t="s">
        <v>295</v>
      </c>
      <c r="I272" s="87" t="s">
        <v>248</v>
      </c>
      <c r="J272" s="97"/>
      <c r="K272" s="90">
        <v>5.1400000001018302</v>
      </c>
      <c r="L272" s="88" t="s">
        <v>126</v>
      </c>
      <c r="M272" s="89">
        <v>2.6699999999999998E-2</v>
      </c>
      <c r="N272" s="89">
        <v>6.3500000001527446E-2</v>
      </c>
      <c r="O272" s="90">
        <v>5360.1996580000005</v>
      </c>
      <c r="P272" s="98">
        <v>91.66</v>
      </c>
      <c r="Q272" s="90"/>
      <c r="R272" s="90">
        <v>4.910120375</v>
      </c>
      <c r="S272" s="91">
        <v>2.8861725489984925E-5</v>
      </c>
      <c r="T272" s="91">
        <f t="shared" si="8"/>
        <v>4.1241577471985333E-4</v>
      </c>
      <c r="U272" s="91">
        <f>R272/'סכום נכסי הקרן'!$C$42</f>
        <v>5.0798417717237526E-5</v>
      </c>
    </row>
    <row r="273" spans="2:21">
      <c r="B273" s="86" t="s">
        <v>584</v>
      </c>
      <c r="C273" s="110">
        <v>2320174</v>
      </c>
      <c r="D273" s="88" t="s">
        <v>113</v>
      </c>
      <c r="E273" s="88" t="s">
        <v>245</v>
      </c>
      <c r="F273" s="110">
        <v>550010003</v>
      </c>
      <c r="G273" s="88" t="s">
        <v>120</v>
      </c>
      <c r="H273" s="87" t="s">
        <v>295</v>
      </c>
      <c r="I273" s="87" t="s">
        <v>248</v>
      </c>
      <c r="J273" s="97"/>
      <c r="K273" s="90"/>
      <c r="L273" s="88" t="s">
        <v>126</v>
      </c>
      <c r="M273" s="89">
        <v>3.49E-2</v>
      </c>
      <c r="N273" s="89">
        <v>7.1304830649639078E-2</v>
      </c>
      <c r="O273" s="90">
        <v>1.8540000000000002E-3</v>
      </c>
      <c r="P273" s="98">
        <v>97.15</v>
      </c>
      <c r="Q273" s="90"/>
      <c r="R273" s="90">
        <v>1.801E-6</v>
      </c>
      <c r="S273" s="91">
        <v>1.8402198686758556E-12</v>
      </c>
      <c r="T273" s="91">
        <f t="shared" si="8"/>
        <v>1.51271405493894E-10</v>
      </c>
      <c r="U273" s="91">
        <f>R273/'סכום נכסי הקרן'!$C$42</f>
        <v>1.8632526969106086E-11</v>
      </c>
    </row>
    <row r="274" spans="2:21">
      <c r="B274" s="86" t="s">
        <v>585</v>
      </c>
      <c r="C274" s="110">
        <v>2320224</v>
      </c>
      <c r="D274" s="88" t="s">
        <v>113</v>
      </c>
      <c r="E274" s="88" t="s">
        <v>245</v>
      </c>
      <c r="F274" s="110">
        <v>550010003</v>
      </c>
      <c r="G274" s="88" t="s">
        <v>120</v>
      </c>
      <c r="H274" s="87" t="s">
        <v>295</v>
      </c>
      <c r="I274" s="87" t="s">
        <v>248</v>
      </c>
      <c r="J274" s="97"/>
      <c r="K274" s="90"/>
      <c r="L274" s="88" t="s">
        <v>126</v>
      </c>
      <c r="M274" s="89">
        <v>3.7699999999999997E-2</v>
      </c>
      <c r="N274" s="89">
        <v>6.4207119741100313E-2</v>
      </c>
      <c r="O274" s="90">
        <v>1.9070000000000001E-3</v>
      </c>
      <c r="P274" s="98">
        <v>97.32</v>
      </c>
      <c r="Q274" s="90"/>
      <c r="R274" s="90">
        <v>1.8540000000000002E-6</v>
      </c>
      <c r="S274" s="91">
        <v>1.5710048037982232E-11</v>
      </c>
      <c r="T274" s="91">
        <f t="shared" si="8"/>
        <v>1.5572303486156552E-10</v>
      </c>
      <c r="U274" s="91">
        <f>R274/'סכום נכסי הקרן'!$C$42</f>
        <v>1.9180846752205824E-11</v>
      </c>
    </row>
    <row r="275" spans="2:21">
      <c r="B275" s="86" t="s">
        <v>586</v>
      </c>
      <c r="C275" s="110">
        <v>2590396</v>
      </c>
      <c r="D275" s="88" t="s">
        <v>113</v>
      </c>
      <c r="E275" s="88" t="s">
        <v>245</v>
      </c>
      <c r="F275" s="110">
        <v>520036658</v>
      </c>
      <c r="G275" s="88" t="s">
        <v>271</v>
      </c>
      <c r="H275" s="87" t="s">
        <v>394</v>
      </c>
      <c r="I275" s="87" t="s">
        <v>248</v>
      </c>
      <c r="J275" s="97"/>
      <c r="K275" s="90"/>
      <c r="L275" s="88" t="s">
        <v>126</v>
      </c>
      <c r="M275" s="89">
        <v>6.7000000000000004E-2</v>
      </c>
      <c r="N275" s="89">
        <v>7.2632398753894087E-2</v>
      </c>
      <c r="O275" s="90">
        <v>6.8199999999999999E-4</v>
      </c>
      <c r="P275" s="98">
        <v>94.27</v>
      </c>
      <c r="Q275" s="90"/>
      <c r="R275" s="90">
        <v>6.4199999999999985E-7</v>
      </c>
      <c r="S275" s="91">
        <v>1.618015679331119E-12</v>
      </c>
      <c r="T275" s="91">
        <f t="shared" si="8"/>
        <v>5.3923510453681246E-11</v>
      </c>
      <c r="U275" s="91">
        <f>R275/'סכום נכסי הקרן'!$C$42</f>
        <v>6.6419113349062212E-12</v>
      </c>
    </row>
    <row r="276" spans="2:21">
      <c r="B276" s="86" t="s">
        <v>587</v>
      </c>
      <c r="C276" s="110">
        <v>2590461</v>
      </c>
      <c r="D276" s="88" t="s">
        <v>113</v>
      </c>
      <c r="E276" s="88" t="s">
        <v>245</v>
      </c>
      <c r="F276" s="110">
        <v>520036658</v>
      </c>
      <c r="G276" s="88" t="s">
        <v>271</v>
      </c>
      <c r="H276" s="87" t="s">
        <v>394</v>
      </c>
      <c r="I276" s="87" t="s">
        <v>248</v>
      </c>
      <c r="J276" s="97"/>
      <c r="K276" s="90"/>
      <c r="L276" s="88" t="s">
        <v>126</v>
      </c>
      <c r="M276" s="89">
        <v>4.7E-2</v>
      </c>
      <c r="N276" s="89">
        <v>7.6195121951219524E-2</v>
      </c>
      <c r="O276" s="90">
        <v>2.1900000000000004E-4</v>
      </c>
      <c r="P276" s="98">
        <v>94.32</v>
      </c>
      <c r="Q276" s="90"/>
      <c r="R276" s="90">
        <v>2.05E-7</v>
      </c>
      <c r="S276" s="91">
        <v>4.2861546440681292E-13</v>
      </c>
      <c r="T276" s="91">
        <f t="shared" si="8"/>
        <v>1.7218566422125633E-11</v>
      </c>
      <c r="U276" s="91">
        <f>R276/'סכום נכסי הקרן'!$C$42</f>
        <v>2.1208595384046351E-12</v>
      </c>
    </row>
    <row r="277" spans="2:21">
      <c r="B277" s="86" t="s">
        <v>588</v>
      </c>
      <c r="C277" s="110">
        <v>1141332</v>
      </c>
      <c r="D277" s="88" t="s">
        <v>113</v>
      </c>
      <c r="E277" s="88" t="s">
        <v>245</v>
      </c>
      <c r="F277" s="110">
        <v>515334662</v>
      </c>
      <c r="G277" s="88" t="s">
        <v>120</v>
      </c>
      <c r="H277" s="87" t="s">
        <v>400</v>
      </c>
      <c r="I277" s="87" t="s">
        <v>124</v>
      </c>
      <c r="J277" s="97"/>
      <c r="K277" s="90">
        <v>3.7900000000109886</v>
      </c>
      <c r="L277" s="88" t="s">
        <v>126</v>
      </c>
      <c r="M277" s="89">
        <v>4.6900000000000004E-2</v>
      </c>
      <c r="N277" s="89">
        <v>8.4200000000348593E-2</v>
      </c>
      <c r="O277" s="90">
        <v>58778.408359000001</v>
      </c>
      <c r="P277" s="98">
        <v>89.8</v>
      </c>
      <c r="Q277" s="90"/>
      <c r="R277" s="90">
        <v>52.783491898000001</v>
      </c>
      <c r="S277" s="91">
        <v>3.8617860107716501E-5</v>
      </c>
      <c r="T277" s="91">
        <f t="shared" si="8"/>
        <v>4.4334442011582601E-3</v>
      </c>
      <c r="U277" s="91">
        <f>R277/'סכום נכסי הקרן'!$C$42</f>
        <v>5.4607986469354668E-4</v>
      </c>
    </row>
    <row r="278" spans="2:21">
      <c r="B278" s="86" t="s">
        <v>590</v>
      </c>
      <c r="C278" s="110">
        <v>1143593</v>
      </c>
      <c r="D278" s="88" t="s">
        <v>113</v>
      </c>
      <c r="E278" s="88" t="s">
        <v>245</v>
      </c>
      <c r="F278" s="110">
        <v>515334662</v>
      </c>
      <c r="G278" s="88" t="s">
        <v>120</v>
      </c>
      <c r="H278" s="87" t="s">
        <v>400</v>
      </c>
      <c r="I278" s="87" t="s">
        <v>124</v>
      </c>
      <c r="J278" s="97"/>
      <c r="K278" s="90">
        <v>3.950000000006388</v>
      </c>
      <c r="L278" s="88" t="s">
        <v>126</v>
      </c>
      <c r="M278" s="89">
        <v>4.6900000000000004E-2</v>
      </c>
      <c r="N278" s="89">
        <v>8.2800000000124926E-2</v>
      </c>
      <c r="O278" s="90">
        <v>154112.199983</v>
      </c>
      <c r="P278" s="98">
        <v>91.42</v>
      </c>
      <c r="Q278" s="90"/>
      <c r="R278" s="90">
        <v>140.889372858</v>
      </c>
      <c r="S278" s="91">
        <v>1.2009444353977256E-4</v>
      </c>
      <c r="T278" s="91">
        <f t="shared" si="8"/>
        <v>1.1833722071839501E-2</v>
      </c>
      <c r="U278" s="91">
        <f>R278/'סכום נכסי הקרן'!$C$42</f>
        <v>1.45759302578408E-3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98"/>
      <c r="Q279" s="87"/>
      <c r="R279" s="87"/>
      <c r="S279" s="87"/>
      <c r="T279" s="91"/>
      <c r="U279" s="87"/>
    </row>
    <row r="280" spans="2:21">
      <c r="B280" s="79" t="s">
        <v>189</v>
      </c>
      <c r="C280" s="80"/>
      <c r="D280" s="81"/>
      <c r="E280" s="81"/>
      <c r="F280" s="80"/>
      <c r="G280" s="81"/>
      <c r="H280" s="80"/>
      <c r="I280" s="80"/>
      <c r="J280" s="99"/>
      <c r="K280" s="83">
        <v>3.5798578254921374</v>
      </c>
      <c r="L280" s="81"/>
      <c r="M280" s="82"/>
      <c r="N280" s="82">
        <v>-4.6955124771952912E-2</v>
      </c>
      <c r="O280" s="83"/>
      <c r="P280" s="100"/>
      <c r="Q280" s="83"/>
      <c r="R280" s="83">
        <v>3.1690872489999999</v>
      </c>
      <c r="S280" s="84"/>
      <c r="T280" s="84">
        <f t="shared" si="8"/>
        <v>2.6618116728984343E-4</v>
      </c>
      <c r="U280" s="84">
        <f>R280/'סכום נכסי הקרן'!$C$42</f>
        <v>3.2786287415015386E-5</v>
      </c>
    </row>
    <row r="281" spans="2:21">
      <c r="B281" s="85" t="s">
        <v>61</v>
      </c>
      <c r="C281" s="80"/>
      <c r="D281" s="81"/>
      <c r="E281" s="81"/>
      <c r="F281" s="80"/>
      <c r="G281" s="81"/>
      <c r="H281" s="80"/>
      <c r="I281" s="80"/>
      <c r="J281" s="99"/>
      <c r="K281" s="83">
        <v>3.0300000005167211</v>
      </c>
      <c r="L281" s="81"/>
      <c r="M281" s="82"/>
      <c r="N281" s="82">
        <v>-9.4400000016164096E-2</v>
      </c>
      <c r="O281" s="83"/>
      <c r="P281" s="100"/>
      <c r="Q281" s="83"/>
      <c r="R281" s="83">
        <v>1.5095182739999999</v>
      </c>
      <c r="S281" s="84"/>
      <c r="T281" s="84">
        <f t="shared" si="8"/>
        <v>1.2678897885990946E-4</v>
      </c>
      <c r="U281" s="84">
        <f>R281/'סכום נכסי הקרן'!$C$42</f>
        <v>1.5616957218580493E-5</v>
      </c>
    </row>
    <row r="282" spans="2:21">
      <c r="B282" s="86" t="s">
        <v>591</v>
      </c>
      <c r="C282" s="87" t="s">
        <v>592</v>
      </c>
      <c r="D282" s="88" t="s">
        <v>26</v>
      </c>
      <c r="E282" s="88" t="s">
        <v>593</v>
      </c>
      <c r="F282" s="110">
        <v>513865329</v>
      </c>
      <c r="G282" s="88" t="s">
        <v>595</v>
      </c>
      <c r="H282" s="87" t="s">
        <v>459</v>
      </c>
      <c r="I282" s="87"/>
      <c r="J282" s="97"/>
      <c r="K282" s="90">
        <v>3.0300000005167211</v>
      </c>
      <c r="L282" s="88" t="s">
        <v>125</v>
      </c>
      <c r="M282" s="89">
        <v>0</v>
      </c>
      <c r="N282" s="89">
        <v>-9.4400000016164096E-2</v>
      </c>
      <c r="O282" s="90">
        <v>322.14</v>
      </c>
      <c r="P282" s="98">
        <v>129.624</v>
      </c>
      <c r="Q282" s="90"/>
      <c r="R282" s="90">
        <v>1.5095182739999999</v>
      </c>
      <c r="S282" s="91">
        <v>5.0931225296442686E-7</v>
      </c>
      <c r="T282" s="91">
        <f t="shared" si="8"/>
        <v>1.2678897885990946E-4</v>
      </c>
      <c r="U282" s="91">
        <f>R282/'סכום נכסי הקרן'!$C$42</f>
        <v>1.5616957218580493E-5</v>
      </c>
    </row>
    <row r="283" spans="2:21">
      <c r="B283" s="92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90"/>
      <c r="P283" s="98"/>
      <c r="Q283" s="87"/>
      <c r="R283" s="87"/>
      <c r="S283" s="87"/>
      <c r="T283" s="91"/>
      <c r="U283" s="87"/>
    </row>
    <row r="284" spans="2:21">
      <c r="B284" s="85" t="s">
        <v>60</v>
      </c>
      <c r="C284" s="80"/>
      <c r="D284" s="81"/>
      <c r="E284" s="81"/>
      <c r="F284" s="80"/>
      <c r="G284" s="81"/>
      <c r="H284" s="80"/>
      <c r="I284" s="80"/>
      <c r="J284" s="99"/>
      <c r="K284" s="83">
        <v>4.0799999993974341</v>
      </c>
      <c r="L284" s="81"/>
      <c r="M284" s="82"/>
      <c r="N284" s="82">
        <v>-3.7999999969871696E-3</v>
      </c>
      <c r="O284" s="83"/>
      <c r="P284" s="100"/>
      <c r="Q284" s="83"/>
      <c r="R284" s="83">
        <v>1.659568975</v>
      </c>
      <c r="S284" s="84"/>
      <c r="T284" s="84">
        <f t="shared" si="8"/>
        <v>1.3939218842993394E-4</v>
      </c>
      <c r="U284" s="84">
        <f>R284/'סכום נכסי הקרן'!$C$42</f>
        <v>1.7169330196434893E-5</v>
      </c>
    </row>
    <row r="285" spans="2:21">
      <c r="B285" s="86" t="s">
        <v>596</v>
      </c>
      <c r="C285" s="87" t="s">
        <v>597</v>
      </c>
      <c r="D285" s="88" t="s">
        <v>26</v>
      </c>
      <c r="E285" s="88" t="s">
        <v>593</v>
      </c>
      <c r="F285" s="110">
        <v>880326081</v>
      </c>
      <c r="G285" s="88" t="s">
        <v>470</v>
      </c>
      <c r="H285" s="87" t="s">
        <v>459</v>
      </c>
      <c r="I285" s="87"/>
      <c r="J285" s="97"/>
      <c r="K285" s="90">
        <v>4.0799999993974341</v>
      </c>
      <c r="L285" s="88" t="s">
        <v>125</v>
      </c>
      <c r="M285" s="89">
        <v>2.5000000000000001E-2</v>
      </c>
      <c r="N285" s="89">
        <v>-3.7999999969871696E-3</v>
      </c>
      <c r="O285" s="90">
        <v>408.87</v>
      </c>
      <c r="P285" s="98">
        <v>112.27983</v>
      </c>
      <c r="Q285" s="90"/>
      <c r="R285" s="90">
        <v>1.659568975</v>
      </c>
      <c r="S285" s="91">
        <v>9.4810434782608695E-7</v>
      </c>
      <c r="T285" s="91">
        <f t="shared" si="8"/>
        <v>1.3939218842993394E-4</v>
      </c>
      <c r="U285" s="91">
        <f>R285/'סכום נכסי הקרן'!$C$42</f>
        <v>1.7169330196434893E-5</v>
      </c>
    </row>
    <row r="286" spans="2:21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2:21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2:21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</row>
    <row r="289" spans="2:21">
      <c r="B289" s="95" t="s">
        <v>210</v>
      </c>
      <c r="C289" s="103"/>
      <c r="D289" s="103"/>
      <c r="E289" s="103"/>
      <c r="F289" s="103"/>
      <c r="G289" s="103"/>
      <c r="H289" s="103"/>
      <c r="I289" s="103"/>
      <c r="J289" s="103"/>
      <c r="K289" s="103"/>
      <c r="L289" s="94"/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2:21">
      <c r="B290" s="95" t="s">
        <v>105</v>
      </c>
      <c r="C290" s="103"/>
      <c r="D290" s="103"/>
      <c r="E290" s="103"/>
      <c r="F290" s="103"/>
      <c r="G290" s="103"/>
      <c r="H290" s="103"/>
      <c r="I290" s="103"/>
      <c r="J290" s="103"/>
      <c r="K290" s="103"/>
      <c r="L290" s="94"/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2:21">
      <c r="B291" s="95" t="s">
        <v>193</v>
      </c>
      <c r="C291" s="103"/>
      <c r="D291" s="103"/>
      <c r="E291" s="103"/>
      <c r="F291" s="103"/>
      <c r="G291" s="103"/>
      <c r="H291" s="103"/>
      <c r="I291" s="103"/>
      <c r="J291" s="103"/>
      <c r="K291" s="103"/>
      <c r="L291" s="94"/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2:21">
      <c r="B292" s="95" t="s">
        <v>201</v>
      </c>
      <c r="C292" s="103"/>
      <c r="D292" s="103"/>
      <c r="E292" s="103"/>
      <c r="F292" s="103"/>
      <c r="G292" s="103"/>
      <c r="H292" s="103"/>
      <c r="I292" s="103"/>
      <c r="J292" s="103"/>
      <c r="K292" s="103"/>
      <c r="L292" s="94"/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2:21">
      <c r="B293" s="142" t="s">
        <v>206</v>
      </c>
      <c r="C293" s="142"/>
      <c r="D293" s="142"/>
      <c r="E293" s="142"/>
      <c r="F293" s="142"/>
      <c r="G293" s="142"/>
      <c r="H293" s="142"/>
      <c r="I293" s="142"/>
      <c r="J293" s="142"/>
      <c r="K293" s="142"/>
      <c r="L293" s="94"/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2:21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2:21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2:21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2:21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2:21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2:21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2:21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2:21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2:21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2:21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</row>
    <row r="304" spans="2:21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</row>
    <row r="305" spans="2:21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2:21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2:21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2:21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2:21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</row>
    <row r="310" spans="2:21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2:21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2:21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2:21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2:21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2:21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2:21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2:2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2:21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2:21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2:21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2:21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2:21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2:21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2:21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</row>
    <row r="325" spans="2:21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</row>
    <row r="326" spans="2:21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</row>
    <row r="327" spans="2:2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</row>
    <row r="328" spans="2:21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</row>
    <row r="329" spans="2:21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</row>
    <row r="330" spans="2:21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2:21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</row>
    <row r="332" spans="2:21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2:21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2:21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  <row r="335" spans="2:21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</row>
    <row r="336" spans="2:21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</row>
    <row r="337" spans="2:21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</row>
    <row r="338" spans="2:21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</row>
    <row r="339" spans="2:21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</row>
    <row r="340" spans="2:21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</row>
    <row r="341" spans="2:21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</row>
    <row r="342" spans="2:21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</row>
    <row r="343" spans="2:21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</row>
    <row r="344" spans="2:21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</row>
    <row r="345" spans="2:21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</row>
    <row r="346" spans="2:21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</row>
    <row r="347" spans="2:21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</row>
    <row r="348" spans="2:21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2:21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2:21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2:21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2:21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2:21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2:21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2:21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2:21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2:21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2:21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2:21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2:21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2:21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93:K293"/>
  </mergeCells>
  <phoneticPr fontId="3" type="noConversion"/>
  <conditionalFormatting sqref="B12:B285">
    <cfRule type="cellIs" dxfId="14" priority="4" operator="equal">
      <formula>"NR3"</formula>
    </cfRule>
  </conditionalFormatting>
  <conditionalFormatting sqref="B12:B285">
    <cfRule type="containsText" dxfId="13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91 B293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9.71093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0.7109375" style="1" bestFit="1" customWidth="1"/>
    <col min="11" max="11" width="9.7109375" style="1" bestFit="1" customWidth="1"/>
    <col min="12" max="12" width="7.8554687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139</v>
      </c>
      <c r="C1" s="46" t="s" vm="1">
        <v>218</v>
      </c>
    </row>
    <row r="2" spans="2:15">
      <c r="B2" s="46" t="s">
        <v>138</v>
      </c>
      <c r="C2" s="46" t="s">
        <v>219</v>
      </c>
    </row>
    <row r="3" spans="2:15">
      <c r="B3" s="46" t="s">
        <v>140</v>
      </c>
      <c r="C3" s="46" t="s">
        <v>220</v>
      </c>
    </row>
    <row r="4" spans="2:15">
      <c r="B4" s="46" t="s">
        <v>141</v>
      </c>
      <c r="C4" s="46">
        <v>2208</v>
      </c>
    </row>
    <row r="6" spans="2:15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15" ht="26.25" customHeight="1">
      <c r="B7" s="133" t="s">
        <v>85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2:15" s="3" customFormat="1" ht="63">
      <c r="B8" s="21" t="s">
        <v>108</v>
      </c>
      <c r="C8" s="29" t="s">
        <v>43</v>
      </c>
      <c r="D8" s="29" t="s">
        <v>112</v>
      </c>
      <c r="E8" s="29" t="s">
        <v>182</v>
      </c>
      <c r="F8" s="29" t="s">
        <v>110</v>
      </c>
      <c r="G8" s="29" t="s">
        <v>62</v>
      </c>
      <c r="H8" s="29" t="s">
        <v>96</v>
      </c>
      <c r="I8" s="12" t="s">
        <v>195</v>
      </c>
      <c r="J8" s="12" t="s">
        <v>194</v>
      </c>
      <c r="K8" s="29" t="s">
        <v>209</v>
      </c>
      <c r="L8" s="12" t="s">
        <v>59</v>
      </c>
      <c r="M8" s="12" t="s">
        <v>56</v>
      </c>
      <c r="N8" s="12" t="s">
        <v>142</v>
      </c>
      <c r="O8" s="13" t="s">
        <v>144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202</v>
      </c>
      <c r="J9" s="15"/>
      <c r="K9" s="15" t="s">
        <v>198</v>
      </c>
      <c r="L9" s="15" t="s">
        <v>198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09"/>
      <c r="K11" s="77">
        <v>1.6824056099999998</v>
      </c>
      <c r="L11" s="77">
        <f>L12+L183</f>
        <v>626.00997745299992</v>
      </c>
      <c r="M11" s="78"/>
      <c r="N11" s="78">
        <f t="shared" ref="N11:N46" si="0">IFERROR(L11/$L$11,0)</f>
        <v>1</v>
      </c>
      <c r="O11" s="78">
        <f>L11/'סכום נכסי הקרן'!$C$42</f>
        <v>6.4764840576471486E-3</v>
      </c>
    </row>
    <row r="12" spans="2:15">
      <c r="B12" s="79" t="s">
        <v>190</v>
      </c>
      <c r="C12" s="80"/>
      <c r="D12" s="81"/>
      <c r="E12" s="81"/>
      <c r="F12" s="80"/>
      <c r="G12" s="81"/>
      <c r="H12" s="81"/>
      <c r="I12" s="83"/>
      <c r="J12" s="100"/>
      <c r="K12" s="83">
        <v>1.6604273999999999</v>
      </c>
      <c r="L12" s="83">
        <f>L13+L48+L111</f>
        <v>478.72177357599998</v>
      </c>
      <c r="M12" s="84"/>
      <c r="N12" s="84">
        <f t="shared" si="0"/>
        <v>0.76471907927688232</v>
      </c>
      <c r="O12" s="84">
        <f>L12/'סכום נכסי הקרן'!$C$42</f>
        <v>4.9526909255153346E-3</v>
      </c>
    </row>
    <row r="13" spans="2:15">
      <c r="B13" s="85" t="s">
        <v>599</v>
      </c>
      <c r="C13" s="80"/>
      <c r="D13" s="81"/>
      <c r="E13" s="81"/>
      <c r="F13" s="80"/>
      <c r="G13" s="81"/>
      <c r="H13" s="81"/>
      <c r="I13" s="83"/>
      <c r="J13" s="100"/>
      <c r="K13" s="83">
        <v>1.2344981910000001</v>
      </c>
      <c r="L13" s="83">
        <f>SUM(L14:L46)</f>
        <v>305.67277144000002</v>
      </c>
      <c r="M13" s="84"/>
      <c r="N13" s="84">
        <f t="shared" si="0"/>
        <v>0.48828737951377071</v>
      </c>
      <c r="O13" s="84">
        <f>L13/'סכום נכסי הקרן'!$C$42</f>
        <v>3.1623854289712389E-3</v>
      </c>
    </row>
    <row r="14" spans="2:15">
      <c r="B14" s="86" t="s">
        <v>600</v>
      </c>
      <c r="C14" s="87" t="s">
        <v>601</v>
      </c>
      <c r="D14" s="88" t="s">
        <v>113</v>
      </c>
      <c r="E14" s="88" t="s">
        <v>245</v>
      </c>
      <c r="F14" s="87" t="s">
        <v>441</v>
      </c>
      <c r="G14" s="88" t="s">
        <v>271</v>
      </c>
      <c r="H14" s="88" t="s">
        <v>126</v>
      </c>
      <c r="I14" s="90">
        <v>313.35593599999999</v>
      </c>
      <c r="J14" s="98">
        <v>2674</v>
      </c>
      <c r="K14" s="90"/>
      <c r="L14" s="90">
        <v>8.3791377340000004</v>
      </c>
      <c r="M14" s="91">
        <v>1.3962767887459558E-6</v>
      </c>
      <c r="N14" s="91">
        <f t="shared" si="0"/>
        <v>1.3384990712275183E-2</v>
      </c>
      <c r="O14" s="91">
        <f>L14/'סכום נכסי הקרן'!$C$42</f>
        <v>8.6687678959805362E-5</v>
      </c>
    </row>
    <row r="15" spans="2:15">
      <c r="B15" s="86" t="s">
        <v>602</v>
      </c>
      <c r="C15" s="87" t="s">
        <v>603</v>
      </c>
      <c r="D15" s="88" t="s">
        <v>113</v>
      </c>
      <c r="E15" s="88" t="s">
        <v>245</v>
      </c>
      <c r="F15" s="87" t="s">
        <v>598</v>
      </c>
      <c r="G15" s="88" t="s">
        <v>470</v>
      </c>
      <c r="H15" s="88" t="s">
        <v>126</v>
      </c>
      <c r="I15" s="90">
        <v>35.614324000000003</v>
      </c>
      <c r="J15" s="98">
        <v>30480</v>
      </c>
      <c r="K15" s="90"/>
      <c r="L15" s="90">
        <v>10.855245913999997</v>
      </c>
      <c r="M15" s="91">
        <v>6.348826308538173E-7</v>
      </c>
      <c r="N15" s="91">
        <f t="shared" si="0"/>
        <v>1.7340372046729873E-2</v>
      </c>
      <c r="O15" s="91">
        <f>L15/'סכום נכסי הקרן'!$C$42</f>
        <v>1.1230464311431626E-4</v>
      </c>
    </row>
    <row r="16" spans="2:15">
      <c r="B16" s="86" t="s">
        <v>604</v>
      </c>
      <c r="C16" s="87" t="s">
        <v>605</v>
      </c>
      <c r="D16" s="88" t="s">
        <v>113</v>
      </c>
      <c r="E16" s="88" t="s">
        <v>245</v>
      </c>
      <c r="F16" s="87" t="s">
        <v>483</v>
      </c>
      <c r="G16" s="88" t="s">
        <v>351</v>
      </c>
      <c r="H16" s="88" t="s">
        <v>126</v>
      </c>
      <c r="I16" s="90">
        <v>1098.7983610000001</v>
      </c>
      <c r="J16" s="98">
        <v>2413</v>
      </c>
      <c r="K16" s="90"/>
      <c r="L16" s="90">
        <v>26.514004459999999</v>
      </c>
      <c r="M16" s="91">
        <v>8.5231584598074309E-7</v>
      </c>
      <c r="N16" s="91">
        <f t="shared" si="0"/>
        <v>4.235396465704197E-2</v>
      </c>
      <c r="O16" s="91">
        <f>L16/'סכום נכסי הקרן'!$C$42</f>
        <v>2.7430477687948306E-4</v>
      </c>
    </row>
    <row r="17" spans="2:15">
      <c r="B17" s="86" t="s">
        <v>606</v>
      </c>
      <c r="C17" s="87" t="s">
        <v>607</v>
      </c>
      <c r="D17" s="88" t="s">
        <v>113</v>
      </c>
      <c r="E17" s="88" t="s">
        <v>245</v>
      </c>
      <c r="F17" s="87" t="s">
        <v>582</v>
      </c>
      <c r="G17" s="88" t="s">
        <v>481</v>
      </c>
      <c r="H17" s="88" t="s">
        <v>126</v>
      </c>
      <c r="I17" s="90">
        <v>28.974830000000001</v>
      </c>
      <c r="J17" s="98">
        <v>60900</v>
      </c>
      <c r="K17" s="90"/>
      <c r="L17" s="90">
        <v>17.645671226999998</v>
      </c>
      <c r="M17" s="91">
        <v>6.5339824102131965E-7</v>
      </c>
      <c r="N17" s="91">
        <f t="shared" si="0"/>
        <v>2.8187523941381291E-2</v>
      </c>
      <c r="O17" s="91">
        <f>L17/'סכום נכסי הקרן'!$C$42</f>
        <v>1.8255604943090325E-4</v>
      </c>
    </row>
    <row r="18" spans="2:15">
      <c r="B18" s="86" t="s">
        <v>608</v>
      </c>
      <c r="C18" s="87" t="s">
        <v>609</v>
      </c>
      <c r="D18" s="88" t="s">
        <v>113</v>
      </c>
      <c r="E18" s="88" t="s">
        <v>245</v>
      </c>
      <c r="F18" s="87" t="s">
        <v>610</v>
      </c>
      <c r="G18" s="88" t="s">
        <v>263</v>
      </c>
      <c r="H18" s="88" t="s">
        <v>126</v>
      </c>
      <c r="I18" s="90">
        <v>22.454463000000001</v>
      </c>
      <c r="J18" s="98">
        <v>2805</v>
      </c>
      <c r="K18" s="90"/>
      <c r="L18" s="90">
        <v>0.62984768899999999</v>
      </c>
      <c r="M18" s="91">
        <v>1.2493965348317133E-7</v>
      </c>
      <c r="N18" s="91">
        <f t="shared" si="0"/>
        <v>1.0061304319183765E-3</v>
      </c>
      <c r="O18" s="91">
        <f>L18/'סכום נכסי הקרן'!$C$42</f>
        <v>6.5161877022330053E-6</v>
      </c>
    </row>
    <row r="19" spans="2:15">
      <c r="B19" s="86" t="s">
        <v>611</v>
      </c>
      <c r="C19" s="87" t="s">
        <v>612</v>
      </c>
      <c r="D19" s="88" t="s">
        <v>113</v>
      </c>
      <c r="E19" s="88" t="s">
        <v>245</v>
      </c>
      <c r="F19" s="87" t="s">
        <v>523</v>
      </c>
      <c r="G19" s="88" t="s">
        <v>405</v>
      </c>
      <c r="H19" s="88" t="s">
        <v>126</v>
      </c>
      <c r="I19" s="90">
        <v>6.7177749999999996</v>
      </c>
      <c r="J19" s="98">
        <v>152370</v>
      </c>
      <c r="K19" s="90"/>
      <c r="L19" s="90">
        <v>10.235874377</v>
      </c>
      <c r="M19" s="91">
        <v>1.7505173814634897E-6</v>
      </c>
      <c r="N19" s="91">
        <f t="shared" si="0"/>
        <v>1.6350976415177819E-2</v>
      </c>
      <c r="O19" s="91">
        <f>L19/'סכום נכסי הקרן'!$C$42</f>
        <v>1.0589683807986366E-4</v>
      </c>
    </row>
    <row r="20" spans="2:15">
      <c r="B20" s="86" t="s">
        <v>613</v>
      </c>
      <c r="C20" s="87" t="s">
        <v>614</v>
      </c>
      <c r="D20" s="88" t="s">
        <v>113</v>
      </c>
      <c r="E20" s="88" t="s">
        <v>245</v>
      </c>
      <c r="F20" s="87" t="s">
        <v>289</v>
      </c>
      <c r="G20" s="88" t="s">
        <v>263</v>
      </c>
      <c r="H20" s="88" t="s">
        <v>126</v>
      </c>
      <c r="I20" s="90">
        <v>295.25366700000001</v>
      </c>
      <c r="J20" s="98">
        <v>1823</v>
      </c>
      <c r="K20" s="90"/>
      <c r="L20" s="90">
        <v>5.3824743489999998</v>
      </c>
      <c r="M20" s="91">
        <v>6.2817614119374125E-7</v>
      </c>
      <c r="N20" s="91">
        <f t="shared" si="0"/>
        <v>8.5980647958667864E-3</v>
      </c>
      <c r="O20" s="91">
        <f>L20/'סכום נכסי הקרן'!$C$42</f>
        <v>5.5685229577048432E-5</v>
      </c>
    </row>
    <row r="21" spans="2:15">
      <c r="B21" s="86" t="s">
        <v>615</v>
      </c>
      <c r="C21" s="87" t="s">
        <v>616</v>
      </c>
      <c r="D21" s="88" t="s">
        <v>113</v>
      </c>
      <c r="E21" s="88" t="s">
        <v>245</v>
      </c>
      <c r="F21" s="87" t="s">
        <v>548</v>
      </c>
      <c r="G21" s="88" t="s">
        <v>470</v>
      </c>
      <c r="H21" s="88" t="s">
        <v>126</v>
      </c>
      <c r="I21" s="90">
        <v>140.43727000000001</v>
      </c>
      <c r="J21" s="98">
        <v>6001</v>
      </c>
      <c r="K21" s="90"/>
      <c r="L21" s="90">
        <v>8.4276405730000015</v>
      </c>
      <c r="M21" s="91">
        <v>1.1939321630501979E-6</v>
      </c>
      <c r="N21" s="91">
        <f t="shared" si="0"/>
        <v>1.3462470050859114E-2</v>
      </c>
      <c r="O21" s="91">
        <f>L21/'סכום נכסי הקרן'!$C$42</f>
        <v>8.7189472660941251E-5</v>
      </c>
    </row>
    <row r="22" spans="2:15">
      <c r="B22" s="86" t="s">
        <v>617</v>
      </c>
      <c r="C22" s="87" t="s">
        <v>618</v>
      </c>
      <c r="D22" s="88" t="s">
        <v>113</v>
      </c>
      <c r="E22" s="88" t="s">
        <v>245</v>
      </c>
      <c r="F22" s="87" t="s">
        <v>619</v>
      </c>
      <c r="G22" s="88" t="s">
        <v>120</v>
      </c>
      <c r="H22" s="88" t="s">
        <v>126</v>
      </c>
      <c r="I22" s="90">
        <v>40.902676999999997</v>
      </c>
      <c r="J22" s="98">
        <v>5940</v>
      </c>
      <c r="K22" s="90"/>
      <c r="L22" s="90">
        <v>2.4296190419999997</v>
      </c>
      <c r="M22" s="91">
        <v>2.3097190240730718E-7</v>
      </c>
      <c r="N22" s="91">
        <f t="shared" si="0"/>
        <v>3.8811187193616456E-3</v>
      </c>
      <c r="O22" s="91">
        <f>L22/'סכום נכסי הקרן'!$C$42</f>
        <v>2.5136003511781612E-5</v>
      </c>
    </row>
    <row r="23" spans="2:15">
      <c r="B23" s="86" t="s">
        <v>620</v>
      </c>
      <c r="C23" s="87" t="s">
        <v>621</v>
      </c>
      <c r="D23" s="88" t="s">
        <v>113</v>
      </c>
      <c r="E23" s="88" t="s">
        <v>245</v>
      </c>
      <c r="F23" s="87" t="s">
        <v>551</v>
      </c>
      <c r="G23" s="88" t="s">
        <v>470</v>
      </c>
      <c r="H23" s="88" t="s">
        <v>126</v>
      </c>
      <c r="I23" s="90">
        <v>617.38159099999996</v>
      </c>
      <c r="J23" s="98">
        <v>1006</v>
      </c>
      <c r="K23" s="90"/>
      <c r="L23" s="90">
        <v>6.2108588060000001</v>
      </c>
      <c r="M23" s="91">
        <v>1.1270016467346812E-6</v>
      </c>
      <c r="N23" s="91">
        <f t="shared" si="0"/>
        <v>9.9213415595541428E-3</v>
      </c>
      <c r="O23" s="91">
        <f>L23/'סכום נכסי הקרן'!$C$42</f>
        <v>6.4255410440924507E-5</v>
      </c>
    </row>
    <row r="24" spans="2:15">
      <c r="B24" s="86" t="s">
        <v>622</v>
      </c>
      <c r="C24" s="87" t="s">
        <v>623</v>
      </c>
      <c r="D24" s="88" t="s">
        <v>113</v>
      </c>
      <c r="E24" s="88" t="s">
        <v>245</v>
      </c>
      <c r="F24" s="87" t="s">
        <v>294</v>
      </c>
      <c r="G24" s="88" t="s">
        <v>263</v>
      </c>
      <c r="H24" s="88" t="s">
        <v>126</v>
      </c>
      <c r="I24" s="90">
        <v>78.077734000000007</v>
      </c>
      <c r="J24" s="98">
        <v>4751</v>
      </c>
      <c r="K24" s="90"/>
      <c r="L24" s="90">
        <v>3.709473139</v>
      </c>
      <c r="M24" s="91">
        <v>6.2847426843166169E-7</v>
      </c>
      <c r="N24" s="91">
        <f t="shared" si="0"/>
        <v>5.9255814964682459E-3</v>
      </c>
      <c r="O24" s="91">
        <f>L24/'סכום נכסי הקרן'!$C$42</f>
        <v>3.8376934094165522E-5</v>
      </c>
    </row>
    <row r="25" spans="2:15">
      <c r="B25" s="86" t="s">
        <v>624</v>
      </c>
      <c r="C25" s="87" t="s">
        <v>625</v>
      </c>
      <c r="D25" s="88" t="s">
        <v>113</v>
      </c>
      <c r="E25" s="88" t="s">
        <v>245</v>
      </c>
      <c r="F25" s="87" t="s">
        <v>431</v>
      </c>
      <c r="G25" s="88" t="s">
        <v>432</v>
      </c>
      <c r="H25" s="88" t="s">
        <v>126</v>
      </c>
      <c r="I25" s="90">
        <v>17.343340000000001</v>
      </c>
      <c r="J25" s="98">
        <v>5400</v>
      </c>
      <c r="K25" s="90">
        <v>3.4266277999999997E-2</v>
      </c>
      <c r="L25" s="90">
        <v>0.97080665300000002</v>
      </c>
      <c r="M25" s="91">
        <v>1.7133139677230346E-7</v>
      </c>
      <c r="N25" s="91">
        <f t="shared" si="0"/>
        <v>1.5507846327782963E-3</v>
      </c>
      <c r="O25" s="91">
        <f>L25/'סכום נכסי הקרן'!$C$42</f>
        <v>1.0043631951032823E-5</v>
      </c>
    </row>
    <row r="26" spans="2:15">
      <c r="B26" s="86" t="s">
        <v>626</v>
      </c>
      <c r="C26" s="87" t="s">
        <v>627</v>
      </c>
      <c r="D26" s="88" t="s">
        <v>113</v>
      </c>
      <c r="E26" s="88" t="s">
        <v>245</v>
      </c>
      <c r="F26" s="87" t="s">
        <v>354</v>
      </c>
      <c r="G26" s="88" t="s">
        <v>149</v>
      </c>
      <c r="H26" s="88" t="s">
        <v>126</v>
      </c>
      <c r="I26" s="90">
        <v>1713.6001060000001</v>
      </c>
      <c r="J26" s="98">
        <v>488.6</v>
      </c>
      <c r="K26" s="90"/>
      <c r="L26" s="90">
        <v>8.3726501189999993</v>
      </c>
      <c r="M26" s="91">
        <v>6.1941570390135979E-7</v>
      </c>
      <c r="N26" s="91">
        <f t="shared" si="0"/>
        <v>1.3374627275215606E-2</v>
      </c>
      <c r="O26" s="91">
        <f>L26/'סכום נכסי הקרן'!$C$42</f>
        <v>8.6620560324906584E-5</v>
      </c>
    </row>
    <row r="27" spans="2:15">
      <c r="B27" s="86" t="s">
        <v>628</v>
      </c>
      <c r="C27" s="87" t="s">
        <v>629</v>
      </c>
      <c r="D27" s="88" t="s">
        <v>113</v>
      </c>
      <c r="E27" s="88" t="s">
        <v>245</v>
      </c>
      <c r="F27" s="87" t="s">
        <v>298</v>
      </c>
      <c r="G27" s="88" t="s">
        <v>263</v>
      </c>
      <c r="H27" s="88" t="s">
        <v>126</v>
      </c>
      <c r="I27" s="90">
        <v>12.727304999999999</v>
      </c>
      <c r="J27" s="98">
        <v>29700</v>
      </c>
      <c r="K27" s="90"/>
      <c r="L27" s="90">
        <v>3.7800096920000001</v>
      </c>
      <c r="M27" s="91">
        <v>5.3107775698360735E-7</v>
      </c>
      <c r="N27" s="91">
        <f t="shared" si="0"/>
        <v>6.0382579002645348E-3</v>
      </c>
      <c r="O27" s="91">
        <f>L27/'סכום נכסי הקרן'!$C$42</f>
        <v>3.9106681027025207E-5</v>
      </c>
    </row>
    <row r="28" spans="2:15">
      <c r="B28" s="86" t="s">
        <v>630</v>
      </c>
      <c r="C28" s="87" t="s">
        <v>631</v>
      </c>
      <c r="D28" s="88" t="s">
        <v>113</v>
      </c>
      <c r="E28" s="88" t="s">
        <v>245</v>
      </c>
      <c r="F28" s="87" t="s">
        <v>632</v>
      </c>
      <c r="G28" s="88" t="s">
        <v>250</v>
      </c>
      <c r="H28" s="88" t="s">
        <v>126</v>
      </c>
      <c r="I28" s="90">
        <v>39.318987999999997</v>
      </c>
      <c r="J28" s="98">
        <v>12650</v>
      </c>
      <c r="K28" s="90">
        <v>0.105028251</v>
      </c>
      <c r="L28" s="90">
        <v>5.0788801919999997</v>
      </c>
      <c r="M28" s="91">
        <v>3.9189646490722019E-7</v>
      </c>
      <c r="N28" s="91">
        <f t="shared" si="0"/>
        <v>8.1130978337822356E-3</v>
      </c>
      <c r="O28" s="91">
        <f>L28/'סכום נכסי הקרן'!$C$42</f>
        <v>5.2544348778622259E-5</v>
      </c>
    </row>
    <row r="29" spans="2:15">
      <c r="B29" s="86" t="s">
        <v>633</v>
      </c>
      <c r="C29" s="87" t="s">
        <v>634</v>
      </c>
      <c r="D29" s="88" t="s">
        <v>113</v>
      </c>
      <c r="E29" s="88" t="s">
        <v>245</v>
      </c>
      <c r="F29" s="87" t="s">
        <v>635</v>
      </c>
      <c r="G29" s="88" t="s">
        <v>250</v>
      </c>
      <c r="H29" s="88" t="s">
        <v>126</v>
      </c>
      <c r="I29" s="90">
        <v>781.78902700000003</v>
      </c>
      <c r="J29" s="98">
        <v>1755</v>
      </c>
      <c r="K29" s="90"/>
      <c r="L29" s="90">
        <v>13.720397418000001</v>
      </c>
      <c r="M29" s="91">
        <v>6.3199829413360092E-7</v>
      </c>
      <c r="N29" s="91">
        <f t="shared" si="0"/>
        <v>2.1917218434477928E-2</v>
      </c>
      <c r="O29" s="91">
        <f>L29/'סכום נכסי הקרן'!$C$42</f>
        <v>1.4194651577886647E-4</v>
      </c>
    </row>
    <row r="30" spans="2:15">
      <c r="B30" s="86" t="s">
        <v>636</v>
      </c>
      <c r="C30" s="87" t="s">
        <v>637</v>
      </c>
      <c r="D30" s="88" t="s">
        <v>113</v>
      </c>
      <c r="E30" s="88" t="s">
        <v>245</v>
      </c>
      <c r="F30" s="87" t="s">
        <v>373</v>
      </c>
      <c r="G30" s="88" t="s">
        <v>374</v>
      </c>
      <c r="H30" s="88" t="s">
        <v>126</v>
      </c>
      <c r="I30" s="90">
        <v>165.889702</v>
      </c>
      <c r="J30" s="98">
        <v>3560</v>
      </c>
      <c r="K30" s="90">
        <v>0.116423384</v>
      </c>
      <c r="L30" s="90">
        <v>6.0220967769999998</v>
      </c>
      <c r="M30" s="91">
        <v>6.5711988996270204E-7</v>
      </c>
      <c r="N30" s="91">
        <f t="shared" si="0"/>
        <v>9.6198095779585751E-3</v>
      </c>
      <c r="O30" s="91">
        <f>L30/'סכום נכסי הקרן'!$C$42</f>
        <v>6.2302543369250054E-5</v>
      </c>
    </row>
    <row r="31" spans="2:15">
      <c r="B31" s="86" t="s">
        <v>638</v>
      </c>
      <c r="C31" s="87" t="s">
        <v>639</v>
      </c>
      <c r="D31" s="88" t="s">
        <v>113</v>
      </c>
      <c r="E31" s="88" t="s">
        <v>245</v>
      </c>
      <c r="F31" s="87" t="s">
        <v>640</v>
      </c>
      <c r="G31" s="88" t="s">
        <v>374</v>
      </c>
      <c r="H31" s="88" t="s">
        <v>126</v>
      </c>
      <c r="I31" s="90">
        <v>137.35689500000001</v>
      </c>
      <c r="J31" s="98">
        <v>3020</v>
      </c>
      <c r="K31" s="90"/>
      <c r="L31" s="90">
        <v>4.148178218</v>
      </c>
      <c r="M31" s="91">
        <v>6.5069827457928674E-7</v>
      </c>
      <c r="N31" s="91">
        <f t="shared" si="0"/>
        <v>6.6263771623535188E-3</v>
      </c>
      <c r="O31" s="91">
        <f>L31/'סכום נכסי הקרן'!$C$42</f>
        <v>4.2915626051939712E-5</v>
      </c>
    </row>
    <row r="32" spans="2:15">
      <c r="B32" s="86" t="s">
        <v>641</v>
      </c>
      <c r="C32" s="87" t="s">
        <v>642</v>
      </c>
      <c r="D32" s="88" t="s">
        <v>113</v>
      </c>
      <c r="E32" s="88" t="s">
        <v>245</v>
      </c>
      <c r="F32" s="87" t="s">
        <v>643</v>
      </c>
      <c r="G32" s="88" t="s">
        <v>405</v>
      </c>
      <c r="H32" s="88" t="s">
        <v>126</v>
      </c>
      <c r="I32" s="90">
        <v>3.1804630000000005</v>
      </c>
      <c r="J32" s="98">
        <v>117790</v>
      </c>
      <c r="K32" s="90"/>
      <c r="L32" s="90">
        <v>3.746267886</v>
      </c>
      <c r="M32" s="91">
        <v>4.1291897709671937E-7</v>
      </c>
      <c r="N32" s="91">
        <f t="shared" si="0"/>
        <v>5.9843581107798961E-3</v>
      </c>
      <c r="O32" s="91">
        <f>L32/'סכום נכסי הקרן'!$C$42</f>
        <v>3.8757599899717408E-5</v>
      </c>
    </row>
    <row r="33" spans="2:15">
      <c r="B33" s="86" t="s">
        <v>644</v>
      </c>
      <c r="C33" s="87" t="s">
        <v>645</v>
      </c>
      <c r="D33" s="88" t="s">
        <v>113</v>
      </c>
      <c r="E33" s="88" t="s">
        <v>245</v>
      </c>
      <c r="F33" s="87" t="s">
        <v>646</v>
      </c>
      <c r="G33" s="88" t="s">
        <v>647</v>
      </c>
      <c r="H33" s="88" t="s">
        <v>126</v>
      </c>
      <c r="I33" s="90">
        <v>30.142623</v>
      </c>
      <c r="J33" s="98">
        <v>15300</v>
      </c>
      <c r="K33" s="90"/>
      <c r="L33" s="90">
        <v>4.611821333</v>
      </c>
      <c r="M33" s="91">
        <v>2.738872802768307E-7</v>
      </c>
      <c r="N33" s="91">
        <f t="shared" si="0"/>
        <v>7.3670093115189208E-3</v>
      </c>
      <c r="O33" s="91">
        <f>L33/'סכום נכסי הקרן'!$C$42</f>
        <v>4.7712318358590385E-5</v>
      </c>
    </row>
    <row r="34" spans="2:15">
      <c r="B34" s="86" t="s">
        <v>648</v>
      </c>
      <c r="C34" s="87" t="s">
        <v>649</v>
      </c>
      <c r="D34" s="88" t="s">
        <v>113</v>
      </c>
      <c r="E34" s="88" t="s">
        <v>245</v>
      </c>
      <c r="F34" s="87" t="s">
        <v>650</v>
      </c>
      <c r="G34" s="88" t="s">
        <v>651</v>
      </c>
      <c r="H34" s="88" t="s">
        <v>126</v>
      </c>
      <c r="I34" s="90">
        <v>155.33751000000001</v>
      </c>
      <c r="J34" s="98">
        <v>3197</v>
      </c>
      <c r="K34" s="90"/>
      <c r="L34" s="90">
        <v>4.9661402089999998</v>
      </c>
      <c r="M34" s="91">
        <v>1.3984387219387857E-7</v>
      </c>
      <c r="N34" s="91">
        <f t="shared" si="0"/>
        <v>7.9330048846910778E-3</v>
      </c>
      <c r="O34" s="91">
        <f>L34/'סכום נכסי הקרן'!$C$42</f>
        <v>5.1377979664938717E-5</v>
      </c>
    </row>
    <row r="35" spans="2:15">
      <c r="B35" s="86" t="s">
        <v>652</v>
      </c>
      <c r="C35" s="87" t="s">
        <v>653</v>
      </c>
      <c r="D35" s="88" t="s">
        <v>113</v>
      </c>
      <c r="E35" s="88" t="s">
        <v>245</v>
      </c>
      <c r="F35" s="87" t="s">
        <v>254</v>
      </c>
      <c r="G35" s="88" t="s">
        <v>250</v>
      </c>
      <c r="H35" s="88" t="s">
        <v>126</v>
      </c>
      <c r="I35" s="90">
        <v>1092.4185190000001</v>
      </c>
      <c r="J35" s="98">
        <v>2700</v>
      </c>
      <c r="K35" s="90">
        <v>0.49374804499999997</v>
      </c>
      <c r="L35" s="90">
        <v>29.989048059999998</v>
      </c>
      <c r="M35" s="91">
        <v>7.0761427146654903E-7</v>
      </c>
      <c r="N35" s="91">
        <f t="shared" si="0"/>
        <v>4.7905064040695007E-2</v>
      </c>
      <c r="O35" s="91">
        <f>L35/'סכום נכסי הקרן'!$C$42</f>
        <v>3.1025638354012687E-4</v>
      </c>
    </row>
    <row r="36" spans="2:15">
      <c r="B36" s="86" t="s">
        <v>654</v>
      </c>
      <c r="C36" s="87" t="s">
        <v>655</v>
      </c>
      <c r="D36" s="88" t="s">
        <v>113</v>
      </c>
      <c r="E36" s="88" t="s">
        <v>245</v>
      </c>
      <c r="F36" s="87" t="s">
        <v>314</v>
      </c>
      <c r="G36" s="88" t="s">
        <v>263</v>
      </c>
      <c r="H36" s="88" t="s">
        <v>126</v>
      </c>
      <c r="I36" s="90">
        <v>1044.0146709999999</v>
      </c>
      <c r="J36" s="98">
        <v>992</v>
      </c>
      <c r="K36" s="90">
        <v>0.12446083099999999</v>
      </c>
      <c r="L36" s="90">
        <v>10.481086370000002</v>
      </c>
      <c r="M36" s="91">
        <v>1.3830386743062194E-6</v>
      </c>
      <c r="N36" s="91">
        <f t="shared" si="0"/>
        <v>1.6742682620880286E-2</v>
      </c>
      <c r="O36" s="91">
        <f>L36/'סכום נכסי הקרן'!$C$42</f>
        <v>1.0843371707637714E-4</v>
      </c>
    </row>
    <row r="37" spans="2:15">
      <c r="B37" s="86" t="s">
        <v>656</v>
      </c>
      <c r="C37" s="87" t="s">
        <v>657</v>
      </c>
      <c r="D37" s="88" t="s">
        <v>113</v>
      </c>
      <c r="E37" s="88" t="s">
        <v>245</v>
      </c>
      <c r="F37" s="87" t="s">
        <v>658</v>
      </c>
      <c r="G37" s="88" t="s">
        <v>250</v>
      </c>
      <c r="H37" s="88" t="s">
        <v>126</v>
      </c>
      <c r="I37" s="90">
        <v>180.85618600000001</v>
      </c>
      <c r="J37" s="98">
        <v>11220</v>
      </c>
      <c r="K37" s="90"/>
      <c r="L37" s="90">
        <v>20.292064037999999</v>
      </c>
      <c r="M37" s="91">
        <v>7.0319838173088943E-7</v>
      </c>
      <c r="N37" s="91">
        <f t="shared" si="0"/>
        <v>3.2414921117648647E-2</v>
      </c>
      <c r="O37" s="91">
        <f>L37/'סכום נכסי הקרן'!$C$42</f>
        <v>2.0993471984834133E-4</v>
      </c>
    </row>
    <row r="38" spans="2:15">
      <c r="B38" s="86" t="s">
        <v>659</v>
      </c>
      <c r="C38" s="87" t="s">
        <v>660</v>
      </c>
      <c r="D38" s="88" t="s">
        <v>113</v>
      </c>
      <c r="E38" s="88" t="s">
        <v>245</v>
      </c>
      <c r="F38" s="87" t="s">
        <v>320</v>
      </c>
      <c r="G38" s="88" t="s">
        <v>263</v>
      </c>
      <c r="H38" s="88" t="s">
        <v>126</v>
      </c>
      <c r="I38" s="90">
        <v>51.937798000000001</v>
      </c>
      <c r="J38" s="98">
        <v>22500</v>
      </c>
      <c r="K38" s="90">
        <v>0.28434376</v>
      </c>
      <c r="L38" s="90">
        <v>11.970348333</v>
      </c>
      <c r="M38" s="91">
        <v>1.0936298895951297E-6</v>
      </c>
      <c r="N38" s="91">
        <f t="shared" si="0"/>
        <v>1.9121657424220079E-2</v>
      </c>
      <c r="O38" s="91">
        <f>L38/'סכום נכסי הקרן'!$C$42</f>
        <v>1.2384110946375159E-4</v>
      </c>
    </row>
    <row r="39" spans="2:15">
      <c r="B39" s="86" t="s">
        <v>661</v>
      </c>
      <c r="C39" s="87" t="s">
        <v>662</v>
      </c>
      <c r="D39" s="88" t="s">
        <v>113</v>
      </c>
      <c r="E39" s="88" t="s">
        <v>245</v>
      </c>
      <c r="F39" s="87" t="s">
        <v>663</v>
      </c>
      <c r="G39" s="88" t="s">
        <v>647</v>
      </c>
      <c r="H39" s="88" t="s">
        <v>126</v>
      </c>
      <c r="I39" s="90">
        <v>8.0011980000000005</v>
      </c>
      <c r="J39" s="98">
        <v>37180</v>
      </c>
      <c r="K39" s="90"/>
      <c r="L39" s="90">
        <v>2.9748452969999994</v>
      </c>
      <c r="M39" s="91">
        <v>2.7899662450682527E-7</v>
      </c>
      <c r="N39" s="91">
        <f t="shared" si="0"/>
        <v>4.7520732961853591E-3</v>
      </c>
      <c r="O39" s="91">
        <f>L39/'סכום נכסי הקרן'!$C$42</f>
        <v>3.0776726943515208E-5</v>
      </c>
    </row>
    <row r="40" spans="2:15">
      <c r="B40" s="86" t="s">
        <v>664</v>
      </c>
      <c r="C40" s="87" t="s">
        <v>665</v>
      </c>
      <c r="D40" s="88" t="s">
        <v>113</v>
      </c>
      <c r="E40" s="88" t="s">
        <v>245</v>
      </c>
      <c r="F40" s="87" t="s">
        <v>666</v>
      </c>
      <c r="G40" s="88" t="s">
        <v>120</v>
      </c>
      <c r="H40" s="88" t="s">
        <v>126</v>
      </c>
      <c r="I40" s="90">
        <v>698.01757899999996</v>
      </c>
      <c r="J40" s="98">
        <v>1051</v>
      </c>
      <c r="K40" s="90"/>
      <c r="L40" s="90">
        <v>7.3361647530000011</v>
      </c>
      <c r="M40" s="91">
        <v>5.9465738872746822E-7</v>
      </c>
      <c r="N40" s="91">
        <f t="shared" si="0"/>
        <v>1.1718926242754321E-2</v>
      </c>
      <c r="O40" s="91">
        <f>L40/'סכום נכסי הקרן'!$C$42</f>
        <v>7.5897438983941153E-5</v>
      </c>
    </row>
    <row r="41" spans="2:15">
      <c r="B41" s="86" t="s">
        <v>667</v>
      </c>
      <c r="C41" s="87" t="s">
        <v>668</v>
      </c>
      <c r="D41" s="88" t="s">
        <v>113</v>
      </c>
      <c r="E41" s="88" t="s">
        <v>245</v>
      </c>
      <c r="F41" s="87" t="s">
        <v>669</v>
      </c>
      <c r="G41" s="88" t="s">
        <v>150</v>
      </c>
      <c r="H41" s="88" t="s">
        <v>126</v>
      </c>
      <c r="I41" s="90">
        <v>6.6623840000000003</v>
      </c>
      <c r="J41" s="98">
        <v>80520</v>
      </c>
      <c r="K41" s="90"/>
      <c r="L41" s="90">
        <v>5.3645514679999993</v>
      </c>
      <c r="M41" s="91">
        <v>1.048671877424973E-7</v>
      </c>
      <c r="N41" s="91">
        <f t="shared" si="0"/>
        <v>8.5694344518698392E-3</v>
      </c>
      <c r="O41" s="91">
        <f>L41/'סכום נכסי הקרן'!$C$42</f>
        <v>5.5499805610587244E-5</v>
      </c>
    </row>
    <row r="42" spans="2:15">
      <c r="B42" s="86" t="s">
        <v>670</v>
      </c>
      <c r="C42" s="87" t="s">
        <v>671</v>
      </c>
      <c r="D42" s="88" t="s">
        <v>113</v>
      </c>
      <c r="E42" s="88" t="s">
        <v>245</v>
      </c>
      <c r="F42" s="87" t="s">
        <v>280</v>
      </c>
      <c r="G42" s="88" t="s">
        <v>263</v>
      </c>
      <c r="H42" s="88" t="s">
        <v>126</v>
      </c>
      <c r="I42" s="90">
        <v>68.365013000000005</v>
      </c>
      <c r="J42" s="98">
        <v>20580</v>
      </c>
      <c r="K42" s="90"/>
      <c r="L42" s="90">
        <v>14.069519748999998</v>
      </c>
      <c r="M42" s="91">
        <v>5.6372934037289166E-7</v>
      </c>
      <c r="N42" s="91">
        <f t="shared" si="0"/>
        <v>2.2474912949860006E-2</v>
      </c>
      <c r="O42" s="91">
        <f>L42/'סכום נכסי הקרן'!$C$42</f>
        <v>1.4555841541677577E-4</v>
      </c>
    </row>
    <row r="43" spans="2:15">
      <c r="B43" s="86" t="s">
        <v>672</v>
      </c>
      <c r="C43" s="87" t="s">
        <v>673</v>
      </c>
      <c r="D43" s="88" t="s">
        <v>113</v>
      </c>
      <c r="E43" s="88" t="s">
        <v>245</v>
      </c>
      <c r="F43" s="87" t="s">
        <v>266</v>
      </c>
      <c r="G43" s="88" t="s">
        <v>250</v>
      </c>
      <c r="H43" s="88" t="s">
        <v>126</v>
      </c>
      <c r="I43" s="90">
        <v>932.12820399999998</v>
      </c>
      <c r="J43" s="98">
        <v>2975</v>
      </c>
      <c r="K43" s="90"/>
      <c r="L43" s="90">
        <v>27.730814057</v>
      </c>
      <c r="M43" s="91">
        <v>6.9725213394193747E-7</v>
      </c>
      <c r="N43" s="91">
        <f t="shared" si="0"/>
        <v>4.4297718975384856E-2</v>
      </c>
      <c r="O43" s="91">
        <f>L43/'סכום נכסי הקרן'!$C$42</f>
        <v>2.8689347073421358E-4</v>
      </c>
    </row>
    <row r="44" spans="2:15">
      <c r="B44" s="86" t="s">
        <v>674</v>
      </c>
      <c r="C44" s="87" t="s">
        <v>675</v>
      </c>
      <c r="D44" s="88" t="s">
        <v>113</v>
      </c>
      <c r="E44" s="88" t="s">
        <v>245</v>
      </c>
      <c r="F44" s="87" t="s">
        <v>478</v>
      </c>
      <c r="G44" s="88" t="s">
        <v>479</v>
      </c>
      <c r="H44" s="88" t="s">
        <v>126</v>
      </c>
      <c r="I44" s="90">
        <v>88.466627000000003</v>
      </c>
      <c r="J44" s="98">
        <v>8105</v>
      </c>
      <c r="K44" s="90"/>
      <c r="L44" s="90">
        <v>7.1702201189999997</v>
      </c>
      <c r="M44" s="91">
        <v>7.5968022966695064E-7</v>
      </c>
      <c r="N44" s="91">
        <f t="shared" si="0"/>
        <v>1.1453843192999797E-2</v>
      </c>
      <c r="O44" s="91">
        <f>L44/'סכום נכסי הקרן'!$C$42</f>
        <v>7.4180632838253492E-5</v>
      </c>
    </row>
    <row r="45" spans="2:15">
      <c r="B45" s="86" t="s">
        <v>676</v>
      </c>
      <c r="C45" s="87" t="s">
        <v>677</v>
      </c>
      <c r="D45" s="88" t="s">
        <v>113</v>
      </c>
      <c r="E45" s="88" t="s">
        <v>245</v>
      </c>
      <c r="F45" s="87" t="s">
        <v>678</v>
      </c>
      <c r="G45" s="88" t="s">
        <v>432</v>
      </c>
      <c r="H45" s="88" t="s">
        <v>126</v>
      </c>
      <c r="I45" s="90">
        <v>374.22541200000001</v>
      </c>
      <c r="J45" s="98">
        <v>671</v>
      </c>
      <c r="K45" s="90"/>
      <c r="L45" s="90">
        <v>2.511052517</v>
      </c>
      <c r="M45" s="91">
        <v>7.792124678321833E-7</v>
      </c>
      <c r="N45" s="91">
        <f t="shared" si="0"/>
        <v>4.0112020693608306E-3</v>
      </c>
      <c r="O45" s="91">
        <f>L45/'סכום נכסי הקרן'!$C$42</f>
        <v>2.5978486254216668E-5</v>
      </c>
    </row>
    <row r="46" spans="2:15">
      <c r="B46" s="86" t="s">
        <v>679</v>
      </c>
      <c r="C46" s="87" t="s">
        <v>680</v>
      </c>
      <c r="D46" s="88" t="s">
        <v>113</v>
      </c>
      <c r="E46" s="88" t="s">
        <v>245</v>
      </c>
      <c r="F46" s="87" t="s">
        <v>540</v>
      </c>
      <c r="G46" s="88" t="s">
        <v>541</v>
      </c>
      <c r="H46" s="88" t="s">
        <v>126</v>
      </c>
      <c r="I46" s="90">
        <v>389.03166100000004</v>
      </c>
      <c r="J46" s="98">
        <v>2537</v>
      </c>
      <c r="K46" s="90">
        <v>7.6227641999999998E-2</v>
      </c>
      <c r="L46" s="90">
        <v>9.9459608719999988</v>
      </c>
      <c r="M46" s="91">
        <v>1.0889668606570891E-6</v>
      </c>
      <c r="N46" s="91">
        <f t="shared" si="0"/>
        <v>1.5887863181456609E-2</v>
      </c>
      <c r="O46" s="91">
        <f>L46/'סכום נכסי הקרן'!$C$42</f>
        <v>1.0289749260478283E-4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98"/>
      <c r="K47" s="87"/>
      <c r="L47" s="87"/>
      <c r="M47" s="87"/>
      <c r="N47" s="91"/>
      <c r="O47" s="87"/>
    </row>
    <row r="48" spans="2:15">
      <c r="B48" s="85" t="s">
        <v>681</v>
      </c>
      <c r="C48" s="80"/>
      <c r="D48" s="81"/>
      <c r="E48" s="81"/>
      <c r="F48" s="80"/>
      <c r="G48" s="81"/>
      <c r="H48" s="81"/>
      <c r="I48" s="83"/>
      <c r="J48" s="100"/>
      <c r="K48" s="83">
        <v>0.31704815699999994</v>
      </c>
      <c r="L48" s="83">
        <v>140.94119508899999</v>
      </c>
      <c r="M48" s="84"/>
      <c r="N48" s="84">
        <f t="shared" ref="N48:N79" si="1">IFERROR(L48/$L$11,0)</f>
        <v>0.22514209064596208</v>
      </c>
      <c r="O48" s="84">
        <f>L48/'סכום נכסי הקרן'!$C$42</f>
        <v>1.4581291607739227E-3</v>
      </c>
    </row>
    <row r="49" spans="2:15">
      <c r="B49" s="86" t="s">
        <v>682</v>
      </c>
      <c r="C49" s="87" t="s">
        <v>683</v>
      </c>
      <c r="D49" s="88" t="s">
        <v>113</v>
      </c>
      <c r="E49" s="88" t="s">
        <v>245</v>
      </c>
      <c r="F49" s="87" t="s">
        <v>544</v>
      </c>
      <c r="G49" s="88" t="s">
        <v>432</v>
      </c>
      <c r="H49" s="88" t="s">
        <v>126</v>
      </c>
      <c r="I49" s="90">
        <v>206.42675700000001</v>
      </c>
      <c r="J49" s="98">
        <v>895.2</v>
      </c>
      <c r="K49" s="90"/>
      <c r="L49" s="90">
        <v>1.8479323320000001</v>
      </c>
      <c r="M49" s="91">
        <v>9.795313499727085E-7</v>
      </c>
      <c r="N49" s="91">
        <f t="shared" si="1"/>
        <v>2.9519215324946488E-3</v>
      </c>
      <c r="O49" s="91">
        <f>L49/'סכום נכסי הקרן'!$C$42</f>
        <v>1.9118072744626931E-5</v>
      </c>
    </row>
    <row r="50" spans="2:15">
      <c r="B50" s="86" t="s">
        <v>684</v>
      </c>
      <c r="C50" s="87" t="s">
        <v>685</v>
      </c>
      <c r="D50" s="88" t="s">
        <v>113</v>
      </c>
      <c r="E50" s="88" t="s">
        <v>245</v>
      </c>
      <c r="F50" s="87" t="s">
        <v>686</v>
      </c>
      <c r="G50" s="88" t="s">
        <v>374</v>
      </c>
      <c r="H50" s="88" t="s">
        <v>126</v>
      </c>
      <c r="I50" s="90">
        <v>8.4186580000000006</v>
      </c>
      <c r="J50" s="98">
        <v>8831</v>
      </c>
      <c r="K50" s="90"/>
      <c r="L50" s="90">
        <v>0.74345169500000008</v>
      </c>
      <c r="M50" s="91">
        <v>5.7367685927678075E-7</v>
      </c>
      <c r="N50" s="91">
        <f t="shared" si="1"/>
        <v>1.1876035874457248E-3</v>
      </c>
      <c r="O50" s="91">
        <f>L50/'סכום נכסי הקרן'!$C$42</f>
        <v>7.6914957008967979E-6</v>
      </c>
    </row>
    <row r="51" spans="2:15">
      <c r="B51" s="86" t="s">
        <v>687</v>
      </c>
      <c r="C51" s="87" t="s">
        <v>688</v>
      </c>
      <c r="D51" s="88" t="s">
        <v>113</v>
      </c>
      <c r="E51" s="88" t="s">
        <v>245</v>
      </c>
      <c r="F51" s="87" t="s">
        <v>689</v>
      </c>
      <c r="G51" s="88" t="s">
        <v>541</v>
      </c>
      <c r="H51" s="88" t="s">
        <v>126</v>
      </c>
      <c r="I51" s="90">
        <v>236.39424500000001</v>
      </c>
      <c r="J51" s="98">
        <v>1220</v>
      </c>
      <c r="K51" s="90">
        <v>3.5446843999999998E-2</v>
      </c>
      <c r="L51" s="90">
        <v>2.9194566340000003</v>
      </c>
      <c r="M51" s="91">
        <v>1.8896419592070567E-6</v>
      </c>
      <c r="N51" s="91">
        <f t="shared" si="1"/>
        <v>4.66359441406697E-3</v>
      </c>
      <c r="O51" s="91">
        <f>L51/'סכום נכסי הקרן'!$C$42</f>
        <v>3.0203694874037026E-5</v>
      </c>
    </row>
    <row r="52" spans="2:15">
      <c r="B52" s="86" t="s">
        <v>690</v>
      </c>
      <c r="C52" s="87" t="s">
        <v>691</v>
      </c>
      <c r="D52" s="88" t="s">
        <v>113</v>
      </c>
      <c r="E52" s="88" t="s">
        <v>245</v>
      </c>
      <c r="F52" s="87" t="s">
        <v>692</v>
      </c>
      <c r="G52" s="88" t="s">
        <v>123</v>
      </c>
      <c r="H52" s="88" t="s">
        <v>126</v>
      </c>
      <c r="I52" s="90">
        <v>35.091123000000003</v>
      </c>
      <c r="J52" s="98">
        <v>703.5</v>
      </c>
      <c r="K52" s="90">
        <v>5.6898850000000004E-3</v>
      </c>
      <c r="L52" s="90">
        <v>0.25255593700000001</v>
      </c>
      <c r="M52" s="91">
        <v>1.7780898717987561E-7</v>
      </c>
      <c r="N52" s="91">
        <f t="shared" si="1"/>
        <v>4.0343755865929724E-4</v>
      </c>
      <c r="O52" s="91">
        <f>L52/'סכום נכסי הקרן'!$C$42</f>
        <v>2.6128569169130249E-6</v>
      </c>
    </row>
    <row r="53" spans="2:15">
      <c r="B53" s="86" t="s">
        <v>693</v>
      </c>
      <c r="C53" s="87" t="s">
        <v>694</v>
      </c>
      <c r="D53" s="88" t="s">
        <v>113</v>
      </c>
      <c r="E53" s="88" t="s">
        <v>245</v>
      </c>
      <c r="F53" s="87" t="s">
        <v>695</v>
      </c>
      <c r="G53" s="88" t="s">
        <v>424</v>
      </c>
      <c r="H53" s="88" t="s">
        <v>126</v>
      </c>
      <c r="I53" s="90">
        <v>5.8730909999999996</v>
      </c>
      <c r="J53" s="98">
        <v>3174</v>
      </c>
      <c r="K53" s="90"/>
      <c r="L53" s="90">
        <v>0.18641191699999998</v>
      </c>
      <c r="M53" s="91">
        <v>1.0420176228655115E-7</v>
      </c>
      <c r="N53" s="91">
        <f t="shared" si="1"/>
        <v>2.9777786890624371E-4</v>
      </c>
      <c r="O53" s="91">
        <f>L53/'סכום נכסי הקרן'!$C$42</f>
        <v>1.9285536206914296E-6</v>
      </c>
    </row>
    <row r="54" spans="2:15">
      <c r="B54" s="86" t="s">
        <v>696</v>
      </c>
      <c r="C54" s="87" t="s">
        <v>697</v>
      </c>
      <c r="D54" s="88" t="s">
        <v>113</v>
      </c>
      <c r="E54" s="88" t="s">
        <v>245</v>
      </c>
      <c r="F54" s="87" t="s">
        <v>698</v>
      </c>
      <c r="G54" s="88" t="s">
        <v>346</v>
      </c>
      <c r="H54" s="88" t="s">
        <v>126</v>
      </c>
      <c r="I54" s="90">
        <v>14.433574</v>
      </c>
      <c r="J54" s="98">
        <v>9714</v>
      </c>
      <c r="K54" s="90"/>
      <c r="L54" s="90">
        <v>1.4020773360000001</v>
      </c>
      <c r="M54" s="91">
        <v>6.6863730715308306E-7</v>
      </c>
      <c r="N54" s="91">
        <f t="shared" si="1"/>
        <v>2.2397044559968955E-3</v>
      </c>
      <c r="O54" s="91">
        <f>L54/'סכום נכסי הקרן'!$C$42</f>
        <v>1.4505410203105173E-5</v>
      </c>
    </row>
    <row r="55" spans="2:15">
      <c r="B55" s="86" t="s">
        <v>699</v>
      </c>
      <c r="C55" s="87" t="s">
        <v>700</v>
      </c>
      <c r="D55" s="88" t="s">
        <v>113</v>
      </c>
      <c r="E55" s="88" t="s">
        <v>245</v>
      </c>
      <c r="F55" s="87" t="s">
        <v>554</v>
      </c>
      <c r="G55" s="88" t="s">
        <v>432</v>
      </c>
      <c r="H55" s="88" t="s">
        <v>126</v>
      </c>
      <c r="I55" s="90">
        <v>19.678806000000002</v>
      </c>
      <c r="J55" s="98">
        <v>14130</v>
      </c>
      <c r="K55" s="90"/>
      <c r="L55" s="90">
        <v>2.7806152480000002</v>
      </c>
      <c r="M55" s="91">
        <v>1.5564321563208269E-6</v>
      </c>
      <c r="N55" s="91">
        <f t="shared" si="1"/>
        <v>4.4418065975773769E-3</v>
      </c>
      <c r="O55" s="91">
        <f>L55/'סכום נכסי הקרן'!$C$42</f>
        <v>2.8767289616361804E-5</v>
      </c>
    </row>
    <row r="56" spans="2:15">
      <c r="B56" s="86" t="s">
        <v>701</v>
      </c>
      <c r="C56" s="87" t="s">
        <v>702</v>
      </c>
      <c r="D56" s="88" t="s">
        <v>113</v>
      </c>
      <c r="E56" s="88" t="s">
        <v>245</v>
      </c>
      <c r="F56" s="87" t="s">
        <v>703</v>
      </c>
      <c r="G56" s="88" t="s">
        <v>405</v>
      </c>
      <c r="H56" s="88" t="s">
        <v>126</v>
      </c>
      <c r="I56" s="90">
        <v>15.744559000000002</v>
      </c>
      <c r="J56" s="98">
        <v>8579</v>
      </c>
      <c r="K56" s="90"/>
      <c r="L56" s="90">
        <v>1.350725714</v>
      </c>
      <c r="M56" s="91">
        <v>4.3336387563063513E-7</v>
      </c>
      <c r="N56" s="91">
        <f t="shared" si="1"/>
        <v>2.157674418378437E-3</v>
      </c>
      <c r="O56" s="91">
        <f>L56/'סכום נכסי הקרן'!$C$42</f>
        <v>1.3974143972221029E-5</v>
      </c>
    </row>
    <row r="57" spans="2:15">
      <c r="B57" s="86" t="s">
        <v>704</v>
      </c>
      <c r="C57" s="87" t="s">
        <v>705</v>
      </c>
      <c r="D57" s="88" t="s">
        <v>113</v>
      </c>
      <c r="E57" s="88" t="s">
        <v>245</v>
      </c>
      <c r="F57" s="87" t="s">
        <v>566</v>
      </c>
      <c r="G57" s="88" t="s">
        <v>432</v>
      </c>
      <c r="H57" s="88" t="s">
        <v>126</v>
      </c>
      <c r="I57" s="90">
        <v>4.0277909999999997</v>
      </c>
      <c r="J57" s="98">
        <v>3120</v>
      </c>
      <c r="K57" s="90">
        <v>3.681747E-3</v>
      </c>
      <c r="L57" s="90">
        <v>0.129348819</v>
      </c>
      <c r="M57" s="91">
        <v>7.003514110344108E-8</v>
      </c>
      <c r="N57" s="91">
        <f t="shared" si="1"/>
        <v>2.0662421312559888E-4</v>
      </c>
      <c r="O57" s="91">
        <f>L57/'סכום נכסי הקרן'!$C$42</f>
        <v>1.3381984222318278E-6</v>
      </c>
    </row>
    <row r="58" spans="2:15">
      <c r="B58" s="86" t="s">
        <v>706</v>
      </c>
      <c r="C58" s="87" t="s">
        <v>707</v>
      </c>
      <c r="D58" s="88" t="s">
        <v>113</v>
      </c>
      <c r="E58" s="88" t="s">
        <v>245</v>
      </c>
      <c r="F58" s="87" t="s">
        <v>708</v>
      </c>
      <c r="G58" s="88" t="s">
        <v>424</v>
      </c>
      <c r="H58" s="88" t="s">
        <v>126</v>
      </c>
      <c r="I58" s="90">
        <v>1.1499740000000001</v>
      </c>
      <c r="J58" s="98">
        <v>4494</v>
      </c>
      <c r="K58" s="90"/>
      <c r="L58" s="90">
        <v>5.1679818999999995E-2</v>
      </c>
      <c r="M58" s="91">
        <v>6.3529090959915329E-8</v>
      </c>
      <c r="N58" s="91">
        <f t="shared" si="1"/>
        <v>8.255430562028072E-5</v>
      </c>
      <c r="O58" s="91">
        <f>L58/'סכום נכסי הקרן'!$C$42</f>
        <v>5.3466164423987839E-7</v>
      </c>
    </row>
    <row r="59" spans="2:15">
      <c r="B59" s="86" t="s">
        <v>709</v>
      </c>
      <c r="C59" s="87" t="s">
        <v>710</v>
      </c>
      <c r="D59" s="88" t="s">
        <v>113</v>
      </c>
      <c r="E59" s="88" t="s">
        <v>245</v>
      </c>
      <c r="F59" s="87" t="s">
        <v>526</v>
      </c>
      <c r="G59" s="88" t="s">
        <v>271</v>
      </c>
      <c r="H59" s="88" t="s">
        <v>126</v>
      </c>
      <c r="I59" s="90">
        <v>852.95549400000004</v>
      </c>
      <c r="J59" s="98">
        <v>98.1</v>
      </c>
      <c r="K59" s="90"/>
      <c r="L59" s="90">
        <v>0.83674933900000004</v>
      </c>
      <c r="M59" s="91">
        <v>2.6600703380752073E-7</v>
      </c>
      <c r="N59" s="91">
        <f t="shared" si="1"/>
        <v>1.3366389820245672E-3</v>
      </c>
      <c r="O59" s="91">
        <f>L59/'סכום נכסי הקרן'!$C$42</f>
        <v>8.6567210579118226E-6</v>
      </c>
    </row>
    <row r="60" spans="2:15">
      <c r="B60" s="86" t="s">
        <v>711</v>
      </c>
      <c r="C60" s="87" t="s">
        <v>712</v>
      </c>
      <c r="D60" s="88" t="s">
        <v>113</v>
      </c>
      <c r="E60" s="88" t="s">
        <v>245</v>
      </c>
      <c r="F60" s="87" t="s">
        <v>435</v>
      </c>
      <c r="G60" s="88" t="s">
        <v>424</v>
      </c>
      <c r="H60" s="88" t="s">
        <v>126</v>
      </c>
      <c r="I60" s="90">
        <v>167.547327</v>
      </c>
      <c r="J60" s="98">
        <v>1185</v>
      </c>
      <c r="K60" s="90"/>
      <c r="L60" s="90">
        <v>1.985435823</v>
      </c>
      <c r="M60" s="91">
        <v>9.3893151934511109E-7</v>
      </c>
      <c r="N60" s="91">
        <f t="shared" si="1"/>
        <v>3.1715721705874314E-3</v>
      </c>
      <c r="O60" s="91">
        <f>L60/'סכום נכסי הקרן'!$C$42</f>
        <v>2.054063660048686E-5</v>
      </c>
    </row>
    <row r="61" spans="2:15">
      <c r="B61" s="86" t="s">
        <v>713</v>
      </c>
      <c r="C61" s="87" t="s">
        <v>714</v>
      </c>
      <c r="D61" s="88" t="s">
        <v>113</v>
      </c>
      <c r="E61" s="88" t="s">
        <v>245</v>
      </c>
      <c r="F61" s="87" t="s">
        <v>404</v>
      </c>
      <c r="G61" s="88" t="s">
        <v>405</v>
      </c>
      <c r="H61" s="88" t="s">
        <v>126</v>
      </c>
      <c r="I61" s="90">
        <v>2593.635143</v>
      </c>
      <c r="J61" s="98">
        <v>60.9</v>
      </c>
      <c r="K61" s="90"/>
      <c r="L61" s="90">
        <v>1.579523802</v>
      </c>
      <c r="M61" s="91">
        <v>2.0503764104417862E-6</v>
      </c>
      <c r="N61" s="91">
        <f t="shared" si="1"/>
        <v>2.5231607464572541E-3</v>
      </c>
      <c r="O61" s="91">
        <f>L61/'סכום נכסי הקרן'!$C$42</f>
        <v>1.6341210349311484E-5</v>
      </c>
    </row>
    <row r="62" spans="2:15">
      <c r="B62" s="86" t="s">
        <v>715</v>
      </c>
      <c r="C62" s="87" t="s">
        <v>716</v>
      </c>
      <c r="D62" s="88" t="s">
        <v>113</v>
      </c>
      <c r="E62" s="88" t="s">
        <v>245</v>
      </c>
      <c r="F62" s="87" t="s">
        <v>717</v>
      </c>
      <c r="G62" s="88" t="s">
        <v>470</v>
      </c>
      <c r="H62" s="88" t="s">
        <v>126</v>
      </c>
      <c r="I62" s="90">
        <v>148.609476</v>
      </c>
      <c r="J62" s="98">
        <v>762</v>
      </c>
      <c r="K62" s="90"/>
      <c r="L62" s="90">
        <v>1.1324042079999999</v>
      </c>
      <c r="M62" s="91">
        <v>8.361865780614489E-7</v>
      </c>
      <c r="N62" s="91">
        <f t="shared" si="1"/>
        <v>1.8089235775559495E-3</v>
      </c>
      <c r="O62" s="91">
        <f>L62/'סכום נכסי הקרן'!$C$42</f>
        <v>1.1715464711543151E-5</v>
      </c>
    </row>
    <row r="63" spans="2:15">
      <c r="B63" s="86" t="s">
        <v>718</v>
      </c>
      <c r="C63" s="87" t="s">
        <v>719</v>
      </c>
      <c r="D63" s="88" t="s">
        <v>113</v>
      </c>
      <c r="E63" s="88" t="s">
        <v>245</v>
      </c>
      <c r="F63" s="87" t="s">
        <v>720</v>
      </c>
      <c r="G63" s="88" t="s">
        <v>121</v>
      </c>
      <c r="H63" s="88" t="s">
        <v>126</v>
      </c>
      <c r="I63" s="90">
        <v>9.0566270000000006</v>
      </c>
      <c r="J63" s="98">
        <v>3586</v>
      </c>
      <c r="K63" s="90"/>
      <c r="L63" s="90">
        <v>0.32477066000000004</v>
      </c>
      <c r="M63" s="91">
        <v>3.3091523003520116E-7</v>
      </c>
      <c r="N63" s="91">
        <f t="shared" si="1"/>
        <v>5.1879470247642094E-4</v>
      </c>
      <c r="O63" s="91">
        <f>L63/'סכום נכסי הקרן'!$C$42</f>
        <v>3.3599656197803354E-6</v>
      </c>
    </row>
    <row r="64" spans="2:15">
      <c r="B64" s="86" t="s">
        <v>721</v>
      </c>
      <c r="C64" s="87" t="s">
        <v>722</v>
      </c>
      <c r="D64" s="88" t="s">
        <v>113</v>
      </c>
      <c r="E64" s="88" t="s">
        <v>245</v>
      </c>
      <c r="F64" s="87" t="s">
        <v>723</v>
      </c>
      <c r="G64" s="88" t="s">
        <v>147</v>
      </c>
      <c r="H64" s="88" t="s">
        <v>126</v>
      </c>
      <c r="I64" s="90">
        <v>13.528558</v>
      </c>
      <c r="J64" s="98">
        <v>14230</v>
      </c>
      <c r="K64" s="90"/>
      <c r="L64" s="90">
        <v>1.92511386</v>
      </c>
      <c r="M64" s="91">
        <v>5.2631634641656101E-7</v>
      </c>
      <c r="N64" s="91">
        <f t="shared" si="1"/>
        <v>3.0752127431459913E-3</v>
      </c>
      <c r="O64" s="91">
        <f>L64/'סכום נכסי הקרן'!$C$42</f>
        <v>1.9916566304858368E-5</v>
      </c>
    </row>
    <row r="65" spans="2:15">
      <c r="B65" s="86" t="s">
        <v>724</v>
      </c>
      <c r="C65" s="87" t="s">
        <v>725</v>
      </c>
      <c r="D65" s="88" t="s">
        <v>113</v>
      </c>
      <c r="E65" s="88" t="s">
        <v>245</v>
      </c>
      <c r="F65" s="87" t="s">
        <v>530</v>
      </c>
      <c r="G65" s="88" t="s">
        <v>432</v>
      </c>
      <c r="H65" s="88" t="s">
        <v>126</v>
      </c>
      <c r="I65" s="90">
        <v>16.112237</v>
      </c>
      <c r="J65" s="98">
        <v>20430</v>
      </c>
      <c r="K65" s="90"/>
      <c r="L65" s="90">
        <v>3.291729986</v>
      </c>
      <c r="M65" s="91">
        <v>8.6125444204741418E-7</v>
      </c>
      <c r="N65" s="91">
        <f t="shared" si="1"/>
        <v>5.2582708016776607E-3</v>
      </c>
      <c r="O65" s="91">
        <f>L65/'סכום נכסי הקרן'!$C$42</f>
        <v>3.4055107017856855E-5</v>
      </c>
    </row>
    <row r="66" spans="2:15">
      <c r="B66" s="86" t="s">
        <v>726</v>
      </c>
      <c r="C66" s="87" t="s">
        <v>727</v>
      </c>
      <c r="D66" s="88" t="s">
        <v>113</v>
      </c>
      <c r="E66" s="88" t="s">
        <v>245</v>
      </c>
      <c r="F66" s="87" t="s">
        <v>728</v>
      </c>
      <c r="G66" s="88" t="s">
        <v>122</v>
      </c>
      <c r="H66" s="88" t="s">
        <v>126</v>
      </c>
      <c r="I66" s="90">
        <v>11.352313000000002</v>
      </c>
      <c r="J66" s="98">
        <v>26300</v>
      </c>
      <c r="K66" s="90"/>
      <c r="L66" s="90">
        <v>2.9856582450000002</v>
      </c>
      <c r="M66" s="91">
        <v>1.9527766869112013E-6</v>
      </c>
      <c r="N66" s="91">
        <f t="shared" si="1"/>
        <v>4.7693461007562929E-3</v>
      </c>
      <c r="O66" s="91">
        <f>L66/'סכום נכסי הקרן'!$C$42</f>
        <v>3.0888593986949721E-5</v>
      </c>
    </row>
    <row r="67" spans="2:15">
      <c r="B67" s="86" t="s">
        <v>729</v>
      </c>
      <c r="C67" s="87" t="s">
        <v>730</v>
      </c>
      <c r="D67" s="88" t="s">
        <v>113</v>
      </c>
      <c r="E67" s="88" t="s">
        <v>245</v>
      </c>
      <c r="F67" s="87" t="s">
        <v>731</v>
      </c>
      <c r="G67" s="88" t="s">
        <v>432</v>
      </c>
      <c r="H67" s="88" t="s">
        <v>126</v>
      </c>
      <c r="I67" s="90">
        <v>10.421229</v>
      </c>
      <c r="J67" s="98">
        <v>7144</v>
      </c>
      <c r="K67" s="90">
        <v>1.3355461999999999E-2</v>
      </c>
      <c r="L67" s="90">
        <v>0.75784806100000002</v>
      </c>
      <c r="M67" s="91">
        <v>3.3388643439391078E-7</v>
      </c>
      <c r="N67" s="91">
        <f t="shared" si="1"/>
        <v>1.210600610685791E-3</v>
      </c>
      <c r="O67" s="91">
        <f>L67/'סכום נכסי הקרן'!$C$42</f>
        <v>7.8404355552844284E-6</v>
      </c>
    </row>
    <row r="68" spans="2:15">
      <c r="B68" s="86" t="s">
        <v>732</v>
      </c>
      <c r="C68" s="87" t="s">
        <v>733</v>
      </c>
      <c r="D68" s="88" t="s">
        <v>113</v>
      </c>
      <c r="E68" s="88" t="s">
        <v>245</v>
      </c>
      <c r="F68" s="87" t="s">
        <v>734</v>
      </c>
      <c r="G68" s="88" t="s">
        <v>735</v>
      </c>
      <c r="H68" s="88" t="s">
        <v>126</v>
      </c>
      <c r="I68" s="90">
        <v>147.80809099999999</v>
      </c>
      <c r="J68" s="98">
        <v>3650</v>
      </c>
      <c r="K68" s="90">
        <v>5.9935738000000002E-2</v>
      </c>
      <c r="L68" s="90">
        <v>5.4549310560000004</v>
      </c>
      <c r="M68" s="91">
        <v>2.0667517418910999E-6</v>
      </c>
      <c r="N68" s="91">
        <f t="shared" si="1"/>
        <v>8.7138084894334607E-3</v>
      </c>
      <c r="O68" s="91">
        <f>L68/'סכום נכסי הקרן'!$C$42</f>
        <v>5.6434841763206192E-5</v>
      </c>
    </row>
    <row r="69" spans="2:15">
      <c r="B69" s="86" t="s">
        <v>736</v>
      </c>
      <c r="C69" s="87" t="s">
        <v>737</v>
      </c>
      <c r="D69" s="88" t="s">
        <v>113</v>
      </c>
      <c r="E69" s="88" t="s">
        <v>245</v>
      </c>
      <c r="F69" s="87" t="s">
        <v>738</v>
      </c>
      <c r="G69" s="88" t="s">
        <v>148</v>
      </c>
      <c r="H69" s="88" t="s">
        <v>126</v>
      </c>
      <c r="I69" s="90">
        <v>68.053495999999996</v>
      </c>
      <c r="J69" s="98">
        <v>1985</v>
      </c>
      <c r="K69" s="90"/>
      <c r="L69" s="90">
        <v>1.35086189</v>
      </c>
      <c r="M69" s="91">
        <v>5.1509771874372387E-7</v>
      </c>
      <c r="N69" s="91">
        <f t="shared" si="1"/>
        <v>2.1578919484576764E-3</v>
      </c>
      <c r="O69" s="91">
        <f>L69/'סכום נכסי הקרן'!$C$42</f>
        <v>1.3975552802311282E-5</v>
      </c>
    </row>
    <row r="70" spans="2:15">
      <c r="B70" s="86" t="s">
        <v>739</v>
      </c>
      <c r="C70" s="87" t="s">
        <v>740</v>
      </c>
      <c r="D70" s="88" t="s">
        <v>113</v>
      </c>
      <c r="E70" s="88" t="s">
        <v>245</v>
      </c>
      <c r="F70" s="87" t="s">
        <v>741</v>
      </c>
      <c r="G70" s="88" t="s">
        <v>735</v>
      </c>
      <c r="H70" s="88" t="s">
        <v>126</v>
      </c>
      <c r="I70" s="90">
        <v>37.701019000000002</v>
      </c>
      <c r="J70" s="98">
        <v>14920</v>
      </c>
      <c r="K70" s="90">
        <v>4.7126274000000003E-2</v>
      </c>
      <c r="L70" s="90">
        <v>5.6721182900000002</v>
      </c>
      <c r="M70" s="91">
        <v>1.6439868315417341E-6</v>
      </c>
      <c r="N70" s="91">
        <f t="shared" si="1"/>
        <v>9.0607474230326567E-3</v>
      </c>
      <c r="O70" s="91">
        <f>L70/'סכום נכסי הקרן'!$C$42</f>
        <v>5.868178623563848E-5</v>
      </c>
    </row>
    <row r="71" spans="2:15">
      <c r="B71" s="86" t="s">
        <v>742</v>
      </c>
      <c r="C71" s="87" t="s">
        <v>743</v>
      </c>
      <c r="D71" s="88" t="s">
        <v>113</v>
      </c>
      <c r="E71" s="88" t="s">
        <v>245</v>
      </c>
      <c r="F71" s="87" t="s">
        <v>744</v>
      </c>
      <c r="G71" s="88" t="s">
        <v>346</v>
      </c>
      <c r="H71" s="88" t="s">
        <v>126</v>
      </c>
      <c r="I71" s="90">
        <v>13.535149999999998</v>
      </c>
      <c r="J71" s="98">
        <v>16530</v>
      </c>
      <c r="K71" s="90"/>
      <c r="L71" s="90">
        <v>2.2373602749999999</v>
      </c>
      <c r="M71" s="91">
        <v>9.3424080575046959E-7</v>
      </c>
      <c r="N71" s="91">
        <f t="shared" si="1"/>
        <v>3.5740009833437171E-3</v>
      </c>
      <c r="O71" s="91">
        <f>L71/'סכום נכסי הקרן'!$C$42</f>
        <v>2.3146960390640815E-5</v>
      </c>
    </row>
    <row r="72" spans="2:15">
      <c r="B72" s="86" t="s">
        <v>745</v>
      </c>
      <c r="C72" s="87" t="s">
        <v>746</v>
      </c>
      <c r="D72" s="88" t="s">
        <v>113</v>
      </c>
      <c r="E72" s="88" t="s">
        <v>245</v>
      </c>
      <c r="F72" s="87" t="s">
        <v>747</v>
      </c>
      <c r="G72" s="88" t="s">
        <v>123</v>
      </c>
      <c r="H72" s="88" t="s">
        <v>126</v>
      </c>
      <c r="I72" s="90">
        <v>97.958138000000005</v>
      </c>
      <c r="J72" s="98">
        <v>1500</v>
      </c>
      <c r="K72" s="90"/>
      <c r="L72" s="90">
        <v>1.4693720670000001</v>
      </c>
      <c r="M72" s="91">
        <v>4.8919620409689539E-7</v>
      </c>
      <c r="N72" s="91">
        <f t="shared" si="1"/>
        <v>2.3472023129380852E-3</v>
      </c>
      <c r="O72" s="91">
        <f>L72/'סכום נכסי הקרן'!$C$42</f>
        <v>1.5201618359816023E-5</v>
      </c>
    </row>
    <row r="73" spans="2:15">
      <c r="B73" s="86" t="s">
        <v>748</v>
      </c>
      <c r="C73" s="87" t="s">
        <v>749</v>
      </c>
      <c r="D73" s="88" t="s">
        <v>113</v>
      </c>
      <c r="E73" s="88" t="s">
        <v>245</v>
      </c>
      <c r="F73" s="87" t="s">
        <v>750</v>
      </c>
      <c r="G73" s="88" t="s">
        <v>432</v>
      </c>
      <c r="H73" s="88" t="s">
        <v>126</v>
      </c>
      <c r="I73" s="90">
        <v>248.42539799999997</v>
      </c>
      <c r="J73" s="98">
        <v>653</v>
      </c>
      <c r="K73" s="90">
        <v>2.0525403000000001E-2</v>
      </c>
      <c r="L73" s="90">
        <v>1.6427432500000003</v>
      </c>
      <c r="M73" s="91">
        <v>8.2101240712755074E-7</v>
      </c>
      <c r="N73" s="91">
        <f t="shared" si="1"/>
        <v>2.6241486704152977E-3</v>
      </c>
      <c r="O73" s="91">
        <f>L73/'סכום נכסי הקרן'!$C$42</f>
        <v>1.6995257028840637E-5</v>
      </c>
    </row>
    <row r="74" spans="2:15">
      <c r="B74" s="86" t="s">
        <v>751</v>
      </c>
      <c r="C74" s="87" t="s">
        <v>752</v>
      </c>
      <c r="D74" s="88" t="s">
        <v>113</v>
      </c>
      <c r="E74" s="88" t="s">
        <v>245</v>
      </c>
      <c r="F74" s="87" t="s">
        <v>490</v>
      </c>
      <c r="G74" s="88" t="s">
        <v>120</v>
      </c>
      <c r="H74" s="88" t="s">
        <v>126</v>
      </c>
      <c r="I74" s="90">
        <v>6698.5370240000011</v>
      </c>
      <c r="J74" s="98">
        <v>126</v>
      </c>
      <c r="K74" s="90"/>
      <c r="L74" s="90">
        <v>8.4401566509999988</v>
      </c>
      <c r="M74" s="91">
        <v>2.5858514343261864E-6</v>
      </c>
      <c r="N74" s="91">
        <f t="shared" si="1"/>
        <v>1.3482463467019862E-2</v>
      </c>
      <c r="O74" s="91">
        <f>L74/'סכום נכסי הקרן'!$C$42</f>
        <v>8.7318959701964226E-5</v>
      </c>
    </row>
    <row r="75" spans="2:15">
      <c r="B75" s="86" t="s">
        <v>753</v>
      </c>
      <c r="C75" s="87" t="s">
        <v>754</v>
      </c>
      <c r="D75" s="88" t="s">
        <v>113</v>
      </c>
      <c r="E75" s="88" t="s">
        <v>245</v>
      </c>
      <c r="F75" s="87" t="s">
        <v>306</v>
      </c>
      <c r="G75" s="88" t="s">
        <v>263</v>
      </c>
      <c r="H75" s="88" t="s">
        <v>126</v>
      </c>
      <c r="I75" s="90">
        <v>3.6113050000000002</v>
      </c>
      <c r="J75" s="98">
        <v>59120</v>
      </c>
      <c r="K75" s="90"/>
      <c r="L75" s="90">
        <v>2.13500354</v>
      </c>
      <c r="M75" s="91">
        <v>6.682780349584818E-7</v>
      </c>
      <c r="N75" s="91">
        <f t="shared" si="1"/>
        <v>3.4104944280385586E-3</v>
      </c>
      <c r="O75" s="91">
        <f>L75/'סכום נכסי הקרן'!$C$42</f>
        <v>2.2088012791886154E-5</v>
      </c>
    </row>
    <row r="76" spans="2:15">
      <c r="B76" s="86" t="s">
        <v>755</v>
      </c>
      <c r="C76" s="87" t="s">
        <v>756</v>
      </c>
      <c r="D76" s="88" t="s">
        <v>113</v>
      </c>
      <c r="E76" s="88" t="s">
        <v>245</v>
      </c>
      <c r="F76" s="87" t="s">
        <v>757</v>
      </c>
      <c r="G76" s="88" t="s">
        <v>374</v>
      </c>
      <c r="H76" s="88" t="s">
        <v>126</v>
      </c>
      <c r="I76" s="90">
        <v>44.185135000000002</v>
      </c>
      <c r="J76" s="98">
        <v>4874</v>
      </c>
      <c r="K76" s="90"/>
      <c r="L76" s="90">
        <v>2.1535834829999998</v>
      </c>
      <c r="M76" s="91">
        <v>5.5908680430995462E-7</v>
      </c>
      <c r="N76" s="91">
        <f t="shared" si="1"/>
        <v>3.4401743751147932E-3</v>
      </c>
      <c r="O76" s="91">
        <f>L76/'סכום נכסי הקרן'!$C$42</f>
        <v>2.2280234495957198E-5</v>
      </c>
    </row>
    <row r="77" spans="2:15">
      <c r="B77" s="86" t="s">
        <v>758</v>
      </c>
      <c r="C77" s="87" t="s">
        <v>759</v>
      </c>
      <c r="D77" s="88" t="s">
        <v>113</v>
      </c>
      <c r="E77" s="88" t="s">
        <v>245</v>
      </c>
      <c r="F77" s="87" t="s">
        <v>382</v>
      </c>
      <c r="G77" s="88" t="s">
        <v>263</v>
      </c>
      <c r="H77" s="88" t="s">
        <v>126</v>
      </c>
      <c r="I77" s="90">
        <v>35.30395</v>
      </c>
      <c r="J77" s="98">
        <v>7670</v>
      </c>
      <c r="K77" s="90"/>
      <c r="L77" s="90">
        <v>2.7078129930000001</v>
      </c>
      <c r="M77" s="91">
        <v>9.6801748400427263E-7</v>
      </c>
      <c r="N77" s="91">
        <f t="shared" si="1"/>
        <v>4.3255109191982482E-3</v>
      </c>
      <c r="O77" s="91">
        <f>L77/'סכום נכסי הקרן'!$C$42</f>
        <v>2.8014102509366114E-5</v>
      </c>
    </row>
    <row r="78" spans="2:15">
      <c r="B78" s="86" t="s">
        <v>760</v>
      </c>
      <c r="C78" s="87" t="s">
        <v>761</v>
      </c>
      <c r="D78" s="88" t="s">
        <v>113</v>
      </c>
      <c r="E78" s="88" t="s">
        <v>245</v>
      </c>
      <c r="F78" s="87" t="s">
        <v>762</v>
      </c>
      <c r="G78" s="88" t="s">
        <v>735</v>
      </c>
      <c r="H78" s="88" t="s">
        <v>126</v>
      </c>
      <c r="I78" s="90">
        <v>98.495197000000005</v>
      </c>
      <c r="J78" s="98">
        <v>6316</v>
      </c>
      <c r="K78" s="90">
        <v>5.8112165999999993E-2</v>
      </c>
      <c r="L78" s="90">
        <v>6.2790688140000013</v>
      </c>
      <c r="M78" s="91">
        <v>1.5505664046622154E-6</v>
      </c>
      <c r="N78" s="91">
        <f t="shared" si="1"/>
        <v>1.0030301497025941E-2</v>
      </c>
      <c r="O78" s="91">
        <f>L78/'סכום נכסי הקרן'!$C$42</f>
        <v>6.496108773888284E-5</v>
      </c>
    </row>
    <row r="79" spans="2:15">
      <c r="B79" s="86" t="s">
        <v>763</v>
      </c>
      <c r="C79" s="87" t="s">
        <v>764</v>
      </c>
      <c r="D79" s="88" t="s">
        <v>113</v>
      </c>
      <c r="E79" s="88" t="s">
        <v>245</v>
      </c>
      <c r="F79" s="87" t="s">
        <v>765</v>
      </c>
      <c r="G79" s="88" t="s">
        <v>766</v>
      </c>
      <c r="H79" s="88" t="s">
        <v>126</v>
      </c>
      <c r="I79" s="90">
        <v>122.32245</v>
      </c>
      <c r="J79" s="98">
        <v>3813</v>
      </c>
      <c r="K79" s="90"/>
      <c r="L79" s="90">
        <v>4.6641550000000001</v>
      </c>
      <c r="M79" s="91">
        <v>1.1163591555182279E-6</v>
      </c>
      <c r="N79" s="91">
        <f t="shared" si="1"/>
        <v>7.4506080861150162E-3</v>
      </c>
      <c r="O79" s="91">
        <f>L79/'סכום נכסי הקרן'!$C$42</f>
        <v>4.825374448950083E-5</v>
      </c>
    </row>
    <row r="80" spans="2:15">
      <c r="B80" s="86" t="s">
        <v>767</v>
      </c>
      <c r="C80" s="87" t="s">
        <v>768</v>
      </c>
      <c r="D80" s="88" t="s">
        <v>113</v>
      </c>
      <c r="E80" s="88" t="s">
        <v>245</v>
      </c>
      <c r="F80" s="87" t="s">
        <v>414</v>
      </c>
      <c r="G80" s="88" t="s">
        <v>415</v>
      </c>
      <c r="H80" s="88" t="s">
        <v>126</v>
      </c>
      <c r="I80" s="90">
        <v>1.08847</v>
      </c>
      <c r="J80" s="98">
        <v>45570</v>
      </c>
      <c r="K80" s="90"/>
      <c r="L80" s="90">
        <v>0.49601567000000002</v>
      </c>
      <c r="M80" s="91">
        <v>3.6811884563406121E-7</v>
      </c>
      <c r="N80" s="91">
        <f t="shared" ref="N80:N109" si="2">IFERROR(L80/$L$11,0)</f>
        <v>7.923446715946956E-4</v>
      </c>
      <c r="O80" s="91">
        <f>L80/'סכום נכסי הקרן'!$C$42</f>
        <v>5.1316076337447116E-6</v>
      </c>
    </row>
    <row r="81" spans="2:15">
      <c r="B81" s="86" t="s">
        <v>769</v>
      </c>
      <c r="C81" s="87" t="s">
        <v>770</v>
      </c>
      <c r="D81" s="88" t="s">
        <v>113</v>
      </c>
      <c r="E81" s="88" t="s">
        <v>245</v>
      </c>
      <c r="F81" s="87" t="s">
        <v>771</v>
      </c>
      <c r="G81" s="88" t="s">
        <v>374</v>
      </c>
      <c r="H81" s="88" t="s">
        <v>126</v>
      </c>
      <c r="I81" s="90">
        <v>41.863002000000009</v>
      </c>
      <c r="J81" s="98">
        <v>7300</v>
      </c>
      <c r="K81" s="90"/>
      <c r="L81" s="90">
        <v>3.0559991169999998</v>
      </c>
      <c r="M81" s="91">
        <v>6.7648619548402714E-7</v>
      </c>
      <c r="N81" s="91">
        <f t="shared" si="2"/>
        <v>4.8817099200778166E-3</v>
      </c>
      <c r="O81" s="91">
        <f>L81/'סכום נכסי הקרן'!$C$42</f>
        <v>3.1616316471441911E-5</v>
      </c>
    </row>
    <row r="82" spans="2:15">
      <c r="B82" s="86" t="s">
        <v>772</v>
      </c>
      <c r="C82" s="87" t="s">
        <v>773</v>
      </c>
      <c r="D82" s="88" t="s">
        <v>113</v>
      </c>
      <c r="E82" s="88" t="s">
        <v>245</v>
      </c>
      <c r="F82" s="87" t="s">
        <v>462</v>
      </c>
      <c r="G82" s="88" t="s">
        <v>263</v>
      </c>
      <c r="H82" s="88" t="s">
        <v>126</v>
      </c>
      <c r="I82" s="90">
        <v>1320.27052</v>
      </c>
      <c r="J82" s="98">
        <v>160</v>
      </c>
      <c r="K82" s="90">
        <v>3.8269361000000002E-2</v>
      </c>
      <c r="L82" s="90">
        <v>2.1507021929999999</v>
      </c>
      <c r="M82" s="91">
        <v>1.9134800620809809E-6</v>
      </c>
      <c r="N82" s="91">
        <f t="shared" si="2"/>
        <v>3.4355717487928889E-3</v>
      </c>
      <c r="O82" s="91">
        <f>L82/'סכום נכסי הקרן'!$C$42</f>
        <v>2.2250425659960078E-5</v>
      </c>
    </row>
    <row r="83" spans="2:15">
      <c r="B83" s="86" t="s">
        <v>774</v>
      </c>
      <c r="C83" s="87" t="s">
        <v>775</v>
      </c>
      <c r="D83" s="88" t="s">
        <v>113</v>
      </c>
      <c r="E83" s="88" t="s">
        <v>245</v>
      </c>
      <c r="F83" s="87" t="s">
        <v>467</v>
      </c>
      <c r="G83" s="88" t="s">
        <v>271</v>
      </c>
      <c r="H83" s="88" t="s">
        <v>126</v>
      </c>
      <c r="I83" s="90">
        <v>307.48056500000001</v>
      </c>
      <c r="J83" s="98">
        <v>416.9</v>
      </c>
      <c r="K83" s="90"/>
      <c r="L83" s="90">
        <v>1.2818864759999999</v>
      </c>
      <c r="M83" s="91">
        <v>5.3755734576244009E-7</v>
      </c>
      <c r="N83" s="91">
        <f t="shared" si="2"/>
        <v>2.0477093371826368E-3</v>
      </c>
      <c r="O83" s="91">
        <f>L83/'סכום נכסי הקרן'!$C$42</f>
        <v>1.3261956876958556E-5</v>
      </c>
    </row>
    <row r="84" spans="2:15">
      <c r="B84" s="86" t="s">
        <v>776</v>
      </c>
      <c r="C84" s="87" t="s">
        <v>777</v>
      </c>
      <c r="D84" s="88" t="s">
        <v>113</v>
      </c>
      <c r="E84" s="88" t="s">
        <v>245</v>
      </c>
      <c r="F84" s="87" t="s">
        <v>778</v>
      </c>
      <c r="G84" s="88" t="s">
        <v>120</v>
      </c>
      <c r="H84" s="88" t="s">
        <v>126</v>
      </c>
      <c r="I84" s="90">
        <v>22.124658</v>
      </c>
      <c r="J84" s="98">
        <v>1796</v>
      </c>
      <c r="K84" s="90"/>
      <c r="L84" s="90">
        <v>0.39735885399999998</v>
      </c>
      <c r="M84" s="91">
        <v>2.3614035857685927E-7</v>
      </c>
      <c r="N84" s="91">
        <f t="shared" si="2"/>
        <v>6.3474843582638136E-4</v>
      </c>
      <c r="O84" s="91">
        <f>L84/'סכום נכסי הקרן'!$C$42</f>
        <v>4.1109381252460233E-6</v>
      </c>
    </row>
    <row r="85" spans="2:15">
      <c r="B85" s="86" t="s">
        <v>779</v>
      </c>
      <c r="C85" s="87" t="s">
        <v>780</v>
      </c>
      <c r="D85" s="88" t="s">
        <v>113</v>
      </c>
      <c r="E85" s="88" t="s">
        <v>245</v>
      </c>
      <c r="F85" s="87" t="s">
        <v>781</v>
      </c>
      <c r="G85" s="88" t="s">
        <v>150</v>
      </c>
      <c r="H85" s="88" t="s">
        <v>126</v>
      </c>
      <c r="I85" s="90">
        <v>14.662343999999997</v>
      </c>
      <c r="J85" s="98">
        <v>6095</v>
      </c>
      <c r="K85" s="90"/>
      <c r="L85" s="90">
        <v>0.89366987699999989</v>
      </c>
      <c r="M85" s="91">
        <v>4.4490660942995388E-7</v>
      </c>
      <c r="N85" s="91">
        <f t="shared" si="2"/>
        <v>1.427564909805444E-3</v>
      </c>
      <c r="O85" s="91">
        <f>L85/'סכום נכסי הקרן'!$C$42</f>
        <v>9.2456013796114469E-6</v>
      </c>
    </row>
    <row r="86" spans="2:15">
      <c r="B86" s="86" t="s">
        <v>782</v>
      </c>
      <c r="C86" s="87" t="s">
        <v>783</v>
      </c>
      <c r="D86" s="88" t="s">
        <v>113</v>
      </c>
      <c r="E86" s="88" t="s">
        <v>245</v>
      </c>
      <c r="F86" s="87" t="s">
        <v>784</v>
      </c>
      <c r="G86" s="88" t="s">
        <v>122</v>
      </c>
      <c r="H86" s="88" t="s">
        <v>126</v>
      </c>
      <c r="I86" s="90">
        <v>1050.6675560000001</v>
      </c>
      <c r="J86" s="98">
        <v>181</v>
      </c>
      <c r="K86" s="90">
        <v>3.4905276999999998E-2</v>
      </c>
      <c r="L86" s="90">
        <v>1.936613554</v>
      </c>
      <c r="M86" s="91">
        <v>2.065384045912505E-6</v>
      </c>
      <c r="N86" s="91">
        <f t="shared" si="2"/>
        <v>3.0935825685707999E-3</v>
      </c>
      <c r="O86" s="91">
        <f>L86/'סכום נכסי הקרן'!$C$42</f>
        <v>2.00355381863639E-5</v>
      </c>
    </row>
    <row r="87" spans="2:15">
      <c r="B87" s="86" t="s">
        <v>785</v>
      </c>
      <c r="C87" s="87" t="s">
        <v>786</v>
      </c>
      <c r="D87" s="88" t="s">
        <v>113</v>
      </c>
      <c r="E87" s="88" t="s">
        <v>245</v>
      </c>
      <c r="F87" s="87" t="s">
        <v>469</v>
      </c>
      <c r="G87" s="88" t="s">
        <v>470</v>
      </c>
      <c r="H87" s="88" t="s">
        <v>126</v>
      </c>
      <c r="I87" s="90">
        <v>34.034354999999998</v>
      </c>
      <c r="J87" s="98">
        <v>8390</v>
      </c>
      <c r="K87" s="90"/>
      <c r="L87" s="90">
        <v>2.8554824110000001</v>
      </c>
      <c r="M87" s="91">
        <v>1.0114865561869214E-6</v>
      </c>
      <c r="N87" s="91">
        <f t="shared" si="2"/>
        <v>4.5614007984631309E-3</v>
      </c>
      <c r="O87" s="91">
        <f>L87/'סכום נכסי הקרן'!$C$42</f>
        <v>2.9541839551785437E-5</v>
      </c>
    </row>
    <row r="88" spans="2:15">
      <c r="B88" s="86" t="s">
        <v>787</v>
      </c>
      <c r="C88" s="87" t="s">
        <v>788</v>
      </c>
      <c r="D88" s="88" t="s">
        <v>113</v>
      </c>
      <c r="E88" s="88" t="s">
        <v>245</v>
      </c>
      <c r="F88" s="87" t="s">
        <v>789</v>
      </c>
      <c r="G88" s="88" t="s">
        <v>120</v>
      </c>
      <c r="H88" s="88" t="s">
        <v>126</v>
      </c>
      <c r="I88" s="90">
        <v>106.426616</v>
      </c>
      <c r="J88" s="98">
        <v>1519</v>
      </c>
      <c r="K88" s="90"/>
      <c r="L88" s="90">
        <v>1.616620291</v>
      </c>
      <c r="M88" s="91">
        <v>1.1301908236503884E-6</v>
      </c>
      <c r="N88" s="91">
        <f t="shared" si="2"/>
        <v>2.5824193690608933E-3</v>
      </c>
      <c r="O88" s="91">
        <f>L88/'סכום נכסי הקרן'!$C$42</f>
        <v>1.6724997873882081E-5</v>
      </c>
    </row>
    <row r="89" spans="2:15">
      <c r="B89" s="86" t="s">
        <v>790</v>
      </c>
      <c r="C89" s="87" t="s">
        <v>791</v>
      </c>
      <c r="D89" s="88" t="s">
        <v>113</v>
      </c>
      <c r="E89" s="88" t="s">
        <v>245</v>
      </c>
      <c r="F89" s="87" t="s">
        <v>439</v>
      </c>
      <c r="G89" s="88" t="s">
        <v>149</v>
      </c>
      <c r="H89" s="88" t="s">
        <v>126</v>
      </c>
      <c r="I89" s="90">
        <v>217.42353600000001</v>
      </c>
      <c r="J89" s="98">
        <v>1290</v>
      </c>
      <c r="K89" s="90"/>
      <c r="L89" s="90">
        <v>2.8047636160000002</v>
      </c>
      <c r="M89" s="91">
        <v>1.3184662420431914E-6</v>
      </c>
      <c r="N89" s="91">
        <f t="shared" si="2"/>
        <v>4.4803816504834833E-3</v>
      </c>
      <c r="O89" s="91">
        <f>L89/'סכום נכסי הקרן'!$C$42</f>
        <v>2.90171203315311E-5</v>
      </c>
    </row>
    <row r="90" spans="2:15">
      <c r="B90" s="86" t="s">
        <v>792</v>
      </c>
      <c r="C90" s="87" t="s">
        <v>793</v>
      </c>
      <c r="D90" s="88" t="s">
        <v>113</v>
      </c>
      <c r="E90" s="88" t="s">
        <v>245</v>
      </c>
      <c r="F90" s="87" t="s">
        <v>794</v>
      </c>
      <c r="G90" s="88" t="s">
        <v>121</v>
      </c>
      <c r="H90" s="88" t="s">
        <v>126</v>
      </c>
      <c r="I90" s="90">
        <v>14.598046999999999</v>
      </c>
      <c r="J90" s="98">
        <v>11960</v>
      </c>
      <c r="K90" s="90"/>
      <c r="L90" s="90">
        <v>1.745926383</v>
      </c>
      <c r="M90" s="91">
        <v>1.1922401407946297E-6</v>
      </c>
      <c r="N90" s="91">
        <f t="shared" si="2"/>
        <v>2.7889753292807255E-3</v>
      </c>
      <c r="O90" s="91">
        <f>L90/'סכום נכסי הקרן'!$C$42</f>
        <v>1.8062754257257825E-5</v>
      </c>
    </row>
    <row r="91" spans="2:15">
      <c r="B91" s="86" t="s">
        <v>795</v>
      </c>
      <c r="C91" s="87" t="s">
        <v>796</v>
      </c>
      <c r="D91" s="88" t="s">
        <v>113</v>
      </c>
      <c r="E91" s="88" t="s">
        <v>245</v>
      </c>
      <c r="F91" s="87" t="s">
        <v>797</v>
      </c>
      <c r="G91" s="88" t="s">
        <v>405</v>
      </c>
      <c r="H91" s="88" t="s">
        <v>126</v>
      </c>
      <c r="I91" s="90">
        <v>5.9839400000000005</v>
      </c>
      <c r="J91" s="98">
        <v>40150</v>
      </c>
      <c r="K91" s="90"/>
      <c r="L91" s="90">
        <v>2.4025521030000001</v>
      </c>
      <c r="M91" s="91">
        <v>8.7981495471054191E-7</v>
      </c>
      <c r="N91" s="91">
        <f t="shared" si="2"/>
        <v>3.8378814867697231E-3</v>
      </c>
      <c r="O91" s="91">
        <f>L91/'סכום נכסי הקרן'!$C$42</f>
        <v>2.4855978264203244E-5</v>
      </c>
    </row>
    <row r="92" spans="2:15">
      <c r="B92" s="86" t="s">
        <v>798</v>
      </c>
      <c r="C92" s="87" t="s">
        <v>799</v>
      </c>
      <c r="D92" s="88" t="s">
        <v>113</v>
      </c>
      <c r="E92" s="88" t="s">
        <v>245</v>
      </c>
      <c r="F92" s="87" t="s">
        <v>800</v>
      </c>
      <c r="G92" s="88" t="s">
        <v>346</v>
      </c>
      <c r="H92" s="88" t="s">
        <v>126</v>
      </c>
      <c r="I92" s="90">
        <v>7.4116650000000002</v>
      </c>
      <c r="J92" s="98">
        <v>30550</v>
      </c>
      <c r="K92" s="90"/>
      <c r="L92" s="90">
        <v>2.2642636450000002</v>
      </c>
      <c r="M92" s="91">
        <v>5.3808350704589476E-7</v>
      </c>
      <c r="N92" s="91">
        <f t="shared" si="2"/>
        <v>3.6169769277678938E-3</v>
      </c>
      <c r="O92" s="91">
        <f>L92/'סכום נכסי הקרן'!$C$42</f>
        <v>2.3425293409566327E-5</v>
      </c>
    </row>
    <row r="93" spans="2:15">
      <c r="B93" s="86" t="s">
        <v>801</v>
      </c>
      <c r="C93" s="87" t="s">
        <v>802</v>
      </c>
      <c r="D93" s="88" t="s">
        <v>113</v>
      </c>
      <c r="E93" s="88" t="s">
        <v>245</v>
      </c>
      <c r="F93" s="87" t="s">
        <v>420</v>
      </c>
      <c r="G93" s="88" t="s">
        <v>271</v>
      </c>
      <c r="H93" s="88" t="s">
        <v>126</v>
      </c>
      <c r="I93" s="90">
        <v>13.701473</v>
      </c>
      <c r="J93" s="98">
        <v>35160</v>
      </c>
      <c r="K93" s="90"/>
      <c r="L93" s="90">
        <v>4.8174379909999994</v>
      </c>
      <c r="M93" s="91">
        <v>1.2886747076339655E-6</v>
      </c>
      <c r="N93" s="91">
        <f t="shared" si="2"/>
        <v>7.6954651914660369E-3</v>
      </c>
      <c r="O93" s="91">
        <f>L93/'סכום נכסי הקרן'!$C$42</f>
        <v>4.9839557628708347E-5</v>
      </c>
    </row>
    <row r="94" spans="2:15">
      <c r="B94" s="86" t="s">
        <v>803</v>
      </c>
      <c r="C94" s="87" t="s">
        <v>804</v>
      </c>
      <c r="D94" s="88" t="s">
        <v>113</v>
      </c>
      <c r="E94" s="88" t="s">
        <v>245</v>
      </c>
      <c r="F94" s="87" t="s">
        <v>805</v>
      </c>
      <c r="G94" s="88" t="s">
        <v>250</v>
      </c>
      <c r="H94" s="88" t="s">
        <v>126</v>
      </c>
      <c r="I94" s="90">
        <v>1.5710519999999999</v>
      </c>
      <c r="J94" s="98">
        <v>13450</v>
      </c>
      <c r="K94" s="90"/>
      <c r="L94" s="90">
        <v>0.21130649399999998</v>
      </c>
      <c r="M94" s="91">
        <v>4.4314104675984632E-8</v>
      </c>
      <c r="N94" s="91">
        <f t="shared" si="2"/>
        <v>3.3754492997016907E-4</v>
      </c>
      <c r="O94" s="91">
        <f>L94/'סכום נכסי הקרן'!$C$42</f>
        <v>2.186104357691423E-6</v>
      </c>
    </row>
    <row r="95" spans="2:15">
      <c r="B95" s="86" t="s">
        <v>806</v>
      </c>
      <c r="C95" s="87" t="s">
        <v>807</v>
      </c>
      <c r="D95" s="88" t="s">
        <v>113</v>
      </c>
      <c r="E95" s="88" t="s">
        <v>245</v>
      </c>
      <c r="F95" s="87" t="s">
        <v>808</v>
      </c>
      <c r="G95" s="88" t="s">
        <v>351</v>
      </c>
      <c r="H95" s="88" t="s">
        <v>126</v>
      </c>
      <c r="I95" s="90">
        <v>8.6964419999999993</v>
      </c>
      <c r="J95" s="98">
        <v>14360</v>
      </c>
      <c r="K95" s="90"/>
      <c r="L95" s="90">
        <v>1.2488090540000001</v>
      </c>
      <c r="M95" s="91">
        <v>9.1081723782736715E-7</v>
      </c>
      <c r="N95" s="91">
        <f t="shared" si="2"/>
        <v>1.9948708470764894E-3</v>
      </c>
      <c r="O95" s="91">
        <f>L95/'סכום נכסי הקרן'!$C$42</f>
        <v>1.2919749238155947E-5</v>
      </c>
    </row>
    <row r="96" spans="2:15">
      <c r="B96" s="86" t="s">
        <v>809</v>
      </c>
      <c r="C96" s="87" t="s">
        <v>810</v>
      </c>
      <c r="D96" s="88" t="s">
        <v>113</v>
      </c>
      <c r="E96" s="88" t="s">
        <v>245</v>
      </c>
      <c r="F96" s="87" t="s">
        <v>537</v>
      </c>
      <c r="G96" s="88" t="s">
        <v>149</v>
      </c>
      <c r="H96" s="88" t="s">
        <v>126</v>
      </c>
      <c r="I96" s="90">
        <v>245.243067</v>
      </c>
      <c r="J96" s="98">
        <v>1666</v>
      </c>
      <c r="K96" s="90"/>
      <c r="L96" s="90">
        <v>4.0857495039999998</v>
      </c>
      <c r="M96" s="91">
        <v>1.307865195683363E-6</v>
      </c>
      <c r="N96" s="91">
        <f t="shared" si="2"/>
        <v>6.5266523716177556E-3</v>
      </c>
      <c r="O96" s="91">
        <f>L96/'סכום נכסי הקרן'!$C$42</f>
        <v>4.2269760034587347E-5</v>
      </c>
    </row>
    <row r="97" spans="2:15">
      <c r="B97" s="86" t="s">
        <v>811</v>
      </c>
      <c r="C97" s="87" t="s">
        <v>812</v>
      </c>
      <c r="D97" s="88" t="s">
        <v>113</v>
      </c>
      <c r="E97" s="88" t="s">
        <v>245</v>
      </c>
      <c r="F97" s="87" t="s">
        <v>813</v>
      </c>
      <c r="G97" s="88" t="s">
        <v>150</v>
      </c>
      <c r="H97" s="88" t="s">
        <v>126</v>
      </c>
      <c r="I97" s="90">
        <v>0.41299999999999998</v>
      </c>
      <c r="J97" s="98">
        <v>13850</v>
      </c>
      <c r="K97" s="90"/>
      <c r="L97" s="90">
        <v>5.7200500000000008E-2</v>
      </c>
      <c r="M97" s="91">
        <v>8.944787723835461E-9</v>
      </c>
      <c r="N97" s="91">
        <f t="shared" si="2"/>
        <v>9.137314429512356E-5</v>
      </c>
      <c r="O97" s="91">
        <f>L97/'סכום נכסי הקרן'!$C$42</f>
        <v>5.9177671232446021E-7</v>
      </c>
    </row>
    <row r="98" spans="2:15">
      <c r="B98" s="86" t="s">
        <v>814</v>
      </c>
      <c r="C98" s="87" t="s">
        <v>815</v>
      </c>
      <c r="D98" s="88" t="s">
        <v>113</v>
      </c>
      <c r="E98" s="88" t="s">
        <v>245</v>
      </c>
      <c r="F98" s="87" t="s">
        <v>454</v>
      </c>
      <c r="G98" s="88" t="s">
        <v>455</v>
      </c>
      <c r="H98" s="88" t="s">
        <v>126</v>
      </c>
      <c r="I98" s="90">
        <v>26.899846000000004</v>
      </c>
      <c r="J98" s="98">
        <v>33500</v>
      </c>
      <c r="K98" s="90"/>
      <c r="L98" s="90">
        <v>9.0114485440000003</v>
      </c>
      <c r="M98" s="91">
        <v>1.6592868689638855E-6</v>
      </c>
      <c r="N98" s="91">
        <f t="shared" si="2"/>
        <v>1.4395055779564741E-2</v>
      </c>
      <c r="O98" s="91">
        <f>L98/'סכום נכסי הקרן'!$C$42</f>
        <v>9.3229349265292494E-5</v>
      </c>
    </row>
    <row r="99" spans="2:15">
      <c r="B99" s="86" t="s">
        <v>816</v>
      </c>
      <c r="C99" s="87" t="s">
        <v>817</v>
      </c>
      <c r="D99" s="88" t="s">
        <v>113</v>
      </c>
      <c r="E99" s="88" t="s">
        <v>245</v>
      </c>
      <c r="F99" s="87" t="s">
        <v>818</v>
      </c>
      <c r="G99" s="88" t="s">
        <v>647</v>
      </c>
      <c r="H99" s="88" t="s">
        <v>126</v>
      </c>
      <c r="I99" s="90">
        <v>19.024366000000001</v>
      </c>
      <c r="J99" s="98">
        <v>9869</v>
      </c>
      <c r="K99" s="90"/>
      <c r="L99" s="90">
        <v>1.8775146729999999</v>
      </c>
      <c r="M99" s="91">
        <v>4.2979821538219215E-7</v>
      </c>
      <c r="N99" s="91">
        <f t="shared" si="2"/>
        <v>2.9991769151011039E-3</v>
      </c>
      <c r="O99" s="91">
        <f>L99/'סכום נכסי הקרן'!$C$42</f>
        <v>1.9424121476715652E-5</v>
      </c>
    </row>
    <row r="100" spans="2:15">
      <c r="B100" s="86" t="s">
        <v>819</v>
      </c>
      <c r="C100" s="87" t="s">
        <v>820</v>
      </c>
      <c r="D100" s="88" t="s">
        <v>113</v>
      </c>
      <c r="E100" s="88" t="s">
        <v>245</v>
      </c>
      <c r="F100" s="87" t="s">
        <v>564</v>
      </c>
      <c r="G100" s="88" t="s">
        <v>432</v>
      </c>
      <c r="H100" s="88" t="s">
        <v>126</v>
      </c>
      <c r="I100" s="90">
        <v>42.935215999999997</v>
      </c>
      <c r="J100" s="98">
        <v>2616</v>
      </c>
      <c r="K100" s="90"/>
      <c r="L100" s="90">
        <v>1.1231852419999999</v>
      </c>
      <c r="M100" s="91">
        <v>7.9276943260409863E-7</v>
      </c>
      <c r="N100" s="91">
        <f t="shared" si="2"/>
        <v>1.7941970295263022E-3</v>
      </c>
      <c r="O100" s="91">
        <f>L100/'סכום נכסי הקרן'!$C$42</f>
        <v>1.1620088458004966E-5</v>
      </c>
    </row>
    <row r="101" spans="2:15">
      <c r="B101" s="86" t="s">
        <v>821</v>
      </c>
      <c r="C101" s="87" t="s">
        <v>822</v>
      </c>
      <c r="D101" s="88" t="s">
        <v>113</v>
      </c>
      <c r="E101" s="88" t="s">
        <v>245</v>
      </c>
      <c r="F101" s="87" t="s">
        <v>338</v>
      </c>
      <c r="G101" s="88" t="s">
        <v>263</v>
      </c>
      <c r="H101" s="88" t="s">
        <v>126</v>
      </c>
      <c r="I101" s="90">
        <v>18.049389000000001</v>
      </c>
      <c r="J101" s="98">
        <v>19500</v>
      </c>
      <c r="K101" s="90"/>
      <c r="L101" s="90">
        <v>3.5196307689999999</v>
      </c>
      <c r="M101" s="91">
        <v>1.479559622246215E-6</v>
      </c>
      <c r="N101" s="91">
        <f t="shared" si="2"/>
        <v>5.6223237580334722E-3</v>
      </c>
      <c r="O101" s="91">
        <f>L101/'סכום נכסי הקרן'!$C$42</f>
        <v>3.6412890185834588E-5</v>
      </c>
    </row>
    <row r="102" spans="2:15">
      <c r="B102" s="86" t="s">
        <v>823</v>
      </c>
      <c r="C102" s="87" t="s">
        <v>824</v>
      </c>
      <c r="D102" s="88" t="s">
        <v>113</v>
      </c>
      <c r="E102" s="88" t="s">
        <v>245</v>
      </c>
      <c r="F102" s="87" t="s">
        <v>340</v>
      </c>
      <c r="G102" s="88" t="s">
        <v>263</v>
      </c>
      <c r="H102" s="88" t="s">
        <v>126</v>
      </c>
      <c r="I102" s="90">
        <v>225.54179500000001</v>
      </c>
      <c r="J102" s="98">
        <v>1570</v>
      </c>
      <c r="K102" s="90"/>
      <c r="L102" s="90">
        <v>3.5410061740000001</v>
      </c>
      <c r="M102" s="91">
        <v>1.164423630507584E-6</v>
      </c>
      <c r="N102" s="91">
        <f t="shared" si="2"/>
        <v>5.6564692281855121E-3</v>
      </c>
      <c r="O102" s="91">
        <f>L102/'סכום נכסי הקרן'!$C$42</f>
        <v>3.6634032778915136E-5</v>
      </c>
    </row>
    <row r="103" spans="2:15">
      <c r="B103" s="86" t="s">
        <v>825</v>
      </c>
      <c r="C103" s="87" t="s">
        <v>826</v>
      </c>
      <c r="D103" s="88" t="s">
        <v>113</v>
      </c>
      <c r="E103" s="88" t="s">
        <v>245</v>
      </c>
      <c r="F103" s="87" t="s">
        <v>827</v>
      </c>
      <c r="G103" s="88" t="s">
        <v>346</v>
      </c>
      <c r="H103" s="88" t="s">
        <v>126</v>
      </c>
      <c r="I103" s="90">
        <v>14.083449</v>
      </c>
      <c r="J103" s="98">
        <v>6565</v>
      </c>
      <c r="K103" s="90"/>
      <c r="L103" s="90">
        <v>0.92457840599999996</v>
      </c>
      <c r="M103" s="91">
        <v>2.9072253321135333E-7</v>
      </c>
      <c r="N103" s="91">
        <f t="shared" si="2"/>
        <v>1.4769387698288182E-3</v>
      </c>
      <c r="O103" s="91">
        <f>L103/'סכום נכסי הקרן'!$C$42</f>
        <v>9.565370396917333E-6</v>
      </c>
    </row>
    <row r="104" spans="2:15">
      <c r="B104" s="86" t="s">
        <v>828</v>
      </c>
      <c r="C104" s="87" t="s">
        <v>829</v>
      </c>
      <c r="D104" s="88" t="s">
        <v>113</v>
      </c>
      <c r="E104" s="88" t="s">
        <v>245</v>
      </c>
      <c r="F104" s="87" t="s">
        <v>830</v>
      </c>
      <c r="G104" s="88" t="s">
        <v>346</v>
      </c>
      <c r="H104" s="88" t="s">
        <v>126</v>
      </c>
      <c r="I104" s="90">
        <v>6.6314580000000003</v>
      </c>
      <c r="J104" s="98">
        <v>21280</v>
      </c>
      <c r="K104" s="90"/>
      <c r="L104" s="90">
        <v>1.4111743479999999</v>
      </c>
      <c r="M104" s="91">
        <v>4.8139218499863128E-7</v>
      </c>
      <c r="N104" s="91">
        <f t="shared" si="2"/>
        <v>2.2542361924350464E-3</v>
      </c>
      <c r="O104" s="91">
        <f>L104/'סכום נכסי הקרן'!$C$42</f>
        <v>1.4599524762476788E-5</v>
      </c>
    </row>
    <row r="105" spans="2:15">
      <c r="B105" s="86" t="s">
        <v>831</v>
      </c>
      <c r="C105" s="87" t="s">
        <v>832</v>
      </c>
      <c r="D105" s="88" t="s">
        <v>113</v>
      </c>
      <c r="E105" s="88" t="s">
        <v>245</v>
      </c>
      <c r="F105" s="87" t="s">
        <v>833</v>
      </c>
      <c r="G105" s="88" t="s">
        <v>120</v>
      </c>
      <c r="H105" s="88" t="s">
        <v>126</v>
      </c>
      <c r="I105" s="90">
        <v>537.56638499999997</v>
      </c>
      <c r="J105" s="98">
        <v>263.10000000000002</v>
      </c>
      <c r="K105" s="90"/>
      <c r="L105" s="90">
        <v>1.4143371580000001</v>
      </c>
      <c r="M105" s="91">
        <v>4.7831674201554771E-7</v>
      </c>
      <c r="N105" s="91">
        <f t="shared" si="2"/>
        <v>2.2592885240494218E-3</v>
      </c>
      <c r="O105" s="91">
        <f>L105/'סכום נכסי הקרן'!$C$42</f>
        <v>1.4632246107631238E-5</v>
      </c>
    </row>
    <row r="106" spans="2:15">
      <c r="B106" s="86" t="s">
        <v>834</v>
      </c>
      <c r="C106" s="87" t="s">
        <v>835</v>
      </c>
      <c r="D106" s="88" t="s">
        <v>113</v>
      </c>
      <c r="E106" s="88" t="s">
        <v>245</v>
      </c>
      <c r="F106" s="87" t="s">
        <v>836</v>
      </c>
      <c r="G106" s="88" t="s">
        <v>470</v>
      </c>
      <c r="H106" s="88" t="s">
        <v>126</v>
      </c>
      <c r="I106" s="90">
        <v>631.17380800000001</v>
      </c>
      <c r="J106" s="98">
        <v>255.8</v>
      </c>
      <c r="K106" s="90"/>
      <c r="L106" s="90">
        <v>1.614542602</v>
      </c>
      <c r="M106" s="91">
        <v>6.8847079883510101E-7</v>
      </c>
      <c r="N106" s="91">
        <f t="shared" si="2"/>
        <v>2.57910042994677E-3</v>
      </c>
      <c r="O106" s="91">
        <f>L106/'סכום נכסי הקרן'!$C$42</f>
        <v>1.6703502817621164E-5</v>
      </c>
    </row>
    <row r="107" spans="2:15">
      <c r="B107" s="86" t="s">
        <v>837</v>
      </c>
      <c r="C107" s="87" t="s">
        <v>838</v>
      </c>
      <c r="D107" s="88" t="s">
        <v>113</v>
      </c>
      <c r="E107" s="88" t="s">
        <v>245</v>
      </c>
      <c r="F107" s="87" t="s">
        <v>345</v>
      </c>
      <c r="G107" s="88" t="s">
        <v>346</v>
      </c>
      <c r="H107" s="88" t="s">
        <v>126</v>
      </c>
      <c r="I107" s="90">
        <v>475.32033799999999</v>
      </c>
      <c r="J107" s="98">
        <v>1741</v>
      </c>
      <c r="K107" s="90"/>
      <c r="L107" s="90">
        <v>8.275327085999999</v>
      </c>
      <c r="M107" s="91">
        <v>1.7892182339984409E-6</v>
      </c>
      <c r="N107" s="91">
        <f t="shared" si="2"/>
        <v>1.3219161649258699E-2</v>
      </c>
      <c r="O107" s="91">
        <f>L107/'סכום נכסי הקרן'!$C$42</f>
        <v>8.561368967688454E-5</v>
      </c>
    </row>
    <row r="108" spans="2:15">
      <c r="B108" s="86" t="s">
        <v>839</v>
      </c>
      <c r="C108" s="87" t="s">
        <v>840</v>
      </c>
      <c r="D108" s="88" t="s">
        <v>113</v>
      </c>
      <c r="E108" s="88" t="s">
        <v>245</v>
      </c>
      <c r="F108" s="87" t="s">
        <v>841</v>
      </c>
      <c r="G108" s="88" t="s">
        <v>121</v>
      </c>
      <c r="H108" s="88" t="s">
        <v>126</v>
      </c>
      <c r="I108" s="90">
        <v>6.5262760000000002</v>
      </c>
      <c r="J108" s="98">
        <v>32520</v>
      </c>
      <c r="K108" s="90"/>
      <c r="L108" s="90">
        <v>2.1223448119999997</v>
      </c>
      <c r="M108" s="91">
        <v>7.6010659677304952E-7</v>
      </c>
      <c r="N108" s="91">
        <f t="shared" si="2"/>
        <v>3.3902731401103631E-3</v>
      </c>
      <c r="O108" s="91">
        <f>L108/'סכום נכסי הקרן'!$C$42</f>
        <v>2.1957049942994103E-5</v>
      </c>
    </row>
    <row r="109" spans="2:15">
      <c r="B109" s="86" t="s">
        <v>842</v>
      </c>
      <c r="C109" s="87" t="s">
        <v>843</v>
      </c>
      <c r="D109" s="88" t="s">
        <v>113</v>
      </c>
      <c r="E109" s="88" t="s">
        <v>245</v>
      </c>
      <c r="F109" s="87" t="s">
        <v>844</v>
      </c>
      <c r="G109" s="88" t="s">
        <v>479</v>
      </c>
      <c r="H109" s="88" t="s">
        <v>126</v>
      </c>
      <c r="I109" s="90">
        <v>89.524225999999999</v>
      </c>
      <c r="J109" s="98">
        <v>1221</v>
      </c>
      <c r="K109" s="90"/>
      <c r="L109" s="90">
        <v>1.093090798</v>
      </c>
      <c r="M109" s="91">
        <v>8.9448395228461121E-7</v>
      </c>
      <c r="N109" s="91">
        <f t="shared" si="2"/>
        <v>1.7461236040476175E-3</v>
      </c>
      <c r="O109" s="91">
        <f>L109/'סכום נכסי הקרן'!$C$42</f>
        <v>1.1308741684295776E-5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98"/>
      <c r="K110" s="87"/>
      <c r="L110" s="87"/>
      <c r="M110" s="87"/>
      <c r="N110" s="91"/>
      <c r="O110" s="87"/>
    </row>
    <row r="111" spans="2:15">
      <c r="B111" s="85" t="s">
        <v>27</v>
      </c>
      <c r="C111" s="80"/>
      <c r="D111" s="81"/>
      <c r="E111" s="81"/>
      <c r="F111" s="80"/>
      <c r="G111" s="81"/>
      <c r="H111" s="81"/>
      <c r="I111" s="83"/>
      <c r="J111" s="100"/>
      <c r="K111" s="83">
        <v>0.10888105200000001</v>
      </c>
      <c r="L111" s="83">
        <f>SUM(L112:L181)</f>
        <v>32.107807047000001</v>
      </c>
      <c r="M111" s="84"/>
      <c r="N111" s="84">
        <f t="shared" ref="N111:N142" si="3">IFERROR(L111/$L$11,0)</f>
        <v>5.1289609117149602E-2</v>
      </c>
      <c r="O111" s="84">
        <f>L111/'סכום נכסי הקרן'!$C$42</f>
        <v>3.3217633577017322E-4</v>
      </c>
    </row>
    <row r="112" spans="2:15">
      <c r="B112" s="86" t="s">
        <v>845</v>
      </c>
      <c r="C112" s="87" t="s">
        <v>846</v>
      </c>
      <c r="D112" s="88" t="s">
        <v>113</v>
      </c>
      <c r="E112" s="88" t="s">
        <v>245</v>
      </c>
      <c r="F112" s="87" t="s">
        <v>847</v>
      </c>
      <c r="G112" s="88" t="s">
        <v>848</v>
      </c>
      <c r="H112" s="88" t="s">
        <v>126</v>
      </c>
      <c r="I112" s="90">
        <v>399.605435</v>
      </c>
      <c r="J112" s="98">
        <v>174.1</v>
      </c>
      <c r="K112" s="90"/>
      <c r="L112" s="90">
        <v>0.69571306299999991</v>
      </c>
      <c r="M112" s="91">
        <v>1.3461386761277415E-6</v>
      </c>
      <c r="N112" s="91">
        <f t="shared" si="3"/>
        <v>1.1113450073600994E-3</v>
      </c>
      <c r="O112" s="91">
        <f>L112/'סכום נכסי הקרן'!$C$42</f>
        <v>7.1976082227134371E-6</v>
      </c>
    </row>
    <row r="113" spans="2:15">
      <c r="B113" s="86" t="s">
        <v>849</v>
      </c>
      <c r="C113" s="87" t="s">
        <v>850</v>
      </c>
      <c r="D113" s="88" t="s">
        <v>113</v>
      </c>
      <c r="E113" s="88" t="s">
        <v>245</v>
      </c>
      <c r="F113" s="87" t="s">
        <v>423</v>
      </c>
      <c r="G113" s="88" t="s">
        <v>424</v>
      </c>
      <c r="H113" s="88" t="s">
        <v>126</v>
      </c>
      <c r="I113" s="90">
        <v>161.88019</v>
      </c>
      <c r="J113" s="98">
        <v>388.5</v>
      </c>
      <c r="K113" s="90">
        <v>1.4925677E-2</v>
      </c>
      <c r="L113" s="90">
        <v>0.64383021699999998</v>
      </c>
      <c r="M113" s="91">
        <v>9.8195174448029643E-7</v>
      </c>
      <c r="N113" s="91">
        <f t="shared" si="3"/>
        <v>1.028466382627804E-3</v>
      </c>
      <c r="O113" s="91">
        <f>L113/'סכום נכסי הקרן'!$C$42</f>
        <v>6.6608461309150049E-6</v>
      </c>
    </row>
    <row r="114" spans="2:15">
      <c r="B114" s="86" t="s">
        <v>851</v>
      </c>
      <c r="C114" s="87" t="s">
        <v>852</v>
      </c>
      <c r="D114" s="88" t="s">
        <v>113</v>
      </c>
      <c r="E114" s="88" t="s">
        <v>245</v>
      </c>
      <c r="F114" s="87" t="s">
        <v>853</v>
      </c>
      <c r="G114" s="88" t="s">
        <v>854</v>
      </c>
      <c r="H114" s="88" t="s">
        <v>126</v>
      </c>
      <c r="I114" s="90">
        <v>5.5168540000000004</v>
      </c>
      <c r="J114" s="98">
        <v>1964</v>
      </c>
      <c r="K114" s="90"/>
      <c r="L114" s="90">
        <v>0.10835101300000001</v>
      </c>
      <c r="M114" s="91">
        <v>1.2344727988120823E-6</v>
      </c>
      <c r="N114" s="91">
        <f t="shared" si="3"/>
        <v>1.7308192665049796E-4</v>
      </c>
      <c r="O114" s="91">
        <f>L114/'סכום נכסי הקרן'!$C$42</f>
        <v>1.120962338618803E-6</v>
      </c>
    </row>
    <row r="115" spans="2:15">
      <c r="B115" s="86" t="s">
        <v>855</v>
      </c>
      <c r="C115" s="87" t="s">
        <v>856</v>
      </c>
      <c r="D115" s="88" t="s">
        <v>113</v>
      </c>
      <c r="E115" s="88" t="s">
        <v>245</v>
      </c>
      <c r="F115" s="87" t="s">
        <v>857</v>
      </c>
      <c r="G115" s="88" t="s">
        <v>122</v>
      </c>
      <c r="H115" s="88" t="s">
        <v>126</v>
      </c>
      <c r="I115" s="90">
        <v>72.111187999999999</v>
      </c>
      <c r="J115" s="98">
        <v>455</v>
      </c>
      <c r="K115" s="90">
        <v>1.310837E-3</v>
      </c>
      <c r="L115" s="90">
        <v>0.32941674100000007</v>
      </c>
      <c r="M115" s="91">
        <v>1.3108379719527469E-6</v>
      </c>
      <c r="N115" s="91">
        <f t="shared" si="3"/>
        <v>5.2621643881823319E-4</v>
      </c>
      <c r="O115" s="91">
        <f>L115/'סכום נכסי הקרן'!$C$42</f>
        <v>3.4080323768781431E-6</v>
      </c>
    </row>
    <row r="116" spans="2:15">
      <c r="B116" s="86" t="s">
        <v>858</v>
      </c>
      <c r="C116" s="87" t="s">
        <v>859</v>
      </c>
      <c r="D116" s="88" t="s">
        <v>113</v>
      </c>
      <c r="E116" s="88" t="s">
        <v>245</v>
      </c>
      <c r="F116" s="87" t="s">
        <v>860</v>
      </c>
      <c r="G116" s="88" t="s">
        <v>122</v>
      </c>
      <c r="H116" s="88" t="s">
        <v>126</v>
      </c>
      <c r="I116" s="90">
        <v>31.709512</v>
      </c>
      <c r="J116" s="98">
        <v>2137</v>
      </c>
      <c r="K116" s="90"/>
      <c r="L116" s="90">
        <v>0.67763227700000006</v>
      </c>
      <c r="M116" s="91">
        <v>1.8765968555185786E-6</v>
      </c>
      <c r="N116" s="91">
        <f t="shared" si="3"/>
        <v>1.0824624229745219E-3</v>
      </c>
      <c r="O116" s="91">
        <f>L116/'סכום נכסי הקרן'!$C$42</f>
        <v>7.0105506253965946E-6</v>
      </c>
    </row>
    <row r="117" spans="2:15">
      <c r="B117" s="86" t="s">
        <v>861</v>
      </c>
      <c r="C117" s="87" t="s">
        <v>862</v>
      </c>
      <c r="D117" s="88" t="s">
        <v>113</v>
      </c>
      <c r="E117" s="88" t="s">
        <v>245</v>
      </c>
      <c r="F117" s="87" t="s">
        <v>863</v>
      </c>
      <c r="G117" s="88" t="s">
        <v>405</v>
      </c>
      <c r="H117" s="88" t="s">
        <v>126</v>
      </c>
      <c r="I117" s="90">
        <v>10.4076</v>
      </c>
      <c r="J117" s="98">
        <v>9584</v>
      </c>
      <c r="K117" s="90"/>
      <c r="L117" s="90">
        <v>0.99746438400000004</v>
      </c>
      <c r="M117" s="91">
        <v>2.6019E-6</v>
      </c>
      <c r="N117" s="91">
        <f t="shared" si="3"/>
        <v>1.5933681888878337E-3</v>
      </c>
      <c r="O117" s="91">
        <f>L117/'סכום נכסי הקרן'!$C$42</f>
        <v>1.0319423673294165E-5</v>
      </c>
    </row>
    <row r="118" spans="2:15">
      <c r="B118" s="86" t="s">
        <v>864</v>
      </c>
      <c r="C118" s="87" t="s">
        <v>865</v>
      </c>
      <c r="D118" s="88" t="s">
        <v>113</v>
      </c>
      <c r="E118" s="88" t="s">
        <v>245</v>
      </c>
      <c r="F118" s="87" t="s">
        <v>866</v>
      </c>
      <c r="G118" s="88" t="s">
        <v>121</v>
      </c>
      <c r="H118" s="88" t="s">
        <v>126</v>
      </c>
      <c r="I118" s="90">
        <v>39.648000000000003</v>
      </c>
      <c r="J118" s="98">
        <v>510.5</v>
      </c>
      <c r="K118" s="90"/>
      <c r="L118" s="90">
        <v>0.20240304000000001</v>
      </c>
      <c r="M118" s="91">
        <v>7.0158096017427412E-7</v>
      </c>
      <c r="N118" s="91">
        <f t="shared" si="3"/>
        <v>3.233223866870336E-4</v>
      </c>
      <c r="O118" s="91">
        <f>L118/'סכום נכסי הקרן'!$C$42</f>
        <v>2.0939922828589993E-6</v>
      </c>
    </row>
    <row r="119" spans="2:15">
      <c r="B119" s="86" t="s">
        <v>867</v>
      </c>
      <c r="C119" s="87" t="s">
        <v>868</v>
      </c>
      <c r="D119" s="88" t="s">
        <v>113</v>
      </c>
      <c r="E119" s="88" t="s">
        <v>245</v>
      </c>
      <c r="F119" s="87" t="s">
        <v>869</v>
      </c>
      <c r="G119" s="88" t="s">
        <v>121</v>
      </c>
      <c r="H119" s="88" t="s">
        <v>126</v>
      </c>
      <c r="I119" s="90">
        <v>6.3063030000000007</v>
      </c>
      <c r="J119" s="98">
        <v>8193</v>
      </c>
      <c r="K119" s="90">
        <v>1.2086218000000001E-2</v>
      </c>
      <c r="L119" s="90">
        <v>0.52876158699999998</v>
      </c>
      <c r="M119" s="91">
        <v>5.6366130570613963E-7</v>
      </c>
      <c r="N119" s="91">
        <f t="shared" si="3"/>
        <v>8.4465360943819588E-4</v>
      </c>
      <c r="O119" s="91">
        <f>L119/'סכום נכסי הקרן'!$C$42</f>
        <v>5.4703856357605965E-6</v>
      </c>
    </row>
    <row r="120" spans="2:15">
      <c r="B120" s="86" t="s">
        <v>870</v>
      </c>
      <c r="C120" s="87" t="s">
        <v>871</v>
      </c>
      <c r="D120" s="88" t="s">
        <v>113</v>
      </c>
      <c r="E120" s="88" t="s">
        <v>245</v>
      </c>
      <c r="F120" s="87" t="s">
        <v>576</v>
      </c>
      <c r="G120" s="88" t="s">
        <v>470</v>
      </c>
      <c r="H120" s="88" t="s">
        <v>126</v>
      </c>
      <c r="I120" s="90">
        <v>3.2010640000000001</v>
      </c>
      <c r="J120" s="98">
        <v>4338</v>
      </c>
      <c r="K120" s="90"/>
      <c r="L120" s="90">
        <v>0.13886215100000002</v>
      </c>
      <c r="M120" s="91">
        <v>2.4905993619182444E-7</v>
      </c>
      <c r="N120" s="91">
        <f t="shared" si="3"/>
        <v>2.2182098688742645E-4</v>
      </c>
      <c r="O120" s="91">
        <f>L120/'סכום נכסי הקרן'!$C$42</f>
        <v>1.4366200852279745E-6</v>
      </c>
    </row>
    <row r="121" spans="2:15">
      <c r="B121" s="86" t="s">
        <v>872</v>
      </c>
      <c r="C121" s="87" t="s">
        <v>873</v>
      </c>
      <c r="D121" s="88" t="s">
        <v>113</v>
      </c>
      <c r="E121" s="88" t="s">
        <v>245</v>
      </c>
      <c r="F121" s="87" t="s">
        <v>874</v>
      </c>
      <c r="G121" s="88" t="s">
        <v>875</v>
      </c>
      <c r="H121" s="88" t="s">
        <v>126</v>
      </c>
      <c r="I121" s="90">
        <v>36.130015999999998</v>
      </c>
      <c r="J121" s="98">
        <v>276.39999999999998</v>
      </c>
      <c r="K121" s="90"/>
      <c r="L121" s="90">
        <v>9.9863364999999982E-2</v>
      </c>
      <c r="M121" s="91">
        <v>1.860134427989095E-6</v>
      </c>
      <c r="N121" s="91">
        <f t="shared" si="3"/>
        <v>1.5952359961786329E-4</v>
      </c>
      <c r="O121" s="91">
        <f>L121/'סכום נכסי הקרן'!$C$42</f>
        <v>1.0331520497435782E-6</v>
      </c>
    </row>
    <row r="122" spans="2:15">
      <c r="B122" s="86" t="s">
        <v>876</v>
      </c>
      <c r="C122" s="87" t="s">
        <v>877</v>
      </c>
      <c r="D122" s="88" t="s">
        <v>113</v>
      </c>
      <c r="E122" s="88" t="s">
        <v>245</v>
      </c>
      <c r="F122" s="87" t="s">
        <v>878</v>
      </c>
      <c r="G122" s="88" t="s">
        <v>271</v>
      </c>
      <c r="H122" s="88" t="s">
        <v>126</v>
      </c>
      <c r="I122" s="90">
        <v>20.644829000000001</v>
      </c>
      <c r="J122" s="98">
        <v>3768</v>
      </c>
      <c r="K122" s="90"/>
      <c r="L122" s="90">
        <v>0.77789716599999992</v>
      </c>
      <c r="M122" s="91">
        <v>1.2878895952880255E-6</v>
      </c>
      <c r="N122" s="91">
        <f t="shared" si="3"/>
        <v>1.2426274245100246E-3</v>
      </c>
      <c r="O122" s="91">
        <f>L122/'סכום נכסי הקרן'!$C$42</f>
        <v>8.0478567044343095E-6</v>
      </c>
    </row>
    <row r="123" spans="2:15">
      <c r="B123" s="86" t="s">
        <v>879</v>
      </c>
      <c r="C123" s="87" t="s">
        <v>880</v>
      </c>
      <c r="D123" s="88" t="s">
        <v>113</v>
      </c>
      <c r="E123" s="88" t="s">
        <v>245</v>
      </c>
      <c r="F123" s="87" t="s">
        <v>881</v>
      </c>
      <c r="G123" s="88" t="s">
        <v>148</v>
      </c>
      <c r="H123" s="88" t="s">
        <v>126</v>
      </c>
      <c r="I123" s="90">
        <v>2.1101000000000001</v>
      </c>
      <c r="J123" s="98">
        <v>7258</v>
      </c>
      <c r="K123" s="90"/>
      <c r="L123" s="90">
        <v>0.15315102899999999</v>
      </c>
      <c r="M123" s="91">
        <v>1.993403940574438E-7</v>
      </c>
      <c r="N123" s="91">
        <f t="shared" si="3"/>
        <v>2.4464630679388555E-4</v>
      </c>
      <c r="O123" s="91">
        <f>L123/'סכום נכסי הקרן'!$C$42</f>
        <v>1.584447905712853E-6</v>
      </c>
    </row>
    <row r="124" spans="2:15">
      <c r="B124" s="86" t="s">
        <v>882</v>
      </c>
      <c r="C124" s="87" t="s">
        <v>883</v>
      </c>
      <c r="D124" s="88" t="s">
        <v>113</v>
      </c>
      <c r="E124" s="88" t="s">
        <v>245</v>
      </c>
      <c r="F124" s="87" t="s">
        <v>884</v>
      </c>
      <c r="G124" s="88" t="s">
        <v>854</v>
      </c>
      <c r="H124" s="88" t="s">
        <v>126</v>
      </c>
      <c r="I124" s="90">
        <v>21.685137999999998</v>
      </c>
      <c r="J124" s="98">
        <v>432.8</v>
      </c>
      <c r="K124" s="90"/>
      <c r="L124" s="90">
        <v>9.3853276999999985E-2</v>
      </c>
      <c r="M124" s="91">
        <v>4.176574709355296E-7</v>
      </c>
      <c r="N124" s="91">
        <f t="shared" si="3"/>
        <v>1.499229730839975E-4</v>
      </c>
      <c r="O124" s="91">
        <f>L124/'סכום נכסי הקרן'!$C$42</f>
        <v>9.7097374505357234E-7</v>
      </c>
    </row>
    <row r="125" spans="2:15">
      <c r="B125" s="86" t="s">
        <v>885</v>
      </c>
      <c r="C125" s="87" t="s">
        <v>886</v>
      </c>
      <c r="D125" s="88" t="s">
        <v>113</v>
      </c>
      <c r="E125" s="88" t="s">
        <v>245</v>
      </c>
      <c r="F125" s="87" t="s">
        <v>887</v>
      </c>
      <c r="G125" s="88" t="s">
        <v>405</v>
      </c>
      <c r="H125" s="88" t="s">
        <v>126</v>
      </c>
      <c r="I125" s="90">
        <v>22.732495</v>
      </c>
      <c r="J125" s="98">
        <v>2097</v>
      </c>
      <c r="K125" s="90"/>
      <c r="L125" s="90">
        <v>0.47670041300000005</v>
      </c>
      <c r="M125" s="91">
        <v>8.1205538774443203E-7</v>
      </c>
      <c r="N125" s="91">
        <f t="shared" si="3"/>
        <v>7.6149012023660624E-4</v>
      </c>
      <c r="O125" s="91">
        <f>L125/'סכום נכסי הקרן'!$C$42</f>
        <v>4.9317786237681903E-6</v>
      </c>
    </row>
    <row r="126" spans="2:15">
      <c r="B126" s="86" t="s">
        <v>888</v>
      </c>
      <c r="C126" s="87" t="s">
        <v>889</v>
      </c>
      <c r="D126" s="88" t="s">
        <v>113</v>
      </c>
      <c r="E126" s="88" t="s">
        <v>245</v>
      </c>
      <c r="F126" s="87" t="s">
        <v>890</v>
      </c>
      <c r="G126" s="88" t="s">
        <v>122</v>
      </c>
      <c r="H126" s="88" t="s">
        <v>126</v>
      </c>
      <c r="I126" s="90">
        <v>12.135526</v>
      </c>
      <c r="J126" s="98">
        <v>1946</v>
      </c>
      <c r="K126" s="90"/>
      <c r="L126" s="90">
        <v>0.23615733399999997</v>
      </c>
      <c r="M126" s="91">
        <v>1.8372114957372031E-6</v>
      </c>
      <c r="N126" s="91">
        <f t="shared" si="3"/>
        <v>3.7724212473551252E-4</v>
      </c>
      <c r="O126" s="91">
        <f>L126/'סכום נכסי הקרן'!$C$42</f>
        <v>2.4432026067224836E-6</v>
      </c>
    </row>
    <row r="127" spans="2:15">
      <c r="B127" s="86" t="s">
        <v>891</v>
      </c>
      <c r="C127" s="87" t="s">
        <v>892</v>
      </c>
      <c r="D127" s="88" t="s">
        <v>113</v>
      </c>
      <c r="E127" s="88" t="s">
        <v>245</v>
      </c>
      <c r="F127" s="87" t="s">
        <v>893</v>
      </c>
      <c r="G127" s="88" t="s">
        <v>405</v>
      </c>
      <c r="H127" s="88" t="s">
        <v>126</v>
      </c>
      <c r="I127" s="90">
        <v>5.2906630000000003</v>
      </c>
      <c r="J127" s="98">
        <v>11000</v>
      </c>
      <c r="K127" s="90"/>
      <c r="L127" s="90">
        <v>0.58197294700000002</v>
      </c>
      <c r="M127" s="91">
        <v>1.0453760847134586E-6</v>
      </c>
      <c r="N127" s="91">
        <f t="shared" si="3"/>
        <v>9.2965442718314154E-4</v>
      </c>
      <c r="O127" s="91">
        <f>L127/'סכום נכסי הקרן'!$C$42</f>
        <v>6.0208920767727082E-6</v>
      </c>
    </row>
    <row r="128" spans="2:15">
      <c r="B128" s="86" t="s">
        <v>894</v>
      </c>
      <c r="C128" s="87" t="s">
        <v>895</v>
      </c>
      <c r="D128" s="88" t="s">
        <v>113</v>
      </c>
      <c r="E128" s="88" t="s">
        <v>245</v>
      </c>
      <c r="F128" s="87" t="s">
        <v>896</v>
      </c>
      <c r="G128" s="88" t="s">
        <v>897</v>
      </c>
      <c r="H128" s="88" t="s">
        <v>126</v>
      </c>
      <c r="I128" s="90">
        <v>16.294304</v>
      </c>
      <c r="J128" s="98">
        <v>483.4</v>
      </c>
      <c r="K128" s="90"/>
      <c r="L128" s="90">
        <v>7.8766664E-2</v>
      </c>
      <c r="M128" s="91">
        <v>5.5390721319638408E-7</v>
      </c>
      <c r="N128" s="91">
        <f t="shared" si="3"/>
        <v>1.2582333642743531E-4</v>
      </c>
      <c r="O128" s="91">
        <f>L128/'סכום נכסי הקרן'!$C$42</f>
        <v>8.1489283245225849E-7</v>
      </c>
    </row>
    <row r="129" spans="2:15">
      <c r="B129" s="86" t="s">
        <v>898</v>
      </c>
      <c r="C129" s="87" t="s">
        <v>899</v>
      </c>
      <c r="D129" s="88" t="s">
        <v>113</v>
      </c>
      <c r="E129" s="88" t="s">
        <v>245</v>
      </c>
      <c r="F129" s="87" t="s">
        <v>900</v>
      </c>
      <c r="G129" s="88" t="s">
        <v>470</v>
      </c>
      <c r="H129" s="88" t="s">
        <v>126</v>
      </c>
      <c r="I129" s="90">
        <v>33.04</v>
      </c>
      <c r="J129" s="98">
        <v>1211</v>
      </c>
      <c r="K129" s="90"/>
      <c r="L129" s="90">
        <v>0.40011440000000004</v>
      </c>
      <c r="M129" s="91">
        <v>7.2493818058947304E-7</v>
      </c>
      <c r="N129" s="91">
        <f t="shared" si="3"/>
        <v>6.3915019634018554E-4</v>
      </c>
      <c r="O129" s="91">
        <f>L129/'סכום נכסי הקרן'!$C$42</f>
        <v>4.1394460570392568E-6</v>
      </c>
    </row>
    <row r="130" spans="2:15">
      <c r="B130" s="86" t="s">
        <v>901</v>
      </c>
      <c r="C130" s="87" t="s">
        <v>902</v>
      </c>
      <c r="D130" s="88" t="s">
        <v>113</v>
      </c>
      <c r="E130" s="88" t="s">
        <v>245</v>
      </c>
      <c r="F130" s="87" t="s">
        <v>903</v>
      </c>
      <c r="G130" s="88" t="s">
        <v>766</v>
      </c>
      <c r="H130" s="88" t="s">
        <v>126</v>
      </c>
      <c r="I130" s="90">
        <v>33.478060999999997</v>
      </c>
      <c r="J130" s="98">
        <v>108.9</v>
      </c>
      <c r="K130" s="90"/>
      <c r="L130" s="90">
        <v>3.6457608000000002E-2</v>
      </c>
      <c r="M130" s="91">
        <v>3.4054664360553582E-7</v>
      </c>
      <c r="N130" s="91">
        <f t="shared" si="3"/>
        <v>5.8238062192446756E-5</v>
      </c>
      <c r="O130" s="91">
        <f>L130/'סכום נכסי הקרן'!$C$42</f>
        <v>3.7717788133764457E-7</v>
      </c>
    </row>
    <row r="131" spans="2:15">
      <c r="B131" s="86" t="s">
        <v>904</v>
      </c>
      <c r="C131" s="87" t="s">
        <v>905</v>
      </c>
      <c r="D131" s="88" t="s">
        <v>113</v>
      </c>
      <c r="E131" s="88" t="s">
        <v>245</v>
      </c>
      <c r="F131" s="87" t="s">
        <v>906</v>
      </c>
      <c r="G131" s="88" t="s">
        <v>897</v>
      </c>
      <c r="H131" s="88" t="s">
        <v>126</v>
      </c>
      <c r="I131" s="90">
        <v>36.353217999999998</v>
      </c>
      <c r="J131" s="98">
        <v>3999</v>
      </c>
      <c r="K131" s="90"/>
      <c r="L131" s="90">
        <v>1.4537651940000003</v>
      </c>
      <c r="M131" s="91">
        <v>1.4699614989093729E-6</v>
      </c>
      <c r="N131" s="91">
        <f t="shared" si="3"/>
        <v>2.3222716032655364E-3</v>
      </c>
      <c r="O131" s="91">
        <f>L131/'סכום נכסי הקרן'!$C$42</f>
        <v>1.5040155016075927E-5</v>
      </c>
    </row>
    <row r="132" spans="2:15">
      <c r="B132" s="86" t="s">
        <v>907</v>
      </c>
      <c r="C132" s="87" t="s">
        <v>908</v>
      </c>
      <c r="D132" s="88" t="s">
        <v>113</v>
      </c>
      <c r="E132" s="88" t="s">
        <v>245</v>
      </c>
      <c r="F132" s="87" t="s">
        <v>909</v>
      </c>
      <c r="G132" s="88" t="s">
        <v>541</v>
      </c>
      <c r="H132" s="88" t="s">
        <v>126</v>
      </c>
      <c r="I132" s="90">
        <v>11.020987999999999</v>
      </c>
      <c r="J132" s="98">
        <v>7908</v>
      </c>
      <c r="K132" s="90"/>
      <c r="L132" s="90">
        <v>0.87153969900000017</v>
      </c>
      <c r="M132" s="91">
        <v>1.2453779094962626E-6</v>
      </c>
      <c r="N132" s="91">
        <f t="shared" si="3"/>
        <v>1.3922137512024468E-3</v>
      </c>
      <c r="O132" s="91">
        <f>L132/'סכום נכסי הקרן'!$C$42</f>
        <v>9.0166501644997796E-6</v>
      </c>
    </row>
    <row r="133" spans="2:15">
      <c r="B133" s="86" t="s">
        <v>910</v>
      </c>
      <c r="C133" s="87" t="s">
        <v>911</v>
      </c>
      <c r="D133" s="88" t="s">
        <v>113</v>
      </c>
      <c r="E133" s="88" t="s">
        <v>245</v>
      </c>
      <c r="F133" s="87" t="s">
        <v>912</v>
      </c>
      <c r="G133" s="88" t="s">
        <v>121</v>
      </c>
      <c r="H133" s="88" t="s">
        <v>126</v>
      </c>
      <c r="I133" s="90">
        <v>136.78559999999999</v>
      </c>
      <c r="J133" s="98">
        <v>221.9</v>
      </c>
      <c r="K133" s="90"/>
      <c r="L133" s="90">
        <v>0.30352724599999997</v>
      </c>
      <c r="M133" s="91">
        <v>9.1346767396429202E-7</v>
      </c>
      <c r="N133" s="91">
        <f t="shared" si="3"/>
        <v>4.8486007720665832E-4</v>
      </c>
      <c r="O133" s="91">
        <f>L133/'סכום נכסי הקרן'!$C$42</f>
        <v>3.1401885602184879E-6</v>
      </c>
    </row>
    <row r="134" spans="2:15">
      <c r="B134" s="86" t="s">
        <v>913</v>
      </c>
      <c r="C134" s="87" t="s">
        <v>914</v>
      </c>
      <c r="D134" s="88" t="s">
        <v>113</v>
      </c>
      <c r="E134" s="88" t="s">
        <v>245</v>
      </c>
      <c r="F134" s="87" t="s">
        <v>915</v>
      </c>
      <c r="G134" s="88" t="s">
        <v>148</v>
      </c>
      <c r="H134" s="88" t="s">
        <v>126</v>
      </c>
      <c r="I134" s="90">
        <v>15.9703</v>
      </c>
      <c r="J134" s="98">
        <v>318.89999999999998</v>
      </c>
      <c r="K134" s="90"/>
      <c r="L134" s="90">
        <v>5.0929286000000004E-2</v>
      </c>
      <c r="M134" s="91">
        <v>9.0072931195612511E-7</v>
      </c>
      <c r="N134" s="91">
        <f t="shared" si="3"/>
        <v>8.1355390224309513E-5</v>
      </c>
      <c r="O134" s="91">
        <f>L134/'סכום נכסי הקרן'!$C$42</f>
        <v>5.2689688779140313E-7</v>
      </c>
    </row>
    <row r="135" spans="2:15">
      <c r="B135" s="86" t="s">
        <v>916</v>
      </c>
      <c r="C135" s="87" t="s">
        <v>917</v>
      </c>
      <c r="D135" s="88" t="s">
        <v>113</v>
      </c>
      <c r="E135" s="88" t="s">
        <v>245</v>
      </c>
      <c r="F135" s="87" t="s">
        <v>918</v>
      </c>
      <c r="G135" s="88" t="s">
        <v>122</v>
      </c>
      <c r="H135" s="88" t="s">
        <v>126</v>
      </c>
      <c r="I135" s="90">
        <v>128.85599999999999</v>
      </c>
      <c r="J135" s="98">
        <v>365.1</v>
      </c>
      <c r="K135" s="90"/>
      <c r="L135" s="90">
        <v>0.47045325599999999</v>
      </c>
      <c r="M135" s="91">
        <v>1.6160820582797146E-6</v>
      </c>
      <c r="N135" s="91">
        <f t="shared" si="3"/>
        <v>7.5151079526575282E-4</v>
      </c>
      <c r="O135" s="91">
        <f>L135/'סכום נכסי הקרן'!$C$42</f>
        <v>4.8671476846883787E-6</v>
      </c>
    </row>
    <row r="136" spans="2:15">
      <c r="B136" s="86" t="s">
        <v>919</v>
      </c>
      <c r="C136" s="87" t="s">
        <v>920</v>
      </c>
      <c r="D136" s="88" t="s">
        <v>113</v>
      </c>
      <c r="E136" s="88" t="s">
        <v>245</v>
      </c>
      <c r="F136" s="87" t="s">
        <v>921</v>
      </c>
      <c r="G136" s="88" t="s">
        <v>148</v>
      </c>
      <c r="H136" s="88" t="s">
        <v>126</v>
      </c>
      <c r="I136" s="90">
        <v>133.326626</v>
      </c>
      <c r="J136" s="98">
        <v>194.5</v>
      </c>
      <c r="K136" s="90"/>
      <c r="L136" s="90">
        <v>0.25932028699999998</v>
      </c>
      <c r="M136" s="91">
        <v>1.2326850519920013E-6</v>
      </c>
      <c r="N136" s="91">
        <f t="shared" si="3"/>
        <v>4.1424305736320225E-4</v>
      </c>
      <c r="O136" s="91">
        <f>L136/'סכום נכסי הקרן'!$C$42</f>
        <v>2.6828385570037926E-6</v>
      </c>
    </row>
    <row r="137" spans="2:15">
      <c r="B137" s="86" t="s">
        <v>922</v>
      </c>
      <c r="C137" s="87" t="s">
        <v>923</v>
      </c>
      <c r="D137" s="88" t="s">
        <v>113</v>
      </c>
      <c r="E137" s="88" t="s">
        <v>245</v>
      </c>
      <c r="F137" s="87" t="s">
        <v>924</v>
      </c>
      <c r="G137" s="88" t="s">
        <v>351</v>
      </c>
      <c r="H137" s="88" t="s">
        <v>126</v>
      </c>
      <c r="I137" s="90">
        <v>44.714432000000009</v>
      </c>
      <c r="J137" s="98">
        <v>885</v>
      </c>
      <c r="K137" s="90"/>
      <c r="L137" s="90">
        <v>0.395722723</v>
      </c>
      <c r="M137" s="91">
        <v>1.306223522090751E-6</v>
      </c>
      <c r="N137" s="91">
        <f t="shared" si="3"/>
        <v>6.3213484968729656E-4</v>
      </c>
      <c r="O137" s="91">
        <f>L137/'סכום נכסי הקרן'!$C$42</f>
        <v>4.0940112762829521E-6</v>
      </c>
    </row>
    <row r="138" spans="2:15">
      <c r="B138" s="86" t="s">
        <v>925</v>
      </c>
      <c r="C138" s="87" t="s">
        <v>926</v>
      </c>
      <c r="D138" s="88" t="s">
        <v>113</v>
      </c>
      <c r="E138" s="88" t="s">
        <v>245</v>
      </c>
      <c r="F138" s="87" t="s">
        <v>927</v>
      </c>
      <c r="G138" s="88" t="s">
        <v>150</v>
      </c>
      <c r="H138" s="88" t="s">
        <v>126</v>
      </c>
      <c r="I138" s="90">
        <v>11.093015000000001</v>
      </c>
      <c r="J138" s="98">
        <v>2060</v>
      </c>
      <c r="K138" s="90"/>
      <c r="L138" s="90">
        <v>0.22851610500000002</v>
      </c>
      <c r="M138" s="91">
        <v>9.3978472833666983E-7</v>
      </c>
      <c r="N138" s="91">
        <f t="shared" si="3"/>
        <v>3.6503588318152123E-4</v>
      </c>
      <c r="O138" s="91">
        <f>L138/'סכום נכסי הקרן'!$C$42</f>
        <v>2.364149077894269E-6</v>
      </c>
    </row>
    <row r="139" spans="2:15">
      <c r="B139" s="86" t="s">
        <v>928</v>
      </c>
      <c r="C139" s="87" t="s">
        <v>929</v>
      </c>
      <c r="D139" s="88" t="s">
        <v>113</v>
      </c>
      <c r="E139" s="88" t="s">
        <v>245</v>
      </c>
      <c r="F139" s="87" t="s">
        <v>499</v>
      </c>
      <c r="G139" s="88" t="s">
        <v>123</v>
      </c>
      <c r="H139" s="88" t="s">
        <v>126</v>
      </c>
      <c r="I139" s="90">
        <v>52.669378000000009</v>
      </c>
      <c r="J139" s="98">
        <v>834</v>
      </c>
      <c r="K139" s="90"/>
      <c r="L139" s="90">
        <v>0.439262612</v>
      </c>
      <c r="M139" s="91">
        <v>7.7346162071009005E-7</v>
      </c>
      <c r="N139" s="91">
        <f t="shared" si="3"/>
        <v>7.0168627948582389E-4</v>
      </c>
      <c r="O139" s="91">
        <f>L139/'סכום נכסי הקרן'!$C$42</f>
        <v>4.5444600025596794E-6</v>
      </c>
    </row>
    <row r="140" spans="2:15">
      <c r="B140" s="86" t="s">
        <v>930</v>
      </c>
      <c r="C140" s="87" t="s">
        <v>931</v>
      </c>
      <c r="D140" s="88" t="s">
        <v>113</v>
      </c>
      <c r="E140" s="88" t="s">
        <v>245</v>
      </c>
      <c r="F140" s="87" t="s">
        <v>932</v>
      </c>
      <c r="G140" s="88" t="s">
        <v>351</v>
      </c>
      <c r="H140" s="88" t="s">
        <v>126</v>
      </c>
      <c r="I140" s="90">
        <v>27.916305000000001</v>
      </c>
      <c r="J140" s="98">
        <v>702.2</v>
      </c>
      <c r="K140" s="90"/>
      <c r="L140" s="90">
        <v>0.19602829700000002</v>
      </c>
      <c r="M140" s="91">
        <v>1.8390470025001043E-6</v>
      </c>
      <c r="N140" s="91">
        <f t="shared" si="3"/>
        <v>3.1313925346296512E-4</v>
      </c>
      <c r="O140" s="91">
        <f>L140/'סכום נכסי הקרן'!$C$42</f>
        <v>2.0280413828764232E-6</v>
      </c>
    </row>
    <row r="141" spans="2:15">
      <c r="B141" s="86" t="s">
        <v>933</v>
      </c>
      <c r="C141" s="87" t="s">
        <v>934</v>
      </c>
      <c r="D141" s="88" t="s">
        <v>113</v>
      </c>
      <c r="E141" s="88" t="s">
        <v>245</v>
      </c>
      <c r="F141" s="87" t="s">
        <v>935</v>
      </c>
      <c r="G141" s="88" t="s">
        <v>148</v>
      </c>
      <c r="H141" s="88" t="s">
        <v>126</v>
      </c>
      <c r="I141" s="90">
        <v>33.578552000000002</v>
      </c>
      <c r="J141" s="98">
        <v>676</v>
      </c>
      <c r="K141" s="90"/>
      <c r="L141" s="90">
        <v>0.22699101200000002</v>
      </c>
      <c r="M141" s="91">
        <v>1.710128901813589E-6</v>
      </c>
      <c r="N141" s="91">
        <f t="shared" si="3"/>
        <v>3.6259967121217684E-4</v>
      </c>
      <c r="O141" s="91">
        <f>L141/'סכום נכסי הקרן'!$C$42</f>
        <v>2.3483709899137609E-6</v>
      </c>
    </row>
    <row r="142" spans="2:15">
      <c r="B142" s="86" t="s">
        <v>936</v>
      </c>
      <c r="C142" s="87" t="s">
        <v>937</v>
      </c>
      <c r="D142" s="88" t="s">
        <v>113</v>
      </c>
      <c r="E142" s="88" t="s">
        <v>245</v>
      </c>
      <c r="F142" s="87" t="s">
        <v>938</v>
      </c>
      <c r="G142" s="88" t="s">
        <v>766</v>
      </c>
      <c r="H142" s="88" t="s">
        <v>126</v>
      </c>
      <c r="I142" s="90">
        <v>139.00413699999999</v>
      </c>
      <c r="J142" s="98">
        <v>51.5</v>
      </c>
      <c r="K142" s="90"/>
      <c r="L142" s="90">
        <v>7.1587129999999999E-2</v>
      </c>
      <c r="M142" s="91">
        <v>1.5282646050499636E-6</v>
      </c>
      <c r="N142" s="91">
        <f t="shared" si="3"/>
        <v>1.1435461506741667E-4</v>
      </c>
      <c r="O142" s="91">
        <f>L142/'סכום נכסי הקרן'!$C$42</f>
        <v>7.4061584140250045E-7</v>
      </c>
    </row>
    <row r="143" spans="2:15">
      <c r="B143" s="86" t="s">
        <v>939</v>
      </c>
      <c r="C143" s="87" t="s">
        <v>940</v>
      </c>
      <c r="D143" s="88" t="s">
        <v>113</v>
      </c>
      <c r="E143" s="88" t="s">
        <v>245</v>
      </c>
      <c r="F143" s="87" t="s">
        <v>941</v>
      </c>
      <c r="G143" s="88" t="s">
        <v>346</v>
      </c>
      <c r="H143" s="88" t="s">
        <v>126</v>
      </c>
      <c r="I143" s="90">
        <v>83.511787999999996</v>
      </c>
      <c r="J143" s="98">
        <v>97.2</v>
      </c>
      <c r="K143" s="90"/>
      <c r="L143" s="90">
        <v>8.117345799999999E-2</v>
      </c>
      <c r="M143" s="91">
        <v>4.7761951523337711E-7</v>
      </c>
      <c r="N143" s="91">
        <f t="shared" ref="N143:N174" si="4">IFERROR(L143/$L$11,0)</f>
        <v>1.2966799399949565E-4</v>
      </c>
      <c r="O143" s="91">
        <f>L143/'סכום נכסי הקרן'!$C$42</f>
        <v>8.3979269592481954E-7</v>
      </c>
    </row>
    <row r="144" spans="2:15">
      <c r="B144" s="86" t="s">
        <v>942</v>
      </c>
      <c r="C144" s="87" t="s">
        <v>943</v>
      </c>
      <c r="D144" s="88" t="s">
        <v>113</v>
      </c>
      <c r="E144" s="88" t="s">
        <v>245</v>
      </c>
      <c r="F144" s="87" t="s">
        <v>944</v>
      </c>
      <c r="G144" s="88" t="s">
        <v>479</v>
      </c>
      <c r="H144" s="88" t="s">
        <v>126</v>
      </c>
      <c r="I144" s="90">
        <v>19.365487000000002</v>
      </c>
      <c r="J144" s="98">
        <v>1780</v>
      </c>
      <c r="K144" s="90"/>
      <c r="L144" s="90">
        <v>0.34470567599999991</v>
      </c>
      <c r="M144" s="91">
        <v>1.3604798857071081E-6</v>
      </c>
      <c r="N144" s="91">
        <f t="shared" si="4"/>
        <v>5.5063926840667645E-4</v>
      </c>
      <c r="O144" s="91">
        <f>L144/'סכום נכסי הקרן'!$C$42</f>
        <v>3.566206443350329E-6</v>
      </c>
    </row>
    <row r="145" spans="2:15">
      <c r="B145" s="86" t="s">
        <v>945</v>
      </c>
      <c r="C145" s="87" t="s">
        <v>946</v>
      </c>
      <c r="D145" s="88" t="s">
        <v>113</v>
      </c>
      <c r="E145" s="88" t="s">
        <v>245</v>
      </c>
      <c r="F145" s="87" t="s">
        <v>947</v>
      </c>
      <c r="G145" s="88" t="s">
        <v>948</v>
      </c>
      <c r="H145" s="88" t="s">
        <v>126</v>
      </c>
      <c r="I145" s="90">
        <v>118.618573</v>
      </c>
      <c r="J145" s="98">
        <v>670.4</v>
      </c>
      <c r="K145" s="90"/>
      <c r="L145" s="90">
        <v>0.79521891</v>
      </c>
      <c r="M145" s="91">
        <v>1.2605676682288811E-6</v>
      </c>
      <c r="N145" s="91">
        <f t="shared" si="4"/>
        <v>1.2702975010645164E-3</v>
      </c>
      <c r="O145" s="91">
        <f>L145/'סכום נכסי הקרן'!$C$42</f>
        <v>8.227061514113352E-6</v>
      </c>
    </row>
    <row r="146" spans="2:15">
      <c r="B146" s="86" t="s">
        <v>949</v>
      </c>
      <c r="C146" s="87" t="s">
        <v>950</v>
      </c>
      <c r="D146" s="88" t="s">
        <v>113</v>
      </c>
      <c r="E146" s="88" t="s">
        <v>245</v>
      </c>
      <c r="F146" s="87" t="s">
        <v>951</v>
      </c>
      <c r="G146" s="88" t="s">
        <v>541</v>
      </c>
      <c r="H146" s="88" t="s">
        <v>126</v>
      </c>
      <c r="I146" s="90">
        <v>16.740448000000001</v>
      </c>
      <c r="J146" s="98">
        <v>227.3</v>
      </c>
      <c r="K146" s="90"/>
      <c r="L146" s="90">
        <v>3.8051037999999995E-2</v>
      </c>
      <c r="M146" s="91">
        <v>2.2755992594250889E-7</v>
      </c>
      <c r="N146" s="91">
        <f t="shared" si="4"/>
        <v>6.078343695864947E-5</v>
      </c>
      <c r="O146" s="91">
        <f>L146/'סכום נכסי הקרן'!$C$42</f>
        <v>3.9366296043169371E-7</v>
      </c>
    </row>
    <row r="147" spans="2:15">
      <c r="B147" s="86" t="s">
        <v>952</v>
      </c>
      <c r="C147" s="87" t="s">
        <v>953</v>
      </c>
      <c r="D147" s="88" t="s">
        <v>113</v>
      </c>
      <c r="E147" s="88" t="s">
        <v>245</v>
      </c>
      <c r="F147" s="87" t="s">
        <v>954</v>
      </c>
      <c r="G147" s="88" t="s">
        <v>470</v>
      </c>
      <c r="H147" s="88" t="s">
        <v>126</v>
      </c>
      <c r="I147" s="90">
        <v>37.818013999999998</v>
      </c>
      <c r="J147" s="98">
        <v>428.7</v>
      </c>
      <c r="K147" s="90"/>
      <c r="L147" s="90">
        <v>0.162125824</v>
      </c>
      <c r="M147" s="91">
        <v>5.1998933952124721E-7</v>
      </c>
      <c r="N147" s="91">
        <f t="shared" si="4"/>
        <v>2.5898281151944132E-4</v>
      </c>
      <c r="O147" s="91">
        <f>L147/'סכום נכסי הקרן'!$C$42</f>
        <v>1.6772980500102979E-6</v>
      </c>
    </row>
    <row r="148" spans="2:15">
      <c r="B148" s="86" t="s">
        <v>955</v>
      </c>
      <c r="C148" s="87" t="s">
        <v>956</v>
      </c>
      <c r="D148" s="88" t="s">
        <v>113</v>
      </c>
      <c r="E148" s="88" t="s">
        <v>245</v>
      </c>
      <c r="F148" s="87" t="s">
        <v>957</v>
      </c>
      <c r="G148" s="88" t="s">
        <v>346</v>
      </c>
      <c r="H148" s="88" t="s">
        <v>126</v>
      </c>
      <c r="I148" s="90">
        <v>55.534128000000003</v>
      </c>
      <c r="J148" s="98">
        <v>353.6</v>
      </c>
      <c r="K148" s="90"/>
      <c r="L148" s="90">
        <v>0.19636867499999999</v>
      </c>
      <c r="M148" s="91">
        <v>4.4471462918449725E-7</v>
      </c>
      <c r="N148" s="91">
        <f t="shared" si="4"/>
        <v>3.1368297962110854E-4</v>
      </c>
      <c r="O148" s="91">
        <f>L148/'סכום נכסי הקרן'!$C$42</f>
        <v>2.0315628166713646E-6</v>
      </c>
    </row>
    <row r="149" spans="2:15">
      <c r="B149" s="86" t="s">
        <v>958</v>
      </c>
      <c r="C149" s="87" t="s">
        <v>959</v>
      </c>
      <c r="D149" s="88" t="s">
        <v>113</v>
      </c>
      <c r="E149" s="88" t="s">
        <v>245</v>
      </c>
      <c r="F149" s="87" t="s">
        <v>960</v>
      </c>
      <c r="G149" s="88" t="s">
        <v>455</v>
      </c>
      <c r="H149" s="88" t="s">
        <v>126</v>
      </c>
      <c r="I149" s="90">
        <v>13.322587</v>
      </c>
      <c r="J149" s="98">
        <v>7273</v>
      </c>
      <c r="K149" s="90"/>
      <c r="L149" s="90">
        <v>0.96895175500000019</v>
      </c>
      <c r="M149" s="91">
        <v>2.2464203026709742E-7</v>
      </c>
      <c r="N149" s="91">
        <f t="shared" si="4"/>
        <v>1.5478215841579744E-3</v>
      </c>
      <c r="O149" s="91">
        <f>L149/'סכום נכסי הקרן'!$C$42</f>
        <v>1.0024441813881274E-5</v>
      </c>
    </row>
    <row r="150" spans="2:15">
      <c r="B150" s="86" t="s">
        <v>961</v>
      </c>
      <c r="C150" s="87" t="s">
        <v>962</v>
      </c>
      <c r="D150" s="88" t="s">
        <v>113</v>
      </c>
      <c r="E150" s="88" t="s">
        <v>245</v>
      </c>
      <c r="F150" s="87" t="s">
        <v>963</v>
      </c>
      <c r="G150" s="88" t="s">
        <v>122</v>
      </c>
      <c r="H150" s="88" t="s">
        <v>126</v>
      </c>
      <c r="I150" s="90">
        <v>19.381544999999999</v>
      </c>
      <c r="J150" s="98">
        <v>1355</v>
      </c>
      <c r="K150" s="90">
        <v>1.9381545E-2</v>
      </c>
      <c r="L150" s="90">
        <v>0.282001477</v>
      </c>
      <c r="M150" s="91">
        <v>1.6817431570310523E-6</v>
      </c>
      <c r="N150" s="91">
        <f t="shared" si="4"/>
        <v>4.5047441279986999E-4</v>
      </c>
      <c r="O150" s="91">
        <f>L150/'סכום נכסי הקרן'!$C$42</f>
        <v>2.9174903528763184E-6</v>
      </c>
    </row>
    <row r="151" spans="2:15">
      <c r="B151" s="86" t="s">
        <v>964</v>
      </c>
      <c r="C151" s="87" t="s">
        <v>965</v>
      </c>
      <c r="D151" s="88" t="s">
        <v>113</v>
      </c>
      <c r="E151" s="88" t="s">
        <v>245</v>
      </c>
      <c r="F151" s="87" t="s">
        <v>966</v>
      </c>
      <c r="G151" s="88" t="s">
        <v>432</v>
      </c>
      <c r="H151" s="88" t="s">
        <v>126</v>
      </c>
      <c r="I151" s="90">
        <v>8.1299880000000009</v>
      </c>
      <c r="J151" s="98">
        <v>26800</v>
      </c>
      <c r="K151" s="90"/>
      <c r="L151" s="90">
        <v>2.1788366769999996</v>
      </c>
      <c r="M151" s="91">
        <v>2.2272768117403141E-6</v>
      </c>
      <c r="N151" s="91">
        <f t="shared" si="4"/>
        <v>3.4805142976552382E-3</v>
      </c>
      <c r="O151" s="91">
        <f>L151/'סכום נכסי הקרן'!$C$42</f>
        <v>2.2541495361177113E-5</v>
      </c>
    </row>
    <row r="152" spans="2:15">
      <c r="B152" s="86" t="s">
        <v>967</v>
      </c>
      <c r="C152" s="87" t="s">
        <v>968</v>
      </c>
      <c r="D152" s="88" t="s">
        <v>113</v>
      </c>
      <c r="E152" s="88" t="s">
        <v>245</v>
      </c>
      <c r="F152" s="87" t="s">
        <v>969</v>
      </c>
      <c r="G152" s="88" t="s">
        <v>766</v>
      </c>
      <c r="H152" s="88" t="s">
        <v>126</v>
      </c>
      <c r="I152" s="90">
        <v>23.640120000000003</v>
      </c>
      <c r="J152" s="98">
        <v>654.6</v>
      </c>
      <c r="K152" s="90"/>
      <c r="L152" s="90">
        <v>0.15474822599999999</v>
      </c>
      <c r="M152" s="91">
        <v>1.0808125968708808E-6</v>
      </c>
      <c r="N152" s="91">
        <f t="shared" si="4"/>
        <v>2.4719769903606417E-4</v>
      </c>
      <c r="O152" s="91">
        <f>L152/'סכום נכסי הקרן'!$C$42</f>
        <v>1.6009719568941275E-6</v>
      </c>
    </row>
    <row r="153" spans="2:15">
      <c r="B153" s="86" t="s">
        <v>970</v>
      </c>
      <c r="C153" s="87" t="s">
        <v>971</v>
      </c>
      <c r="D153" s="88" t="s">
        <v>113</v>
      </c>
      <c r="E153" s="88" t="s">
        <v>245</v>
      </c>
      <c r="F153" s="87" t="s">
        <v>972</v>
      </c>
      <c r="G153" s="88" t="s">
        <v>479</v>
      </c>
      <c r="H153" s="88" t="s">
        <v>126</v>
      </c>
      <c r="I153" s="90">
        <v>0.81668600000000002</v>
      </c>
      <c r="J153" s="98">
        <v>11220</v>
      </c>
      <c r="K153" s="90"/>
      <c r="L153" s="90">
        <v>9.1632115999999986E-2</v>
      </c>
      <c r="M153" s="91">
        <v>2.4563285154342005E-7</v>
      </c>
      <c r="N153" s="91">
        <f t="shared" si="4"/>
        <v>1.4637484912431706E-4</v>
      </c>
      <c r="O153" s="91">
        <f>L153/'סכום נכסי הקרן'!$C$42</f>
        <v>9.4799437679414601E-7</v>
      </c>
    </row>
    <row r="154" spans="2:15">
      <c r="B154" s="86" t="s">
        <v>973</v>
      </c>
      <c r="C154" s="87" t="s">
        <v>974</v>
      </c>
      <c r="D154" s="88" t="s">
        <v>113</v>
      </c>
      <c r="E154" s="88" t="s">
        <v>245</v>
      </c>
      <c r="F154" s="87" t="s">
        <v>975</v>
      </c>
      <c r="G154" s="88" t="s">
        <v>121</v>
      </c>
      <c r="H154" s="88" t="s">
        <v>126</v>
      </c>
      <c r="I154" s="90">
        <v>52.521425000000001</v>
      </c>
      <c r="J154" s="98">
        <v>881.6</v>
      </c>
      <c r="K154" s="90"/>
      <c r="L154" s="90">
        <v>0.463028881</v>
      </c>
      <c r="M154" s="91">
        <v>1.3256255214050785E-6</v>
      </c>
      <c r="N154" s="91">
        <f t="shared" si="4"/>
        <v>7.3965096033116128E-4</v>
      </c>
      <c r="O154" s="91">
        <f>L154/'סכום נכסי הקרן'!$C$42</f>
        <v>4.7903376528081689E-6</v>
      </c>
    </row>
    <row r="155" spans="2:15">
      <c r="B155" s="86" t="s">
        <v>978</v>
      </c>
      <c r="C155" s="87" t="s">
        <v>979</v>
      </c>
      <c r="D155" s="88" t="s">
        <v>113</v>
      </c>
      <c r="E155" s="88" t="s">
        <v>245</v>
      </c>
      <c r="F155" s="87" t="s">
        <v>980</v>
      </c>
      <c r="G155" s="88" t="s">
        <v>405</v>
      </c>
      <c r="H155" s="88" t="s">
        <v>126</v>
      </c>
      <c r="I155" s="90">
        <v>25.485949000000002</v>
      </c>
      <c r="J155" s="98">
        <v>7550</v>
      </c>
      <c r="K155" s="90"/>
      <c r="L155" s="90">
        <v>1.9241891619999996</v>
      </c>
      <c r="M155" s="91">
        <v>1.01943796E-6</v>
      </c>
      <c r="N155" s="91">
        <f t="shared" si="4"/>
        <v>3.073735613334478E-3</v>
      </c>
      <c r="O155" s="91">
        <f>L155/'סכום נכסי הקרן'!$C$42</f>
        <v>1.9906999697183025E-5</v>
      </c>
    </row>
    <row r="156" spans="2:15">
      <c r="B156" s="86" t="s">
        <v>981</v>
      </c>
      <c r="C156" s="87" t="s">
        <v>982</v>
      </c>
      <c r="D156" s="88" t="s">
        <v>113</v>
      </c>
      <c r="E156" s="88" t="s">
        <v>245</v>
      </c>
      <c r="F156" s="87" t="s">
        <v>983</v>
      </c>
      <c r="G156" s="88" t="s">
        <v>346</v>
      </c>
      <c r="H156" s="88" t="s">
        <v>126</v>
      </c>
      <c r="I156" s="90">
        <v>73.870452</v>
      </c>
      <c r="J156" s="98">
        <v>701.5</v>
      </c>
      <c r="K156" s="90">
        <v>3.1891573000000006E-2</v>
      </c>
      <c r="L156" s="90">
        <v>0.550092794</v>
      </c>
      <c r="M156" s="91">
        <v>5.315262654179989E-7</v>
      </c>
      <c r="N156" s="91">
        <f t="shared" si="4"/>
        <v>8.7872847688166486E-4</v>
      </c>
      <c r="O156" s="91">
        <f>L156/'סכום נכסי הקרן'!$C$42</f>
        <v>5.6910709715246635E-6</v>
      </c>
    </row>
    <row r="157" spans="2:15">
      <c r="B157" s="86" t="s">
        <v>984</v>
      </c>
      <c r="C157" s="87" t="s">
        <v>985</v>
      </c>
      <c r="D157" s="88" t="s">
        <v>113</v>
      </c>
      <c r="E157" s="88" t="s">
        <v>245</v>
      </c>
      <c r="F157" s="87" t="s">
        <v>986</v>
      </c>
      <c r="G157" s="88" t="s">
        <v>148</v>
      </c>
      <c r="H157" s="88" t="s">
        <v>126</v>
      </c>
      <c r="I157" s="90">
        <v>10.9032</v>
      </c>
      <c r="J157" s="98">
        <v>546.4</v>
      </c>
      <c r="K157" s="90"/>
      <c r="L157" s="90">
        <v>5.9575085E-2</v>
      </c>
      <c r="M157" s="91">
        <v>1.4383322564397926E-6</v>
      </c>
      <c r="N157" s="91">
        <f t="shared" si="4"/>
        <v>9.5166350610558479E-5</v>
      </c>
      <c r="O157" s="91">
        <f>L157/'סכום נכסי הקרן'!$C$42</f>
        <v>6.1634335255374097E-7</v>
      </c>
    </row>
    <row r="158" spans="2:15">
      <c r="B158" s="86" t="s">
        <v>987</v>
      </c>
      <c r="C158" s="87" t="s">
        <v>988</v>
      </c>
      <c r="D158" s="88" t="s">
        <v>113</v>
      </c>
      <c r="E158" s="88" t="s">
        <v>245</v>
      </c>
      <c r="F158" s="87" t="s">
        <v>989</v>
      </c>
      <c r="G158" s="88" t="s">
        <v>470</v>
      </c>
      <c r="H158" s="88" t="s">
        <v>126</v>
      </c>
      <c r="I158" s="90">
        <v>35.713315999999999</v>
      </c>
      <c r="J158" s="98">
        <v>701.5</v>
      </c>
      <c r="K158" s="90"/>
      <c r="L158" s="90">
        <v>0.25052891199999999</v>
      </c>
      <c r="M158" s="91">
        <v>1.2771185388173835E-6</v>
      </c>
      <c r="N158" s="91">
        <f t="shared" si="4"/>
        <v>4.0019955116260011E-4</v>
      </c>
      <c r="O158" s="91">
        <f>L158/'סכום נכסי הקרן'!$C$42</f>
        <v>2.5918860129821239E-6</v>
      </c>
    </row>
    <row r="159" spans="2:15">
      <c r="B159" s="86" t="s">
        <v>990</v>
      </c>
      <c r="C159" s="87" t="s">
        <v>991</v>
      </c>
      <c r="D159" s="88" t="s">
        <v>113</v>
      </c>
      <c r="E159" s="88" t="s">
        <v>245</v>
      </c>
      <c r="F159" s="87" t="s">
        <v>992</v>
      </c>
      <c r="G159" s="88" t="s">
        <v>150</v>
      </c>
      <c r="H159" s="88" t="s">
        <v>126</v>
      </c>
      <c r="I159" s="90">
        <v>217.948476</v>
      </c>
      <c r="J159" s="98">
        <v>44.1</v>
      </c>
      <c r="K159" s="90"/>
      <c r="L159" s="90">
        <v>9.6115277999999998E-2</v>
      </c>
      <c r="M159" s="91">
        <v>1.5875225781960674E-6</v>
      </c>
      <c r="N159" s="91">
        <f t="shared" si="4"/>
        <v>1.5353633562049132E-4</v>
      </c>
      <c r="O159" s="91">
        <f>L159/'סכום נכסי הקרן'!$C$42</f>
        <v>9.9437562991567392E-7</v>
      </c>
    </row>
    <row r="160" spans="2:15">
      <c r="B160" s="86" t="s">
        <v>993</v>
      </c>
      <c r="C160" s="87" t="s">
        <v>994</v>
      </c>
      <c r="D160" s="88" t="s">
        <v>113</v>
      </c>
      <c r="E160" s="88" t="s">
        <v>245</v>
      </c>
      <c r="F160" s="87" t="s">
        <v>995</v>
      </c>
      <c r="G160" s="88" t="s">
        <v>848</v>
      </c>
      <c r="H160" s="88" t="s">
        <v>126</v>
      </c>
      <c r="I160" s="90">
        <v>2.3618920000000001</v>
      </c>
      <c r="J160" s="98">
        <v>711</v>
      </c>
      <c r="K160" s="90"/>
      <c r="L160" s="90">
        <v>1.6793051E-2</v>
      </c>
      <c r="M160" s="91">
        <v>1.2665994047675868E-7</v>
      </c>
      <c r="N160" s="91">
        <f t="shared" si="4"/>
        <v>2.682553250720481E-5</v>
      </c>
      <c r="O160" s="91">
        <f>L160/'סכום נכסי הקרן'!$C$42</f>
        <v>1.7373513362080727E-7</v>
      </c>
    </row>
    <row r="161" spans="2:15">
      <c r="B161" s="86" t="s">
        <v>996</v>
      </c>
      <c r="C161" s="87" t="s">
        <v>997</v>
      </c>
      <c r="D161" s="88" t="s">
        <v>113</v>
      </c>
      <c r="E161" s="88" t="s">
        <v>245</v>
      </c>
      <c r="F161" s="87" t="s">
        <v>998</v>
      </c>
      <c r="G161" s="88" t="s">
        <v>351</v>
      </c>
      <c r="H161" s="88" t="s">
        <v>126</v>
      </c>
      <c r="I161" s="90">
        <v>212.949342</v>
      </c>
      <c r="J161" s="98">
        <v>861.4</v>
      </c>
      <c r="K161" s="90">
        <v>2.3943384999999998E-2</v>
      </c>
      <c r="L161" s="90">
        <v>1.8582890159999996</v>
      </c>
      <c r="M161" s="91">
        <v>1.9952744409389117E-6</v>
      </c>
      <c r="N161" s="91">
        <f t="shared" si="4"/>
        <v>2.9684654924521832E-3</v>
      </c>
      <c r="O161" s="91">
        <f>L161/'סכום נכסי הקרן'!$C$42</f>
        <v>1.9225219437542257E-5</v>
      </c>
    </row>
    <row r="162" spans="2:15">
      <c r="B162" s="86" t="s">
        <v>999</v>
      </c>
      <c r="C162" s="87" t="s">
        <v>1000</v>
      </c>
      <c r="D162" s="88" t="s">
        <v>113</v>
      </c>
      <c r="E162" s="88" t="s">
        <v>245</v>
      </c>
      <c r="F162" s="87" t="s">
        <v>1001</v>
      </c>
      <c r="G162" s="88" t="s">
        <v>148</v>
      </c>
      <c r="H162" s="88" t="s">
        <v>126</v>
      </c>
      <c r="I162" s="90">
        <v>88.879268999999979</v>
      </c>
      <c r="J162" s="98">
        <v>265.39999999999998</v>
      </c>
      <c r="K162" s="90"/>
      <c r="L162" s="90">
        <v>0.23588557900000001</v>
      </c>
      <c r="M162" s="91">
        <v>1.1619938975207866E-6</v>
      </c>
      <c r="N162" s="91">
        <f t="shared" si="4"/>
        <v>3.768080182359554E-4</v>
      </c>
      <c r="O162" s="91">
        <f>L162/'סכום נכסי הקרן'!$C$42</f>
        <v>2.4403911228987809E-6</v>
      </c>
    </row>
    <row r="163" spans="2:15">
      <c r="B163" s="86" t="s">
        <v>1002</v>
      </c>
      <c r="C163" s="87" t="s">
        <v>1003</v>
      </c>
      <c r="D163" s="88" t="s">
        <v>113</v>
      </c>
      <c r="E163" s="88" t="s">
        <v>245</v>
      </c>
      <c r="F163" s="87" t="s">
        <v>1004</v>
      </c>
      <c r="G163" s="88" t="s">
        <v>432</v>
      </c>
      <c r="H163" s="88" t="s">
        <v>126</v>
      </c>
      <c r="I163" s="90">
        <v>0.252641</v>
      </c>
      <c r="J163" s="98">
        <v>168.7</v>
      </c>
      <c r="K163" s="90"/>
      <c r="L163" s="90">
        <v>4.2620499999999998E-4</v>
      </c>
      <c r="M163" s="91">
        <v>3.6851754688828976E-8</v>
      </c>
      <c r="N163" s="91">
        <f t="shared" si="4"/>
        <v>6.8082780682516983E-7</v>
      </c>
      <c r="O163" s="91">
        <f>L163/'סכום נכסי הקרן'!$C$42</f>
        <v>4.4093704369060847E-9</v>
      </c>
    </row>
    <row r="164" spans="2:15">
      <c r="B164" s="86" t="s">
        <v>1005</v>
      </c>
      <c r="C164" s="87" t="s">
        <v>1006</v>
      </c>
      <c r="D164" s="88" t="s">
        <v>113</v>
      </c>
      <c r="E164" s="88" t="s">
        <v>245</v>
      </c>
      <c r="F164" s="87" t="s">
        <v>1007</v>
      </c>
      <c r="G164" s="88" t="s">
        <v>1008</v>
      </c>
      <c r="H164" s="88" t="s">
        <v>126</v>
      </c>
      <c r="I164" s="90">
        <v>26.844999999999999</v>
      </c>
      <c r="J164" s="98">
        <v>751.1</v>
      </c>
      <c r="K164" s="90"/>
      <c r="L164" s="90">
        <v>0.20163279499999995</v>
      </c>
      <c r="M164" s="91">
        <v>5.3778525907066135E-7</v>
      </c>
      <c r="N164" s="91">
        <f t="shared" si="4"/>
        <v>3.2209198297504499E-4</v>
      </c>
      <c r="O164" s="91">
        <f>L164/'סכום נכסי הקרן'!$C$42</f>
        <v>2.0860235928338354E-6</v>
      </c>
    </row>
    <row r="165" spans="2:15">
      <c r="B165" s="86" t="s">
        <v>1009</v>
      </c>
      <c r="C165" s="87" t="s">
        <v>1010</v>
      </c>
      <c r="D165" s="88" t="s">
        <v>113</v>
      </c>
      <c r="E165" s="88" t="s">
        <v>245</v>
      </c>
      <c r="F165" s="87" t="s">
        <v>1011</v>
      </c>
      <c r="G165" s="88" t="s">
        <v>351</v>
      </c>
      <c r="H165" s="88" t="s">
        <v>126</v>
      </c>
      <c r="I165" s="90">
        <v>12.196831999999999</v>
      </c>
      <c r="J165" s="98">
        <v>490</v>
      </c>
      <c r="K165" s="90"/>
      <c r="L165" s="90">
        <v>5.9764474999999991E-2</v>
      </c>
      <c r="M165" s="91">
        <v>8.1264142884012666E-7</v>
      </c>
      <c r="N165" s="91">
        <f t="shared" si="4"/>
        <v>9.5468885724727979E-5</v>
      </c>
      <c r="O165" s="91">
        <f>L165/'סכום נכסי הקרן'!$C$42</f>
        <v>6.1830271639753816E-7</v>
      </c>
    </row>
    <row r="166" spans="2:15">
      <c r="B166" s="86" t="s">
        <v>1012</v>
      </c>
      <c r="C166" s="87" t="s">
        <v>1013</v>
      </c>
      <c r="D166" s="88" t="s">
        <v>113</v>
      </c>
      <c r="E166" s="88" t="s">
        <v>245</v>
      </c>
      <c r="F166" s="87" t="s">
        <v>1014</v>
      </c>
      <c r="G166" s="88" t="s">
        <v>351</v>
      </c>
      <c r="H166" s="88" t="s">
        <v>126</v>
      </c>
      <c r="I166" s="90">
        <v>26.759377000000001</v>
      </c>
      <c r="J166" s="98">
        <v>2190</v>
      </c>
      <c r="K166" s="90"/>
      <c r="L166" s="90">
        <v>0.58603035299999995</v>
      </c>
      <c r="M166" s="91">
        <v>1.0401893266393752E-6</v>
      </c>
      <c r="N166" s="91">
        <f t="shared" si="4"/>
        <v>9.3613580311345502E-4</v>
      </c>
      <c r="O166" s="91">
        <f>L166/'סכום נכסי הקרן'!$C$42</f>
        <v>6.0628686046570011E-6</v>
      </c>
    </row>
    <row r="167" spans="2:15">
      <c r="B167" s="86" t="s">
        <v>1015</v>
      </c>
      <c r="C167" s="87" t="s">
        <v>1016</v>
      </c>
      <c r="D167" s="88" t="s">
        <v>113</v>
      </c>
      <c r="E167" s="88" t="s">
        <v>245</v>
      </c>
      <c r="F167" s="87" t="s">
        <v>1017</v>
      </c>
      <c r="G167" s="88" t="s">
        <v>415</v>
      </c>
      <c r="H167" s="88" t="s">
        <v>126</v>
      </c>
      <c r="I167" s="90">
        <v>371.25222500000001</v>
      </c>
      <c r="J167" s="98">
        <v>150.1</v>
      </c>
      <c r="K167" s="90"/>
      <c r="L167" s="90">
        <v>0.55724958999999996</v>
      </c>
      <c r="M167" s="91">
        <v>1.6258217225979999E-6</v>
      </c>
      <c r="N167" s="91">
        <f t="shared" si="4"/>
        <v>8.9016087613689445E-4</v>
      </c>
      <c r="O167" s="91">
        <f>L167/'סכום נכסי הקרן'!$C$42</f>
        <v>5.7651127230418144E-6</v>
      </c>
    </row>
    <row r="168" spans="2:15">
      <c r="B168" s="86" t="s">
        <v>1018</v>
      </c>
      <c r="C168" s="87" t="s">
        <v>1019</v>
      </c>
      <c r="D168" s="88" t="s">
        <v>113</v>
      </c>
      <c r="E168" s="88" t="s">
        <v>245</v>
      </c>
      <c r="F168" s="87" t="s">
        <v>1020</v>
      </c>
      <c r="G168" s="88" t="s">
        <v>541</v>
      </c>
      <c r="H168" s="88" t="s">
        <v>126</v>
      </c>
      <c r="I168" s="90">
        <v>148.68</v>
      </c>
      <c r="J168" s="98">
        <v>414.8</v>
      </c>
      <c r="K168" s="90"/>
      <c r="L168" s="90">
        <v>0.61672464000000005</v>
      </c>
      <c r="M168" s="91">
        <v>5.1712983896212304E-7</v>
      </c>
      <c r="N168" s="91">
        <f t="shared" si="4"/>
        <v>9.8516742897488871E-4</v>
      </c>
      <c r="O168" s="91">
        <f>L168/'סכום נכסי הקרן'!$C$42</f>
        <v>6.380421147869097E-6</v>
      </c>
    </row>
    <row r="169" spans="2:15">
      <c r="B169" s="86" t="s">
        <v>1021</v>
      </c>
      <c r="C169" s="87" t="s">
        <v>1022</v>
      </c>
      <c r="D169" s="88" t="s">
        <v>113</v>
      </c>
      <c r="E169" s="88" t="s">
        <v>245</v>
      </c>
      <c r="F169" s="87" t="s">
        <v>1023</v>
      </c>
      <c r="G169" s="88" t="s">
        <v>405</v>
      </c>
      <c r="H169" s="88" t="s">
        <v>126</v>
      </c>
      <c r="I169" s="90">
        <v>124.92424</v>
      </c>
      <c r="J169" s="98">
        <v>483.7</v>
      </c>
      <c r="K169" s="90"/>
      <c r="L169" s="90">
        <v>0.60425854899999998</v>
      </c>
      <c r="M169" s="91">
        <v>8.1918779054498809E-7</v>
      </c>
      <c r="N169" s="91">
        <f t="shared" si="4"/>
        <v>9.6525386297915191E-4</v>
      </c>
      <c r="O169" s="91">
        <f>L169/'סכום נכסי הקרן'!$C$42</f>
        <v>6.2514512551668021E-6</v>
      </c>
    </row>
    <row r="170" spans="2:15">
      <c r="B170" s="86" t="s">
        <v>1024</v>
      </c>
      <c r="C170" s="87" t="s">
        <v>1025</v>
      </c>
      <c r="D170" s="88" t="s">
        <v>113</v>
      </c>
      <c r="E170" s="88" t="s">
        <v>245</v>
      </c>
      <c r="F170" s="87" t="s">
        <v>1026</v>
      </c>
      <c r="G170" s="88" t="s">
        <v>541</v>
      </c>
      <c r="H170" s="88" t="s">
        <v>126</v>
      </c>
      <c r="I170" s="90">
        <v>2.3193579999999998</v>
      </c>
      <c r="J170" s="98">
        <v>17030</v>
      </c>
      <c r="K170" s="90"/>
      <c r="L170" s="90">
        <v>0.394986742</v>
      </c>
      <c r="M170" s="91">
        <v>1.0259608991851527E-6</v>
      </c>
      <c r="N170" s="91">
        <f t="shared" si="4"/>
        <v>6.309591799272163E-4</v>
      </c>
      <c r="O170" s="91">
        <f>L170/'סכום נכסי הקרן'!$C$42</f>
        <v>4.0863970698247346E-6</v>
      </c>
    </row>
    <row r="171" spans="2:15">
      <c r="B171" s="86" t="s">
        <v>1027</v>
      </c>
      <c r="C171" s="87" t="s">
        <v>1028</v>
      </c>
      <c r="D171" s="88" t="s">
        <v>113</v>
      </c>
      <c r="E171" s="88" t="s">
        <v>245</v>
      </c>
      <c r="F171" s="87" t="s">
        <v>1029</v>
      </c>
      <c r="G171" s="88" t="s">
        <v>1030</v>
      </c>
      <c r="H171" s="88" t="s">
        <v>126</v>
      </c>
      <c r="I171" s="90">
        <v>10.963911000000001</v>
      </c>
      <c r="J171" s="98">
        <v>1684</v>
      </c>
      <c r="K171" s="90"/>
      <c r="L171" s="90">
        <v>0.18463226099999999</v>
      </c>
      <c r="M171" s="91">
        <v>2.4462117969856201E-7</v>
      </c>
      <c r="N171" s="91">
        <f t="shared" si="4"/>
        <v>2.9493501325841403E-4</v>
      </c>
      <c r="O171" s="91">
        <f>L171/'סכום נכסי הקרן'!$C$42</f>
        <v>1.9101419114100688E-6</v>
      </c>
    </row>
    <row r="172" spans="2:15">
      <c r="B172" s="86" t="s">
        <v>1031</v>
      </c>
      <c r="C172" s="87" t="s">
        <v>1032</v>
      </c>
      <c r="D172" s="88" t="s">
        <v>113</v>
      </c>
      <c r="E172" s="88" t="s">
        <v>245</v>
      </c>
      <c r="F172" s="87" t="s">
        <v>472</v>
      </c>
      <c r="G172" s="88" t="s">
        <v>405</v>
      </c>
      <c r="H172" s="88" t="s">
        <v>126</v>
      </c>
      <c r="I172" s="90">
        <v>17.707625</v>
      </c>
      <c r="J172" s="98">
        <v>5.0999999999999996</v>
      </c>
      <c r="K172" s="90"/>
      <c r="L172" s="90">
        <v>9.0308900000000004E-4</v>
      </c>
      <c r="M172" s="91">
        <v>7.2041163275429721E-7</v>
      </c>
      <c r="N172" s="91">
        <f t="shared" si="4"/>
        <v>1.4426111923556409E-6</v>
      </c>
      <c r="O172" s="91">
        <f>L172/'סכום נכסי הקרן'!$C$42</f>
        <v>9.3430483886746519E-9</v>
      </c>
    </row>
    <row r="173" spans="2:15">
      <c r="B173" s="86" t="s">
        <v>1033</v>
      </c>
      <c r="C173" s="87" t="s">
        <v>1034</v>
      </c>
      <c r="D173" s="88" t="s">
        <v>113</v>
      </c>
      <c r="E173" s="88" t="s">
        <v>245</v>
      </c>
      <c r="F173" s="87" t="s">
        <v>1035</v>
      </c>
      <c r="G173" s="88" t="s">
        <v>479</v>
      </c>
      <c r="H173" s="88" t="s">
        <v>126</v>
      </c>
      <c r="I173" s="90">
        <v>14.098796</v>
      </c>
      <c r="J173" s="98">
        <v>7922</v>
      </c>
      <c r="K173" s="90"/>
      <c r="L173" s="90">
        <v>1.1169066000000001</v>
      </c>
      <c r="M173" s="91">
        <v>1.1209507364480192E-6</v>
      </c>
      <c r="N173" s="91">
        <f t="shared" si="4"/>
        <v>1.7841674098299115E-3</v>
      </c>
      <c r="O173" s="91">
        <f>L173/'סכום נכסי הקרן'!$C$42</f>
        <v>1.1555131785937027E-5</v>
      </c>
    </row>
    <row r="174" spans="2:15">
      <c r="B174" s="86" t="s">
        <v>1036</v>
      </c>
      <c r="C174" s="87" t="s">
        <v>1037</v>
      </c>
      <c r="D174" s="88" t="s">
        <v>113</v>
      </c>
      <c r="E174" s="88" t="s">
        <v>245</v>
      </c>
      <c r="F174" s="87" t="s">
        <v>1038</v>
      </c>
      <c r="G174" s="88" t="s">
        <v>351</v>
      </c>
      <c r="H174" s="88" t="s">
        <v>126</v>
      </c>
      <c r="I174" s="90">
        <v>136.78133800000001</v>
      </c>
      <c r="J174" s="98">
        <v>470.4</v>
      </c>
      <c r="K174" s="90"/>
      <c r="L174" s="90">
        <v>0.64341941299999994</v>
      </c>
      <c r="M174" s="91">
        <v>1.601710415135437E-6</v>
      </c>
      <c r="N174" s="91">
        <f t="shared" si="4"/>
        <v>1.0278101566652859E-3</v>
      </c>
      <c r="O174" s="91">
        <f>L174/'סכום נכסי הקרן'!$C$42</f>
        <v>6.656596093930542E-6</v>
      </c>
    </row>
    <row r="175" spans="2:15">
      <c r="B175" s="86" t="s">
        <v>1039</v>
      </c>
      <c r="C175" s="87" t="s">
        <v>1040</v>
      </c>
      <c r="D175" s="88" t="s">
        <v>113</v>
      </c>
      <c r="E175" s="88" t="s">
        <v>245</v>
      </c>
      <c r="F175" s="87" t="s">
        <v>580</v>
      </c>
      <c r="G175" s="88" t="s">
        <v>263</v>
      </c>
      <c r="H175" s="88" t="s">
        <v>126</v>
      </c>
      <c r="I175" s="90">
        <v>183.37200000000001</v>
      </c>
      <c r="J175" s="98">
        <v>576</v>
      </c>
      <c r="K175" s="90"/>
      <c r="L175" s="90">
        <v>1.0562227200000001</v>
      </c>
      <c r="M175" s="91">
        <v>2.5790637497324202E-6</v>
      </c>
      <c r="N175" s="91">
        <f t="shared" ref="N175:N181" si="5">IFERROR(L175/$L$11,0)</f>
        <v>1.6872298494304749E-3</v>
      </c>
      <c r="O175" s="91">
        <f>L175/'סכום נכסי הקרן'!$C$42</f>
        <v>1.0927317221422869E-5</v>
      </c>
    </row>
    <row r="176" spans="2:15">
      <c r="B176" s="86" t="s">
        <v>1041</v>
      </c>
      <c r="C176" s="87" t="s">
        <v>1042</v>
      </c>
      <c r="D176" s="88" t="s">
        <v>113</v>
      </c>
      <c r="E176" s="88" t="s">
        <v>245</v>
      </c>
      <c r="F176" s="87" t="s">
        <v>1043</v>
      </c>
      <c r="G176" s="88" t="s">
        <v>150</v>
      </c>
      <c r="H176" s="88" t="s">
        <v>126</v>
      </c>
      <c r="I176" s="90">
        <v>31.074120000000004</v>
      </c>
      <c r="J176" s="98">
        <v>68.400000000000006</v>
      </c>
      <c r="K176" s="90"/>
      <c r="L176" s="90">
        <v>2.1254698000000006E-2</v>
      </c>
      <c r="M176" s="91">
        <v>7.9143845893157299E-7</v>
      </c>
      <c r="N176" s="91">
        <f t="shared" si="5"/>
        <v>3.3952650541573487E-5</v>
      </c>
      <c r="O176" s="91">
        <f>L176/'סכום נכסי הקרן'!$C$42</f>
        <v>2.1989379994736552E-7</v>
      </c>
    </row>
    <row r="177" spans="2:15">
      <c r="B177" s="86" t="s">
        <v>1044</v>
      </c>
      <c r="C177" s="87" t="s">
        <v>1045</v>
      </c>
      <c r="D177" s="88" t="s">
        <v>113</v>
      </c>
      <c r="E177" s="88" t="s">
        <v>245</v>
      </c>
      <c r="F177" s="87" t="s">
        <v>1046</v>
      </c>
      <c r="G177" s="88" t="s">
        <v>432</v>
      </c>
      <c r="H177" s="88" t="s">
        <v>126</v>
      </c>
      <c r="I177" s="90">
        <v>37.900167000000003</v>
      </c>
      <c r="J177" s="98">
        <v>2540</v>
      </c>
      <c r="K177" s="90"/>
      <c r="L177" s="90">
        <v>0.962664254</v>
      </c>
      <c r="M177" s="91">
        <v>1.061926786214626E-6</v>
      </c>
      <c r="N177" s="91">
        <f t="shared" si="5"/>
        <v>1.5377778129299475E-3</v>
      </c>
      <c r="O177" s="91">
        <f>L177/'סכום נכסי הקרן'!$C$42</f>
        <v>9.9593934896443044E-6</v>
      </c>
    </row>
    <row r="178" spans="2:15">
      <c r="B178" s="86" t="s">
        <v>1047</v>
      </c>
      <c r="C178" s="87" t="s">
        <v>1048</v>
      </c>
      <c r="D178" s="88" t="s">
        <v>113</v>
      </c>
      <c r="E178" s="88" t="s">
        <v>245</v>
      </c>
      <c r="F178" s="87" t="s">
        <v>1049</v>
      </c>
      <c r="G178" s="88" t="s">
        <v>351</v>
      </c>
      <c r="H178" s="88" t="s">
        <v>126</v>
      </c>
      <c r="I178" s="90">
        <v>8.26</v>
      </c>
      <c r="J178" s="98">
        <v>5790</v>
      </c>
      <c r="K178" s="90"/>
      <c r="L178" s="90">
        <v>0.47825400000000001</v>
      </c>
      <c r="M178" s="91">
        <v>9.8288869321021442E-7</v>
      </c>
      <c r="N178" s="91">
        <f t="shared" si="5"/>
        <v>7.6397184905236878E-4</v>
      </c>
      <c r="O178" s="91">
        <f>L178/'סכום נכסי הקרן'!$C$42</f>
        <v>4.94785150087888E-6</v>
      </c>
    </row>
    <row r="179" spans="2:15">
      <c r="B179" s="86" t="s">
        <v>1050</v>
      </c>
      <c r="C179" s="87" t="s">
        <v>1051</v>
      </c>
      <c r="D179" s="88" t="s">
        <v>113</v>
      </c>
      <c r="E179" s="88" t="s">
        <v>245</v>
      </c>
      <c r="F179" s="87" t="s">
        <v>1052</v>
      </c>
      <c r="G179" s="88" t="s">
        <v>351</v>
      </c>
      <c r="H179" s="88" t="s">
        <v>126</v>
      </c>
      <c r="I179" s="90">
        <v>32.388979999999997</v>
      </c>
      <c r="J179" s="98">
        <v>1013</v>
      </c>
      <c r="K179" s="90">
        <v>5.3418169999999996E-3</v>
      </c>
      <c r="L179" s="90">
        <v>0.333442183</v>
      </c>
      <c r="M179" s="91">
        <v>1.9424794470926058E-6</v>
      </c>
      <c r="N179" s="91">
        <f t="shared" si="5"/>
        <v>5.3264675485948537E-4</v>
      </c>
      <c r="O179" s="91">
        <f>L179/'סכום נכסי הקרן'!$C$42</f>
        <v>3.4496782162049455E-6</v>
      </c>
    </row>
    <row r="180" spans="2:15">
      <c r="B180" s="86" t="s">
        <v>1053</v>
      </c>
      <c r="C180" s="87" t="s">
        <v>1054</v>
      </c>
      <c r="D180" s="88" t="s">
        <v>113</v>
      </c>
      <c r="E180" s="88" t="s">
        <v>245</v>
      </c>
      <c r="F180" s="87" t="s">
        <v>1055</v>
      </c>
      <c r="G180" s="88" t="s">
        <v>120</v>
      </c>
      <c r="H180" s="88" t="s">
        <v>126</v>
      </c>
      <c r="I180" s="90">
        <v>26.27506</v>
      </c>
      <c r="J180" s="98">
        <v>819.8</v>
      </c>
      <c r="K180" s="90"/>
      <c r="L180" s="90">
        <v>0.21540294199999999</v>
      </c>
      <c r="M180" s="91">
        <v>1.3136873156342183E-6</v>
      </c>
      <c r="N180" s="91">
        <f t="shared" si="5"/>
        <v>3.4408867231860085E-4</v>
      </c>
      <c r="O180" s="91">
        <f>L180/'סכום נכסי הקרן'!$C$42</f>
        <v>2.228484800688392E-6</v>
      </c>
    </row>
    <row r="181" spans="2:15">
      <c r="B181" s="86" t="s">
        <v>1056</v>
      </c>
      <c r="C181" s="87" t="s">
        <v>1057</v>
      </c>
      <c r="D181" s="88" t="s">
        <v>113</v>
      </c>
      <c r="E181" s="88" t="s">
        <v>245</v>
      </c>
      <c r="F181" s="87" t="s">
        <v>589</v>
      </c>
      <c r="G181" s="88" t="s">
        <v>120</v>
      </c>
      <c r="H181" s="88" t="s">
        <v>126</v>
      </c>
      <c r="I181" s="90">
        <v>109.70173699999999</v>
      </c>
      <c r="J181" s="98">
        <v>1003</v>
      </c>
      <c r="K181" s="90"/>
      <c r="L181" s="90">
        <v>1.1003084249999999</v>
      </c>
      <c r="M181" s="91">
        <v>1.2396296171912593E-6</v>
      </c>
      <c r="N181" s="91">
        <f t="shared" si="5"/>
        <v>1.7576531758754753E-3</v>
      </c>
      <c r="O181" s="91">
        <f>L181/'סכום נכסי הקרן'!$C$42</f>
        <v>1.1383412772430395E-5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98"/>
      <c r="K182" s="87"/>
      <c r="L182" s="87"/>
      <c r="M182" s="87"/>
      <c r="N182" s="91"/>
      <c r="O182" s="87"/>
    </row>
    <row r="183" spans="2:15">
      <c r="B183" s="79" t="s">
        <v>189</v>
      </c>
      <c r="C183" s="80"/>
      <c r="D183" s="81"/>
      <c r="E183" s="81"/>
      <c r="F183" s="80"/>
      <c r="G183" s="81"/>
      <c r="H183" s="81"/>
      <c r="I183" s="83"/>
      <c r="J183" s="100"/>
      <c r="K183" s="83">
        <v>2.1978210000000001E-2</v>
      </c>
      <c r="L183" s="83">
        <f>L184+L211</f>
        <v>147.288203877</v>
      </c>
      <c r="M183" s="84"/>
      <c r="N183" s="84">
        <f t="shared" ref="N183:N199" si="6">IFERROR(L183/$L$11,0)</f>
        <v>0.23528092072311774</v>
      </c>
      <c r="O183" s="84">
        <f>L183/'סכום נכסי הקרן'!$C$42</f>
        <v>1.5237931321318147E-3</v>
      </c>
    </row>
    <row r="184" spans="2:15">
      <c r="B184" s="85" t="s">
        <v>61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61.090884113000001</v>
      </c>
      <c r="M184" s="84"/>
      <c r="N184" s="84">
        <f t="shared" si="6"/>
        <v>9.7587716351672099E-2</v>
      </c>
      <c r="O184" s="84">
        <f>L184/'סכום נכסי הקרן'!$C$42</f>
        <v>6.3202528917379627E-4</v>
      </c>
    </row>
    <row r="185" spans="2:15">
      <c r="B185" s="86" t="s">
        <v>1058</v>
      </c>
      <c r="C185" s="87" t="s">
        <v>1059</v>
      </c>
      <c r="D185" s="88" t="s">
        <v>1060</v>
      </c>
      <c r="E185" s="88" t="s">
        <v>593</v>
      </c>
      <c r="F185" s="87" t="s">
        <v>1061</v>
      </c>
      <c r="G185" s="88" t="s">
        <v>1062</v>
      </c>
      <c r="H185" s="88" t="s">
        <v>125</v>
      </c>
      <c r="I185" s="90">
        <v>23.128</v>
      </c>
      <c r="J185" s="98">
        <v>319</v>
      </c>
      <c r="K185" s="90"/>
      <c r="L185" s="90">
        <v>0.26670862699999998</v>
      </c>
      <c r="M185" s="91">
        <v>3.5664928001426598E-7</v>
      </c>
      <c r="N185" s="91">
        <f t="shared" si="6"/>
        <v>4.2604532931749342E-4</v>
      </c>
      <c r="O185" s="91">
        <f>L185/'סכום נכסי הקרן'!$C$42</f>
        <v>2.7592757831597753E-6</v>
      </c>
    </row>
    <row r="186" spans="2:15">
      <c r="B186" s="86" t="s">
        <v>1063</v>
      </c>
      <c r="C186" s="87" t="s">
        <v>1064</v>
      </c>
      <c r="D186" s="88" t="s">
        <v>1060</v>
      </c>
      <c r="E186" s="88" t="s">
        <v>593</v>
      </c>
      <c r="F186" s="87" t="s">
        <v>818</v>
      </c>
      <c r="G186" s="88" t="s">
        <v>647</v>
      </c>
      <c r="H186" s="88" t="s">
        <v>125</v>
      </c>
      <c r="I186" s="90">
        <v>25.308194</v>
      </c>
      <c r="J186" s="98">
        <v>2835</v>
      </c>
      <c r="K186" s="90"/>
      <c r="L186" s="90">
        <v>2.5937165850000001</v>
      </c>
      <c r="M186" s="91">
        <v>5.6983826921441056E-7</v>
      </c>
      <c r="N186" s="91">
        <f t="shared" si="6"/>
        <v>4.1432511915430823E-3</v>
      </c>
      <c r="O186" s="91">
        <f>L186/'סכום נכסי הקרן'!$C$42</f>
        <v>2.6833700288856325E-5</v>
      </c>
    </row>
    <row r="187" spans="2:15">
      <c r="B187" s="86" t="s">
        <v>1065</v>
      </c>
      <c r="C187" s="87" t="s">
        <v>1066</v>
      </c>
      <c r="D187" s="88" t="s">
        <v>1060</v>
      </c>
      <c r="E187" s="88" t="s">
        <v>593</v>
      </c>
      <c r="F187" s="87" t="s">
        <v>1067</v>
      </c>
      <c r="G187" s="88" t="s">
        <v>1068</v>
      </c>
      <c r="H187" s="88" t="s">
        <v>125</v>
      </c>
      <c r="I187" s="90">
        <v>3.4531589999999999</v>
      </c>
      <c r="J187" s="98">
        <v>13000</v>
      </c>
      <c r="K187" s="90"/>
      <c r="L187" s="90">
        <v>1.6228121100000001</v>
      </c>
      <c r="M187" s="91">
        <v>2.8594915756657227E-8</v>
      </c>
      <c r="N187" s="91">
        <f t="shared" si="6"/>
        <v>2.5923102960796482E-3</v>
      </c>
      <c r="O187" s="91">
        <f>L187/'סכום נכסי הקרן'!$C$42</f>
        <v>1.6789056305034401E-5</v>
      </c>
    </row>
    <row r="188" spans="2:15">
      <c r="B188" s="86" t="s">
        <v>1069</v>
      </c>
      <c r="C188" s="87" t="s">
        <v>1070</v>
      </c>
      <c r="D188" s="88" t="s">
        <v>1060</v>
      </c>
      <c r="E188" s="88" t="s">
        <v>593</v>
      </c>
      <c r="F188" s="87" t="s">
        <v>1071</v>
      </c>
      <c r="G188" s="88" t="s">
        <v>1068</v>
      </c>
      <c r="H188" s="88" t="s">
        <v>125</v>
      </c>
      <c r="I188" s="90">
        <v>2.497824</v>
      </c>
      <c r="J188" s="98">
        <v>14798</v>
      </c>
      <c r="K188" s="90"/>
      <c r="L188" s="90">
        <v>1.3362052040000001</v>
      </c>
      <c r="M188" s="91">
        <v>6.1346984400288152E-8</v>
      </c>
      <c r="N188" s="91">
        <f t="shared" si="6"/>
        <v>2.1344790852000769E-3</v>
      </c>
      <c r="O188" s="91">
        <f>L188/'סכום נכסי הקרן'!$C$42</f>
        <v>1.3823919766679568E-5</v>
      </c>
    </row>
    <row r="189" spans="2:15">
      <c r="B189" s="86" t="s">
        <v>1072</v>
      </c>
      <c r="C189" s="87" t="s">
        <v>1073</v>
      </c>
      <c r="D189" s="88" t="s">
        <v>1060</v>
      </c>
      <c r="E189" s="88" t="s">
        <v>593</v>
      </c>
      <c r="F189" s="87" t="s">
        <v>582</v>
      </c>
      <c r="G189" s="88" t="s">
        <v>481</v>
      </c>
      <c r="H189" s="88" t="s">
        <v>125</v>
      </c>
      <c r="I189" s="90">
        <v>0.11564000000000001</v>
      </c>
      <c r="J189" s="98">
        <v>17021</v>
      </c>
      <c r="K189" s="90"/>
      <c r="L189" s="90">
        <v>7.1154349999999991E-2</v>
      </c>
      <c r="M189" s="91">
        <v>2.6077451564583954E-9</v>
      </c>
      <c r="N189" s="91">
        <f t="shared" si="6"/>
        <v>1.1366328423310501E-4</v>
      </c>
      <c r="O189" s="91">
        <f>L189/'סכום נכסי הקרן'!$C$42</f>
        <v>7.3613844827552114E-7</v>
      </c>
    </row>
    <row r="190" spans="2:15">
      <c r="B190" s="86" t="s">
        <v>1076</v>
      </c>
      <c r="C190" s="87" t="s">
        <v>1077</v>
      </c>
      <c r="D190" s="88" t="s">
        <v>1078</v>
      </c>
      <c r="E190" s="88" t="s">
        <v>593</v>
      </c>
      <c r="F190" s="87" t="s">
        <v>1079</v>
      </c>
      <c r="G190" s="88" t="s">
        <v>1080</v>
      </c>
      <c r="H190" s="88" t="s">
        <v>125</v>
      </c>
      <c r="I190" s="90">
        <v>3.2999200000000002</v>
      </c>
      <c r="J190" s="98">
        <v>3492</v>
      </c>
      <c r="K190" s="90"/>
      <c r="L190" s="90">
        <v>0.416567986</v>
      </c>
      <c r="M190" s="91">
        <v>8.7397807305357258E-8</v>
      </c>
      <c r="N190" s="91">
        <f t="shared" si="6"/>
        <v>6.6543346113245524E-4</v>
      </c>
      <c r="O190" s="91">
        <f>L190/'סכום נכסי הקרן'!$C$42</f>
        <v>4.3096692024493098E-6</v>
      </c>
    </row>
    <row r="191" spans="2:15">
      <c r="B191" s="86" t="s">
        <v>1081</v>
      </c>
      <c r="C191" s="87" t="s">
        <v>1082</v>
      </c>
      <c r="D191" s="88" t="s">
        <v>1078</v>
      </c>
      <c r="E191" s="88" t="s">
        <v>593</v>
      </c>
      <c r="F191" s="87" t="s">
        <v>1083</v>
      </c>
      <c r="G191" s="88" t="s">
        <v>1084</v>
      </c>
      <c r="H191" s="88" t="s">
        <v>125</v>
      </c>
      <c r="I191" s="90">
        <v>13.5464</v>
      </c>
      <c r="J191" s="98">
        <v>3223</v>
      </c>
      <c r="K191" s="90"/>
      <c r="L191" s="90">
        <v>1.5783107059999999</v>
      </c>
      <c r="M191" s="91">
        <v>8.6575327897727301E-8</v>
      </c>
      <c r="N191" s="91">
        <f t="shared" si="6"/>
        <v>2.5212229243079397E-3</v>
      </c>
      <c r="O191" s="91">
        <f>L191/'סכום נכסי הקרן'!$C$42</f>
        <v>1.6328660075054894E-5</v>
      </c>
    </row>
    <row r="192" spans="2:15">
      <c r="B192" s="86" t="s">
        <v>1085</v>
      </c>
      <c r="C192" s="87" t="s">
        <v>1086</v>
      </c>
      <c r="D192" s="88" t="s">
        <v>1060</v>
      </c>
      <c r="E192" s="88" t="s">
        <v>593</v>
      </c>
      <c r="F192" s="87" t="s">
        <v>1087</v>
      </c>
      <c r="G192" s="88" t="s">
        <v>1088</v>
      </c>
      <c r="H192" s="88" t="s">
        <v>125</v>
      </c>
      <c r="I192" s="90">
        <v>16.258421999999999</v>
      </c>
      <c r="J192" s="98">
        <v>3196</v>
      </c>
      <c r="K192" s="90"/>
      <c r="L192" s="90">
        <v>1.8784233260000003</v>
      </c>
      <c r="M192" s="91">
        <v>1.9569343585807984E-7</v>
      </c>
      <c r="N192" s="91">
        <f t="shared" si="6"/>
        <v>3.0006284143307125E-3</v>
      </c>
      <c r="O192" s="91">
        <f>L192/'סכום נכסי הקרן'!$C$42</f>
        <v>1.94335220883359E-5</v>
      </c>
    </row>
    <row r="193" spans="2:15">
      <c r="B193" s="86" t="s">
        <v>1089</v>
      </c>
      <c r="C193" s="87" t="s">
        <v>1090</v>
      </c>
      <c r="D193" s="88" t="s">
        <v>1078</v>
      </c>
      <c r="E193" s="88" t="s">
        <v>593</v>
      </c>
      <c r="F193" s="87" t="s">
        <v>1091</v>
      </c>
      <c r="G193" s="88" t="s">
        <v>1092</v>
      </c>
      <c r="H193" s="88" t="s">
        <v>125</v>
      </c>
      <c r="I193" s="90">
        <v>20.952448</v>
      </c>
      <c r="J193" s="98">
        <v>141</v>
      </c>
      <c r="K193" s="90"/>
      <c r="L193" s="90">
        <v>0.106797771</v>
      </c>
      <c r="M193" s="91">
        <v>1.537442333570363E-7</v>
      </c>
      <c r="N193" s="91">
        <f t="shared" si="6"/>
        <v>1.7060074894416238E-4</v>
      </c>
      <c r="O193" s="91">
        <f>L193/'סכום נכסי הקרן'!$C$42</f>
        <v>1.1048930307595314E-6</v>
      </c>
    </row>
    <row r="194" spans="2:15">
      <c r="B194" s="86" t="s">
        <v>1093</v>
      </c>
      <c r="C194" s="87" t="s">
        <v>1094</v>
      </c>
      <c r="D194" s="88" t="s">
        <v>1078</v>
      </c>
      <c r="E194" s="88" t="s">
        <v>593</v>
      </c>
      <c r="F194" s="87" t="s">
        <v>1095</v>
      </c>
      <c r="G194" s="88" t="s">
        <v>1062</v>
      </c>
      <c r="H194" s="88" t="s">
        <v>125</v>
      </c>
      <c r="I194" s="90">
        <v>34.113799999999998</v>
      </c>
      <c r="J194" s="98">
        <v>350</v>
      </c>
      <c r="K194" s="90"/>
      <c r="L194" s="90">
        <v>0.43162485500000003</v>
      </c>
      <c r="M194" s="91">
        <v>2.5118849324051659E-7</v>
      </c>
      <c r="N194" s="91">
        <f t="shared" si="6"/>
        <v>6.8948558416931285E-4</v>
      </c>
      <c r="O194" s="91">
        <f>L194/'סכום נכסי הקרן'!$C$42</f>
        <v>4.4654423938500861E-6</v>
      </c>
    </row>
    <row r="195" spans="2:15">
      <c r="B195" s="86" t="s">
        <v>1096</v>
      </c>
      <c r="C195" s="87" t="s">
        <v>1097</v>
      </c>
      <c r="D195" s="88" t="s">
        <v>1060</v>
      </c>
      <c r="E195" s="88" t="s">
        <v>593</v>
      </c>
      <c r="F195" s="87" t="s">
        <v>1098</v>
      </c>
      <c r="G195" s="88" t="s">
        <v>1068</v>
      </c>
      <c r="H195" s="88" t="s">
        <v>125</v>
      </c>
      <c r="I195" s="90">
        <v>2.4780000000000002</v>
      </c>
      <c r="J195" s="98">
        <v>1970</v>
      </c>
      <c r="K195" s="90"/>
      <c r="L195" s="90">
        <v>0.17647200899999999</v>
      </c>
      <c r="M195" s="91">
        <v>2.4363046198382113E-8</v>
      </c>
      <c r="N195" s="91">
        <f t="shared" si="6"/>
        <v>2.8189967469527958E-4</v>
      </c>
      <c r="O195" s="91">
        <f>L195/'סכום נכסי הקרן'!$C$42</f>
        <v>1.8257187490198954E-6</v>
      </c>
    </row>
    <row r="196" spans="2:15">
      <c r="B196" s="86" t="s">
        <v>1099</v>
      </c>
      <c r="C196" s="87" t="s">
        <v>1100</v>
      </c>
      <c r="D196" s="88" t="s">
        <v>1060</v>
      </c>
      <c r="E196" s="88" t="s">
        <v>593</v>
      </c>
      <c r="F196" s="87" t="s">
        <v>1101</v>
      </c>
      <c r="G196" s="88" t="s">
        <v>1102</v>
      </c>
      <c r="H196" s="88" t="s">
        <v>125</v>
      </c>
      <c r="I196" s="90">
        <v>7.8252269999999999</v>
      </c>
      <c r="J196" s="98">
        <v>1936</v>
      </c>
      <c r="K196" s="90"/>
      <c r="L196" s="90">
        <v>0.54765944200000005</v>
      </c>
      <c r="M196" s="91">
        <v>1.5718147660894127E-7</v>
      </c>
      <c r="N196" s="91">
        <f t="shared" si="6"/>
        <v>8.748413950656524E-4</v>
      </c>
      <c r="O196" s="91">
        <f>L196/'סכום נכסי הקרן'!$C$42</f>
        <v>5.6658963481124886E-6</v>
      </c>
    </row>
    <row r="197" spans="2:15">
      <c r="B197" s="86" t="s">
        <v>1105</v>
      </c>
      <c r="C197" s="87" t="s">
        <v>1106</v>
      </c>
      <c r="D197" s="88" t="s">
        <v>1060</v>
      </c>
      <c r="E197" s="88" t="s">
        <v>593</v>
      </c>
      <c r="F197" s="87" t="s">
        <v>1107</v>
      </c>
      <c r="G197" s="88" t="s">
        <v>1068</v>
      </c>
      <c r="H197" s="88" t="s">
        <v>125</v>
      </c>
      <c r="I197" s="90">
        <v>2.4853839999999998</v>
      </c>
      <c r="J197" s="98">
        <v>14275</v>
      </c>
      <c r="K197" s="90"/>
      <c r="L197" s="90">
        <v>1.2825608930000001</v>
      </c>
      <c r="M197" s="91">
        <v>5.2063154558976111E-8</v>
      </c>
      <c r="N197" s="91">
        <f t="shared" si="6"/>
        <v>2.0487866634622343E-3</v>
      </c>
      <c r="O197" s="91">
        <f>L197/'סכום נכסי הקרן'!$C$42</f>
        <v>1.3268934163433253E-5</v>
      </c>
    </row>
    <row r="198" spans="2:15">
      <c r="B198" s="86" t="s">
        <v>1108</v>
      </c>
      <c r="C198" s="87" t="s">
        <v>1109</v>
      </c>
      <c r="D198" s="88" t="s">
        <v>1060</v>
      </c>
      <c r="E198" s="88" t="s">
        <v>593</v>
      </c>
      <c r="F198" s="87" t="s">
        <v>669</v>
      </c>
      <c r="G198" s="88" t="s">
        <v>150</v>
      </c>
      <c r="H198" s="88" t="s">
        <v>125</v>
      </c>
      <c r="I198" s="90">
        <v>19.83672</v>
      </c>
      <c r="J198" s="98">
        <v>22889</v>
      </c>
      <c r="K198" s="90"/>
      <c r="L198" s="90">
        <v>16.413643359999998</v>
      </c>
      <c r="M198" s="91">
        <v>3.1172660965725599E-7</v>
      </c>
      <c r="N198" s="91">
        <f t="shared" si="6"/>
        <v>2.6219459675037391E-2</v>
      </c>
      <c r="O198" s="91">
        <f>L198/'סכום נכסי הקרן'!$C$42</f>
        <v>1.6980991258550194E-4</v>
      </c>
    </row>
    <row r="199" spans="2:15">
      <c r="B199" s="86" t="s">
        <v>1110</v>
      </c>
      <c r="C199" s="87" t="s">
        <v>1111</v>
      </c>
      <c r="D199" s="88" t="s">
        <v>1060</v>
      </c>
      <c r="E199" s="88" t="s">
        <v>593</v>
      </c>
      <c r="F199" s="87" t="s">
        <v>663</v>
      </c>
      <c r="G199" s="88" t="s">
        <v>647</v>
      </c>
      <c r="H199" s="88" t="s">
        <v>125</v>
      </c>
      <c r="I199" s="90">
        <v>17.373836000000001</v>
      </c>
      <c r="J199" s="98">
        <v>10447</v>
      </c>
      <c r="K199" s="90"/>
      <c r="L199" s="90">
        <v>6.5613864739999999</v>
      </c>
      <c r="M199" s="91">
        <v>6.0581447912364658E-7</v>
      </c>
      <c r="N199" s="91">
        <f t="shared" si="6"/>
        <v>1.0481280986440222E-2</v>
      </c>
      <c r="O199" s="91">
        <f>L199/'סכום נכסי הקרן'!$C$42</f>
        <v>6.7881849212400266E-5</v>
      </c>
    </row>
    <row r="200" spans="2:15">
      <c r="B200" s="86" t="s">
        <v>1114</v>
      </c>
      <c r="C200" s="87" t="s">
        <v>1115</v>
      </c>
      <c r="D200" s="88" t="s">
        <v>1060</v>
      </c>
      <c r="E200" s="88" t="s">
        <v>593</v>
      </c>
      <c r="F200" s="87" t="s">
        <v>813</v>
      </c>
      <c r="G200" s="88" t="s">
        <v>150</v>
      </c>
      <c r="H200" s="88" t="s">
        <v>125</v>
      </c>
      <c r="I200" s="90">
        <v>31.702523999999997</v>
      </c>
      <c r="J200" s="98">
        <v>3958</v>
      </c>
      <c r="K200" s="90"/>
      <c r="L200" s="90">
        <v>4.5360510679999999</v>
      </c>
      <c r="M200" s="91">
        <v>7.0981677706685318E-7</v>
      </c>
      <c r="N200" s="91">
        <f t="shared" ref="N200:N211" si="7">IFERROR(L200/$L$11,0)</f>
        <v>7.2459724786743691E-3</v>
      </c>
      <c r="O200" s="91">
        <f>L200/'סכום נכסי הקרן'!$C$42</f>
        <v>4.6928425240284542E-5</v>
      </c>
    </row>
    <row r="201" spans="2:15">
      <c r="B201" s="86" t="s">
        <v>1116</v>
      </c>
      <c r="C201" s="87" t="s">
        <v>1117</v>
      </c>
      <c r="D201" s="88" t="s">
        <v>1078</v>
      </c>
      <c r="E201" s="88" t="s">
        <v>593</v>
      </c>
      <c r="F201" s="87" t="s">
        <v>1118</v>
      </c>
      <c r="G201" s="88" t="s">
        <v>1068</v>
      </c>
      <c r="H201" s="88" t="s">
        <v>125</v>
      </c>
      <c r="I201" s="90">
        <v>12.200829000000001</v>
      </c>
      <c r="J201" s="98">
        <v>564</v>
      </c>
      <c r="K201" s="90"/>
      <c r="L201" s="90">
        <v>0.24875783200000001</v>
      </c>
      <c r="M201" s="91">
        <v>1.1759119546209015E-7</v>
      </c>
      <c r="N201" s="91">
        <f t="shared" si="7"/>
        <v>3.9737039497693384E-4</v>
      </c>
      <c r="O201" s="91">
        <f>L201/'סכום נכסי הקרן'!$C$42</f>
        <v>2.5735630280490622E-6</v>
      </c>
    </row>
    <row r="202" spans="2:15">
      <c r="B202" s="86" t="s">
        <v>1121</v>
      </c>
      <c r="C202" s="87" t="s">
        <v>1122</v>
      </c>
      <c r="D202" s="88" t="s">
        <v>1078</v>
      </c>
      <c r="E202" s="88" t="s">
        <v>593</v>
      </c>
      <c r="F202" s="87" t="s">
        <v>1123</v>
      </c>
      <c r="G202" s="88" t="s">
        <v>1068</v>
      </c>
      <c r="H202" s="88" t="s">
        <v>125</v>
      </c>
      <c r="I202" s="90">
        <v>26.216414</v>
      </c>
      <c r="J202" s="98">
        <v>676</v>
      </c>
      <c r="K202" s="90"/>
      <c r="L202" s="90">
        <v>0.64066099499999996</v>
      </c>
      <c r="M202" s="91">
        <v>3.4134235239262875E-7</v>
      </c>
      <c r="N202" s="91">
        <f t="shared" si="7"/>
        <v>1.023403808365179E-3</v>
      </c>
      <c r="O202" s="91">
        <f>L202/'סכום נכסי הקרן'!$C$42</f>
        <v>6.6280584494124589E-6</v>
      </c>
    </row>
    <row r="203" spans="2:15">
      <c r="B203" s="86" t="s">
        <v>1124</v>
      </c>
      <c r="C203" s="87" t="s">
        <v>1125</v>
      </c>
      <c r="D203" s="88" t="s">
        <v>1060</v>
      </c>
      <c r="E203" s="88" t="s">
        <v>593</v>
      </c>
      <c r="F203" s="87" t="s">
        <v>1126</v>
      </c>
      <c r="G203" s="88" t="s">
        <v>1127</v>
      </c>
      <c r="H203" s="88" t="s">
        <v>125</v>
      </c>
      <c r="I203" s="90">
        <v>20.330107000000002</v>
      </c>
      <c r="J203" s="98">
        <v>388</v>
      </c>
      <c r="K203" s="90"/>
      <c r="L203" s="90">
        <v>0.28515414299999997</v>
      </c>
      <c r="M203" s="91">
        <v>7.9119457609979166E-7</v>
      </c>
      <c r="N203" s="91">
        <f t="shared" si="7"/>
        <v>4.5551054019967119E-4</v>
      </c>
      <c r="O203" s="91">
        <f>L203/'סכום נכסי הקרן'!$C$42</f>
        <v>2.9501067516934108E-6</v>
      </c>
    </row>
    <row r="204" spans="2:15">
      <c r="B204" s="86" t="s">
        <v>1128</v>
      </c>
      <c r="C204" s="87" t="s">
        <v>1129</v>
      </c>
      <c r="D204" s="88" t="s">
        <v>1060</v>
      </c>
      <c r="E204" s="88" t="s">
        <v>593</v>
      </c>
      <c r="F204" s="87" t="s">
        <v>594</v>
      </c>
      <c r="G204" s="88" t="s">
        <v>595</v>
      </c>
      <c r="H204" s="88" t="s">
        <v>125</v>
      </c>
      <c r="I204" s="90">
        <v>4.2763340000000003</v>
      </c>
      <c r="J204" s="98">
        <v>30395</v>
      </c>
      <c r="K204" s="90"/>
      <c r="L204" s="90">
        <v>4.6987472410000004</v>
      </c>
      <c r="M204" s="91">
        <v>7.6163710548640802E-8</v>
      </c>
      <c r="N204" s="91">
        <f t="shared" si="7"/>
        <v>7.5058663763115131E-3</v>
      </c>
      <c r="O204" s="91">
        <f>L204/'סכום נכסי הקרן'!$C$42</f>
        <v>4.8611623925011285E-5</v>
      </c>
    </row>
    <row r="205" spans="2:15">
      <c r="B205" s="86" t="s">
        <v>1130</v>
      </c>
      <c r="C205" s="87" t="s">
        <v>1131</v>
      </c>
      <c r="D205" s="88" t="s">
        <v>1060</v>
      </c>
      <c r="E205" s="88" t="s">
        <v>593</v>
      </c>
      <c r="F205" s="87" t="s">
        <v>1132</v>
      </c>
      <c r="G205" s="88" t="s">
        <v>1068</v>
      </c>
      <c r="H205" s="88" t="s">
        <v>129</v>
      </c>
      <c r="I205" s="90">
        <v>219.71600000000001</v>
      </c>
      <c r="J205" s="98">
        <v>13.5</v>
      </c>
      <c r="K205" s="90"/>
      <c r="L205" s="90">
        <v>7.1659604000000002E-2</v>
      </c>
      <c r="M205" s="91">
        <v>4.0929266169102261E-7</v>
      </c>
      <c r="N205" s="91">
        <f t="shared" si="7"/>
        <v>1.1447038638514371E-4</v>
      </c>
      <c r="O205" s="91">
        <f>L205/'סכום נכסי הקרן'!$C$42</f>
        <v>7.4136563249609244E-7</v>
      </c>
    </row>
    <row r="206" spans="2:15">
      <c r="B206" s="86" t="s">
        <v>1133</v>
      </c>
      <c r="C206" s="87" t="s">
        <v>1134</v>
      </c>
      <c r="D206" s="88" t="s">
        <v>1060</v>
      </c>
      <c r="E206" s="88" t="s">
        <v>593</v>
      </c>
      <c r="F206" s="87" t="s">
        <v>650</v>
      </c>
      <c r="G206" s="88" t="s">
        <v>651</v>
      </c>
      <c r="H206" s="88" t="s">
        <v>125</v>
      </c>
      <c r="I206" s="90">
        <v>385.45785600000005</v>
      </c>
      <c r="J206" s="98">
        <v>885</v>
      </c>
      <c r="K206" s="90"/>
      <c r="L206" s="90">
        <v>12.331856823000001</v>
      </c>
      <c r="M206" s="91">
        <v>3.4705772077308657E-7</v>
      </c>
      <c r="N206" s="91">
        <f t="shared" si="7"/>
        <v>1.9699137820732036E-2</v>
      </c>
      <c r="O206" s="91">
        <f>L206/'סכום נכסי הקרן'!$C$42</f>
        <v>1.2758115204536502E-4</v>
      </c>
    </row>
    <row r="207" spans="2:15">
      <c r="B207" s="86" t="s">
        <v>1135</v>
      </c>
      <c r="C207" s="87" t="s">
        <v>1136</v>
      </c>
      <c r="D207" s="88" t="s">
        <v>1060</v>
      </c>
      <c r="E207" s="88" t="s">
        <v>593</v>
      </c>
      <c r="F207" s="87" t="s">
        <v>646</v>
      </c>
      <c r="G207" s="88" t="s">
        <v>647</v>
      </c>
      <c r="H207" s="88" t="s">
        <v>125</v>
      </c>
      <c r="I207" s="90">
        <v>9.2645149999999994</v>
      </c>
      <c r="J207" s="98">
        <v>4247</v>
      </c>
      <c r="K207" s="90"/>
      <c r="L207" s="90">
        <v>1.4223722049999998</v>
      </c>
      <c r="M207" s="91">
        <v>8.4180889514290174E-8</v>
      </c>
      <c r="N207" s="91">
        <f t="shared" si="7"/>
        <v>2.2721238578130966E-3</v>
      </c>
      <c r="O207" s="91">
        <f>L207/'סכום נכסי הקרן'!$C$42</f>
        <v>1.4715373942126256E-5</v>
      </c>
    </row>
    <row r="208" spans="2:15">
      <c r="B208" s="86" t="s">
        <v>1137</v>
      </c>
      <c r="C208" s="87" t="s">
        <v>1138</v>
      </c>
      <c r="D208" s="88" t="s">
        <v>1060</v>
      </c>
      <c r="E208" s="88" t="s">
        <v>593</v>
      </c>
      <c r="F208" s="87" t="s">
        <v>1139</v>
      </c>
      <c r="G208" s="88" t="s">
        <v>1127</v>
      </c>
      <c r="H208" s="88" t="s">
        <v>125</v>
      </c>
      <c r="I208" s="90">
        <v>11.535949</v>
      </c>
      <c r="J208" s="98">
        <v>924</v>
      </c>
      <c r="K208" s="90"/>
      <c r="L208" s="90">
        <v>0.385330691</v>
      </c>
      <c r="M208" s="91">
        <v>4.9213705616867473E-7</v>
      </c>
      <c r="N208" s="91">
        <f t="shared" si="7"/>
        <v>6.1553442417605902E-4</v>
      </c>
      <c r="O208" s="91">
        <f>L208/'סכום נכסי הקרן'!$C$42</f>
        <v>3.9864988851092638E-6</v>
      </c>
    </row>
    <row r="209" spans="2:15">
      <c r="B209" s="86" t="s">
        <v>1140</v>
      </c>
      <c r="C209" s="87" t="s">
        <v>1141</v>
      </c>
      <c r="D209" s="88" t="s">
        <v>1060</v>
      </c>
      <c r="E209" s="88" t="s">
        <v>593</v>
      </c>
      <c r="F209" s="87" t="s">
        <v>1142</v>
      </c>
      <c r="G209" s="88" t="s">
        <v>1068</v>
      </c>
      <c r="H209" s="88" t="s">
        <v>125</v>
      </c>
      <c r="I209" s="90">
        <v>3.2880419999999999</v>
      </c>
      <c r="J209" s="98">
        <v>9980</v>
      </c>
      <c r="K209" s="90"/>
      <c r="L209" s="90">
        <v>1.1862498129999999</v>
      </c>
      <c r="M209" s="91">
        <v>5.7913141401864789E-8</v>
      </c>
      <c r="N209" s="91">
        <f t="shared" si="7"/>
        <v>1.894937550079323E-3</v>
      </c>
      <c r="O209" s="91">
        <f>L209/'סכום נכסי הקרן'!$C$42</f>
        <v>1.227253283332568E-5</v>
      </c>
    </row>
    <row r="210" spans="2:15">
      <c r="B210" s="92"/>
      <c r="C210" s="87"/>
      <c r="D210" s="87"/>
      <c r="E210" s="87"/>
      <c r="F210" s="87"/>
      <c r="G210" s="87"/>
      <c r="H210" s="87"/>
      <c r="I210" s="90"/>
      <c r="J210" s="98"/>
      <c r="K210" s="87"/>
      <c r="L210" s="87"/>
      <c r="M210" s="87"/>
      <c r="N210" s="91"/>
      <c r="O210" s="87"/>
    </row>
    <row r="211" spans="2:15">
      <c r="B211" s="85" t="s">
        <v>60</v>
      </c>
      <c r="C211" s="80"/>
      <c r="D211" s="81"/>
      <c r="E211" s="81"/>
      <c r="F211" s="80"/>
      <c r="G211" s="81"/>
      <c r="H211" s="81"/>
      <c r="I211" s="83"/>
      <c r="J211" s="100"/>
      <c r="K211" s="83">
        <v>2.1978210000000001E-2</v>
      </c>
      <c r="L211" s="83">
        <f>SUM(L212:L247)</f>
        <v>86.197319764</v>
      </c>
      <c r="M211" s="84"/>
      <c r="N211" s="84">
        <f t="shared" si="7"/>
        <v>0.13769320437144564</v>
      </c>
      <c r="O211" s="84">
        <f>L211/'סכום נכסי הקרן'!$C$42</f>
        <v>8.917678429580184E-4</v>
      </c>
    </row>
    <row r="212" spans="2:15">
      <c r="B212" s="86" t="s">
        <v>1143</v>
      </c>
      <c r="C212" s="87" t="s">
        <v>1144</v>
      </c>
      <c r="D212" s="88" t="s">
        <v>1078</v>
      </c>
      <c r="E212" s="88" t="s">
        <v>593</v>
      </c>
      <c r="F212" s="87"/>
      <c r="G212" s="88" t="s">
        <v>1102</v>
      </c>
      <c r="H212" s="88" t="s">
        <v>125</v>
      </c>
      <c r="I212" s="90">
        <v>4.4775</v>
      </c>
      <c r="J212" s="98">
        <v>13520</v>
      </c>
      <c r="K212" s="90"/>
      <c r="L212" s="90">
        <v>2.1883691700000001</v>
      </c>
      <c r="M212" s="91">
        <v>5.982267876616363E-8</v>
      </c>
      <c r="N212" s="91">
        <f t="shared" ref="N212:N247" si="8">IFERROR(L212/$L$11,0)</f>
        <v>3.4957416795554194E-3</v>
      </c>
      <c r="O212" s="91">
        <f>L212/'סכום נכסי הקרן'!$C$42</f>
        <v>2.264011525729334E-5</v>
      </c>
    </row>
    <row r="213" spans="2:15">
      <c r="B213" s="86" t="s">
        <v>1145</v>
      </c>
      <c r="C213" s="87" t="s">
        <v>1146</v>
      </c>
      <c r="D213" s="88" t="s">
        <v>1060</v>
      </c>
      <c r="E213" s="88" t="s">
        <v>593</v>
      </c>
      <c r="F213" s="87"/>
      <c r="G213" s="88" t="s">
        <v>1092</v>
      </c>
      <c r="H213" s="88" t="s">
        <v>125</v>
      </c>
      <c r="I213" s="90">
        <v>5.406549</v>
      </c>
      <c r="J213" s="98">
        <v>10400</v>
      </c>
      <c r="K213" s="90"/>
      <c r="L213" s="90">
        <v>2.0326461670000002</v>
      </c>
      <c r="M213" s="91">
        <v>9.0592308981233249E-10</v>
      </c>
      <c r="N213" s="91">
        <f t="shared" si="8"/>
        <v>3.2469868535803153E-3</v>
      </c>
      <c r="O213" s="91">
        <f>L213/'סכום נכסי הקרן'!$C$42</f>
        <v>2.1029058592602786E-5</v>
      </c>
    </row>
    <row r="214" spans="2:15">
      <c r="B214" s="86" t="s">
        <v>1147</v>
      </c>
      <c r="C214" s="87" t="s">
        <v>1148</v>
      </c>
      <c r="D214" s="88" t="s">
        <v>1060</v>
      </c>
      <c r="E214" s="88" t="s">
        <v>593</v>
      </c>
      <c r="F214" s="87"/>
      <c r="G214" s="88" t="s">
        <v>1084</v>
      </c>
      <c r="H214" s="88" t="s">
        <v>125</v>
      </c>
      <c r="I214" s="90">
        <v>5.9998500000000003</v>
      </c>
      <c r="J214" s="98">
        <v>10329</v>
      </c>
      <c r="K214" s="90"/>
      <c r="L214" s="90">
        <v>2.2403040910000001</v>
      </c>
      <c r="M214" s="91">
        <v>5.8550774961095781E-10</v>
      </c>
      <c r="N214" s="91">
        <f t="shared" si="8"/>
        <v>3.5787034898628264E-3</v>
      </c>
      <c r="O214" s="91">
        <f>L214/'סכום נכסי הקרן'!$C$42</f>
        <v>2.3177416099142807E-5</v>
      </c>
    </row>
    <row r="215" spans="2:15">
      <c r="B215" s="86" t="s">
        <v>1149</v>
      </c>
      <c r="C215" s="87" t="s">
        <v>1150</v>
      </c>
      <c r="D215" s="88" t="s">
        <v>1060</v>
      </c>
      <c r="E215" s="88" t="s">
        <v>593</v>
      </c>
      <c r="F215" s="87"/>
      <c r="G215" s="88" t="s">
        <v>1062</v>
      </c>
      <c r="H215" s="88" t="s">
        <v>125</v>
      </c>
      <c r="I215" s="90">
        <v>6.1580490000000001</v>
      </c>
      <c r="J215" s="98">
        <v>16490</v>
      </c>
      <c r="K215" s="90"/>
      <c r="L215" s="90">
        <v>3.6708961609999995</v>
      </c>
      <c r="M215" s="91">
        <v>3.8920932987636287E-10</v>
      </c>
      <c r="N215" s="91">
        <f t="shared" si="8"/>
        <v>5.8639579131557944E-3</v>
      </c>
      <c r="O215" s="91">
        <f>L215/'סכום נכסי הקרן'!$C$42</f>
        <v>3.7977829939267348E-5</v>
      </c>
    </row>
    <row r="216" spans="2:15">
      <c r="B216" s="86" t="s">
        <v>1151</v>
      </c>
      <c r="C216" s="87" t="s">
        <v>1152</v>
      </c>
      <c r="D216" s="88" t="s">
        <v>26</v>
      </c>
      <c r="E216" s="88" t="s">
        <v>593</v>
      </c>
      <c r="F216" s="87"/>
      <c r="G216" s="88" t="s">
        <v>1153</v>
      </c>
      <c r="H216" s="88" t="s">
        <v>127</v>
      </c>
      <c r="I216" s="90">
        <v>125.55200000000001</v>
      </c>
      <c r="J216" s="98">
        <v>132.44999999999999</v>
      </c>
      <c r="K216" s="90"/>
      <c r="L216" s="90">
        <v>0.65389978799999993</v>
      </c>
      <c r="M216" s="91">
        <v>8.168504107207755E-8</v>
      </c>
      <c r="N216" s="91">
        <f t="shared" si="8"/>
        <v>1.0445517029304759E-3</v>
      </c>
      <c r="O216" s="91">
        <f>L216/'סכום נכסי הקרן'!$C$42</f>
        <v>6.7650224514174075E-6</v>
      </c>
    </row>
    <row r="217" spans="2:15">
      <c r="B217" s="86" t="s">
        <v>1154</v>
      </c>
      <c r="C217" s="87" t="s">
        <v>1155</v>
      </c>
      <c r="D217" s="88" t="s">
        <v>26</v>
      </c>
      <c r="E217" s="88" t="s">
        <v>593</v>
      </c>
      <c r="F217" s="87"/>
      <c r="G217" s="88" t="s">
        <v>595</v>
      </c>
      <c r="H217" s="88" t="s">
        <v>127</v>
      </c>
      <c r="I217" s="90">
        <v>1.5223500000000001</v>
      </c>
      <c r="J217" s="98">
        <v>62520</v>
      </c>
      <c r="K217" s="90"/>
      <c r="L217" s="90">
        <v>3.742562656</v>
      </c>
      <c r="M217" s="91">
        <v>3.7762481805620281E-9</v>
      </c>
      <c r="N217" s="91">
        <f t="shared" si="8"/>
        <v>5.9784393073527122E-3</v>
      </c>
      <c r="O217" s="91">
        <f>L217/'סכום נכסי הקרן'!$C$42</f>
        <v>3.8719266863680899E-5</v>
      </c>
    </row>
    <row r="218" spans="2:15">
      <c r="B218" s="86" t="s">
        <v>1156</v>
      </c>
      <c r="C218" s="87" t="s">
        <v>1157</v>
      </c>
      <c r="D218" s="88" t="s">
        <v>1078</v>
      </c>
      <c r="E218" s="88" t="s">
        <v>593</v>
      </c>
      <c r="F218" s="87"/>
      <c r="G218" s="88" t="s">
        <v>1102</v>
      </c>
      <c r="H218" s="88" t="s">
        <v>125</v>
      </c>
      <c r="I218" s="90">
        <v>5.3192700000000004</v>
      </c>
      <c r="J218" s="98">
        <v>21243</v>
      </c>
      <c r="K218" s="90"/>
      <c r="L218" s="90">
        <v>4.0848506819999999</v>
      </c>
      <c r="M218" s="91">
        <v>8.8776260932721845E-9</v>
      </c>
      <c r="N218" s="91">
        <f t="shared" si="8"/>
        <v>6.525216576610691E-3</v>
      </c>
      <c r="O218" s="91">
        <f>L218/'סכום נכסי הקרן'!$C$42</f>
        <v>4.2260461131114039E-5</v>
      </c>
    </row>
    <row r="219" spans="2:15">
      <c r="B219" s="86" t="s">
        <v>1158</v>
      </c>
      <c r="C219" s="87" t="s">
        <v>1159</v>
      </c>
      <c r="D219" s="88" t="s">
        <v>1060</v>
      </c>
      <c r="E219" s="88" t="s">
        <v>593</v>
      </c>
      <c r="F219" s="87"/>
      <c r="G219" s="88" t="s">
        <v>595</v>
      </c>
      <c r="H219" s="88" t="s">
        <v>125</v>
      </c>
      <c r="I219" s="90">
        <v>1.3969800000000001</v>
      </c>
      <c r="J219" s="98">
        <v>64154</v>
      </c>
      <c r="K219" s="90"/>
      <c r="L219" s="90">
        <v>3.2398300550000001</v>
      </c>
      <c r="M219" s="91">
        <v>3.3506853187397874E-9</v>
      </c>
      <c r="N219" s="91">
        <f t="shared" si="8"/>
        <v>5.175364885048086E-3</v>
      </c>
      <c r="O219" s="91">
        <f>L219/'סכום נכסי הקרן'!$C$42</f>
        <v>3.3518168170520796E-5</v>
      </c>
    </row>
    <row r="220" spans="2:15">
      <c r="B220" s="86" t="s">
        <v>1160</v>
      </c>
      <c r="C220" s="87" t="s">
        <v>1161</v>
      </c>
      <c r="D220" s="88" t="s">
        <v>1060</v>
      </c>
      <c r="E220" s="88" t="s">
        <v>593</v>
      </c>
      <c r="F220" s="87"/>
      <c r="G220" s="88" t="s">
        <v>1162</v>
      </c>
      <c r="H220" s="88" t="s">
        <v>125</v>
      </c>
      <c r="I220" s="90">
        <v>16.52</v>
      </c>
      <c r="J220" s="98">
        <v>1015</v>
      </c>
      <c r="K220" s="90"/>
      <c r="L220" s="90">
        <v>0.60615596999999999</v>
      </c>
      <c r="M220" s="91">
        <v>4.946218704126029E-7</v>
      </c>
      <c r="N220" s="91">
        <f t="shared" si="8"/>
        <v>9.6828483863184022E-4</v>
      </c>
      <c r="O220" s="91">
        <f>L220/'סכום נכסי הקרן'!$C$42</f>
        <v>6.2710813206605552E-6</v>
      </c>
    </row>
    <row r="221" spans="2:15">
      <c r="B221" s="86" t="s">
        <v>1163</v>
      </c>
      <c r="C221" s="87" t="s">
        <v>1164</v>
      </c>
      <c r="D221" s="88" t="s">
        <v>1060</v>
      </c>
      <c r="E221" s="88" t="s">
        <v>593</v>
      </c>
      <c r="F221" s="87"/>
      <c r="G221" s="88" t="s">
        <v>1068</v>
      </c>
      <c r="H221" s="88" t="s">
        <v>125</v>
      </c>
      <c r="I221" s="90">
        <v>2.170728</v>
      </c>
      <c r="J221" s="98">
        <v>13726</v>
      </c>
      <c r="K221" s="90"/>
      <c r="L221" s="90">
        <v>1.077104163</v>
      </c>
      <c r="M221" s="91">
        <v>9.7369465080221987E-9</v>
      </c>
      <c r="N221" s="91">
        <f t="shared" si="8"/>
        <v>1.7205862554816353E-3</v>
      </c>
      <c r="O221" s="91">
        <f>L221/'סכום נכסי הקרן'!$C$42</f>
        <v>1.1143349453433614E-5</v>
      </c>
    </row>
    <row r="222" spans="2:15">
      <c r="B222" s="86" t="s">
        <v>1165</v>
      </c>
      <c r="C222" s="87" t="s">
        <v>1166</v>
      </c>
      <c r="D222" s="88" t="s">
        <v>1078</v>
      </c>
      <c r="E222" s="88" t="s">
        <v>593</v>
      </c>
      <c r="F222" s="87"/>
      <c r="G222" s="88" t="s">
        <v>1102</v>
      </c>
      <c r="H222" s="88" t="s">
        <v>125</v>
      </c>
      <c r="I222" s="90">
        <v>1.6118999999999999</v>
      </c>
      <c r="J222" s="98">
        <v>41288</v>
      </c>
      <c r="K222" s="90">
        <v>7.2837730000000003E-3</v>
      </c>
      <c r="L222" s="90">
        <v>2.4131431710000002</v>
      </c>
      <c r="M222" s="91">
        <v>5.4396855952842931E-9</v>
      </c>
      <c r="N222" s="91">
        <f t="shared" si="8"/>
        <v>3.8547998560952267E-3</v>
      </c>
      <c r="O222" s="91">
        <f>L222/'סכום נכסי הקרן'!$C$42</f>
        <v>2.4965549813421258E-5</v>
      </c>
    </row>
    <row r="223" spans="2:15">
      <c r="B223" s="86" t="s">
        <v>1167</v>
      </c>
      <c r="C223" s="87" t="s">
        <v>1168</v>
      </c>
      <c r="D223" s="88" t="s">
        <v>26</v>
      </c>
      <c r="E223" s="88" t="s">
        <v>593</v>
      </c>
      <c r="F223" s="87"/>
      <c r="G223" s="88" t="s">
        <v>1102</v>
      </c>
      <c r="H223" s="88" t="s">
        <v>127</v>
      </c>
      <c r="I223" s="90">
        <v>5.4625500000000002</v>
      </c>
      <c r="J223" s="98">
        <v>9974</v>
      </c>
      <c r="K223" s="90"/>
      <c r="L223" s="90">
        <v>2.1423991529999999</v>
      </c>
      <c r="M223" s="91">
        <v>5.5740306122448982E-8</v>
      </c>
      <c r="N223" s="91">
        <f t="shared" si="8"/>
        <v>3.4223083180185392E-3</v>
      </c>
      <c r="O223" s="91">
        <f>L223/'סכום נכסי הקרן'!$C$42</f>
        <v>2.2164525262000297E-5</v>
      </c>
    </row>
    <row r="224" spans="2:15">
      <c r="B224" s="86" t="s">
        <v>1169</v>
      </c>
      <c r="C224" s="87" t="s">
        <v>1170</v>
      </c>
      <c r="D224" s="88" t="s">
        <v>1078</v>
      </c>
      <c r="E224" s="88" t="s">
        <v>593</v>
      </c>
      <c r="F224" s="87"/>
      <c r="G224" s="88" t="s">
        <v>1102</v>
      </c>
      <c r="H224" s="88" t="s">
        <v>125</v>
      </c>
      <c r="I224" s="90">
        <v>5.0148000000000001</v>
      </c>
      <c r="J224" s="98">
        <v>8714</v>
      </c>
      <c r="K224" s="90"/>
      <c r="L224" s="90">
        <v>1.5797176639999999</v>
      </c>
      <c r="M224" s="91">
        <v>8.7763388169408467E-9</v>
      </c>
      <c r="N224" s="91">
        <f t="shared" si="8"/>
        <v>2.5234704252275328E-3</v>
      </c>
      <c r="O224" s="91">
        <f>L224/'סכום נכסי הקרן'!$C$42</f>
        <v>1.6343215978930184E-5</v>
      </c>
    </row>
    <row r="225" spans="2:15">
      <c r="B225" s="86" t="s">
        <v>1074</v>
      </c>
      <c r="C225" s="87" t="s">
        <v>1075</v>
      </c>
      <c r="D225" s="88" t="s">
        <v>114</v>
      </c>
      <c r="E225" s="88" t="s">
        <v>593</v>
      </c>
      <c r="F225" s="87"/>
      <c r="G225" s="88" t="s">
        <v>120</v>
      </c>
      <c r="H225" s="88" t="s">
        <v>128</v>
      </c>
      <c r="I225" s="90">
        <v>65.556200000000004</v>
      </c>
      <c r="J225" s="98">
        <v>1302</v>
      </c>
      <c r="K225" s="90"/>
      <c r="L225" s="90">
        <v>3.8129416099999998</v>
      </c>
      <c r="M225" s="91">
        <v>3.6636294148552959E-7</v>
      </c>
      <c r="N225" s="91">
        <f t="shared" si="8"/>
        <v>6.0908639595704701E-3</v>
      </c>
      <c r="O225" s="91">
        <f>L225/'סכום נכסי הקרן'!$C$42</f>
        <v>3.9447383331455733E-5</v>
      </c>
    </row>
    <row r="226" spans="2:15">
      <c r="B226" s="86" t="s">
        <v>1171</v>
      </c>
      <c r="C226" s="87" t="s">
        <v>1172</v>
      </c>
      <c r="D226" s="88" t="s">
        <v>1078</v>
      </c>
      <c r="E226" s="88" t="s">
        <v>593</v>
      </c>
      <c r="F226" s="87"/>
      <c r="G226" s="88" t="s">
        <v>1173</v>
      </c>
      <c r="H226" s="88" t="s">
        <v>125</v>
      </c>
      <c r="I226" s="90">
        <v>2.492499</v>
      </c>
      <c r="J226" s="98">
        <v>24646</v>
      </c>
      <c r="K226" s="90"/>
      <c r="L226" s="90">
        <v>2.220699105</v>
      </c>
      <c r="M226" s="91">
        <v>1.0758454328081297E-8</v>
      </c>
      <c r="N226" s="91">
        <f t="shared" si="8"/>
        <v>3.54738612000274E-3</v>
      </c>
      <c r="O226" s="91">
        <f>L226/'סכום נכסי הקרן'!$C$42</f>
        <v>2.2974589652516519E-5</v>
      </c>
    </row>
    <row r="227" spans="2:15">
      <c r="B227" s="86" t="s">
        <v>1174</v>
      </c>
      <c r="C227" s="87" t="s">
        <v>1175</v>
      </c>
      <c r="D227" s="88" t="s">
        <v>1060</v>
      </c>
      <c r="E227" s="88" t="s">
        <v>593</v>
      </c>
      <c r="F227" s="87"/>
      <c r="G227" s="88" t="s">
        <v>1068</v>
      </c>
      <c r="H227" s="88" t="s">
        <v>125</v>
      </c>
      <c r="I227" s="90">
        <v>3.8037299999999998</v>
      </c>
      <c r="J227" s="98">
        <v>6646</v>
      </c>
      <c r="K227" s="90"/>
      <c r="L227" s="90">
        <v>0.91385716299999997</v>
      </c>
      <c r="M227" s="91">
        <v>4.851286241181579E-9</v>
      </c>
      <c r="N227" s="91">
        <f t="shared" si="8"/>
        <v>1.4598124565332687E-3</v>
      </c>
      <c r="O227" s="91">
        <f>L227/'סכום נכסי הקרן'!$C$42</f>
        <v>9.4544521018924352E-6</v>
      </c>
    </row>
    <row r="228" spans="2:15">
      <c r="B228" s="86" t="s">
        <v>1103</v>
      </c>
      <c r="C228" s="87" t="s">
        <v>1104</v>
      </c>
      <c r="D228" s="88" t="s">
        <v>1060</v>
      </c>
      <c r="E228" s="88" t="s">
        <v>593</v>
      </c>
      <c r="F228" s="87"/>
      <c r="G228" s="88" t="s">
        <v>1102</v>
      </c>
      <c r="H228" s="88" t="s">
        <v>125</v>
      </c>
      <c r="I228" s="90">
        <v>21.637186</v>
      </c>
      <c r="J228" s="98">
        <v>1297</v>
      </c>
      <c r="K228" s="90"/>
      <c r="L228" s="90">
        <v>1.014492986</v>
      </c>
      <c r="M228" s="91">
        <v>8.3044913029460986E-8</v>
      </c>
      <c r="N228" s="91">
        <f t="shared" si="8"/>
        <v>1.620569994950547E-3</v>
      </c>
      <c r="O228" s="91">
        <f>L228/'סכום נכסי הקרן'!$C$42</f>
        <v>1.0495595736598536E-5</v>
      </c>
    </row>
    <row r="229" spans="2:15">
      <c r="B229" s="86" t="s">
        <v>1176</v>
      </c>
      <c r="C229" s="87" t="s">
        <v>1177</v>
      </c>
      <c r="D229" s="88" t="s">
        <v>1060</v>
      </c>
      <c r="E229" s="88" t="s">
        <v>593</v>
      </c>
      <c r="F229" s="87"/>
      <c r="G229" s="88" t="s">
        <v>1092</v>
      </c>
      <c r="H229" s="88" t="s">
        <v>125</v>
      </c>
      <c r="I229" s="90">
        <v>5.7312000000000003</v>
      </c>
      <c r="J229" s="98">
        <v>21194</v>
      </c>
      <c r="K229" s="90"/>
      <c r="L229" s="90">
        <v>4.3910339590000005</v>
      </c>
      <c r="M229" s="91">
        <v>2.5749371335379839E-9</v>
      </c>
      <c r="N229" s="91">
        <f t="shared" si="8"/>
        <v>7.0143194472162768E-3</v>
      </c>
      <c r="O229" s="91">
        <f>L229/'סכום נכסי הקרן'!$C$42</f>
        <v>4.5428128075140574E-5</v>
      </c>
    </row>
    <row r="230" spans="2:15">
      <c r="B230" s="86" t="s">
        <v>1178</v>
      </c>
      <c r="C230" s="87" t="s">
        <v>1179</v>
      </c>
      <c r="D230" s="88" t="s">
        <v>1078</v>
      </c>
      <c r="E230" s="88" t="s">
        <v>593</v>
      </c>
      <c r="F230" s="87"/>
      <c r="G230" s="88" t="s">
        <v>1162</v>
      </c>
      <c r="H230" s="88" t="s">
        <v>125</v>
      </c>
      <c r="I230" s="90">
        <v>9.8356349999999999</v>
      </c>
      <c r="J230" s="98">
        <v>8780</v>
      </c>
      <c r="K230" s="90"/>
      <c r="L230" s="90">
        <v>3.1218009470000001</v>
      </c>
      <c r="M230" s="91">
        <v>5.8477912967123377E-9</v>
      </c>
      <c r="N230" s="91">
        <f t="shared" si="8"/>
        <v>4.9868229891501708E-3</v>
      </c>
      <c r="O230" s="91">
        <f>L230/'סכום נכסי הקרן'!$C$42</f>
        <v>3.2297079587539378E-5</v>
      </c>
    </row>
    <row r="231" spans="2:15">
      <c r="B231" s="86" t="s">
        <v>1180</v>
      </c>
      <c r="C231" s="87" t="s">
        <v>1181</v>
      </c>
      <c r="D231" s="88" t="s">
        <v>1078</v>
      </c>
      <c r="E231" s="88" t="s">
        <v>593</v>
      </c>
      <c r="F231" s="87"/>
      <c r="G231" s="88" t="s">
        <v>1182</v>
      </c>
      <c r="H231" s="88" t="s">
        <v>125</v>
      </c>
      <c r="I231" s="90">
        <v>1.9823999999999997</v>
      </c>
      <c r="J231" s="98">
        <v>7385</v>
      </c>
      <c r="K231" s="90">
        <v>3.7981790000000001E-3</v>
      </c>
      <c r="L231" s="90">
        <v>0.53303504699999993</v>
      </c>
      <c r="M231" s="91">
        <v>3.9708046746538388E-9</v>
      </c>
      <c r="N231" s="91">
        <f t="shared" si="8"/>
        <v>8.514801140530057E-4</v>
      </c>
      <c r="O231" s="91">
        <f>L231/'סכום נכסי הקרן'!$C$42</f>
        <v>5.5145973840678672E-6</v>
      </c>
    </row>
    <row r="232" spans="2:15">
      <c r="B232" s="86" t="s">
        <v>1112</v>
      </c>
      <c r="C232" s="87" t="s">
        <v>1113</v>
      </c>
      <c r="D232" s="88" t="s">
        <v>1078</v>
      </c>
      <c r="E232" s="88" t="s">
        <v>593</v>
      </c>
      <c r="F232" s="87"/>
      <c r="G232" s="88" t="s">
        <v>470</v>
      </c>
      <c r="H232" s="88" t="s">
        <v>125</v>
      </c>
      <c r="I232" s="90">
        <v>18.808450000000001</v>
      </c>
      <c r="J232" s="98">
        <v>8477</v>
      </c>
      <c r="K232" s="90"/>
      <c r="L232" s="90">
        <v>5.7637280410000002</v>
      </c>
      <c r="M232" s="91">
        <v>3.1224642413518128E-7</v>
      </c>
      <c r="N232" s="91">
        <f t="shared" si="8"/>
        <v>9.2070865458893335E-3</v>
      </c>
      <c r="O232" s="91">
        <f>L232/'סכום נכסי הקרן'!$C$42</f>
        <v>5.962954923182981E-5</v>
      </c>
    </row>
    <row r="233" spans="2:15">
      <c r="B233" s="86" t="s">
        <v>1183</v>
      </c>
      <c r="C233" s="87" t="s">
        <v>1184</v>
      </c>
      <c r="D233" s="88" t="s">
        <v>1078</v>
      </c>
      <c r="E233" s="88" t="s">
        <v>593</v>
      </c>
      <c r="F233" s="87"/>
      <c r="G233" s="88" t="s">
        <v>1068</v>
      </c>
      <c r="H233" s="88" t="s">
        <v>125</v>
      </c>
      <c r="I233" s="90">
        <v>3.831054</v>
      </c>
      <c r="J233" s="98">
        <v>19974</v>
      </c>
      <c r="K233" s="90"/>
      <c r="L233" s="90">
        <v>2.7662512919999993</v>
      </c>
      <c r="M233" s="91">
        <v>1.2660123771635841E-8</v>
      </c>
      <c r="N233" s="91">
        <f t="shared" si="8"/>
        <v>4.4188613466750798E-3</v>
      </c>
      <c r="O233" s="91">
        <f>L233/'סכום נכסי הקרן'!$C$42</f>
        <v>2.861868506469436E-5</v>
      </c>
    </row>
    <row r="234" spans="2:15">
      <c r="B234" s="86" t="s">
        <v>1185</v>
      </c>
      <c r="C234" s="87" t="s">
        <v>1186</v>
      </c>
      <c r="D234" s="88" t="s">
        <v>1078</v>
      </c>
      <c r="E234" s="88" t="s">
        <v>593</v>
      </c>
      <c r="F234" s="87"/>
      <c r="G234" s="88" t="s">
        <v>1127</v>
      </c>
      <c r="H234" s="88" t="s">
        <v>125</v>
      </c>
      <c r="I234" s="90">
        <v>15.2235</v>
      </c>
      <c r="J234" s="98">
        <v>4080</v>
      </c>
      <c r="K234" s="90"/>
      <c r="L234" s="90">
        <v>2.2453444619999998</v>
      </c>
      <c r="M234" s="91">
        <v>2.6970968776081939E-9</v>
      </c>
      <c r="N234" s="91">
        <f t="shared" si="8"/>
        <v>3.5867550723959148E-3</v>
      </c>
      <c r="O234" s="91">
        <f>L234/'סכום נכסי הקרן'!$C$42</f>
        <v>2.3229562045057187E-5</v>
      </c>
    </row>
    <row r="235" spans="2:15">
      <c r="B235" s="86" t="s">
        <v>1187</v>
      </c>
      <c r="C235" s="87" t="s">
        <v>1188</v>
      </c>
      <c r="D235" s="88" t="s">
        <v>1060</v>
      </c>
      <c r="E235" s="88" t="s">
        <v>593</v>
      </c>
      <c r="F235" s="87"/>
      <c r="G235" s="88" t="s">
        <v>595</v>
      </c>
      <c r="H235" s="88" t="s">
        <v>125</v>
      </c>
      <c r="I235" s="90">
        <v>4.8357000000000001</v>
      </c>
      <c r="J235" s="98">
        <v>12758</v>
      </c>
      <c r="K235" s="90"/>
      <c r="L235" s="90">
        <v>2.2302330609999999</v>
      </c>
      <c r="M235" s="91">
        <v>4.3369506726457404E-9</v>
      </c>
      <c r="N235" s="91">
        <f t="shared" si="8"/>
        <v>3.562615838926374E-3</v>
      </c>
      <c r="O235" s="91">
        <f>L235/'סכום נכסי הקרן'!$C$42</f>
        <v>2.3073224684327883E-5</v>
      </c>
    </row>
    <row r="236" spans="2:15">
      <c r="B236" s="86" t="s">
        <v>1189</v>
      </c>
      <c r="C236" s="87" t="s">
        <v>1190</v>
      </c>
      <c r="D236" s="88" t="s">
        <v>1078</v>
      </c>
      <c r="E236" s="88" t="s">
        <v>593</v>
      </c>
      <c r="F236" s="87"/>
      <c r="G236" s="88" t="s">
        <v>1102</v>
      </c>
      <c r="H236" s="88" t="s">
        <v>125</v>
      </c>
      <c r="I236" s="90">
        <v>6.4475999999999996</v>
      </c>
      <c r="J236" s="98">
        <v>9793</v>
      </c>
      <c r="K236" s="90"/>
      <c r="L236" s="90">
        <v>2.282559687</v>
      </c>
      <c r="M236" s="91">
        <v>4.406481999537092E-9</v>
      </c>
      <c r="N236" s="91">
        <f t="shared" si="8"/>
        <v>3.6462033660979018E-3</v>
      </c>
      <c r="O236" s="91">
        <f>L236/'סכום נכסי הקרן'!$C$42</f>
        <v>2.3614577971472431E-5</v>
      </c>
    </row>
    <row r="237" spans="2:15">
      <c r="B237" s="86" t="s">
        <v>1191</v>
      </c>
      <c r="C237" s="87" t="s">
        <v>1192</v>
      </c>
      <c r="D237" s="88" t="s">
        <v>26</v>
      </c>
      <c r="E237" s="88" t="s">
        <v>593</v>
      </c>
      <c r="F237" s="87"/>
      <c r="G237" s="88" t="s">
        <v>119</v>
      </c>
      <c r="H237" s="88" t="s">
        <v>127</v>
      </c>
      <c r="I237" s="90">
        <v>4.4595900000000004</v>
      </c>
      <c r="J237" s="98">
        <v>13654</v>
      </c>
      <c r="K237" s="90"/>
      <c r="L237" s="90">
        <v>2.394365412</v>
      </c>
      <c r="M237" s="91">
        <v>1.0437635990354654E-8</v>
      </c>
      <c r="N237" s="91">
        <f t="shared" si="8"/>
        <v>3.8248039140554532E-3</v>
      </c>
      <c r="O237" s="91">
        <f>L237/'סכום נכסי הקרן'!$C$42</f>
        <v>2.4771281573006553E-5</v>
      </c>
    </row>
    <row r="238" spans="2:15">
      <c r="B238" s="86" t="s">
        <v>1193</v>
      </c>
      <c r="C238" s="87" t="s">
        <v>1194</v>
      </c>
      <c r="D238" s="88" t="s">
        <v>26</v>
      </c>
      <c r="E238" s="88" t="s">
        <v>593</v>
      </c>
      <c r="F238" s="87"/>
      <c r="G238" s="88" t="s">
        <v>1062</v>
      </c>
      <c r="H238" s="88" t="s">
        <v>125</v>
      </c>
      <c r="I238" s="90">
        <v>0.65550600000000003</v>
      </c>
      <c r="J238" s="98">
        <v>122850</v>
      </c>
      <c r="K238" s="90"/>
      <c r="L238" s="90">
        <v>2.911120172</v>
      </c>
      <c r="M238" s="91">
        <v>2.7450999869333599E-9</v>
      </c>
      <c r="N238" s="91">
        <f t="shared" si="8"/>
        <v>4.6502775943671974E-3</v>
      </c>
      <c r="O238" s="91">
        <f>L238/'סכום נכסי הקרן'!$C$42</f>
        <v>3.0117448703552886E-5</v>
      </c>
    </row>
    <row r="239" spans="2:15">
      <c r="B239" s="86" t="s">
        <v>1119</v>
      </c>
      <c r="C239" s="87" t="s">
        <v>1120</v>
      </c>
      <c r="D239" s="88" t="s">
        <v>1060</v>
      </c>
      <c r="E239" s="88" t="s">
        <v>593</v>
      </c>
      <c r="F239" s="87"/>
      <c r="G239" s="88" t="s">
        <v>150</v>
      </c>
      <c r="H239" s="88" t="s">
        <v>125</v>
      </c>
      <c r="I239" s="90">
        <v>2.0092449999999999</v>
      </c>
      <c r="J239" s="98">
        <v>2172</v>
      </c>
      <c r="K239" s="90"/>
      <c r="L239" s="90">
        <v>0.157761497</v>
      </c>
      <c r="M239" s="91">
        <v>3.4962541048135131E-8</v>
      </c>
      <c r="N239" s="91">
        <f t="shared" si="8"/>
        <v>2.5201115426605887E-4</v>
      </c>
      <c r="O239" s="91">
        <f>L239/'סכום נכסי הקרן'!$C$42</f>
        <v>1.6321462229533864E-6</v>
      </c>
    </row>
    <row r="240" spans="2:15">
      <c r="B240" s="86" t="s">
        <v>1195</v>
      </c>
      <c r="C240" s="87" t="s">
        <v>1196</v>
      </c>
      <c r="D240" s="88" t="s">
        <v>26</v>
      </c>
      <c r="E240" s="88" t="s">
        <v>593</v>
      </c>
      <c r="F240" s="87"/>
      <c r="G240" s="88" t="s">
        <v>1102</v>
      </c>
      <c r="H240" s="88" t="s">
        <v>127</v>
      </c>
      <c r="I240" s="90">
        <v>6.78789</v>
      </c>
      <c r="J240" s="98">
        <v>15368</v>
      </c>
      <c r="K240" s="90"/>
      <c r="L240" s="90">
        <v>4.1019252939999999</v>
      </c>
      <c r="M240" s="91">
        <v>1.1885789072843366E-8</v>
      </c>
      <c r="N240" s="91">
        <f t="shared" si="8"/>
        <v>6.55249187990453E-3</v>
      </c>
      <c r="O240" s="91">
        <f>L240/'סכום נכסי הקרן'!$C$42</f>
        <v>4.2437109198064084E-5</v>
      </c>
    </row>
    <row r="241" spans="2:15">
      <c r="B241" s="86" t="s">
        <v>1197</v>
      </c>
      <c r="C241" s="87" t="s">
        <v>1198</v>
      </c>
      <c r="D241" s="88" t="s">
        <v>1060</v>
      </c>
      <c r="E241" s="88" t="s">
        <v>593</v>
      </c>
      <c r="F241" s="87"/>
      <c r="G241" s="88" t="s">
        <v>1068</v>
      </c>
      <c r="H241" s="88" t="s">
        <v>125</v>
      </c>
      <c r="I241" s="90">
        <v>18.172000000000001</v>
      </c>
      <c r="J241" s="98">
        <v>1636</v>
      </c>
      <c r="K241" s="90"/>
      <c r="L241" s="90">
        <v>1.074717521</v>
      </c>
      <c r="M241" s="91">
        <v>7.7323171869186705E-8</v>
      </c>
      <c r="N241" s="91">
        <f t="shared" si="8"/>
        <v>1.716773789089789E-3</v>
      </c>
      <c r="O241" s="91">
        <f>L241/'סכום נכסי הקרן'!$C$42</f>
        <v>1.1118658075626506E-5</v>
      </c>
    </row>
    <row r="242" spans="2:15">
      <c r="B242" s="86" t="s">
        <v>1199</v>
      </c>
      <c r="C242" s="87" t="s">
        <v>1200</v>
      </c>
      <c r="D242" s="88" t="s">
        <v>26</v>
      </c>
      <c r="E242" s="88" t="s">
        <v>593</v>
      </c>
      <c r="F242" s="87"/>
      <c r="G242" s="88" t="s">
        <v>1102</v>
      </c>
      <c r="H242" s="88" t="s">
        <v>127</v>
      </c>
      <c r="I242" s="90">
        <v>5.6416500000000012</v>
      </c>
      <c r="J242" s="98">
        <v>14912</v>
      </c>
      <c r="K242" s="90"/>
      <c r="L242" s="90">
        <v>3.308092415</v>
      </c>
      <c r="M242" s="91">
        <v>7.0520625000000018E-9</v>
      </c>
      <c r="N242" s="91">
        <f t="shared" si="8"/>
        <v>5.2844084505799553E-3</v>
      </c>
      <c r="O242" s="91">
        <f>L242/'סכום נכסי הקרן'!$C$42</f>
        <v>3.4224387084276947E-5</v>
      </c>
    </row>
    <row r="243" spans="2:15">
      <c r="B243" s="86" t="s">
        <v>1201</v>
      </c>
      <c r="C243" s="87" t="s">
        <v>1202</v>
      </c>
      <c r="D243" s="88" t="s">
        <v>1078</v>
      </c>
      <c r="E243" s="88" t="s">
        <v>593</v>
      </c>
      <c r="F243" s="87"/>
      <c r="G243" s="88" t="s">
        <v>1092</v>
      </c>
      <c r="H243" s="88" t="s">
        <v>125</v>
      </c>
      <c r="I243" s="90">
        <v>50.604641999999991</v>
      </c>
      <c r="J243" s="98">
        <v>272</v>
      </c>
      <c r="K243" s="90"/>
      <c r="L243" s="90">
        <v>0.49758532599999999</v>
      </c>
      <c r="M243" s="91">
        <v>1.7114896595497117E-7</v>
      </c>
      <c r="N243" s="91">
        <f t="shared" si="8"/>
        <v>7.9485206933040955E-4</v>
      </c>
      <c r="O243" s="91">
        <f>L243/'סכום נכסי הקרן'!$C$42</f>
        <v>5.1478467552062427E-6</v>
      </c>
    </row>
    <row r="244" spans="2:15">
      <c r="B244" s="86" t="s">
        <v>1203</v>
      </c>
      <c r="C244" s="87" t="s">
        <v>1204</v>
      </c>
      <c r="D244" s="88" t="s">
        <v>1078</v>
      </c>
      <c r="E244" s="88" t="s">
        <v>593</v>
      </c>
      <c r="F244" s="87"/>
      <c r="G244" s="88" t="s">
        <v>595</v>
      </c>
      <c r="H244" s="88" t="s">
        <v>125</v>
      </c>
      <c r="I244" s="90">
        <v>6.7162499999999996</v>
      </c>
      <c r="J244" s="98">
        <v>9302</v>
      </c>
      <c r="K244" s="90">
        <v>1.0896257999999999E-2</v>
      </c>
      <c r="L244" s="90">
        <v>2.2693515120000001</v>
      </c>
      <c r="M244" s="91">
        <v>1.2949489001759378E-9</v>
      </c>
      <c r="N244" s="91">
        <f t="shared" si="8"/>
        <v>3.6251043812961913E-3</v>
      </c>
      <c r="O244" s="91">
        <f>L244/'סכום נכסי הקרן'!$C$42</f>
        <v>2.3477930732771614E-5</v>
      </c>
    </row>
    <row r="245" spans="2:15">
      <c r="B245" s="86" t="s">
        <v>1205</v>
      </c>
      <c r="C245" s="87" t="s">
        <v>1206</v>
      </c>
      <c r="D245" s="88" t="s">
        <v>1060</v>
      </c>
      <c r="E245" s="88" t="s">
        <v>593</v>
      </c>
      <c r="F245" s="87"/>
      <c r="G245" s="88" t="s">
        <v>1088</v>
      </c>
      <c r="H245" s="88" t="s">
        <v>125</v>
      </c>
      <c r="I245" s="90">
        <v>33.04</v>
      </c>
      <c r="J245" s="98">
        <v>69.510000000000005</v>
      </c>
      <c r="K245" s="90"/>
      <c r="L245" s="90">
        <v>8.3022465999999975E-2</v>
      </c>
      <c r="M245" s="91">
        <v>2.0370450828718832E-7</v>
      </c>
      <c r="N245" s="91">
        <f t="shared" si="8"/>
        <v>1.326216338240922E-4</v>
      </c>
      <c r="O245" s="91">
        <f>L245/'סכום נכסי הקרן'!$C$42</f>
        <v>8.5892189716085099E-7</v>
      </c>
    </row>
    <row r="246" spans="2:15">
      <c r="B246" s="86" t="s">
        <v>1207</v>
      </c>
      <c r="C246" s="87" t="s">
        <v>1208</v>
      </c>
      <c r="D246" s="88" t="s">
        <v>26</v>
      </c>
      <c r="E246" s="88" t="s">
        <v>593</v>
      </c>
      <c r="F246" s="87"/>
      <c r="G246" s="88" t="s">
        <v>1102</v>
      </c>
      <c r="H246" s="88" t="s">
        <v>127</v>
      </c>
      <c r="I246" s="90">
        <v>6.4218279999999996</v>
      </c>
      <c r="J246" s="98">
        <v>13635</v>
      </c>
      <c r="K246" s="90"/>
      <c r="L246" s="90">
        <v>3.443097947</v>
      </c>
      <c r="M246" s="91">
        <v>3.0549563403554172E-8</v>
      </c>
      <c r="N246" s="91">
        <f t="shared" si="8"/>
        <v>5.5000688024313535E-3</v>
      </c>
      <c r="O246" s="91">
        <f>L246/'סכום נכסי הקרן'!$C$42</f>
        <v>3.5621107914909108E-5</v>
      </c>
    </row>
    <row r="247" spans="2:15">
      <c r="B247" s="86" t="s">
        <v>1209</v>
      </c>
      <c r="C247" s="87" t="s">
        <v>1210</v>
      </c>
      <c r="D247" s="88" t="s">
        <v>26</v>
      </c>
      <c r="E247" s="88" t="s">
        <v>593</v>
      </c>
      <c r="F247" s="87"/>
      <c r="G247" s="88" t="s">
        <v>1102</v>
      </c>
      <c r="H247" s="88" t="s">
        <v>127</v>
      </c>
      <c r="I247" s="90">
        <v>11.999705999999998</v>
      </c>
      <c r="J247" s="98">
        <v>10572</v>
      </c>
      <c r="K247" s="90"/>
      <c r="L247" s="90">
        <v>4.9884239509999997</v>
      </c>
      <c r="M247" s="91">
        <v>2.0320540055697048E-8</v>
      </c>
      <c r="N247" s="91">
        <f t="shared" si="8"/>
        <v>7.9686013492884372E-3</v>
      </c>
      <c r="O247" s="91">
        <f>L247/'סכום נכסי הקרן'!$C$42</f>
        <v>5.1608519600412119E-5</v>
      </c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107" t="s">
        <v>210</v>
      </c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107" t="s">
        <v>105</v>
      </c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7" t="s">
        <v>193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7" t="s">
        <v>201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107" t="s">
        <v>207</v>
      </c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1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2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1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1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2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1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1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2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2 B254" xr:uid="{00000000-0002-0000-0500-000000000000}"/>
    <dataValidation type="list" allowBlank="1" showInputMessage="1" showErrorMessage="1" sqref="E12:E35 E37:E355" xr:uid="{00000000-0002-0000-0500-000001000000}">
      <formula1>#REF!</formula1>
    </dataValidation>
    <dataValidation type="list" allowBlank="1" showInputMessage="1" showErrorMessage="1" sqref="H37:H355 G12:H35 G37:G361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4.28515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139</v>
      </c>
      <c r="C1" s="46" t="s" vm="1">
        <v>218</v>
      </c>
    </row>
    <row r="2" spans="2:14">
      <c r="B2" s="46" t="s">
        <v>138</v>
      </c>
      <c r="C2" s="46" t="s">
        <v>219</v>
      </c>
    </row>
    <row r="3" spans="2:14">
      <c r="B3" s="46" t="s">
        <v>140</v>
      </c>
      <c r="C3" s="46" t="s">
        <v>220</v>
      </c>
    </row>
    <row r="4" spans="2:14">
      <c r="B4" s="46" t="s">
        <v>141</v>
      </c>
      <c r="C4" s="46">
        <v>2208</v>
      </c>
    </row>
    <row r="6" spans="2:14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2:14" ht="26.25" customHeight="1">
      <c r="B7" s="133" t="s">
        <v>216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2:14" s="3" customFormat="1" ht="74.25" customHeight="1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62</v>
      </c>
      <c r="G8" s="29" t="s">
        <v>96</v>
      </c>
      <c r="H8" s="29" t="s">
        <v>195</v>
      </c>
      <c r="I8" s="29" t="s">
        <v>194</v>
      </c>
      <c r="J8" s="29" t="s">
        <v>209</v>
      </c>
      <c r="K8" s="29" t="s">
        <v>59</v>
      </c>
      <c r="L8" s="29" t="s">
        <v>56</v>
      </c>
      <c r="M8" s="29" t="s">
        <v>142</v>
      </c>
      <c r="N8" s="13" t="s">
        <v>144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202</v>
      </c>
      <c r="I9" s="31"/>
      <c r="J9" s="15" t="s">
        <v>198</v>
      </c>
      <c r="K9" s="15" t="s">
        <v>198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212</v>
      </c>
      <c r="C11" s="74"/>
      <c r="D11" s="75"/>
      <c r="E11" s="74"/>
      <c r="F11" s="75"/>
      <c r="G11" s="75"/>
      <c r="H11" s="77"/>
      <c r="I11" s="109"/>
      <c r="J11" s="77">
        <v>3.4704049999999998E-3</v>
      </c>
      <c r="K11" s="77">
        <v>608.19355877099997</v>
      </c>
      <c r="L11" s="78"/>
      <c r="M11" s="78">
        <f>IFERROR(K11/$K$11,0)</f>
        <v>1</v>
      </c>
      <c r="N11" s="78">
        <f>K11/'סכום נכסי הקרן'!$C$42</f>
        <v>6.292161513735294E-3</v>
      </c>
    </row>
    <row r="12" spans="2:14">
      <c r="B12" s="79" t="s">
        <v>190</v>
      </c>
      <c r="C12" s="80"/>
      <c r="D12" s="81"/>
      <c r="E12" s="80"/>
      <c r="F12" s="81"/>
      <c r="G12" s="81"/>
      <c r="H12" s="83"/>
      <c r="I12" s="100"/>
      <c r="J12" s="83"/>
      <c r="K12" s="83">
        <v>148.879756063</v>
      </c>
      <c r="L12" s="84"/>
      <c r="M12" s="84">
        <f t="shared" ref="M12:M75" si="0">IFERROR(K12/$K$11,0)</f>
        <v>0.24479009012171557</v>
      </c>
      <c r="N12" s="84">
        <f>K12/'סכום נכסי הקרן'!$C$42</f>
        <v>1.5402587840076529E-3</v>
      </c>
    </row>
    <row r="13" spans="2:14">
      <c r="B13" s="85" t="s">
        <v>213</v>
      </c>
      <c r="C13" s="80"/>
      <c r="D13" s="81"/>
      <c r="E13" s="80"/>
      <c r="F13" s="81"/>
      <c r="G13" s="81"/>
      <c r="H13" s="83"/>
      <c r="I13" s="100"/>
      <c r="J13" s="83"/>
      <c r="K13" s="83">
        <v>124.78171569899999</v>
      </c>
      <c r="L13" s="84"/>
      <c r="M13" s="84">
        <f t="shared" si="0"/>
        <v>0.20516776920681498</v>
      </c>
      <c r="N13" s="84">
        <f>K13/'סכום נכסי הקרן'!$C$42</f>
        <v>1.2909487412620464E-3</v>
      </c>
    </row>
    <row r="14" spans="2:14">
      <c r="B14" s="86" t="s">
        <v>1211</v>
      </c>
      <c r="C14" s="87" t="s">
        <v>1212</v>
      </c>
      <c r="D14" s="88" t="s">
        <v>113</v>
      </c>
      <c r="E14" s="87" t="s">
        <v>1213</v>
      </c>
      <c r="F14" s="88" t="s">
        <v>1214</v>
      </c>
      <c r="G14" s="88" t="s">
        <v>126</v>
      </c>
      <c r="H14" s="90">
        <v>167.81016</v>
      </c>
      <c r="I14" s="98">
        <v>1701</v>
      </c>
      <c r="J14" s="90"/>
      <c r="K14" s="90">
        <v>2.8544508220000004</v>
      </c>
      <c r="L14" s="91">
        <v>3.5589793210794788E-6</v>
      </c>
      <c r="M14" s="91">
        <f t="shared" si="0"/>
        <v>4.6933262952802372E-3</v>
      </c>
      <c r="N14" s="91">
        <f>K14/'סכום נכסי הקרן'!$C$42</f>
        <v>2.9531167086564154E-5</v>
      </c>
    </row>
    <row r="15" spans="2:14">
      <c r="B15" s="86" t="s">
        <v>1215</v>
      </c>
      <c r="C15" s="87" t="s">
        <v>1216</v>
      </c>
      <c r="D15" s="88" t="s">
        <v>113</v>
      </c>
      <c r="E15" s="87" t="s">
        <v>1213</v>
      </c>
      <c r="F15" s="88" t="s">
        <v>1214</v>
      </c>
      <c r="G15" s="88" t="s">
        <v>126</v>
      </c>
      <c r="H15" s="90">
        <v>1407</v>
      </c>
      <c r="I15" s="98">
        <v>1616</v>
      </c>
      <c r="J15" s="90"/>
      <c r="K15" s="90">
        <v>22.737119999999997</v>
      </c>
      <c r="L15" s="91">
        <v>4.1765756443302986E-5</v>
      </c>
      <c r="M15" s="91">
        <f t="shared" si="0"/>
        <v>3.7384677414120875E-2</v>
      </c>
      <c r="N15" s="91">
        <f>K15/'סכום נכסי הקרן'!$C$42</f>
        <v>2.3523042842854043E-4</v>
      </c>
    </row>
    <row r="16" spans="2:14">
      <c r="B16" s="86" t="s">
        <v>1217</v>
      </c>
      <c r="C16" s="87" t="s">
        <v>1218</v>
      </c>
      <c r="D16" s="88" t="s">
        <v>113</v>
      </c>
      <c r="E16" s="87" t="s">
        <v>1213</v>
      </c>
      <c r="F16" s="88" t="s">
        <v>1214</v>
      </c>
      <c r="G16" s="88" t="s">
        <v>126</v>
      </c>
      <c r="H16" s="90">
        <v>282.80218000000002</v>
      </c>
      <c r="I16" s="98">
        <v>2939</v>
      </c>
      <c r="J16" s="90"/>
      <c r="K16" s="90">
        <v>8.3115560559999988</v>
      </c>
      <c r="L16" s="91">
        <v>4.2694515232804018E-6</v>
      </c>
      <c r="M16" s="91">
        <f t="shared" si="0"/>
        <v>1.3665971854084543E-2</v>
      </c>
      <c r="N16" s="91">
        <f>K16/'סכום נכסי הקרן'!$C$42</f>
        <v>8.5988502148060523E-5</v>
      </c>
    </row>
    <row r="17" spans="2:14">
      <c r="B17" s="86" t="s">
        <v>1219</v>
      </c>
      <c r="C17" s="87" t="s">
        <v>1220</v>
      </c>
      <c r="D17" s="88" t="s">
        <v>113</v>
      </c>
      <c r="E17" s="87" t="s">
        <v>1221</v>
      </c>
      <c r="F17" s="88" t="s">
        <v>1214</v>
      </c>
      <c r="G17" s="88" t="s">
        <v>126</v>
      </c>
      <c r="H17" s="90">
        <v>130.25428600000001</v>
      </c>
      <c r="I17" s="98">
        <v>2914</v>
      </c>
      <c r="J17" s="90"/>
      <c r="K17" s="90">
        <v>3.7956098889999996</v>
      </c>
      <c r="L17" s="91">
        <v>1.5892155974115076E-6</v>
      </c>
      <c r="M17" s="91">
        <f t="shared" si="0"/>
        <v>6.2407926461272197E-3</v>
      </c>
      <c r="N17" s="91">
        <f>K17/'סכום נכסי הקרן'!$C$42</f>
        <v>3.9268075303163936E-5</v>
      </c>
    </row>
    <row r="18" spans="2:14">
      <c r="B18" s="86" t="s">
        <v>1222</v>
      </c>
      <c r="C18" s="87" t="s">
        <v>1223</v>
      </c>
      <c r="D18" s="88" t="s">
        <v>113</v>
      </c>
      <c r="E18" s="87" t="s">
        <v>1224</v>
      </c>
      <c r="F18" s="88" t="s">
        <v>1214</v>
      </c>
      <c r="G18" s="88" t="s">
        <v>126</v>
      </c>
      <c r="H18" s="90">
        <v>256</v>
      </c>
      <c r="I18" s="98">
        <v>15540</v>
      </c>
      <c r="J18" s="90"/>
      <c r="K18" s="90">
        <v>39.781940000000006</v>
      </c>
      <c r="L18" s="91">
        <v>2.1180638579705804E-5</v>
      </c>
      <c r="M18" s="91">
        <f t="shared" si="0"/>
        <v>6.5409998883231998E-2</v>
      </c>
      <c r="N18" s="91">
        <f>K18/'סכום נכסי הקרן'!$C$42</f>
        <v>4.1157027758654098E-4</v>
      </c>
    </row>
    <row r="19" spans="2:14">
      <c r="B19" s="86" t="s">
        <v>1225</v>
      </c>
      <c r="C19" s="87" t="s">
        <v>1226</v>
      </c>
      <c r="D19" s="88" t="s">
        <v>113</v>
      </c>
      <c r="E19" s="87" t="s">
        <v>1224</v>
      </c>
      <c r="F19" s="88" t="s">
        <v>1214</v>
      </c>
      <c r="G19" s="88" t="s">
        <v>126</v>
      </c>
      <c r="H19" s="90">
        <v>14.658196</v>
      </c>
      <c r="I19" s="98">
        <v>17100</v>
      </c>
      <c r="J19" s="90"/>
      <c r="K19" s="90">
        <v>2.506551516</v>
      </c>
      <c r="L19" s="91">
        <v>1.8656716550887874E-6</v>
      </c>
      <c r="M19" s="91">
        <f t="shared" si="0"/>
        <v>4.121305594003798E-3</v>
      </c>
      <c r="N19" s="91">
        <f>K19/'סכום נכסי הקרן'!$C$42</f>
        <v>2.5931920444932675E-5</v>
      </c>
    </row>
    <row r="20" spans="2:14">
      <c r="B20" s="86" t="s">
        <v>1227</v>
      </c>
      <c r="C20" s="87" t="s">
        <v>1228</v>
      </c>
      <c r="D20" s="88" t="s">
        <v>113</v>
      </c>
      <c r="E20" s="87" t="s">
        <v>1224</v>
      </c>
      <c r="F20" s="88" t="s">
        <v>1214</v>
      </c>
      <c r="G20" s="88" t="s">
        <v>126</v>
      </c>
      <c r="H20" s="90">
        <v>19.069531999999999</v>
      </c>
      <c r="I20" s="98">
        <v>28460</v>
      </c>
      <c r="J20" s="90"/>
      <c r="K20" s="90">
        <v>5.4271886929999997</v>
      </c>
      <c r="L20" s="91">
        <v>2.4932088136506206E-6</v>
      </c>
      <c r="M20" s="91">
        <f t="shared" si="0"/>
        <v>8.9234563811674168E-3</v>
      </c>
      <c r="N20" s="91">
        <f>K20/'סכום נכסי הקרן'!$C$42</f>
        <v>5.614782881107724E-5</v>
      </c>
    </row>
    <row r="21" spans="2:14">
      <c r="B21" s="86" t="s">
        <v>1229</v>
      </c>
      <c r="C21" s="87" t="s">
        <v>1230</v>
      </c>
      <c r="D21" s="88" t="s">
        <v>113</v>
      </c>
      <c r="E21" s="87" t="s">
        <v>1224</v>
      </c>
      <c r="F21" s="88" t="s">
        <v>1214</v>
      </c>
      <c r="G21" s="88" t="s">
        <v>126</v>
      </c>
      <c r="H21" s="90">
        <v>19.13842</v>
      </c>
      <c r="I21" s="98">
        <v>16970</v>
      </c>
      <c r="J21" s="90"/>
      <c r="K21" s="90">
        <v>3.247789874</v>
      </c>
      <c r="L21" s="91">
        <v>7.7934044682046625E-7</v>
      </c>
      <c r="M21" s="91">
        <f t="shared" si="0"/>
        <v>5.340059635887847E-3</v>
      </c>
      <c r="N21" s="91">
        <f>K21/'סכום נכסי הקרן'!$C$42</f>
        <v>3.360051772198482E-5</v>
      </c>
    </row>
    <row r="22" spans="2:14">
      <c r="B22" s="86" t="s">
        <v>1231</v>
      </c>
      <c r="C22" s="87" t="s">
        <v>1232</v>
      </c>
      <c r="D22" s="88" t="s">
        <v>113</v>
      </c>
      <c r="E22" s="87" t="s">
        <v>1233</v>
      </c>
      <c r="F22" s="88" t="s">
        <v>1214</v>
      </c>
      <c r="G22" s="88" t="s">
        <v>126</v>
      </c>
      <c r="H22" s="90">
        <v>901</v>
      </c>
      <c r="I22" s="98">
        <v>1607</v>
      </c>
      <c r="J22" s="90"/>
      <c r="K22" s="90">
        <v>14.47907</v>
      </c>
      <c r="L22" s="91">
        <v>1.5051508651468518E-5</v>
      </c>
      <c r="M22" s="91">
        <f t="shared" si="0"/>
        <v>2.3806680934369662E-2</v>
      </c>
      <c r="N22" s="91">
        <f>K22/'סכום נכסי הקרן'!$C$42</f>
        <v>1.4979548154501657E-4</v>
      </c>
    </row>
    <row r="23" spans="2:14">
      <c r="B23" s="86" t="s">
        <v>1234</v>
      </c>
      <c r="C23" s="87" t="s">
        <v>1235</v>
      </c>
      <c r="D23" s="88" t="s">
        <v>113</v>
      </c>
      <c r="E23" s="87" t="s">
        <v>1233</v>
      </c>
      <c r="F23" s="88" t="s">
        <v>1214</v>
      </c>
      <c r="G23" s="88" t="s">
        <v>126</v>
      </c>
      <c r="H23" s="90">
        <v>168.48748000000001</v>
      </c>
      <c r="I23" s="98">
        <v>1700</v>
      </c>
      <c r="J23" s="90"/>
      <c r="K23" s="90">
        <v>2.8642871600000004</v>
      </c>
      <c r="L23" s="91">
        <v>1.1376478083963122E-6</v>
      </c>
      <c r="M23" s="91">
        <f t="shared" si="0"/>
        <v>4.709499334040918E-3</v>
      </c>
      <c r="N23" s="91">
        <f>K23/'סכום נכסי הקרן'!$C$42</f>
        <v>2.9632930458614264E-5</v>
      </c>
    </row>
    <row r="24" spans="2:14">
      <c r="B24" s="86" t="s">
        <v>1236</v>
      </c>
      <c r="C24" s="87" t="s">
        <v>1237</v>
      </c>
      <c r="D24" s="88" t="s">
        <v>113</v>
      </c>
      <c r="E24" s="87" t="s">
        <v>1233</v>
      </c>
      <c r="F24" s="88" t="s">
        <v>1214</v>
      </c>
      <c r="G24" s="88" t="s">
        <v>126</v>
      </c>
      <c r="H24" s="90">
        <v>136.579139</v>
      </c>
      <c r="I24" s="98">
        <v>1717</v>
      </c>
      <c r="J24" s="90"/>
      <c r="K24" s="90">
        <v>2.3450638159999997</v>
      </c>
      <c r="L24" s="91">
        <v>1.4239956604662897E-6</v>
      </c>
      <c r="M24" s="91">
        <f t="shared" si="0"/>
        <v>3.8557853534962783E-3</v>
      </c>
      <c r="N24" s="91">
        <f>K24/'סכום נכסי הקרן'!$C$42</f>
        <v>2.4261224206493517E-5</v>
      </c>
    </row>
    <row r="25" spans="2:14">
      <c r="B25" s="86" t="s">
        <v>1238</v>
      </c>
      <c r="C25" s="87" t="s">
        <v>1239</v>
      </c>
      <c r="D25" s="88" t="s">
        <v>113</v>
      </c>
      <c r="E25" s="87" t="s">
        <v>1233</v>
      </c>
      <c r="F25" s="88" t="s">
        <v>1214</v>
      </c>
      <c r="G25" s="88" t="s">
        <v>126</v>
      </c>
      <c r="H25" s="90">
        <v>566.78467999999998</v>
      </c>
      <c r="I25" s="98">
        <v>2899</v>
      </c>
      <c r="J25" s="90"/>
      <c r="K25" s="90">
        <v>16.431087872999999</v>
      </c>
      <c r="L25" s="91">
        <v>3.8644837025449128E-6</v>
      </c>
      <c r="M25" s="91">
        <f t="shared" si="0"/>
        <v>2.7016214881004211E-2</v>
      </c>
      <c r="N25" s="91">
        <f>K25/'סכום נכסי הקרן'!$C$42</f>
        <v>1.6999038752105744E-4</v>
      </c>
    </row>
    <row r="26" spans="2:14">
      <c r="B26" s="92"/>
      <c r="C26" s="87"/>
      <c r="D26" s="87"/>
      <c r="E26" s="87"/>
      <c r="F26" s="87"/>
      <c r="G26" s="87"/>
      <c r="H26" s="90"/>
      <c r="I26" s="98"/>
      <c r="J26" s="87"/>
      <c r="K26" s="87"/>
      <c r="L26" s="87"/>
      <c r="M26" s="91"/>
      <c r="N26" s="87"/>
    </row>
    <row r="27" spans="2:14">
      <c r="B27" s="85" t="s">
        <v>214</v>
      </c>
      <c r="C27" s="80"/>
      <c r="D27" s="81"/>
      <c r="E27" s="80"/>
      <c r="F27" s="81"/>
      <c r="G27" s="81"/>
      <c r="H27" s="83"/>
      <c r="I27" s="100"/>
      <c r="J27" s="83"/>
      <c r="K27" s="83">
        <v>24.098040363999999</v>
      </c>
      <c r="L27" s="84"/>
      <c r="M27" s="84">
        <f t="shared" si="0"/>
        <v>3.9622320914900568E-2</v>
      </c>
      <c r="N27" s="84">
        <f>K27/'סכום נכסי הקרן'!$C$42</f>
        <v>2.4931004274560635E-4</v>
      </c>
    </row>
    <row r="28" spans="2:14">
      <c r="B28" s="86" t="s">
        <v>1240</v>
      </c>
      <c r="C28" s="87" t="s">
        <v>1241</v>
      </c>
      <c r="D28" s="88" t="s">
        <v>113</v>
      </c>
      <c r="E28" s="87" t="s">
        <v>1213</v>
      </c>
      <c r="F28" s="88" t="s">
        <v>1242</v>
      </c>
      <c r="G28" s="88" t="s">
        <v>126</v>
      </c>
      <c r="H28" s="90">
        <v>1456.8267999999998</v>
      </c>
      <c r="I28" s="98">
        <v>340.49</v>
      </c>
      <c r="J28" s="90"/>
      <c r="K28" s="90">
        <v>4.9603495710000001</v>
      </c>
      <c r="L28" s="91">
        <v>2.5783179308749181E-5</v>
      </c>
      <c r="M28" s="91">
        <f t="shared" si="0"/>
        <v>8.1558732404591206E-3</v>
      </c>
      <c r="N28" s="91">
        <f>K28/'סכום נכסי הקרן'!$C$42</f>
        <v>5.1318071714520436E-5</v>
      </c>
    </row>
    <row r="29" spans="2:14">
      <c r="B29" s="86" t="s">
        <v>1243</v>
      </c>
      <c r="C29" s="87" t="s">
        <v>1244</v>
      </c>
      <c r="D29" s="88" t="s">
        <v>113</v>
      </c>
      <c r="E29" s="87" t="s">
        <v>1213</v>
      </c>
      <c r="F29" s="88" t="s">
        <v>1242</v>
      </c>
      <c r="G29" s="88" t="s">
        <v>126</v>
      </c>
      <c r="H29" s="90">
        <v>19.541345</v>
      </c>
      <c r="I29" s="98">
        <v>336.91</v>
      </c>
      <c r="J29" s="90"/>
      <c r="K29" s="90">
        <v>6.5836744999999988E-2</v>
      </c>
      <c r="L29" s="91">
        <v>1.1279237071813296E-7</v>
      </c>
      <c r="M29" s="91">
        <f t="shared" si="0"/>
        <v>1.0824965843610514E-4</v>
      </c>
      <c r="N29" s="91">
        <f>K29/'סכום נכסי הקרן'!$C$42</f>
        <v>6.8112433468665192E-7</v>
      </c>
    </row>
    <row r="30" spans="2:14">
      <c r="B30" s="86" t="s">
        <v>1245</v>
      </c>
      <c r="C30" s="87" t="s">
        <v>1246</v>
      </c>
      <c r="D30" s="88" t="s">
        <v>113</v>
      </c>
      <c r="E30" s="87" t="s">
        <v>1221</v>
      </c>
      <c r="F30" s="88" t="s">
        <v>1242</v>
      </c>
      <c r="G30" s="88" t="s">
        <v>126</v>
      </c>
      <c r="H30" s="90">
        <v>2.3800000000000001E-4</v>
      </c>
      <c r="I30" s="98">
        <v>338.17</v>
      </c>
      <c r="J30" s="90"/>
      <c r="K30" s="90">
        <v>8.1400000000000006E-7</v>
      </c>
      <c r="L30" s="91">
        <v>7.4389329244545737E-13</v>
      </c>
      <c r="M30" s="91">
        <f t="shared" si="0"/>
        <v>1.3383897087711371E-9</v>
      </c>
      <c r="N30" s="91">
        <f>K30/'סכום נכסי הקרן'!$C$42</f>
        <v>8.4213642159091364E-12</v>
      </c>
    </row>
    <row r="31" spans="2:14">
      <c r="B31" s="86" t="s">
        <v>1247</v>
      </c>
      <c r="C31" s="87" t="s">
        <v>1248</v>
      </c>
      <c r="D31" s="88" t="s">
        <v>113</v>
      </c>
      <c r="E31" s="87" t="s">
        <v>1221</v>
      </c>
      <c r="F31" s="88" t="s">
        <v>1242</v>
      </c>
      <c r="G31" s="88" t="s">
        <v>126</v>
      </c>
      <c r="H31" s="90">
        <v>6.0899999999999995E-4</v>
      </c>
      <c r="I31" s="98">
        <v>357.78</v>
      </c>
      <c r="J31" s="90"/>
      <c r="K31" s="90">
        <v>2.1789999999999998E-6</v>
      </c>
      <c r="L31" s="91">
        <v>3.2787192209358269E-12</v>
      </c>
      <c r="M31" s="91">
        <f t="shared" si="0"/>
        <v>3.5827410017350211E-9</v>
      </c>
      <c r="N31" s="91">
        <f>K31/'סכום נכסי הקרן'!$C$42</f>
        <v>2.2543185044798532E-11</v>
      </c>
    </row>
    <row r="32" spans="2:14">
      <c r="B32" s="86" t="s">
        <v>1249</v>
      </c>
      <c r="C32" s="87" t="s">
        <v>1250</v>
      </c>
      <c r="D32" s="88" t="s">
        <v>113</v>
      </c>
      <c r="E32" s="87" t="s">
        <v>1233</v>
      </c>
      <c r="F32" s="88" t="s">
        <v>1242</v>
      </c>
      <c r="G32" s="88" t="s">
        <v>126</v>
      </c>
      <c r="H32" s="90">
        <v>556.24296000000004</v>
      </c>
      <c r="I32" s="98">
        <v>3428.69</v>
      </c>
      <c r="J32" s="90"/>
      <c r="K32" s="90">
        <v>19.071846744999998</v>
      </c>
      <c r="L32" s="91">
        <v>6.3537083681197319E-5</v>
      </c>
      <c r="M32" s="91">
        <f t="shared" si="0"/>
        <v>3.1358186008314866E-2</v>
      </c>
      <c r="N32" s="91">
        <f>K32/'סכום נכסי הקרן'!$C$42</f>
        <v>1.9731077114207142E-4</v>
      </c>
    </row>
    <row r="33" spans="2:14">
      <c r="B33" s="86" t="s">
        <v>1251</v>
      </c>
      <c r="C33" s="87" t="s">
        <v>1252</v>
      </c>
      <c r="D33" s="88" t="s">
        <v>113</v>
      </c>
      <c r="E33" s="87" t="s">
        <v>1233</v>
      </c>
      <c r="F33" s="88" t="s">
        <v>1242</v>
      </c>
      <c r="G33" s="88" t="s">
        <v>126</v>
      </c>
      <c r="H33" s="90">
        <v>3.0499999999999999E-4</v>
      </c>
      <c r="I33" s="98">
        <v>337.56</v>
      </c>
      <c r="J33" s="90"/>
      <c r="K33" s="90">
        <v>1.026E-6</v>
      </c>
      <c r="L33" s="91">
        <v>6.730983249299361E-13</v>
      </c>
      <c r="M33" s="91">
        <f t="shared" si="0"/>
        <v>1.6869629498761504E-9</v>
      </c>
      <c r="N33" s="91">
        <f>K33/'סכום נכסי הקרן'!$C$42</f>
        <v>1.0614643348308076E-11</v>
      </c>
    </row>
    <row r="34" spans="2:14">
      <c r="B34" s="86" t="s">
        <v>1253</v>
      </c>
      <c r="C34" s="87" t="s">
        <v>1254</v>
      </c>
      <c r="D34" s="88" t="s">
        <v>113</v>
      </c>
      <c r="E34" s="87" t="s">
        <v>1233</v>
      </c>
      <c r="F34" s="88" t="s">
        <v>1242</v>
      </c>
      <c r="G34" s="88" t="s">
        <v>126</v>
      </c>
      <c r="H34" s="90">
        <v>9.0700000000000004E-4</v>
      </c>
      <c r="I34" s="98">
        <v>361.37</v>
      </c>
      <c r="J34" s="90"/>
      <c r="K34" s="90">
        <v>3.2840000000000007E-6</v>
      </c>
      <c r="L34" s="91">
        <v>4.0272849755957633E-12</v>
      </c>
      <c r="M34" s="91">
        <f t="shared" si="0"/>
        <v>5.3995968103248337E-9</v>
      </c>
      <c r="N34" s="91">
        <f>K34/'סכום נכסי הקרן'!$C$42</f>
        <v>3.3975135239613768E-11</v>
      </c>
    </row>
    <row r="35" spans="2:14">
      <c r="B35" s="92"/>
      <c r="C35" s="87"/>
      <c r="D35" s="87"/>
      <c r="E35" s="87"/>
      <c r="F35" s="87"/>
      <c r="G35" s="87"/>
      <c r="H35" s="90"/>
      <c r="I35" s="98"/>
      <c r="J35" s="87"/>
      <c r="K35" s="87"/>
      <c r="L35" s="87"/>
      <c r="M35" s="91"/>
      <c r="N35" s="87"/>
    </row>
    <row r="36" spans="2:14">
      <c r="B36" s="79" t="s">
        <v>189</v>
      </c>
      <c r="C36" s="80"/>
      <c r="D36" s="81"/>
      <c r="E36" s="80"/>
      <c r="F36" s="81"/>
      <c r="G36" s="81"/>
      <c r="H36" s="83"/>
      <c r="I36" s="100"/>
      <c r="J36" s="83">
        <v>3.4704049999999998E-3</v>
      </c>
      <c r="K36" s="83">
        <v>459.31380270800003</v>
      </c>
      <c r="L36" s="84"/>
      <c r="M36" s="84">
        <f t="shared" si="0"/>
        <v>0.75520990987828451</v>
      </c>
      <c r="N36" s="84">
        <f>K36/'סכום נכסי הקרן'!$C$42</f>
        <v>4.7519027297276417E-3</v>
      </c>
    </row>
    <row r="37" spans="2:14">
      <c r="B37" s="85" t="s">
        <v>215</v>
      </c>
      <c r="C37" s="80"/>
      <c r="D37" s="81"/>
      <c r="E37" s="80"/>
      <c r="F37" s="81"/>
      <c r="G37" s="81"/>
      <c r="H37" s="83"/>
      <c r="I37" s="100"/>
      <c r="J37" s="83">
        <v>3.4704049999999998E-3</v>
      </c>
      <c r="K37" s="83">
        <v>459.31380270800003</v>
      </c>
      <c r="L37" s="84"/>
      <c r="M37" s="84">
        <f t="shared" si="0"/>
        <v>0.75520990987828451</v>
      </c>
      <c r="N37" s="84">
        <f>K37/'סכום נכסי הקרן'!$C$42</f>
        <v>4.7519027297276417E-3</v>
      </c>
    </row>
    <row r="38" spans="2:14">
      <c r="B38" s="86" t="s">
        <v>1255</v>
      </c>
      <c r="C38" s="87" t="s">
        <v>1256</v>
      </c>
      <c r="D38" s="88" t="s">
        <v>26</v>
      </c>
      <c r="E38" s="87"/>
      <c r="F38" s="88" t="s">
        <v>1214</v>
      </c>
      <c r="G38" s="88" t="s">
        <v>125</v>
      </c>
      <c r="H38" s="90">
        <v>121.928791</v>
      </c>
      <c r="I38" s="98">
        <v>6292.2</v>
      </c>
      <c r="J38" s="90"/>
      <c r="K38" s="90">
        <v>27.734292134999997</v>
      </c>
      <c r="L38" s="91">
        <v>2.7402765403122882E-6</v>
      </c>
      <c r="M38" s="91">
        <f t="shared" si="0"/>
        <v>4.5601094807784126E-2</v>
      </c>
      <c r="N38" s="91">
        <f>K38/'סכום נכסי הקרן'!$C$42</f>
        <v>2.8692945373373364E-4</v>
      </c>
    </row>
    <row r="39" spans="2:14">
      <c r="B39" s="86" t="s">
        <v>1257</v>
      </c>
      <c r="C39" s="87" t="s">
        <v>1258</v>
      </c>
      <c r="D39" s="88" t="s">
        <v>1078</v>
      </c>
      <c r="E39" s="87"/>
      <c r="F39" s="88" t="s">
        <v>1214</v>
      </c>
      <c r="G39" s="88" t="s">
        <v>125</v>
      </c>
      <c r="H39" s="90">
        <v>74.990476999999998</v>
      </c>
      <c r="I39" s="98">
        <v>5797</v>
      </c>
      <c r="J39" s="90"/>
      <c r="K39" s="90">
        <v>15.715120686000002</v>
      </c>
      <c r="L39" s="91">
        <v>4.4359939071280685E-7</v>
      </c>
      <c r="M39" s="91">
        <f t="shared" si="0"/>
        <v>2.5839012037148418E-2</v>
      </c>
      <c r="N39" s="91">
        <f>K39/'סכום נכסי הקרן'!$C$42</f>
        <v>1.6258323709308827E-4</v>
      </c>
    </row>
    <row r="40" spans="2:14">
      <c r="B40" s="86" t="s">
        <v>1259</v>
      </c>
      <c r="C40" s="87" t="s">
        <v>1260</v>
      </c>
      <c r="D40" s="88" t="s">
        <v>1078</v>
      </c>
      <c r="E40" s="87"/>
      <c r="F40" s="88" t="s">
        <v>1214</v>
      </c>
      <c r="G40" s="88" t="s">
        <v>125</v>
      </c>
      <c r="H40" s="90">
        <v>15.221959999999999</v>
      </c>
      <c r="I40" s="98">
        <v>14954</v>
      </c>
      <c r="J40" s="90"/>
      <c r="K40" s="90">
        <v>8.2287950720000005</v>
      </c>
      <c r="L40" s="91">
        <v>1.5880483637633911E-7</v>
      </c>
      <c r="M40" s="91">
        <f t="shared" si="0"/>
        <v>1.3529895135075487E-2</v>
      </c>
      <c r="N40" s="91">
        <f>K40/'סכום נכסי הקרן'!$C$42</f>
        <v>8.5132285453796367E-5</v>
      </c>
    </row>
    <row r="41" spans="2:14">
      <c r="B41" s="86" t="s">
        <v>1261</v>
      </c>
      <c r="C41" s="87" t="s">
        <v>1262</v>
      </c>
      <c r="D41" s="88" t="s">
        <v>1078</v>
      </c>
      <c r="E41" s="87"/>
      <c r="F41" s="88" t="s">
        <v>1214</v>
      </c>
      <c r="G41" s="88" t="s">
        <v>125</v>
      </c>
      <c r="H41" s="90">
        <v>56.140005000000002</v>
      </c>
      <c r="I41" s="98">
        <v>7471</v>
      </c>
      <c r="J41" s="90"/>
      <c r="K41" s="90">
        <v>15.162104595000001</v>
      </c>
      <c r="L41" s="91">
        <v>2.4728903908963212E-7</v>
      </c>
      <c r="M41" s="91">
        <f t="shared" si="0"/>
        <v>2.4929735569114948E-2</v>
      </c>
      <c r="N41" s="91">
        <f>K41/'סכום נכסי הקרן'!$C$42</f>
        <v>1.5686192269558292E-4</v>
      </c>
    </row>
    <row r="42" spans="2:14">
      <c r="B42" s="86" t="s">
        <v>1263</v>
      </c>
      <c r="C42" s="87" t="s">
        <v>1264</v>
      </c>
      <c r="D42" s="88" t="s">
        <v>1078</v>
      </c>
      <c r="E42" s="87"/>
      <c r="F42" s="88" t="s">
        <v>1214</v>
      </c>
      <c r="G42" s="88" t="s">
        <v>125</v>
      </c>
      <c r="H42" s="90">
        <v>13.7254</v>
      </c>
      <c r="I42" s="98">
        <v>8283</v>
      </c>
      <c r="J42" s="90"/>
      <c r="K42" s="90">
        <v>4.1098027400000001</v>
      </c>
      <c r="L42" s="91">
        <v>2.9875222071453793E-8</v>
      </c>
      <c r="M42" s="91">
        <f t="shared" si="0"/>
        <v>6.7573927423776664E-3</v>
      </c>
      <c r="N42" s="91">
        <f>K42/'סכום נכסי הקרן'!$C$42</f>
        <v>4.2518606546782949E-5</v>
      </c>
    </row>
    <row r="43" spans="2:14">
      <c r="B43" s="86" t="s">
        <v>1265</v>
      </c>
      <c r="C43" s="87" t="s">
        <v>1266</v>
      </c>
      <c r="D43" s="88" t="s">
        <v>1078</v>
      </c>
      <c r="E43" s="87"/>
      <c r="F43" s="88" t="s">
        <v>1214</v>
      </c>
      <c r="G43" s="88" t="s">
        <v>125</v>
      </c>
      <c r="H43" s="90">
        <v>99.535792000000001</v>
      </c>
      <c r="I43" s="98">
        <v>3215</v>
      </c>
      <c r="J43" s="90"/>
      <c r="K43" s="90">
        <v>11.568273718</v>
      </c>
      <c r="L43" s="91">
        <v>1.0813284789952574E-7</v>
      </c>
      <c r="M43" s="91">
        <f t="shared" si="0"/>
        <v>1.9020710678647197E-2</v>
      </c>
      <c r="N43" s="91">
        <f>K43/'סכום נכסי הקרן'!$C$42</f>
        <v>1.1968138369607781E-4</v>
      </c>
    </row>
    <row r="44" spans="2:14">
      <c r="B44" s="86" t="s">
        <v>1267</v>
      </c>
      <c r="C44" s="87" t="s">
        <v>1268</v>
      </c>
      <c r="D44" s="88" t="s">
        <v>1078</v>
      </c>
      <c r="E44" s="87"/>
      <c r="F44" s="88" t="s">
        <v>1214</v>
      </c>
      <c r="G44" s="88" t="s">
        <v>125</v>
      </c>
      <c r="H44" s="90">
        <v>9.0445499999999992</v>
      </c>
      <c r="I44" s="98">
        <v>12946</v>
      </c>
      <c r="J44" s="90"/>
      <c r="K44" s="90">
        <v>4.2328304059999997</v>
      </c>
      <c r="L44" s="91">
        <v>3.0369659554523123E-8</v>
      </c>
      <c r="M44" s="91">
        <f t="shared" si="0"/>
        <v>6.9596764795625959E-3</v>
      </c>
      <c r="N44" s="91">
        <f>K44/'סכום נכסי הקרן'!$C$42</f>
        <v>4.3791408492752504E-5</v>
      </c>
    </row>
    <row r="45" spans="2:14">
      <c r="B45" s="86" t="s">
        <v>1269</v>
      </c>
      <c r="C45" s="87" t="s">
        <v>1270</v>
      </c>
      <c r="D45" s="88" t="s">
        <v>26</v>
      </c>
      <c r="E45" s="87"/>
      <c r="F45" s="88" t="s">
        <v>1214</v>
      </c>
      <c r="G45" s="88" t="s">
        <v>133</v>
      </c>
      <c r="H45" s="90">
        <v>113.07469500000001</v>
      </c>
      <c r="I45" s="98">
        <v>4961</v>
      </c>
      <c r="J45" s="90"/>
      <c r="K45" s="90">
        <v>14.959215365</v>
      </c>
      <c r="L45" s="91">
        <v>1.5354317637618442E-6</v>
      </c>
      <c r="M45" s="91">
        <f t="shared" si="0"/>
        <v>2.459614237814136E-2</v>
      </c>
      <c r="N45" s="91">
        <f>K45/'סכום נכסי הקרן'!$C$42</f>
        <v>1.5476290045809475E-4</v>
      </c>
    </row>
    <row r="46" spans="2:14">
      <c r="B46" s="86" t="s">
        <v>1271</v>
      </c>
      <c r="C46" s="87" t="s">
        <v>1272</v>
      </c>
      <c r="D46" s="88" t="s">
        <v>114</v>
      </c>
      <c r="E46" s="87"/>
      <c r="F46" s="88" t="s">
        <v>1214</v>
      </c>
      <c r="G46" s="88" t="s">
        <v>125</v>
      </c>
      <c r="H46" s="90">
        <v>167.459002</v>
      </c>
      <c r="I46" s="98">
        <v>1002.5</v>
      </c>
      <c r="J46" s="90"/>
      <c r="K46" s="90">
        <v>6.068777044</v>
      </c>
      <c r="L46" s="91">
        <v>7.802641168307151E-7</v>
      </c>
      <c r="M46" s="91">
        <f t="shared" si="0"/>
        <v>9.9783645460886014E-3</v>
      </c>
      <c r="N46" s="91">
        <f>K46/'סכום נכסי הקרן'!$C$42</f>
        <v>6.2785481366919445E-5</v>
      </c>
    </row>
    <row r="47" spans="2:14">
      <c r="B47" s="86" t="s">
        <v>1273</v>
      </c>
      <c r="C47" s="87" t="s">
        <v>1274</v>
      </c>
      <c r="D47" s="88" t="s">
        <v>114</v>
      </c>
      <c r="E47" s="87"/>
      <c r="F47" s="88" t="s">
        <v>1214</v>
      </c>
      <c r="G47" s="88" t="s">
        <v>125</v>
      </c>
      <c r="H47" s="90">
        <v>125.37</v>
      </c>
      <c r="I47" s="98">
        <v>498.4</v>
      </c>
      <c r="J47" s="90"/>
      <c r="K47" s="90">
        <v>2.2588113490000001</v>
      </c>
      <c r="L47" s="91">
        <v>2.0344813116590684E-7</v>
      </c>
      <c r="M47" s="91">
        <f t="shared" si="0"/>
        <v>3.713967891347726E-3</v>
      </c>
      <c r="N47" s="91">
        <f>K47/'סכום נכסי הקרן'!$C$42</f>
        <v>2.3368885829186788E-5</v>
      </c>
    </row>
    <row r="48" spans="2:14">
      <c r="B48" s="86" t="s">
        <v>1275</v>
      </c>
      <c r="C48" s="87" t="s">
        <v>1276</v>
      </c>
      <c r="D48" s="88" t="s">
        <v>1078</v>
      </c>
      <c r="E48" s="87"/>
      <c r="F48" s="88" t="s">
        <v>1214</v>
      </c>
      <c r="G48" s="88" t="s">
        <v>125</v>
      </c>
      <c r="H48" s="90">
        <v>27.7605</v>
      </c>
      <c r="I48" s="98">
        <v>10118</v>
      </c>
      <c r="J48" s="90"/>
      <c r="K48" s="90">
        <v>10.153838714999999</v>
      </c>
      <c r="L48" s="91">
        <v>2.0311173871052708E-7</v>
      </c>
      <c r="M48" s="91">
        <f t="shared" si="0"/>
        <v>1.6695077691250546E-2</v>
      </c>
      <c r="N48" s="91">
        <f>K48/'סכום נכסי הקרן'!$C$42</f>
        <v>1.0504812531770737E-4</v>
      </c>
    </row>
    <row r="49" spans="2:14">
      <c r="B49" s="86" t="s">
        <v>1277</v>
      </c>
      <c r="C49" s="87" t="s">
        <v>1278</v>
      </c>
      <c r="D49" s="88" t="s">
        <v>26</v>
      </c>
      <c r="E49" s="87"/>
      <c r="F49" s="88" t="s">
        <v>1214</v>
      </c>
      <c r="G49" s="88" t="s">
        <v>125</v>
      </c>
      <c r="H49" s="90">
        <v>23.730751000000001</v>
      </c>
      <c r="I49" s="98">
        <v>4594</v>
      </c>
      <c r="J49" s="90"/>
      <c r="K49" s="90">
        <v>3.9410392190000008</v>
      </c>
      <c r="L49" s="91">
        <v>2.4346425851577274E-6</v>
      </c>
      <c r="M49" s="91">
        <f t="shared" si="0"/>
        <v>6.479909499475479E-3</v>
      </c>
      <c r="N49" s="91">
        <f>K49/'סכום נכסי הקרן'!$C$42</f>
        <v>4.0772637165087343E-5</v>
      </c>
    </row>
    <row r="50" spans="2:14">
      <c r="B50" s="86" t="s">
        <v>1279</v>
      </c>
      <c r="C50" s="87" t="s">
        <v>1280</v>
      </c>
      <c r="D50" s="88" t="s">
        <v>1078</v>
      </c>
      <c r="E50" s="87"/>
      <c r="F50" s="88" t="s">
        <v>1214</v>
      </c>
      <c r="G50" s="88" t="s">
        <v>125</v>
      </c>
      <c r="H50" s="90">
        <v>67.055040000000005</v>
      </c>
      <c r="I50" s="98">
        <v>5463</v>
      </c>
      <c r="J50" s="90"/>
      <c r="K50" s="90">
        <v>13.242528859000002</v>
      </c>
      <c r="L50" s="91">
        <v>1.8491518243055593E-6</v>
      </c>
      <c r="M50" s="91">
        <f t="shared" si="0"/>
        <v>2.177354341890711E-2</v>
      </c>
      <c r="N50" s="91">
        <f>K50/'סכום נכסי הקרן'!$C$42</f>
        <v>1.3700265191809172E-4</v>
      </c>
    </row>
    <row r="51" spans="2:14">
      <c r="B51" s="86" t="s">
        <v>1281</v>
      </c>
      <c r="C51" s="87" t="s">
        <v>1282</v>
      </c>
      <c r="D51" s="88" t="s">
        <v>114</v>
      </c>
      <c r="E51" s="87"/>
      <c r="F51" s="88" t="s">
        <v>1214</v>
      </c>
      <c r="G51" s="88" t="s">
        <v>125</v>
      </c>
      <c r="H51" s="90">
        <v>917.63407400000006</v>
      </c>
      <c r="I51" s="98">
        <v>731.7</v>
      </c>
      <c r="J51" s="90"/>
      <c r="K51" s="90">
        <v>24.272297585</v>
      </c>
      <c r="L51" s="91">
        <v>1.1578682408244715E-6</v>
      </c>
      <c r="M51" s="91">
        <f t="shared" si="0"/>
        <v>3.9908836972966238E-2</v>
      </c>
      <c r="N51" s="91">
        <f>K51/'סכום נכסי הקרן'!$C$42</f>
        <v>2.5111284805923433E-4</v>
      </c>
    </row>
    <row r="52" spans="2:14">
      <c r="B52" s="86" t="s">
        <v>1283</v>
      </c>
      <c r="C52" s="87" t="s">
        <v>1284</v>
      </c>
      <c r="D52" s="88" t="s">
        <v>1285</v>
      </c>
      <c r="E52" s="87"/>
      <c r="F52" s="88" t="s">
        <v>1214</v>
      </c>
      <c r="G52" s="88" t="s">
        <v>130</v>
      </c>
      <c r="H52" s="90">
        <v>1109.045533</v>
      </c>
      <c r="I52" s="98">
        <v>2140</v>
      </c>
      <c r="J52" s="90"/>
      <c r="K52" s="90">
        <v>10.929785684000001</v>
      </c>
      <c r="L52" s="91">
        <v>3.6066673992659723E-6</v>
      </c>
      <c r="M52" s="91">
        <f t="shared" si="0"/>
        <v>1.7970900096486119E-2</v>
      </c>
      <c r="N52" s="91">
        <f>K52/'סכום נכסי הקרן'!$C$42</f>
        <v>1.1307580595429185E-4</v>
      </c>
    </row>
    <row r="53" spans="2:14">
      <c r="B53" s="86" t="s">
        <v>1286</v>
      </c>
      <c r="C53" s="87" t="s">
        <v>1287</v>
      </c>
      <c r="D53" s="88" t="s">
        <v>26</v>
      </c>
      <c r="E53" s="87"/>
      <c r="F53" s="88" t="s">
        <v>1214</v>
      </c>
      <c r="G53" s="88" t="s">
        <v>127</v>
      </c>
      <c r="H53" s="90">
        <v>371.30007300000005</v>
      </c>
      <c r="I53" s="98">
        <v>2868.5</v>
      </c>
      <c r="J53" s="90"/>
      <c r="K53" s="90">
        <v>41.880849970999996</v>
      </c>
      <c r="L53" s="91">
        <v>1.6019677328642147E-6</v>
      </c>
      <c r="M53" s="91">
        <f t="shared" si="0"/>
        <v>6.8861054785963591E-2</v>
      </c>
      <c r="N53" s="91">
        <f>K53/'סכום נכסי הקרן'!$C$42</f>
        <v>4.3328487871945769E-4</v>
      </c>
    </row>
    <row r="54" spans="2:14">
      <c r="B54" s="86" t="s">
        <v>1288</v>
      </c>
      <c r="C54" s="87" t="s">
        <v>1289</v>
      </c>
      <c r="D54" s="88" t="s">
        <v>1078</v>
      </c>
      <c r="E54" s="87"/>
      <c r="F54" s="88" t="s">
        <v>1214</v>
      </c>
      <c r="G54" s="88" t="s">
        <v>125</v>
      </c>
      <c r="H54" s="90">
        <v>18.460464000000002</v>
      </c>
      <c r="I54" s="98">
        <v>7029</v>
      </c>
      <c r="J54" s="90"/>
      <c r="K54" s="90">
        <v>4.6907734049999998</v>
      </c>
      <c r="L54" s="91">
        <v>8.0262886956521742E-7</v>
      </c>
      <c r="M54" s="91">
        <f t="shared" si="0"/>
        <v>7.7126324956134449E-3</v>
      </c>
      <c r="N54" s="91">
        <f>K54/'סכום נכסי הקרן'!$C$42</f>
        <v>4.8529129358483109E-5</v>
      </c>
    </row>
    <row r="55" spans="2:14">
      <c r="B55" s="86" t="s">
        <v>1290</v>
      </c>
      <c r="C55" s="87" t="s">
        <v>1291</v>
      </c>
      <c r="D55" s="88" t="s">
        <v>26</v>
      </c>
      <c r="E55" s="87"/>
      <c r="F55" s="88" t="s">
        <v>1214</v>
      </c>
      <c r="G55" s="88" t="s">
        <v>125</v>
      </c>
      <c r="H55" s="90">
        <v>30.657979999999998</v>
      </c>
      <c r="I55" s="98">
        <v>3158</v>
      </c>
      <c r="J55" s="90"/>
      <c r="K55" s="90">
        <v>3.4999670930000009</v>
      </c>
      <c r="L55" s="91">
        <v>5.8731762452107281E-7</v>
      </c>
      <c r="M55" s="91">
        <f t="shared" si="0"/>
        <v>5.7546927989052012E-3</v>
      </c>
      <c r="N55" s="91">
        <f>K55/'סכום נכסי הקרן'!$C$42</f>
        <v>3.6209456552640947E-5</v>
      </c>
    </row>
    <row r="56" spans="2:14">
      <c r="B56" s="86" t="s">
        <v>1292</v>
      </c>
      <c r="C56" s="87" t="s">
        <v>1293</v>
      </c>
      <c r="D56" s="88" t="s">
        <v>1060</v>
      </c>
      <c r="E56" s="87"/>
      <c r="F56" s="88" t="s">
        <v>1214</v>
      </c>
      <c r="G56" s="88" t="s">
        <v>125</v>
      </c>
      <c r="H56" s="90">
        <v>20.686050000000002</v>
      </c>
      <c r="I56" s="98">
        <v>4989</v>
      </c>
      <c r="J56" s="90"/>
      <c r="K56" s="90">
        <v>3.7307777299999998</v>
      </c>
      <c r="L56" s="91">
        <v>1.1915927419354839E-7</v>
      </c>
      <c r="M56" s="91">
        <f t="shared" si="0"/>
        <v>6.1341947414552123E-3</v>
      </c>
      <c r="N56" s="91">
        <f>K56/'סכום נכסי הקרן'!$C$42</f>
        <v>3.8597344069941907E-5</v>
      </c>
    </row>
    <row r="57" spans="2:14">
      <c r="B57" s="86" t="s">
        <v>1294</v>
      </c>
      <c r="C57" s="87" t="s">
        <v>1295</v>
      </c>
      <c r="D57" s="88" t="s">
        <v>114</v>
      </c>
      <c r="E57" s="87"/>
      <c r="F57" s="88" t="s">
        <v>1214</v>
      </c>
      <c r="G57" s="88" t="s">
        <v>125</v>
      </c>
      <c r="H57" s="90">
        <v>292.20675199999999</v>
      </c>
      <c r="I57" s="98">
        <v>483.9</v>
      </c>
      <c r="J57" s="90"/>
      <c r="K57" s="90">
        <v>5.111568374</v>
      </c>
      <c r="L57" s="91">
        <v>3.0708792256888644E-6</v>
      </c>
      <c r="M57" s="91">
        <f t="shared" si="0"/>
        <v>8.4045092229012453E-3</v>
      </c>
      <c r="N57" s="91">
        <f>K57/'סכום נכסי הקרן'!$C$42</f>
        <v>5.288252947417254E-5</v>
      </c>
    </row>
    <row r="58" spans="2:14">
      <c r="B58" s="86" t="s">
        <v>1296</v>
      </c>
      <c r="C58" s="87" t="s">
        <v>1297</v>
      </c>
      <c r="D58" s="88" t="s">
        <v>114</v>
      </c>
      <c r="E58" s="87"/>
      <c r="F58" s="88" t="s">
        <v>1214</v>
      </c>
      <c r="G58" s="88" t="s">
        <v>125</v>
      </c>
      <c r="H58" s="90">
        <v>38.793057999999988</v>
      </c>
      <c r="I58" s="98">
        <v>3861.5</v>
      </c>
      <c r="J58" s="90"/>
      <c r="K58" s="90">
        <v>5.4152483539999992</v>
      </c>
      <c r="L58" s="91">
        <v>3.9258293113537135E-7</v>
      </c>
      <c r="M58" s="91">
        <f t="shared" si="0"/>
        <v>8.9038239157658936E-3</v>
      </c>
      <c r="N58" s="91">
        <f>K58/'סכום נכסי הקרן'!$C$42</f>
        <v>5.6024298167858036E-5</v>
      </c>
    </row>
    <row r="59" spans="2:14">
      <c r="B59" s="86" t="s">
        <v>1298</v>
      </c>
      <c r="C59" s="87" t="s">
        <v>1299</v>
      </c>
      <c r="D59" s="88" t="s">
        <v>26</v>
      </c>
      <c r="E59" s="87"/>
      <c r="F59" s="88" t="s">
        <v>1214</v>
      </c>
      <c r="G59" s="88" t="s">
        <v>127</v>
      </c>
      <c r="H59" s="90">
        <v>259.69500000000005</v>
      </c>
      <c r="I59" s="98">
        <v>644.1</v>
      </c>
      <c r="J59" s="90"/>
      <c r="K59" s="90">
        <v>6.5773732250000005</v>
      </c>
      <c r="L59" s="91">
        <v>1.456819460556687E-6</v>
      </c>
      <c r="M59" s="91">
        <f t="shared" si="0"/>
        <v>1.0814605202809366E-2</v>
      </c>
      <c r="N59" s="91">
        <f>K59/'סכום נכסי הקרן'!$C$42</f>
        <v>6.8047242643358565E-5</v>
      </c>
    </row>
    <row r="60" spans="2:14">
      <c r="B60" s="86" t="s">
        <v>1300</v>
      </c>
      <c r="C60" s="87" t="s">
        <v>1301</v>
      </c>
      <c r="D60" s="88" t="s">
        <v>114</v>
      </c>
      <c r="E60" s="87"/>
      <c r="F60" s="88" t="s">
        <v>1214</v>
      </c>
      <c r="G60" s="88" t="s">
        <v>125</v>
      </c>
      <c r="H60" s="90">
        <v>433.90562399999993</v>
      </c>
      <c r="I60" s="98">
        <v>994.25</v>
      </c>
      <c r="J60" s="90"/>
      <c r="K60" s="90">
        <v>15.595495590000001</v>
      </c>
      <c r="L60" s="91">
        <v>1.8492033073554816E-6</v>
      </c>
      <c r="M60" s="91">
        <f t="shared" si="0"/>
        <v>2.5642322851156821E-2</v>
      </c>
      <c r="N60" s="91">
        <f>K60/'סכום נכסי הקרן'!$C$42</f>
        <v>1.6134563696682401E-4</v>
      </c>
    </row>
    <row r="61" spans="2:14">
      <c r="B61" s="86" t="s">
        <v>1302</v>
      </c>
      <c r="C61" s="87" t="s">
        <v>1303</v>
      </c>
      <c r="D61" s="88" t="s">
        <v>1078</v>
      </c>
      <c r="E61" s="87"/>
      <c r="F61" s="88" t="s">
        <v>1214</v>
      </c>
      <c r="G61" s="88" t="s">
        <v>125</v>
      </c>
      <c r="H61" s="90">
        <v>17.010721</v>
      </c>
      <c r="I61" s="98">
        <v>30470</v>
      </c>
      <c r="J61" s="90"/>
      <c r="K61" s="90">
        <v>18.737147569000001</v>
      </c>
      <c r="L61" s="91">
        <v>9.6651823863636364E-7</v>
      </c>
      <c r="M61" s="91">
        <f t="shared" si="0"/>
        <v>3.080786913768517E-2</v>
      </c>
      <c r="N61" s="91">
        <f>K61/'סכום נכסי הקרן'!$C$42</f>
        <v>1.9384808850833596E-4</v>
      </c>
    </row>
    <row r="62" spans="2:14">
      <c r="B62" s="86" t="s">
        <v>1304</v>
      </c>
      <c r="C62" s="87" t="s">
        <v>1305</v>
      </c>
      <c r="D62" s="88" t="s">
        <v>26</v>
      </c>
      <c r="E62" s="87"/>
      <c r="F62" s="88" t="s">
        <v>1214</v>
      </c>
      <c r="G62" s="88" t="s">
        <v>125</v>
      </c>
      <c r="H62" s="90">
        <v>171.806905</v>
      </c>
      <c r="I62" s="98">
        <v>653.42999999999995</v>
      </c>
      <c r="J62" s="90"/>
      <c r="K62" s="90">
        <v>4.0583358550000002</v>
      </c>
      <c r="L62" s="91">
        <v>4.7992538817741215E-7</v>
      </c>
      <c r="M62" s="91">
        <f t="shared" si="0"/>
        <v>6.6727702003303606E-3</v>
      </c>
      <c r="N62" s="91">
        <f>K62/'סכום נכסי הקרן'!$C$42</f>
        <v>4.1986147844518441E-5</v>
      </c>
    </row>
    <row r="63" spans="2:14">
      <c r="B63" s="86" t="s">
        <v>1306</v>
      </c>
      <c r="C63" s="87" t="s">
        <v>1307</v>
      </c>
      <c r="D63" s="88" t="s">
        <v>1078</v>
      </c>
      <c r="E63" s="87"/>
      <c r="F63" s="88" t="s">
        <v>1214</v>
      </c>
      <c r="G63" s="88" t="s">
        <v>125</v>
      </c>
      <c r="H63" s="90">
        <v>10.835550000000001</v>
      </c>
      <c r="I63" s="98">
        <v>11508</v>
      </c>
      <c r="J63" s="90"/>
      <c r="K63" s="90">
        <v>4.5077426649999994</v>
      </c>
      <c r="L63" s="91">
        <v>2.1392991115498522E-7</v>
      </c>
      <c r="M63" s="91">
        <f t="shared" si="0"/>
        <v>7.4116909000301939E-3</v>
      </c>
      <c r="N63" s="91">
        <f>K63/'סכום נכסי הקרן'!$C$42</f>
        <v>4.6635556232872089E-5</v>
      </c>
    </row>
    <row r="64" spans="2:14">
      <c r="B64" s="86" t="s">
        <v>1308</v>
      </c>
      <c r="C64" s="87" t="s">
        <v>1309</v>
      </c>
      <c r="D64" s="88" t="s">
        <v>26</v>
      </c>
      <c r="E64" s="87"/>
      <c r="F64" s="88" t="s">
        <v>1214</v>
      </c>
      <c r="G64" s="88" t="s">
        <v>127</v>
      </c>
      <c r="H64" s="90">
        <v>82.500962999999999</v>
      </c>
      <c r="I64" s="98">
        <v>20348</v>
      </c>
      <c r="J64" s="90"/>
      <c r="K64" s="90">
        <v>66.011006172000009</v>
      </c>
      <c r="L64" s="91">
        <v>3.0403407603630277E-6</v>
      </c>
      <c r="M64" s="91">
        <f t="shared" si="0"/>
        <v>0.108536180990458</v>
      </c>
      <c r="N64" s="91">
        <f>K64/'סכום נכסי הקרן'!$C$42</f>
        <v>6.8292718087596801E-4</v>
      </c>
    </row>
    <row r="65" spans="2:14">
      <c r="B65" s="86" t="s">
        <v>1310</v>
      </c>
      <c r="C65" s="87" t="s">
        <v>1311</v>
      </c>
      <c r="D65" s="88" t="s">
        <v>26</v>
      </c>
      <c r="E65" s="87"/>
      <c r="F65" s="88" t="s">
        <v>1214</v>
      </c>
      <c r="G65" s="88" t="s">
        <v>127</v>
      </c>
      <c r="H65" s="90">
        <v>22.393912</v>
      </c>
      <c r="I65" s="98">
        <v>5431.8</v>
      </c>
      <c r="J65" s="90"/>
      <c r="K65" s="90">
        <v>4.7830985879999997</v>
      </c>
      <c r="L65" s="91">
        <v>3.4978398091159741E-6</v>
      </c>
      <c r="M65" s="91">
        <f t="shared" si="0"/>
        <v>7.8644347987923292E-3</v>
      </c>
      <c r="N65" s="91">
        <f>K65/'סכום נכסי הקרן'!$C$42</f>
        <v>4.9484293968241665E-5</v>
      </c>
    </row>
    <row r="66" spans="2:14">
      <c r="B66" s="86" t="s">
        <v>1312</v>
      </c>
      <c r="C66" s="87" t="s">
        <v>1313</v>
      </c>
      <c r="D66" s="88" t="s">
        <v>26</v>
      </c>
      <c r="E66" s="87"/>
      <c r="F66" s="88" t="s">
        <v>1214</v>
      </c>
      <c r="G66" s="88" t="s">
        <v>127</v>
      </c>
      <c r="H66" s="90">
        <v>28.745550999999999</v>
      </c>
      <c r="I66" s="98">
        <v>8980</v>
      </c>
      <c r="J66" s="90"/>
      <c r="K66" s="90">
        <v>10.150386004999998</v>
      </c>
      <c r="L66" s="91">
        <v>5.1252832714459881E-6</v>
      </c>
      <c r="M66" s="91">
        <f t="shared" si="0"/>
        <v>1.6689400699197263E-2</v>
      </c>
      <c r="N66" s="91">
        <f>K66/'סכום נכסי הקרן'!$C$42</f>
        <v>1.0501240476679592E-4</v>
      </c>
    </row>
    <row r="67" spans="2:14">
      <c r="B67" s="86" t="s">
        <v>1314</v>
      </c>
      <c r="C67" s="87" t="s">
        <v>1315</v>
      </c>
      <c r="D67" s="88" t="s">
        <v>26</v>
      </c>
      <c r="E67" s="87"/>
      <c r="F67" s="88" t="s">
        <v>1214</v>
      </c>
      <c r="G67" s="88" t="s">
        <v>127</v>
      </c>
      <c r="H67" s="90">
        <v>30.744288000000001</v>
      </c>
      <c r="I67" s="98">
        <v>2119.9</v>
      </c>
      <c r="J67" s="90"/>
      <c r="K67" s="90">
        <v>2.5628041260000005</v>
      </c>
      <c r="L67" s="91">
        <v>8.5805441779038488E-7</v>
      </c>
      <c r="M67" s="91">
        <f t="shared" si="0"/>
        <v>4.2137968892317062E-3</v>
      </c>
      <c r="N67" s="91">
        <f>K67/'סכום נכסי הקרן'!$C$42</f>
        <v>2.6513890613121244E-5</v>
      </c>
    </row>
    <row r="68" spans="2:14">
      <c r="B68" s="86" t="s">
        <v>1316</v>
      </c>
      <c r="C68" s="87" t="s">
        <v>1317</v>
      </c>
      <c r="D68" s="88" t="s">
        <v>115</v>
      </c>
      <c r="E68" s="87"/>
      <c r="F68" s="88" t="s">
        <v>1214</v>
      </c>
      <c r="G68" s="88" t="s">
        <v>134</v>
      </c>
      <c r="H68" s="90">
        <v>125.833135</v>
      </c>
      <c r="I68" s="98">
        <v>211900</v>
      </c>
      <c r="J68" s="90"/>
      <c r="K68" s="90">
        <v>7.2174226829999997</v>
      </c>
      <c r="L68" s="91">
        <v>1.5700941709950032E-8</v>
      </c>
      <c r="M68" s="91">
        <f t="shared" si="0"/>
        <v>1.186698309923657E-2</v>
      </c>
      <c r="N68" s="91">
        <f>K68/'סכום נכסי הקרן'!$C$42</f>
        <v>7.4668974341163521E-5</v>
      </c>
    </row>
    <row r="69" spans="2:14">
      <c r="B69" s="86" t="s">
        <v>1318</v>
      </c>
      <c r="C69" s="87" t="s">
        <v>1319</v>
      </c>
      <c r="D69" s="88" t="s">
        <v>115</v>
      </c>
      <c r="E69" s="87"/>
      <c r="F69" s="88" t="s">
        <v>1214</v>
      </c>
      <c r="G69" s="88" t="s">
        <v>134</v>
      </c>
      <c r="H69" s="90">
        <v>823.86</v>
      </c>
      <c r="I69" s="98">
        <v>20000</v>
      </c>
      <c r="J69" s="90"/>
      <c r="K69" s="90">
        <v>4.4600484960000006</v>
      </c>
      <c r="L69" s="91">
        <v>2.1891040353185867E-6</v>
      </c>
      <c r="M69" s="91">
        <f t="shared" si="0"/>
        <v>7.3332715081899117E-3</v>
      </c>
      <c r="N69" s="91">
        <f>K69/'סכום נכסי הקרן'!$C$42</f>
        <v>4.6142128753604139E-5</v>
      </c>
    </row>
    <row r="70" spans="2:14">
      <c r="B70" s="86" t="s">
        <v>1320</v>
      </c>
      <c r="C70" s="87" t="s">
        <v>1321</v>
      </c>
      <c r="D70" s="88" t="s">
        <v>1060</v>
      </c>
      <c r="E70" s="87"/>
      <c r="F70" s="88" t="s">
        <v>1214</v>
      </c>
      <c r="G70" s="88" t="s">
        <v>125</v>
      </c>
      <c r="H70" s="90">
        <v>2.0329100000000002</v>
      </c>
      <c r="I70" s="98">
        <v>32093</v>
      </c>
      <c r="J70" s="90">
        <v>3.4704049999999998E-3</v>
      </c>
      <c r="K70" s="90">
        <v>2.361975664</v>
      </c>
      <c r="L70" s="91">
        <v>3.7811029480145083E-9</v>
      </c>
      <c r="M70" s="91">
        <f t="shared" si="0"/>
        <v>3.883592040620974E-3</v>
      </c>
      <c r="N70" s="91">
        <f>K70/'סכום נכסי הקרן'!$C$42</f>
        <v>2.4436188373044005E-5</v>
      </c>
    </row>
    <row r="71" spans="2:14">
      <c r="B71" s="86" t="s">
        <v>1322</v>
      </c>
      <c r="C71" s="87" t="s">
        <v>1323</v>
      </c>
      <c r="D71" s="88" t="s">
        <v>114</v>
      </c>
      <c r="E71" s="87"/>
      <c r="F71" s="88" t="s">
        <v>1214</v>
      </c>
      <c r="G71" s="88" t="s">
        <v>125</v>
      </c>
      <c r="H71" s="90">
        <v>1.0506899999999999</v>
      </c>
      <c r="I71" s="98">
        <v>78531</v>
      </c>
      <c r="J71" s="90"/>
      <c r="K71" s="90">
        <v>2.9827996959999998</v>
      </c>
      <c r="L71" s="91">
        <v>6.7608732246023738E-8</v>
      </c>
      <c r="M71" s="91">
        <f t="shared" si="0"/>
        <v>4.904359233970609E-3</v>
      </c>
      <c r="N71" s="91">
        <f>K71/'סכום נכסי הקרן'!$C$42</f>
        <v>3.085902042152217E-5</v>
      </c>
    </row>
    <row r="72" spans="2:14">
      <c r="B72" s="86" t="s">
        <v>1324</v>
      </c>
      <c r="C72" s="87" t="s">
        <v>1325</v>
      </c>
      <c r="D72" s="88" t="s">
        <v>1078</v>
      </c>
      <c r="E72" s="87"/>
      <c r="F72" s="88" t="s">
        <v>1214</v>
      </c>
      <c r="G72" s="88" t="s">
        <v>125</v>
      </c>
      <c r="H72" s="90">
        <v>30.267900000000001</v>
      </c>
      <c r="I72" s="98">
        <v>5316</v>
      </c>
      <c r="J72" s="90"/>
      <c r="K72" s="90">
        <v>5.8166852540000002</v>
      </c>
      <c r="L72" s="91">
        <v>7.2066033924099946E-7</v>
      </c>
      <c r="M72" s="91">
        <f t="shared" si="0"/>
        <v>9.5638718465779204E-3</v>
      </c>
      <c r="N72" s="91">
        <f>K72/'סכום נכסי הקרן'!$C$42</f>
        <v>6.0177426355334084E-5</v>
      </c>
    </row>
    <row r="73" spans="2:14">
      <c r="B73" s="86" t="s">
        <v>1326</v>
      </c>
      <c r="C73" s="87" t="s">
        <v>1327</v>
      </c>
      <c r="D73" s="88" t="s">
        <v>26</v>
      </c>
      <c r="E73" s="87"/>
      <c r="F73" s="88" t="s">
        <v>1214</v>
      </c>
      <c r="G73" s="88" t="s">
        <v>127</v>
      </c>
      <c r="H73" s="90">
        <v>5.5893529999999991</v>
      </c>
      <c r="I73" s="98">
        <v>22870</v>
      </c>
      <c r="J73" s="90"/>
      <c r="K73" s="90">
        <v>5.0264722190000004</v>
      </c>
      <c r="L73" s="91">
        <v>3.3122091851851847E-6</v>
      </c>
      <c r="M73" s="91">
        <f t="shared" si="0"/>
        <v>8.2645929844393385E-3</v>
      </c>
      <c r="N73" s="91">
        <f>K73/'סכום נכסי הקרן'!$C$42</f>
        <v>5.2002153903375912E-5</v>
      </c>
    </row>
    <row r="74" spans="2:14">
      <c r="B74" s="86" t="s">
        <v>1328</v>
      </c>
      <c r="C74" s="87" t="s">
        <v>1329</v>
      </c>
      <c r="D74" s="88" t="s">
        <v>26</v>
      </c>
      <c r="E74" s="87"/>
      <c r="F74" s="88" t="s">
        <v>1214</v>
      </c>
      <c r="G74" s="88" t="s">
        <v>127</v>
      </c>
      <c r="H74" s="90">
        <v>18.823408999999998</v>
      </c>
      <c r="I74" s="98">
        <v>19450</v>
      </c>
      <c r="J74" s="90"/>
      <c r="K74" s="90">
        <v>14.396386791000001</v>
      </c>
      <c r="L74" s="91">
        <v>5.6382833607907735E-6</v>
      </c>
      <c r="M74" s="91">
        <f t="shared" si="0"/>
        <v>2.3670732094057904E-2</v>
      </c>
      <c r="N74" s="91">
        <f>K74/'סכום נכסי הקרן'!$C$42</f>
        <v>1.4894006948416998E-4</v>
      </c>
    </row>
    <row r="75" spans="2:14">
      <c r="B75" s="86" t="s">
        <v>1330</v>
      </c>
      <c r="C75" s="87" t="s">
        <v>1331</v>
      </c>
      <c r="D75" s="88" t="s">
        <v>1078</v>
      </c>
      <c r="E75" s="87"/>
      <c r="F75" s="88" t="s">
        <v>1214</v>
      </c>
      <c r="G75" s="88" t="s">
        <v>125</v>
      </c>
      <c r="H75" s="90">
        <v>20.696617</v>
      </c>
      <c r="I75" s="98">
        <v>7621</v>
      </c>
      <c r="J75" s="90"/>
      <c r="K75" s="90">
        <v>5.7019003640000001</v>
      </c>
      <c r="L75" s="91">
        <v>2.4363292525014713E-7</v>
      </c>
      <c r="M75" s="91">
        <f t="shared" si="0"/>
        <v>9.3751409921572475E-3</v>
      </c>
      <c r="N75" s="91">
        <f>K75/'סכום נכסי הקרן'!$C$42</f>
        <v>5.8989901336693955E-5</v>
      </c>
    </row>
    <row r="76" spans="2:14">
      <c r="B76" s="86" t="s">
        <v>1332</v>
      </c>
      <c r="C76" s="87" t="s">
        <v>1333</v>
      </c>
      <c r="D76" s="88" t="s">
        <v>114</v>
      </c>
      <c r="E76" s="87"/>
      <c r="F76" s="88" t="s">
        <v>1214</v>
      </c>
      <c r="G76" s="88" t="s">
        <v>125</v>
      </c>
      <c r="H76" s="90">
        <v>50.148000000000003</v>
      </c>
      <c r="I76" s="98">
        <v>3037.125</v>
      </c>
      <c r="J76" s="90"/>
      <c r="K76" s="90">
        <v>5.5058526639999998</v>
      </c>
      <c r="L76" s="91">
        <v>2.6393684210526319E-6</v>
      </c>
      <c r="M76" s="91">
        <f t="shared" ref="M76:M80" si="1">IFERROR(K76/$K$11,0)</f>
        <v>9.0527967364960049E-3</v>
      </c>
      <c r="N76" s="91">
        <f>K76/'סכום נכסי הקרן'!$C$42</f>
        <v>5.696165921704863E-5</v>
      </c>
    </row>
    <row r="77" spans="2:14">
      <c r="B77" s="86" t="s">
        <v>1334</v>
      </c>
      <c r="C77" s="87" t="s">
        <v>1335</v>
      </c>
      <c r="D77" s="88" t="s">
        <v>1078</v>
      </c>
      <c r="E77" s="87"/>
      <c r="F77" s="88" t="s">
        <v>1214</v>
      </c>
      <c r="G77" s="88" t="s">
        <v>125</v>
      </c>
      <c r="H77" s="90">
        <v>27.992470000000004</v>
      </c>
      <c r="I77" s="98">
        <v>15101</v>
      </c>
      <c r="J77" s="90"/>
      <c r="K77" s="90">
        <v>15.281121739</v>
      </c>
      <c r="L77" s="91">
        <v>9.687454137681088E-8</v>
      </c>
      <c r="M77" s="91">
        <f t="shared" si="1"/>
        <v>2.5125425152280712E-2</v>
      </c>
      <c r="N77" s="91">
        <f>K77/'סכום נכסי הקרן'!$C$42</f>
        <v>1.5809323315941744E-4</v>
      </c>
    </row>
    <row r="78" spans="2:14">
      <c r="B78" s="86" t="s">
        <v>1336</v>
      </c>
      <c r="C78" s="87" t="s">
        <v>1337</v>
      </c>
      <c r="D78" s="88" t="s">
        <v>1078</v>
      </c>
      <c r="E78" s="87"/>
      <c r="F78" s="88" t="s">
        <v>1214</v>
      </c>
      <c r="G78" s="88" t="s">
        <v>125</v>
      </c>
      <c r="H78" s="90">
        <v>11.462400000000001</v>
      </c>
      <c r="I78" s="98">
        <v>6769</v>
      </c>
      <c r="J78" s="90"/>
      <c r="K78" s="90">
        <v>2.8048418289999999</v>
      </c>
      <c r="L78" s="91">
        <v>5.0092612598250119E-8</v>
      </c>
      <c r="M78" s="91">
        <f t="shared" si="1"/>
        <v>4.6117585241577551E-3</v>
      </c>
      <c r="N78" s="91">
        <f>K78/'סכום נכסי הקרן'!$C$42</f>
        <v>2.9017929496346106E-5</v>
      </c>
    </row>
    <row r="79" spans="2:14">
      <c r="B79" s="86" t="s">
        <v>1338</v>
      </c>
      <c r="C79" s="87" t="s">
        <v>1339</v>
      </c>
      <c r="D79" s="88" t="s">
        <v>116</v>
      </c>
      <c r="E79" s="87"/>
      <c r="F79" s="88" t="s">
        <v>1214</v>
      </c>
      <c r="G79" s="88" t="s">
        <v>129</v>
      </c>
      <c r="H79" s="90">
        <v>65.234810999999993</v>
      </c>
      <c r="I79" s="98">
        <v>8978</v>
      </c>
      <c r="J79" s="90"/>
      <c r="K79" s="90">
        <v>14.149397993000001</v>
      </c>
      <c r="L79" s="91">
        <v>4.8492116776491631E-7</v>
      </c>
      <c r="M79" s="91">
        <f t="shared" si="1"/>
        <v>2.3264629802381056E-2</v>
      </c>
      <c r="N79" s="91">
        <f>K79/'סכום נכסי הקרן'!$C$42</f>
        <v>1.4638480827384122E-4</v>
      </c>
    </row>
    <row r="80" spans="2:14">
      <c r="B80" s="86" t="s">
        <v>1340</v>
      </c>
      <c r="C80" s="87" t="s">
        <v>1341</v>
      </c>
      <c r="D80" s="88" t="s">
        <v>1078</v>
      </c>
      <c r="E80" s="87"/>
      <c r="F80" s="88" t="s">
        <v>1214</v>
      </c>
      <c r="G80" s="88" t="s">
        <v>125</v>
      </c>
      <c r="H80" s="90">
        <v>36.951016000000003</v>
      </c>
      <c r="I80" s="98">
        <v>2784</v>
      </c>
      <c r="J80" s="90"/>
      <c r="K80" s="90">
        <v>3.7188094220000001</v>
      </c>
      <c r="L80" s="91">
        <v>4.7312440460947507E-7</v>
      </c>
      <c r="M80" s="91">
        <f t="shared" si="1"/>
        <v>6.1145162890490663E-3</v>
      </c>
      <c r="N80" s="91">
        <f>K80/'סכום נכסי הקרן'!$C$42</f>
        <v>3.8473524069062089E-5</v>
      </c>
    </row>
    <row r="81" spans="2:14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107" t="s">
        <v>210</v>
      </c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107" t="s">
        <v>105</v>
      </c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107" t="s">
        <v>193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07" t="s">
        <v>201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07" t="s">
        <v>208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45" style="2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2" width="6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139</v>
      </c>
      <c r="C1" s="46" t="s" vm="1">
        <v>218</v>
      </c>
    </row>
    <row r="2" spans="2:15">
      <c r="B2" s="46" t="s">
        <v>138</v>
      </c>
      <c r="C2" s="46" t="s">
        <v>219</v>
      </c>
    </row>
    <row r="3" spans="2:15">
      <c r="B3" s="46" t="s">
        <v>140</v>
      </c>
      <c r="C3" s="46" t="s">
        <v>220</v>
      </c>
    </row>
    <row r="4" spans="2:15">
      <c r="B4" s="46" t="s">
        <v>141</v>
      </c>
      <c r="C4" s="46">
        <v>2208</v>
      </c>
    </row>
    <row r="6" spans="2:15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15" ht="26.25" customHeight="1">
      <c r="B7" s="133" t="s">
        <v>86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2:15" s="3" customFormat="1" ht="63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96</v>
      </c>
      <c r="J8" s="29" t="s">
        <v>195</v>
      </c>
      <c r="K8" s="29" t="s">
        <v>194</v>
      </c>
      <c r="L8" s="29" t="s">
        <v>59</v>
      </c>
      <c r="M8" s="29" t="s">
        <v>56</v>
      </c>
      <c r="N8" s="29" t="s">
        <v>142</v>
      </c>
      <c r="O8" s="19" t="s">
        <v>144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202</v>
      </c>
      <c r="K9" s="31"/>
      <c r="L9" s="31" t="s">
        <v>198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29</v>
      </c>
      <c r="C11" s="87"/>
      <c r="D11" s="88"/>
      <c r="E11" s="87"/>
      <c r="F11" s="88"/>
      <c r="G11" s="87"/>
      <c r="H11" s="87"/>
      <c r="I11" s="88"/>
      <c r="J11" s="90"/>
      <c r="K11" s="98"/>
      <c r="L11" s="90">
        <v>34.736738007000007</v>
      </c>
      <c r="M11" s="91"/>
      <c r="N11" s="91">
        <f>IFERROR(L11/$L$11,0)</f>
        <v>1</v>
      </c>
      <c r="O11" s="91">
        <f>L11/'סכום נכסי הקרן'!$C$42</f>
        <v>3.593743518790672E-4</v>
      </c>
    </row>
    <row r="12" spans="2:15" s="4" customFormat="1" ht="18" customHeight="1">
      <c r="B12" s="113" t="s">
        <v>189</v>
      </c>
      <c r="C12" s="87"/>
      <c r="D12" s="88"/>
      <c r="E12" s="87"/>
      <c r="F12" s="88"/>
      <c r="G12" s="87"/>
      <c r="H12" s="87"/>
      <c r="I12" s="88"/>
      <c r="J12" s="90"/>
      <c r="K12" s="98"/>
      <c r="L12" s="90">
        <v>34.736738007000007</v>
      </c>
      <c r="M12" s="91"/>
      <c r="N12" s="91">
        <f t="shared" ref="N12:N15" si="0">IFERROR(L12/$L$11,0)</f>
        <v>1</v>
      </c>
      <c r="O12" s="91">
        <f>L12/'סכום נכסי הקרן'!$C$42</f>
        <v>3.593743518790672E-4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34.736738007000007</v>
      </c>
      <c r="M13" s="84"/>
      <c r="N13" s="84">
        <f t="shared" si="0"/>
        <v>1</v>
      </c>
      <c r="O13" s="84">
        <f>L13/'סכום נכסי הקרן'!$C$42</f>
        <v>3.593743518790672E-4</v>
      </c>
    </row>
    <row r="14" spans="2:15">
      <c r="B14" s="86" t="s">
        <v>1342</v>
      </c>
      <c r="C14" s="87" t="s">
        <v>1343</v>
      </c>
      <c r="D14" s="88" t="s">
        <v>117</v>
      </c>
      <c r="E14" s="87"/>
      <c r="F14" s="88" t="s">
        <v>1214</v>
      </c>
      <c r="G14" s="87" t="s">
        <v>459</v>
      </c>
      <c r="H14" s="87"/>
      <c r="I14" s="88" t="s">
        <v>125</v>
      </c>
      <c r="J14" s="90">
        <v>243.320176</v>
      </c>
      <c r="K14" s="98">
        <v>1469.4</v>
      </c>
      <c r="L14" s="90">
        <v>12.924878230000001</v>
      </c>
      <c r="M14" s="91">
        <v>3.8920734967389459E-7</v>
      </c>
      <c r="N14" s="91">
        <f t="shared" si="0"/>
        <v>0.37208094287366394</v>
      </c>
      <c r="O14" s="91">
        <f>L14/'סכום נכסי הקרן'!$C$42</f>
        <v>1.337163476917752E-4</v>
      </c>
    </row>
    <row r="15" spans="2:15">
      <c r="B15" s="86" t="s">
        <v>1344</v>
      </c>
      <c r="C15" s="87" t="s">
        <v>1345</v>
      </c>
      <c r="D15" s="88" t="s">
        <v>117</v>
      </c>
      <c r="E15" s="87"/>
      <c r="F15" s="88" t="s">
        <v>1214</v>
      </c>
      <c r="G15" s="87" t="s">
        <v>459</v>
      </c>
      <c r="H15" s="87"/>
      <c r="I15" s="88" t="s">
        <v>125</v>
      </c>
      <c r="J15" s="90">
        <v>49.699058000000015</v>
      </c>
      <c r="K15" s="98">
        <v>12140.49</v>
      </c>
      <c r="L15" s="90">
        <v>21.811859777000006</v>
      </c>
      <c r="M15" s="91">
        <v>4.903094999708313E-7</v>
      </c>
      <c r="N15" s="91">
        <f t="shared" si="0"/>
        <v>0.627919057126336</v>
      </c>
      <c r="O15" s="91">
        <f>L15/'סכום נכסי הקרן'!$C$42</f>
        <v>2.2565800418729198E-4</v>
      </c>
    </row>
    <row r="16" spans="2:15">
      <c r="B16" s="92"/>
      <c r="C16" s="87"/>
      <c r="D16" s="87"/>
      <c r="E16" s="87"/>
      <c r="F16" s="87"/>
      <c r="G16" s="87"/>
      <c r="H16" s="87"/>
      <c r="I16" s="87"/>
      <c r="J16" s="90"/>
      <c r="K16" s="98"/>
      <c r="L16" s="87"/>
      <c r="M16" s="87"/>
      <c r="N16" s="91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07" t="s">
        <v>210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07" t="s">
        <v>105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07" t="s">
        <v>193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07" t="s">
        <v>201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4.140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139</v>
      </c>
      <c r="C1" s="46" t="s" vm="1">
        <v>218</v>
      </c>
    </row>
    <row r="2" spans="2:12">
      <c r="B2" s="46" t="s">
        <v>138</v>
      </c>
      <c r="C2" s="46" t="s">
        <v>219</v>
      </c>
    </row>
    <row r="3" spans="2:12">
      <c r="B3" s="46" t="s">
        <v>140</v>
      </c>
      <c r="C3" s="46" t="s">
        <v>220</v>
      </c>
    </row>
    <row r="4" spans="2:12">
      <c r="B4" s="46" t="s">
        <v>141</v>
      </c>
      <c r="C4" s="46">
        <v>2208</v>
      </c>
    </row>
    <row r="6" spans="2:12" ht="26.25" customHeight="1">
      <c r="B6" s="133" t="s">
        <v>166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12" ht="26.25" customHeight="1">
      <c r="B7" s="133" t="s">
        <v>87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12" s="3" customFormat="1" ht="63">
      <c r="B8" s="21" t="s">
        <v>109</v>
      </c>
      <c r="C8" s="29" t="s">
        <v>43</v>
      </c>
      <c r="D8" s="29" t="s">
        <v>112</v>
      </c>
      <c r="E8" s="29" t="s">
        <v>62</v>
      </c>
      <c r="F8" s="29" t="s">
        <v>96</v>
      </c>
      <c r="G8" s="29" t="s">
        <v>195</v>
      </c>
      <c r="H8" s="29" t="s">
        <v>194</v>
      </c>
      <c r="I8" s="29" t="s">
        <v>59</v>
      </c>
      <c r="J8" s="29" t="s">
        <v>56</v>
      </c>
      <c r="K8" s="29" t="s">
        <v>142</v>
      </c>
      <c r="L8" s="65" t="s">
        <v>144</v>
      </c>
    </row>
    <row r="9" spans="2:12" s="3" customFormat="1" ht="25.5">
      <c r="B9" s="14"/>
      <c r="C9" s="15"/>
      <c r="D9" s="15"/>
      <c r="E9" s="15"/>
      <c r="F9" s="15"/>
      <c r="G9" s="15" t="s">
        <v>202</v>
      </c>
      <c r="H9" s="15"/>
      <c r="I9" s="15" t="s">
        <v>198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46</v>
      </c>
      <c r="C11" s="87"/>
      <c r="D11" s="88"/>
      <c r="E11" s="88"/>
      <c r="F11" s="88"/>
      <c r="G11" s="90"/>
      <c r="H11" s="98"/>
      <c r="I11" s="90">
        <v>0.12005143100000001</v>
      </c>
      <c r="J11" s="91"/>
      <c r="K11" s="91">
        <f>IFERROR(I11/$I$11,0)</f>
        <v>1</v>
      </c>
      <c r="L11" s="91">
        <f>I11/'סכום נכסי הקרן'!$C$42</f>
        <v>1.2420108416364679E-6</v>
      </c>
    </row>
    <row r="12" spans="2:12" s="4" customFormat="1" ht="18" customHeight="1">
      <c r="B12" s="113" t="s">
        <v>24</v>
      </c>
      <c r="C12" s="87"/>
      <c r="D12" s="88"/>
      <c r="E12" s="88"/>
      <c r="F12" s="88"/>
      <c r="G12" s="90"/>
      <c r="H12" s="98"/>
      <c r="I12" s="90">
        <v>0.113740613</v>
      </c>
      <c r="J12" s="91"/>
      <c r="K12" s="91">
        <f t="shared" ref="K12:K21" si="0">IFERROR(I12/$I$11,0)</f>
        <v>0.94743238004384966</v>
      </c>
      <c r="L12" s="91">
        <f>I12/'סכום נכסי הקרן'!$C$42</f>
        <v>1.1767212877319035E-6</v>
      </c>
    </row>
    <row r="13" spans="2:12">
      <c r="B13" s="85" t="s">
        <v>1346</v>
      </c>
      <c r="C13" s="80"/>
      <c r="D13" s="81"/>
      <c r="E13" s="81"/>
      <c r="F13" s="81"/>
      <c r="G13" s="83"/>
      <c r="H13" s="100"/>
      <c r="I13" s="83">
        <v>0.113740613</v>
      </c>
      <c r="J13" s="84"/>
      <c r="K13" s="84">
        <f t="shared" si="0"/>
        <v>0.94743238004384966</v>
      </c>
      <c r="L13" s="84">
        <f>I13/'סכום נכסי הקרן'!$C$42</f>
        <v>1.1767212877319035E-6</v>
      </c>
    </row>
    <row r="14" spans="2:12">
      <c r="B14" s="86" t="s">
        <v>1347</v>
      </c>
      <c r="C14" s="87" t="s">
        <v>1348</v>
      </c>
      <c r="D14" s="88" t="s">
        <v>113</v>
      </c>
      <c r="E14" s="88" t="s">
        <v>405</v>
      </c>
      <c r="F14" s="88" t="s">
        <v>126</v>
      </c>
      <c r="G14" s="90">
        <v>5.2038000000000002</v>
      </c>
      <c r="H14" s="98">
        <v>1696</v>
      </c>
      <c r="I14" s="90">
        <v>8.8256448000000001E-2</v>
      </c>
      <c r="J14" s="91">
        <v>2.6019E-6</v>
      </c>
      <c r="K14" s="91">
        <f t="shared" si="0"/>
        <v>0.73515531855676086</v>
      </c>
      <c r="L14" s="91">
        <f>I14/'סכום נכסי הקרן'!$C$42</f>
        <v>9.1307087593420821E-7</v>
      </c>
    </row>
    <row r="15" spans="2:12">
      <c r="B15" s="86" t="s">
        <v>1349</v>
      </c>
      <c r="C15" s="87" t="s">
        <v>1350</v>
      </c>
      <c r="D15" s="88" t="s">
        <v>113</v>
      </c>
      <c r="E15" s="88" t="s">
        <v>150</v>
      </c>
      <c r="F15" s="88" t="s">
        <v>126</v>
      </c>
      <c r="G15" s="90">
        <v>65.667000000000002</v>
      </c>
      <c r="H15" s="98">
        <v>9.1</v>
      </c>
      <c r="I15" s="90">
        <v>5.9756970000000003E-3</v>
      </c>
      <c r="J15" s="91">
        <v>4.3791581229058508E-6</v>
      </c>
      <c r="K15" s="91">
        <f t="shared" si="0"/>
        <v>4.9776141360614014E-2</v>
      </c>
      <c r="L15" s="91">
        <f>I15/'סכום נכסי הקרן'!$C$42</f>
        <v>6.1822507224712013E-8</v>
      </c>
    </row>
    <row r="16" spans="2:12">
      <c r="B16" s="86" t="s">
        <v>1351</v>
      </c>
      <c r="C16" s="87" t="s">
        <v>1352</v>
      </c>
      <c r="D16" s="88" t="s">
        <v>113</v>
      </c>
      <c r="E16" s="88" t="s">
        <v>405</v>
      </c>
      <c r="F16" s="88" t="s">
        <v>126</v>
      </c>
      <c r="G16" s="90">
        <v>40.473999999999997</v>
      </c>
      <c r="H16" s="98">
        <v>48.2</v>
      </c>
      <c r="I16" s="90">
        <v>1.9508468000000001E-2</v>
      </c>
      <c r="J16" s="91">
        <v>3.3039999999999996E-6</v>
      </c>
      <c r="K16" s="91">
        <f t="shared" si="0"/>
        <v>0.1625009201264748</v>
      </c>
      <c r="L16" s="91">
        <f>I16/'סכום נכסי הקרן'!$C$42</f>
        <v>2.018279045729834E-7</v>
      </c>
    </row>
    <row r="17" spans="2:12">
      <c r="B17" s="92"/>
      <c r="C17" s="87"/>
      <c r="D17" s="87"/>
      <c r="E17" s="87"/>
      <c r="F17" s="87"/>
      <c r="G17" s="90"/>
      <c r="H17" s="98"/>
      <c r="I17" s="87"/>
      <c r="J17" s="87"/>
      <c r="K17" s="91"/>
      <c r="L17" s="87"/>
    </row>
    <row r="18" spans="2:12">
      <c r="B18" s="113" t="s">
        <v>39</v>
      </c>
      <c r="C18" s="87"/>
      <c r="D18" s="88"/>
      <c r="E18" s="88"/>
      <c r="F18" s="88"/>
      <c r="G18" s="90"/>
      <c r="H18" s="98"/>
      <c r="I18" s="90">
        <v>6.3108180000000002E-3</v>
      </c>
      <c r="J18" s="91"/>
      <c r="K18" s="91">
        <f t="shared" si="0"/>
        <v>5.2567619956150287E-2</v>
      </c>
      <c r="L18" s="91">
        <f>I18/'סכום נכסי הקרן'!$C$42</f>
        <v>6.528955390456421E-8</v>
      </c>
    </row>
    <row r="19" spans="2:12">
      <c r="B19" s="85" t="s">
        <v>1353</v>
      </c>
      <c r="C19" s="80"/>
      <c r="D19" s="81"/>
      <c r="E19" s="81"/>
      <c r="F19" s="81"/>
      <c r="G19" s="83"/>
      <c r="H19" s="100"/>
      <c r="I19" s="83">
        <v>6.3108180000000002E-3</v>
      </c>
      <c r="J19" s="84"/>
      <c r="K19" s="84">
        <f t="shared" si="0"/>
        <v>5.2567619956150287E-2</v>
      </c>
      <c r="L19" s="84">
        <f>I19/'סכום נכסי הקרן'!$C$42</f>
        <v>6.528955390456421E-8</v>
      </c>
    </row>
    <row r="20" spans="2:12">
      <c r="B20" s="86" t="s">
        <v>1354</v>
      </c>
      <c r="C20" s="87" t="s">
        <v>1355</v>
      </c>
      <c r="D20" s="88" t="s">
        <v>1060</v>
      </c>
      <c r="E20" s="88" t="s">
        <v>1162</v>
      </c>
      <c r="F20" s="88" t="s">
        <v>125</v>
      </c>
      <c r="G20" s="90">
        <v>9.9120000000000008</v>
      </c>
      <c r="H20" s="98">
        <v>14.97</v>
      </c>
      <c r="I20" s="90">
        <v>5.3640319999999995E-3</v>
      </c>
      <c r="J20" s="91">
        <v>2.9676646706586827E-7</v>
      </c>
      <c r="K20" s="91">
        <f t="shared" si="0"/>
        <v>4.4681116712386365E-2</v>
      </c>
      <c r="L20" s="91">
        <f>I20/'סכום נכסי הקרן'!$C$42</f>
        <v>5.5494431373208244E-8</v>
      </c>
    </row>
    <row r="21" spans="2:12">
      <c r="B21" s="86" t="s">
        <v>1356</v>
      </c>
      <c r="C21" s="87" t="s">
        <v>1357</v>
      </c>
      <c r="D21" s="88" t="s">
        <v>1078</v>
      </c>
      <c r="E21" s="88" t="s">
        <v>1092</v>
      </c>
      <c r="F21" s="88" t="s">
        <v>125</v>
      </c>
      <c r="G21" s="90">
        <v>2.6190479999999998</v>
      </c>
      <c r="H21" s="98">
        <v>10</v>
      </c>
      <c r="I21" s="90">
        <v>9.4678600000000003E-4</v>
      </c>
      <c r="J21" s="91">
        <v>1.0351968379446639E-7</v>
      </c>
      <c r="K21" s="91">
        <f t="shared" si="0"/>
        <v>7.8865032437639166E-3</v>
      </c>
      <c r="L21" s="91">
        <f>I21/'סכום נכסי הקרן'!$C$42</f>
        <v>9.7951225313559557E-9</v>
      </c>
    </row>
    <row r="22" spans="2:12">
      <c r="B22" s="92"/>
      <c r="C22" s="87"/>
      <c r="D22" s="87"/>
      <c r="E22" s="87"/>
      <c r="F22" s="87"/>
      <c r="G22" s="90"/>
      <c r="H22" s="98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7" t="s">
        <v>210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7" t="s">
        <v>105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7" t="s">
        <v>193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7" t="s">
        <v>201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