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5A0564F3-2AD6-4BD3-AE9B-3F7532F60FEF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ממשלתי'!$B$8:$P$19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השקעה'!$B$8:$K$81</definedName>
    <definedName name="_xlnm._FilterDatabase" localSheetId="1" hidden="1">מזומנים!$B$7:$L$191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ממשלתי'!$B$6:$P$29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השקעה'!$B$6:$K$36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71" l="1"/>
  <c r="P35" i="71"/>
  <c r="J50" i="58" l="1"/>
  <c r="J49" i="58" s="1"/>
  <c r="J19" i="58"/>
  <c r="P41" i="78"/>
  <c r="P12" i="78"/>
  <c r="O33" i="78"/>
  <c r="K50" i="58" l="1"/>
  <c r="K49" i="58"/>
  <c r="C28" i="88"/>
  <c r="M14" i="70"/>
  <c r="M13" i="70" s="1"/>
  <c r="M12" i="70" s="1"/>
  <c r="M11" i="70" s="1"/>
  <c r="R13" i="70"/>
  <c r="R12" i="70" s="1"/>
  <c r="L220" i="62"/>
  <c r="L189" i="62"/>
  <c r="L118" i="62"/>
  <c r="L12" i="62" s="1"/>
  <c r="L11" i="62" s="1"/>
  <c r="C16" i="88" s="1"/>
  <c r="R13" i="61"/>
  <c r="R12" i="61" s="1"/>
  <c r="R11" i="61" s="1"/>
  <c r="C15" i="88" s="1"/>
  <c r="I11" i="81"/>
  <c r="I10" i="81" s="1"/>
  <c r="J10" i="81" s="1"/>
  <c r="M13" i="69"/>
  <c r="M12" i="69" s="1"/>
  <c r="J11" i="81" l="1"/>
  <c r="J12" i="81"/>
  <c r="J13" i="81"/>
  <c r="M11" i="69"/>
  <c r="C24" i="88" s="1"/>
  <c r="C23" i="88" l="1"/>
  <c r="C12" i="88"/>
  <c r="J11" i="58"/>
  <c r="C43" i="88" l="1"/>
  <c r="C37" i="88"/>
  <c r="C10" i="88" s="1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93" i="76"/>
  <c r="J392" i="76"/>
  <c r="J390" i="76"/>
  <c r="J389" i="76"/>
  <c r="J388" i="76"/>
  <c r="J387" i="76"/>
  <c r="J386" i="76"/>
  <c r="J385" i="76"/>
  <c r="J384" i="76"/>
  <c r="J383" i="76"/>
  <c r="J382" i="76"/>
  <c r="J381" i="76"/>
  <c r="J380" i="76"/>
  <c r="J378" i="76"/>
  <c r="J377" i="76"/>
  <c r="J376" i="76"/>
  <c r="J375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L26" i="72"/>
  <c r="L25" i="72"/>
  <c r="L24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3" i="63"/>
  <c r="M72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2" i="59"/>
  <c r="Q41" i="59"/>
  <c r="Q40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3" i="59"/>
  <c r="Q22" i="59"/>
  <c r="Q20" i="59"/>
  <c r="Q19" i="59"/>
  <c r="Q18" i="59"/>
  <c r="Q17" i="59"/>
  <c r="Q16" i="59"/>
  <c r="Q15" i="59"/>
  <c r="Q14" i="59"/>
  <c r="Q13" i="59"/>
  <c r="Q12" i="59"/>
  <c r="Q11" i="59"/>
  <c r="K53" i="58"/>
  <c r="K52" i="58"/>
  <c r="K51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7" i="58"/>
  <c r="K16" i="58"/>
  <c r="K15" i="58"/>
  <c r="K14" i="58"/>
  <c r="K13" i="58"/>
  <c r="K12" i="58"/>
  <c r="K11" i="58"/>
  <c r="K10" i="58"/>
  <c r="C42" i="88" l="1"/>
  <c r="R218" i="78"/>
  <c r="R134" i="78"/>
  <c r="R175" i="78"/>
  <c r="R171" i="78"/>
  <c r="R80" i="78"/>
  <c r="R13" i="78"/>
  <c r="R317" i="78"/>
  <c r="R60" i="78"/>
  <c r="K313" i="76"/>
  <c r="K252" i="76"/>
  <c r="K201" i="76"/>
  <c r="K156" i="76"/>
  <c r="K105" i="76"/>
  <c r="K60" i="76"/>
  <c r="K17" i="76"/>
  <c r="R315" i="78"/>
  <c r="R130" i="78"/>
  <c r="R39" i="78"/>
  <c r="R343" i="78" l="1"/>
  <c r="R328" i="78"/>
  <c r="R264" i="78"/>
  <c r="R215" i="78"/>
  <c r="R170" i="78"/>
  <c r="D38" i="88"/>
  <c r="R282" i="78"/>
  <c r="R139" i="78"/>
  <c r="R267" i="78"/>
  <c r="R160" i="78"/>
  <c r="R107" i="78"/>
  <c r="R74" i="78"/>
  <c r="R44" i="78"/>
  <c r="R10" i="78"/>
  <c r="K358" i="76"/>
  <c r="R305" i="78"/>
  <c r="R162" i="78"/>
  <c r="R49" i="78"/>
  <c r="K340" i="76"/>
  <c r="K310" i="76"/>
  <c r="K276" i="76"/>
  <c r="K243" i="76"/>
  <c r="K213" i="76"/>
  <c r="K180" i="76"/>
  <c r="K147" i="76"/>
  <c r="K117" i="76"/>
  <c r="K84" i="76"/>
  <c r="K51" i="76"/>
  <c r="K27" i="76"/>
  <c r="L11" i="75"/>
  <c r="R273" i="78"/>
  <c r="R172" i="78"/>
  <c r="R87" i="78"/>
  <c r="R14" i="78"/>
  <c r="R325" i="78"/>
  <c r="R258" i="78"/>
  <c r="R203" i="78"/>
  <c r="R158" i="78"/>
  <c r="D13" i="88"/>
  <c r="R245" i="78"/>
  <c r="D33" i="88"/>
  <c r="R248" i="78"/>
  <c r="R142" i="78"/>
  <c r="R104" i="78"/>
  <c r="R71" i="78"/>
  <c r="R37" i="78"/>
  <c r="K390" i="76"/>
  <c r="K355" i="76"/>
  <c r="R284" i="78"/>
  <c r="R121" i="78"/>
  <c r="R23" i="78"/>
  <c r="K334" i="76"/>
  <c r="K300" i="76"/>
  <c r="K267" i="76"/>
  <c r="K237" i="76"/>
  <c r="K204" i="76"/>
  <c r="K171" i="76"/>
  <c r="K141" i="76"/>
  <c r="K108" i="76"/>
  <c r="K75" i="76"/>
  <c r="K45" i="76"/>
  <c r="K20" i="76"/>
  <c r="D26" i="88"/>
  <c r="R260" i="78"/>
  <c r="R151" i="78"/>
  <c r="R76" i="78"/>
  <c r="K386" i="76"/>
  <c r="R307" i="78"/>
  <c r="R243" i="78"/>
  <c r="R200" i="78"/>
  <c r="R155" i="78"/>
  <c r="D12" i="88"/>
  <c r="R229" i="78"/>
  <c r="D23" i="88"/>
  <c r="R214" i="78"/>
  <c r="R128" i="78"/>
  <c r="R95" i="78"/>
  <c r="R62" i="78"/>
  <c r="R31" i="78"/>
  <c r="K381" i="76"/>
  <c r="K346" i="76"/>
  <c r="R250" i="78"/>
  <c r="R114" i="78"/>
  <c r="R12" i="78"/>
  <c r="K328" i="76"/>
  <c r="K297" i="76"/>
  <c r="D30" i="88"/>
  <c r="R51" i="78"/>
  <c r="R184" i="78"/>
  <c r="R327" i="78"/>
  <c r="K30" i="76"/>
  <c r="K69" i="76"/>
  <c r="K120" i="76"/>
  <c r="K165" i="76"/>
  <c r="K216" i="76"/>
  <c r="K261" i="76"/>
  <c r="K316" i="76"/>
  <c r="R78" i="78"/>
  <c r="D17" i="88"/>
  <c r="R22" i="78"/>
  <c r="R86" i="78"/>
  <c r="R196" i="78"/>
  <c r="R186" i="78"/>
  <c r="R140" i="78"/>
  <c r="R236" i="78"/>
  <c r="K348" i="76"/>
  <c r="R58" i="78"/>
  <c r="R205" i="78"/>
  <c r="R348" i="78"/>
  <c r="K33" i="76"/>
  <c r="K72" i="76"/>
  <c r="K123" i="76"/>
  <c r="K168" i="76"/>
  <c r="K219" i="76"/>
  <c r="K264" i="76"/>
  <c r="K325" i="76"/>
  <c r="R96" i="78"/>
  <c r="D31" i="88"/>
  <c r="R25" i="78"/>
  <c r="R92" i="78"/>
  <c r="R207" i="78"/>
  <c r="R211" i="78"/>
  <c r="R152" i="78"/>
  <c r="R239" i="78"/>
  <c r="K359" i="76"/>
  <c r="R94" i="78"/>
  <c r="R226" i="78"/>
  <c r="L14" i="75"/>
  <c r="K39" i="76"/>
  <c r="K87" i="76"/>
  <c r="K132" i="76"/>
  <c r="K183" i="76"/>
  <c r="K228" i="76"/>
  <c r="K279" i="76"/>
  <c r="K350" i="76"/>
  <c r="R174" i="78"/>
  <c r="K364" i="76"/>
  <c r="R47" i="78"/>
  <c r="R110" i="78"/>
  <c r="R296" i="78"/>
  <c r="R300" i="78"/>
  <c r="R176" i="78"/>
  <c r="R280" i="78"/>
  <c r="K366" i="76"/>
  <c r="R112" i="78"/>
  <c r="R238" i="78"/>
  <c r="L17" i="75"/>
  <c r="K42" i="76"/>
  <c r="K93" i="76"/>
  <c r="K135" i="76"/>
  <c r="K189" i="76"/>
  <c r="K231" i="76"/>
  <c r="K285" i="76"/>
  <c r="K357" i="76"/>
  <c r="R195" i="78"/>
  <c r="K370" i="76"/>
  <c r="R56" i="78"/>
  <c r="R119" i="78"/>
  <c r="R321" i="78"/>
  <c r="R311" i="78"/>
  <c r="R182" i="78"/>
  <c r="R283" i="78"/>
  <c r="R21" i="78"/>
  <c r="R123" i="78"/>
  <c r="R294" i="78"/>
  <c r="K14" i="76"/>
  <c r="K57" i="76"/>
  <c r="K99" i="76"/>
  <c r="K153" i="76"/>
  <c r="K195" i="76"/>
  <c r="K249" i="76"/>
  <c r="K291" i="76"/>
  <c r="K388" i="76"/>
  <c r="R228" i="78"/>
  <c r="K377" i="76"/>
  <c r="R59" i="78"/>
  <c r="R122" i="78"/>
  <c r="R332" i="78"/>
  <c r="R347" i="78"/>
  <c r="R191" i="78"/>
  <c r="R301" i="78"/>
  <c r="D42" i="88"/>
  <c r="L50" i="58"/>
  <c r="L49" i="58"/>
  <c r="R349" i="78"/>
  <c r="R224" i="78"/>
  <c r="R246" i="78"/>
  <c r="R268" i="78"/>
  <c r="R292" i="78"/>
  <c r="R313" i="78"/>
  <c r="R331" i="78"/>
  <c r="D21" i="88"/>
  <c r="R285" i="78"/>
  <c r="R339" i="78"/>
  <c r="R157" i="78"/>
  <c r="R222" i="78"/>
  <c r="R263" i="78"/>
  <c r="R336" i="78"/>
  <c r="D20" i="88"/>
  <c r="R143" i="78"/>
  <c r="R167" i="78"/>
  <c r="R188" i="78"/>
  <c r="R206" i="78"/>
  <c r="R230" i="78"/>
  <c r="R252" i="78"/>
  <c r="R277" i="78"/>
  <c r="R295" i="78"/>
  <c r="R316" i="78"/>
  <c r="R340" i="78"/>
  <c r="S13" i="70"/>
  <c r="S12" i="70"/>
  <c r="S11" i="70"/>
  <c r="S14" i="70"/>
  <c r="D10" i="88"/>
  <c r="K13" i="81"/>
  <c r="K12" i="81"/>
  <c r="K11" i="81"/>
  <c r="K10" i="81"/>
  <c r="D29" i="88"/>
  <c r="R346" i="78"/>
  <c r="R334" i="78"/>
  <c r="R322" i="78"/>
  <c r="R310" i="78"/>
  <c r="R298" i="78"/>
  <c r="R286" i="78"/>
  <c r="R274" i="78"/>
  <c r="R261" i="78"/>
  <c r="R249" i="78"/>
  <c r="R233" i="78"/>
  <c r="R221" i="78"/>
  <c r="R209" i="78"/>
  <c r="R197" i="78"/>
  <c r="R185" i="78"/>
  <c r="R173" i="78"/>
  <c r="R161" i="78"/>
  <c r="R149" i="78"/>
  <c r="R137" i="78"/>
  <c r="D28" i="88"/>
  <c r="D25" i="88"/>
  <c r="R329" i="78"/>
  <c r="R293" i="78"/>
  <c r="R256" i="78"/>
  <c r="R240" i="78"/>
  <c r="R204" i="78"/>
  <c r="R168" i="78"/>
  <c r="R132" i="78"/>
  <c r="R350" i="78"/>
  <c r="R314" i="78"/>
  <c r="R278" i="78"/>
  <c r="R225" i="78"/>
  <c r="R189" i="78"/>
  <c r="R153" i="78"/>
  <c r="R125" i="78"/>
  <c r="R113" i="78"/>
  <c r="R101" i="78"/>
  <c r="R89" i="78"/>
  <c r="R77" i="78"/>
  <c r="R65" i="78"/>
  <c r="R53" i="78"/>
  <c r="R41" i="78"/>
  <c r="R28" i="78"/>
  <c r="R16" i="78"/>
  <c r="K387" i="76"/>
  <c r="K373" i="76"/>
  <c r="K361" i="76"/>
  <c r="K349" i="76"/>
  <c r="R342" i="78"/>
  <c r="R288" i="78"/>
  <c r="R199" i="78"/>
  <c r="R145" i="78"/>
  <c r="R103" i="78"/>
  <c r="R67" i="78"/>
  <c r="R30" i="78"/>
  <c r="K376" i="76"/>
  <c r="K343" i="76"/>
  <c r="K331" i="76"/>
  <c r="K319" i="76"/>
  <c r="K307" i="76"/>
  <c r="K294" i="76"/>
  <c r="K282" i="76"/>
  <c r="K270" i="76"/>
  <c r="K258" i="76"/>
  <c r="K246" i="76"/>
  <c r="K234" i="76"/>
  <c r="K222" i="76"/>
  <c r="K210" i="76"/>
  <c r="K198" i="76"/>
  <c r="K186" i="76"/>
  <c r="K174" i="76"/>
  <c r="K162" i="76"/>
  <c r="K150" i="76"/>
  <c r="K138" i="76"/>
  <c r="K126" i="76"/>
  <c r="K114" i="76"/>
  <c r="K102" i="76"/>
  <c r="K90" i="76"/>
  <c r="K78" i="76"/>
  <c r="K66" i="76"/>
  <c r="K54" i="76"/>
  <c r="D27" i="88"/>
  <c r="K378" i="76"/>
  <c r="R32" i="78"/>
  <c r="R69" i="78"/>
  <c r="R105" i="78"/>
  <c r="R147" i="78"/>
  <c r="R201" i="78"/>
  <c r="R290" i="78"/>
  <c r="R344" i="78"/>
  <c r="L12" i="74"/>
  <c r="K11" i="76"/>
  <c r="K24" i="76"/>
  <c r="K36" i="76"/>
  <c r="K48" i="76"/>
  <c r="K63" i="76"/>
  <c r="K81" i="76"/>
  <c r="K96" i="76"/>
  <c r="K111" i="76"/>
  <c r="K129" i="76"/>
  <c r="K144" i="76"/>
  <c r="K159" i="76"/>
  <c r="K177" i="76"/>
  <c r="K192" i="76"/>
  <c r="K207" i="76"/>
  <c r="K225" i="76"/>
  <c r="K240" i="76"/>
  <c r="K255" i="76"/>
  <c r="K273" i="76"/>
  <c r="K288" i="76"/>
  <c r="K304" i="76"/>
  <c r="K322" i="76"/>
  <c r="K337" i="76"/>
  <c r="K368" i="76"/>
  <c r="R42" i="78"/>
  <c r="R85" i="78"/>
  <c r="R141" i="78"/>
  <c r="R216" i="78"/>
  <c r="R262" i="78"/>
  <c r="R338" i="78"/>
  <c r="K352" i="76"/>
  <c r="K367" i="76"/>
  <c r="K384" i="76"/>
  <c r="R19" i="78"/>
  <c r="R34" i="78"/>
  <c r="R50" i="78"/>
  <c r="R68" i="78"/>
  <c r="R83" i="78"/>
  <c r="R98" i="78"/>
  <c r="R116" i="78"/>
  <c r="R135" i="78"/>
  <c r="R178" i="78"/>
  <c r="R232" i="78"/>
  <c r="R259" i="78"/>
  <c r="R303" i="78"/>
  <c r="D11" i="88"/>
  <c r="R150" i="78"/>
  <c r="R193" i="78"/>
  <c r="R275" i="78"/>
  <c r="R318" i="78"/>
  <c r="D37" i="88"/>
  <c r="R131" i="78"/>
  <c r="R146" i="78"/>
  <c r="R164" i="78"/>
  <c r="R179" i="78"/>
  <c r="R194" i="78"/>
  <c r="R212" i="78"/>
  <c r="R227" i="78"/>
  <c r="R242" i="78"/>
  <c r="R255" i="78"/>
  <c r="R271" i="78"/>
  <c r="R289" i="78"/>
  <c r="R304" i="78"/>
  <c r="R319" i="78"/>
  <c r="R337" i="78"/>
  <c r="D15" i="88"/>
  <c r="P14" i="69"/>
  <c r="P12" i="69"/>
  <c r="P11" i="69"/>
  <c r="D24" i="88"/>
  <c r="P13" i="69"/>
  <c r="D19" i="88"/>
  <c r="R351" i="78"/>
  <c r="R341" i="78"/>
  <c r="R323" i="78"/>
  <c r="R276" i="78"/>
  <c r="R235" i="78"/>
  <c r="R231" i="78"/>
  <c r="R217" i="78"/>
  <c r="R208" i="78"/>
  <c r="R198" i="78"/>
  <c r="R180" i="78"/>
  <c r="R133" i="78"/>
  <c r="R120" i="78"/>
  <c r="R108" i="78"/>
  <c r="R91" i="78"/>
  <c r="R79" i="78"/>
  <c r="R66" i="78"/>
  <c r="R54" i="78"/>
  <c r="R36" i="78"/>
  <c r="R24" i="78"/>
  <c r="R11" i="78"/>
  <c r="K382" i="76"/>
  <c r="K363" i="76"/>
  <c r="K351" i="76"/>
  <c r="K339" i="76"/>
  <c r="K332" i="76"/>
  <c r="K321" i="76"/>
  <c r="K314" i="76"/>
  <c r="K302" i="76"/>
  <c r="K295" i="76"/>
  <c r="K284" i="76"/>
  <c r="K277" i="76"/>
  <c r="K266" i="76"/>
  <c r="K259" i="76"/>
  <c r="K248" i="76"/>
  <c r="K241" i="76"/>
  <c r="K230" i="76"/>
  <c r="K223" i="76"/>
  <c r="K212" i="76"/>
  <c r="K205" i="76"/>
  <c r="K194" i="76"/>
  <c r="K187" i="76"/>
  <c r="K176" i="76"/>
  <c r="K169" i="76"/>
  <c r="K158" i="76"/>
  <c r="K151" i="76"/>
  <c r="K140" i="76"/>
  <c r="K133" i="76"/>
  <c r="K122" i="76"/>
  <c r="K115" i="76"/>
  <c r="K104" i="76"/>
  <c r="K97" i="76"/>
  <c r="K86" i="76"/>
  <c r="K79" i="76"/>
  <c r="K68" i="76"/>
  <c r="K61" i="76"/>
  <c r="K50" i="76"/>
  <c r="K43" i="76"/>
  <c r="K32" i="76"/>
  <c r="K25" i="76"/>
  <c r="K13" i="76"/>
  <c r="L15" i="75"/>
  <c r="M26" i="72"/>
  <c r="M22" i="72"/>
  <c r="M19" i="72"/>
  <c r="M16" i="72"/>
  <c r="M13" i="72"/>
  <c r="M11" i="72"/>
  <c r="S39" i="71"/>
  <c r="S21" i="71"/>
  <c r="S33" i="71"/>
  <c r="S30" i="71"/>
  <c r="D18" i="88"/>
  <c r="R345" i="78"/>
  <c r="R335" i="78"/>
  <c r="R326" i="78"/>
  <c r="R312" i="78"/>
  <c r="R308" i="78"/>
  <c r="R299" i="78"/>
  <c r="R247" i="78"/>
  <c r="R220" i="78"/>
  <c r="R202" i="78"/>
  <c r="R192" i="78"/>
  <c r="R183" i="78"/>
  <c r="R169" i="78"/>
  <c r="R165" i="78"/>
  <c r="R156" i="78"/>
  <c r="R124" i="78"/>
  <c r="R111" i="78"/>
  <c r="R99" i="78"/>
  <c r="R82" i="78"/>
  <c r="R70" i="78"/>
  <c r="R57" i="78"/>
  <c r="R45" i="78"/>
  <c r="R27" i="78"/>
  <c r="R15" i="78"/>
  <c r="K385" i="76"/>
  <c r="K371" i="76"/>
  <c r="K354" i="76"/>
  <c r="K342" i="76"/>
  <c r="K335" i="76"/>
  <c r="K324" i="76"/>
  <c r="K317" i="76"/>
  <c r="K306" i="76"/>
  <c r="K298" i="76"/>
  <c r="K287" i="76"/>
  <c r="K280" i="76"/>
  <c r="K269" i="76"/>
  <c r="K262" i="76"/>
  <c r="K251" i="76"/>
  <c r="K244" i="76"/>
  <c r="K233" i="76"/>
  <c r="K226" i="76"/>
  <c r="K215" i="76"/>
  <c r="K208" i="76"/>
  <c r="K197" i="76"/>
  <c r="K190" i="76"/>
  <c r="K179" i="76"/>
  <c r="K172" i="76"/>
  <c r="K161" i="76"/>
  <c r="K154" i="76"/>
  <c r="K143" i="76"/>
  <c r="K136" i="76"/>
  <c r="K125" i="76"/>
  <c r="K118" i="76"/>
  <c r="K107" i="76"/>
  <c r="K100" i="76"/>
  <c r="K89" i="76"/>
  <c r="K82" i="76"/>
  <c r="K71" i="76"/>
  <c r="K64" i="76"/>
  <c r="K53" i="76"/>
  <c r="K46" i="76"/>
  <c r="K35" i="76"/>
  <c r="K28" i="76"/>
  <c r="K16" i="76"/>
  <c r="L18" i="75"/>
  <c r="L11" i="74"/>
  <c r="D16" i="88"/>
  <c r="R306" i="78"/>
  <c r="R291" i="78"/>
  <c r="R281" i="78"/>
  <c r="R190" i="78"/>
  <c r="R126" i="78"/>
  <c r="R102" i="78"/>
  <c r="R93" i="78"/>
  <c r="R84" i="78"/>
  <c r="R61" i="78"/>
  <c r="R18" i="78"/>
  <c r="K362" i="76"/>
  <c r="K353" i="76"/>
  <c r="K344" i="76"/>
  <c r="K327" i="76"/>
  <c r="K323" i="76"/>
  <c r="K301" i="76"/>
  <c r="K289" i="76"/>
  <c r="K272" i="76"/>
  <c r="K268" i="76"/>
  <c r="K247" i="76"/>
  <c r="K235" i="76"/>
  <c r="K218" i="76"/>
  <c r="K214" i="76"/>
  <c r="K193" i="76"/>
  <c r="K181" i="76"/>
  <c r="K164" i="76"/>
  <c r="K160" i="76"/>
  <c r="K139" i="76"/>
  <c r="K127" i="76"/>
  <c r="K110" i="76"/>
  <c r="K106" i="76"/>
  <c r="K85" i="76"/>
  <c r="K73" i="76"/>
  <c r="K56" i="76"/>
  <c r="K52" i="76"/>
  <c r="K31" i="76"/>
  <c r="K18" i="76"/>
  <c r="L14" i="74"/>
  <c r="M20" i="72"/>
  <c r="S41" i="71"/>
  <c r="S35" i="71"/>
  <c r="S27" i="71"/>
  <c r="S23" i="71"/>
  <c r="S18" i="71"/>
  <c r="S15" i="71"/>
  <c r="S12" i="71"/>
  <c r="K16" i="67"/>
  <c r="K13" i="67"/>
  <c r="L23" i="66"/>
  <c r="L20" i="66"/>
  <c r="L16" i="66"/>
  <c r="L13" i="66"/>
  <c r="L20" i="65"/>
  <c r="L17" i="65"/>
  <c r="L13" i="65"/>
  <c r="O25" i="64"/>
  <c r="O22" i="64"/>
  <c r="O18" i="64"/>
  <c r="O15" i="64"/>
  <c r="O12" i="64"/>
  <c r="N72" i="63"/>
  <c r="N68" i="63"/>
  <c r="N65" i="63"/>
  <c r="N62" i="63"/>
  <c r="N59" i="63"/>
  <c r="N56" i="63"/>
  <c r="N53" i="63"/>
  <c r="N50" i="63"/>
  <c r="N47" i="63"/>
  <c r="N44" i="63"/>
  <c r="N41" i="63"/>
  <c r="N38" i="63"/>
  <c r="N35" i="63"/>
  <c r="N32" i="63"/>
  <c r="N28" i="63"/>
  <c r="N25" i="63"/>
  <c r="N21" i="63"/>
  <c r="N18" i="63"/>
  <c r="N15" i="63"/>
  <c r="N12" i="63"/>
  <c r="O267" i="62"/>
  <c r="O263" i="62"/>
  <c r="O260" i="62"/>
  <c r="O257" i="62"/>
  <c r="O253" i="62"/>
  <c r="O250" i="62"/>
  <c r="O247" i="62"/>
  <c r="O244" i="62"/>
  <c r="O240" i="62"/>
  <c r="O237" i="62"/>
  <c r="O234" i="62"/>
  <c r="O231" i="62"/>
  <c r="O228" i="62"/>
  <c r="O225" i="62"/>
  <c r="O222" i="62"/>
  <c r="O218" i="62"/>
  <c r="O216" i="62"/>
  <c r="O213" i="62"/>
  <c r="O210" i="62"/>
  <c r="O207" i="62"/>
  <c r="O205" i="62"/>
  <c r="O202" i="62"/>
  <c r="O199" i="62"/>
  <c r="O196" i="62"/>
  <c r="O194" i="62"/>
  <c r="O191" i="62"/>
  <c r="O188" i="62"/>
  <c r="O184" i="62"/>
  <c r="O181" i="62"/>
  <c r="O178" i="62"/>
  <c r="O175" i="62"/>
  <c r="O172" i="62"/>
  <c r="O169" i="62"/>
  <c r="O166" i="62"/>
  <c r="O163" i="62"/>
  <c r="O160" i="62"/>
  <c r="O158" i="62"/>
  <c r="O155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5" i="62"/>
  <c r="O112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R237" i="78"/>
  <c r="R159" i="78"/>
  <c r="R154" i="78"/>
  <c r="R144" i="78"/>
  <c r="R129" i="78"/>
  <c r="R106" i="78"/>
  <c r="R97" i="78"/>
  <c r="R88" i="78"/>
  <c r="R64" i="78"/>
  <c r="R55" i="78"/>
  <c r="R46" i="78"/>
  <c r="K392" i="76"/>
  <c r="K347" i="76"/>
  <c r="K330" i="76"/>
  <c r="K318" i="76"/>
  <c r="K296" i="76"/>
  <c r="K292" i="76"/>
  <c r="K275" i="76"/>
  <c r="K263" i="76"/>
  <c r="K242" i="76"/>
  <c r="K238" i="76"/>
  <c r="K221" i="76"/>
  <c r="K209" i="76"/>
  <c r="K188" i="76"/>
  <c r="K184" i="76"/>
  <c r="K167" i="76"/>
  <c r="K155" i="76"/>
  <c r="K134" i="76"/>
  <c r="K130" i="76"/>
  <c r="K113" i="76"/>
  <c r="K101" i="76"/>
  <c r="K80" i="76"/>
  <c r="K76" i="76"/>
  <c r="K59" i="76"/>
  <c r="K47" i="76"/>
  <c r="K26" i="76"/>
  <c r="K21" i="76"/>
  <c r="L13" i="75"/>
  <c r="M24" i="72"/>
  <c r="S22" i="71"/>
  <c r="R330" i="78"/>
  <c r="R320" i="78"/>
  <c r="R309" i="78"/>
  <c r="R270" i="78"/>
  <c r="R266" i="78"/>
  <c r="R251" i="78"/>
  <c r="R241" i="78"/>
  <c r="R163" i="78"/>
  <c r="R148" i="78"/>
  <c r="R138" i="78"/>
  <c r="R115" i="78"/>
  <c r="R73" i="78"/>
  <c r="R35" i="78"/>
  <c r="R26" i="78"/>
  <c r="R17" i="78"/>
  <c r="K375" i="76"/>
  <c r="K365" i="76"/>
  <c r="K356" i="76"/>
  <c r="K338" i="76"/>
  <c r="K326" i="76"/>
  <c r="K309" i="76"/>
  <c r="K305" i="76"/>
  <c r="K283" i="76"/>
  <c r="K271" i="76"/>
  <c r="K254" i="76"/>
  <c r="K250" i="76"/>
  <c r="K229" i="76"/>
  <c r="K217" i="76"/>
  <c r="R324" i="78"/>
  <c r="R234" i="78"/>
  <c r="R223" i="78"/>
  <c r="R213" i="78"/>
  <c r="R109" i="78"/>
  <c r="R72" i="78"/>
  <c r="K333" i="76"/>
  <c r="K278" i="76"/>
  <c r="K224" i="76"/>
  <c r="K200" i="76"/>
  <c r="K196" i="76"/>
  <c r="K191" i="76"/>
  <c r="K163" i="76"/>
  <c r="K145" i="76"/>
  <c r="K121" i="76"/>
  <c r="K112" i="76"/>
  <c r="K70" i="76"/>
  <c r="K38" i="76"/>
  <c r="K34" i="76"/>
  <c r="K29" i="76"/>
  <c r="L13" i="74"/>
  <c r="M14" i="72"/>
  <c r="S29" i="71"/>
  <c r="S19" i="71"/>
  <c r="K15" i="67"/>
  <c r="L21" i="66"/>
  <c r="L19" i="65"/>
  <c r="L11" i="65"/>
  <c r="O14" i="64"/>
  <c r="N69" i="63"/>
  <c r="N58" i="63"/>
  <c r="N51" i="63"/>
  <c r="N40" i="63"/>
  <c r="N33" i="63"/>
  <c r="N20" i="63"/>
  <c r="N13" i="63"/>
  <c r="O259" i="62"/>
  <c r="O251" i="62"/>
  <c r="O239" i="62"/>
  <c r="O232" i="62"/>
  <c r="O221" i="62"/>
  <c r="O214" i="62"/>
  <c r="O204" i="62"/>
  <c r="O197" i="62"/>
  <c r="O186" i="62"/>
  <c r="O179" i="62"/>
  <c r="O168" i="62"/>
  <c r="O161" i="62"/>
  <c r="O151" i="62"/>
  <c r="O144" i="62"/>
  <c r="O133" i="62"/>
  <c r="O126" i="62"/>
  <c r="O114" i="62"/>
  <c r="O107" i="62"/>
  <c r="O96" i="62"/>
  <c r="O89" i="62"/>
  <c r="O78" i="62"/>
  <c r="O71" i="62"/>
  <c r="O60" i="62"/>
  <c r="O53" i="62"/>
  <c r="O41" i="62"/>
  <c r="O34" i="62"/>
  <c r="O23" i="62"/>
  <c r="O16" i="62"/>
  <c r="O13" i="62"/>
  <c r="U361" i="61"/>
  <c r="U358" i="61"/>
  <c r="U355" i="61"/>
  <c r="U352" i="61"/>
  <c r="U349" i="61"/>
  <c r="U346" i="61"/>
  <c r="U343" i="61"/>
  <c r="U340" i="61"/>
  <c r="U337" i="61"/>
  <c r="U334" i="61"/>
  <c r="U331" i="61"/>
  <c r="U328" i="61"/>
  <c r="U325" i="61"/>
  <c r="U322" i="61"/>
  <c r="U319" i="61"/>
  <c r="U316" i="61"/>
  <c r="U313" i="61"/>
  <c r="U310" i="61"/>
  <c r="U307" i="61"/>
  <c r="U304" i="61"/>
  <c r="U301" i="61"/>
  <c r="U298" i="61"/>
  <c r="U295" i="61"/>
  <c r="U292" i="61"/>
  <c r="U289" i="61"/>
  <c r="U286" i="61"/>
  <c r="U283" i="61"/>
  <c r="U280" i="61"/>
  <c r="U277" i="61"/>
  <c r="U274" i="61"/>
  <c r="U271" i="61"/>
  <c r="U267" i="61"/>
  <c r="U264" i="61"/>
  <c r="U261" i="61"/>
  <c r="U258" i="61"/>
  <c r="U254" i="61"/>
  <c r="U250" i="61"/>
  <c r="U247" i="61"/>
  <c r="U244" i="61"/>
  <c r="U241" i="61"/>
  <c r="U238" i="61"/>
  <c r="U235" i="61"/>
  <c r="U232" i="61"/>
  <c r="U229" i="61"/>
  <c r="U226" i="61"/>
  <c r="U223" i="61"/>
  <c r="U220" i="61"/>
  <c r="U217" i="61"/>
  <c r="U214" i="61"/>
  <c r="U211" i="61"/>
  <c r="U208" i="61"/>
  <c r="U205" i="61"/>
  <c r="U202" i="61"/>
  <c r="U199" i="61"/>
  <c r="U196" i="61"/>
  <c r="U193" i="61"/>
  <c r="U190" i="61"/>
  <c r="U187" i="61"/>
  <c r="U184" i="61"/>
  <c r="U181" i="61"/>
  <c r="U178" i="61"/>
  <c r="U175" i="61"/>
  <c r="U172" i="61"/>
  <c r="U169" i="61"/>
  <c r="U165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42" i="59"/>
  <c r="R40" i="59"/>
  <c r="R36" i="59"/>
  <c r="R33" i="59"/>
  <c r="R30" i="59"/>
  <c r="R27" i="59"/>
  <c r="R24" i="59"/>
  <c r="R20" i="59"/>
  <c r="R17" i="59"/>
  <c r="R14" i="59"/>
  <c r="R11" i="59"/>
  <c r="L51" i="58"/>
  <c r="L45" i="58"/>
  <c r="L42" i="58"/>
  <c r="R279" i="78"/>
  <c r="R269" i="78"/>
  <c r="R257" i="78"/>
  <c r="R253" i="78"/>
  <c r="R118" i="78"/>
  <c r="R81" i="78"/>
  <c r="R29" i="78"/>
  <c r="K369" i="76"/>
  <c r="K312" i="76"/>
  <c r="K308" i="76"/>
  <c r="K257" i="76"/>
  <c r="K253" i="76"/>
  <c r="K203" i="76"/>
  <c r="K185" i="76"/>
  <c r="K157" i="76"/>
  <c r="K152" i="76"/>
  <c r="K148" i="76"/>
  <c r="K116" i="76"/>
  <c r="K74" i="76"/>
  <c r="K65" i="76"/>
  <c r="K41" i="76"/>
  <c r="K22" i="76"/>
  <c r="M21" i="72"/>
  <c r="M17" i="72"/>
  <c r="S32" i="71"/>
  <c r="S24" i="71"/>
  <c r="S11" i="71"/>
  <c r="K11" i="67"/>
  <c r="L12" i="66"/>
  <c r="L14" i="65"/>
  <c r="O17" i="64"/>
  <c r="N73" i="63"/>
  <c r="N61" i="63"/>
  <c r="N54" i="63"/>
  <c r="N43" i="63"/>
  <c r="N36" i="63"/>
  <c r="N23" i="63"/>
  <c r="N16" i="63"/>
  <c r="O262" i="62"/>
  <c r="O254" i="62"/>
  <c r="O243" i="62"/>
  <c r="O235" i="62"/>
  <c r="O224" i="62"/>
  <c r="O200" i="62"/>
  <c r="O190" i="62"/>
  <c r="O182" i="62"/>
  <c r="O171" i="62"/>
  <c r="O164" i="62"/>
  <c r="O154" i="62"/>
  <c r="O147" i="62"/>
  <c r="O136" i="62"/>
  <c r="O129" i="62"/>
  <c r="O118" i="62"/>
  <c r="O110" i="62"/>
  <c r="O99" i="62"/>
  <c r="O92" i="62"/>
  <c r="O81" i="62"/>
  <c r="O74" i="62"/>
  <c r="O63" i="62"/>
  <c r="O56" i="62"/>
  <c r="O44" i="62"/>
  <c r="O37" i="62"/>
  <c r="O26" i="62"/>
  <c r="O19" i="62"/>
  <c r="R333" i="78"/>
  <c r="R75" i="78"/>
  <c r="R38" i="78"/>
  <c r="R33" i="78"/>
  <c r="K380" i="76"/>
  <c r="K341" i="76"/>
  <c r="K336" i="76"/>
  <c r="K286" i="76"/>
  <c r="K281" i="76"/>
  <c r="K232" i="76"/>
  <c r="K227" i="76"/>
  <c r="K199" i="76"/>
  <c r="K175" i="76"/>
  <c r="K166" i="76"/>
  <c r="R272" i="78"/>
  <c r="R254" i="78"/>
  <c r="R127" i="78"/>
  <c r="R20" i="78"/>
  <c r="K393" i="76"/>
  <c r="K265" i="76"/>
  <c r="K260" i="76"/>
  <c r="K239" i="76"/>
  <c r="K202" i="76"/>
  <c r="K170" i="76"/>
  <c r="K128" i="76"/>
  <c r="K49" i="76"/>
  <c r="K44" i="76"/>
  <c r="K12" i="76"/>
  <c r="L12" i="75"/>
  <c r="S36" i="71"/>
  <c r="S26" i="71"/>
  <c r="L22" i="66"/>
  <c r="L17" i="66"/>
  <c r="O24" i="64"/>
  <c r="O11" i="64"/>
  <c r="N52" i="63"/>
  <c r="N48" i="63"/>
  <c r="N31" i="63"/>
  <c r="N17" i="63"/>
  <c r="O252" i="62"/>
  <c r="O248" i="62"/>
  <c r="O230" i="62"/>
  <c r="O217" i="62"/>
  <c r="O198" i="62"/>
  <c r="O195" i="62"/>
  <c r="O177" i="62"/>
  <c r="O165" i="62"/>
  <c r="O145" i="62"/>
  <c r="O141" i="62"/>
  <c r="O124" i="62"/>
  <c r="O111" i="62"/>
  <c r="O90" i="62"/>
  <c r="O86" i="62"/>
  <c r="O69" i="62"/>
  <c r="O57" i="62"/>
  <c r="O35" i="62"/>
  <c r="O31" i="62"/>
  <c r="O11" i="62"/>
  <c r="U351" i="61"/>
  <c r="U344" i="61"/>
  <c r="U333" i="61"/>
  <c r="U326" i="61"/>
  <c r="U315" i="61"/>
  <c r="U308" i="61"/>
  <c r="U297" i="61"/>
  <c r="U290" i="61"/>
  <c r="U279" i="61"/>
  <c r="U272" i="61"/>
  <c r="U260" i="61"/>
  <c r="U252" i="61"/>
  <c r="U240" i="61"/>
  <c r="U233" i="61"/>
  <c r="U222" i="61"/>
  <c r="U215" i="61"/>
  <c r="U204" i="61"/>
  <c r="U197" i="61"/>
  <c r="U186" i="61"/>
  <c r="U179" i="61"/>
  <c r="U168" i="61"/>
  <c r="U161" i="61"/>
  <c r="U150" i="61"/>
  <c r="U143" i="61"/>
  <c r="U132" i="61"/>
  <c r="U125" i="61"/>
  <c r="U114" i="61"/>
  <c r="U107" i="61"/>
  <c r="U96" i="61"/>
  <c r="U89" i="61"/>
  <c r="U78" i="61"/>
  <c r="U71" i="61"/>
  <c r="U60" i="61"/>
  <c r="U53" i="61"/>
  <c r="U42" i="61"/>
  <c r="U35" i="61"/>
  <c r="U24" i="61"/>
  <c r="U17" i="61"/>
  <c r="R38" i="59"/>
  <c r="R31" i="59"/>
  <c r="R19" i="59"/>
  <c r="R12" i="59"/>
  <c r="L41" i="58"/>
  <c r="L38" i="58"/>
  <c r="L35" i="58"/>
  <c r="L32" i="58"/>
  <c r="L29" i="58"/>
  <c r="L26" i="58"/>
  <c r="L23" i="58"/>
  <c r="L20" i="58"/>
  <c r="L16" i="58"/>
  <c r="L13" i="58"/>
  <c r="L10" i="58"/>
  <c r="U110" i="61"/>
  <c r="U92" i="61"/>
  <c r="U81" i="61"/>
  <c r="U74" i="61"/>
  <c r="U63" i="61"/>
  <c r="U56" i="61"/>
  <c r="U45" i="61"/>
  <c r="U38" i="61"/>
  <c r="U27" i="61"/>
  <c r="R41" i="59"/>
  <c r="R34" i="59"/>
  <c r="R23" i="59"/>
  <c r="R15" i="59"/>
  <c r="L44" i="58"/>
  <c r="N34" i="63"/>
  <c r="O256" i="62"/>
  <c r="O233" i="62"/>
  <c r="O212" i="62"/>
  <c r="O201" i="62"/>
  <c r="O180" i="62"/>
  <c r="O148" i="62"/>
  <c r="O127" i="62"/>
  <c r="O105" i="62"/>
  <c r="O93" i="62"/>
  <c r="O72" i="62"/>
  <c r="O68" i="62"/>
  <c r="O51" i="62"/>
  <c r="O38" i="62"/>
  <c r="O17" i="62"/>
  <c r="U357" i="61"/>
  <c r="U339" i="61"/>
  <c r="U321" i="61"/>
  <c r="U314" i="61"/>
  <c r="U296" i="61"/>
  <c r="U278" i="61"/>
  <c r="U259" i="61"/>
  <c r="U239" i="61"/>
  <c r="U221" i="61"/>
  <c r="U210" i="61"/>
  <c r="U192" i="61"/>
  <c r="U185" i="61"/>
  <c r="U166" i="61"/>
  <c r="U149" i="61"/>
  <c r="U138" i="61"/>
  <c r="U131" i="61"/>
  <c r="U113" i="61"/>
  <c r="U84" i="61"/>
  <c r="U59" i="61"/>
  <c r="U48" i="61"/>
  <c r="U41" i="61"/>
  <c r="U23" i="61"/>
  <c r="U12" i="61"/>
  <c r="R37" i="59"/>
  <c r="R26" i="59"/>
  <c r="L47" i="58"/>
  <c r="L40" i="58"/>
  <c r="L37" i="58"/>
  <c r="L31" i="58"/>
  <c r="L28" i="58"/>
  <c r="L25" i="58"/>
  <c r="L19" i="58"/>
  <c r="L15" i="58"/>
  <c r="L12" i="58"/>
  <c r="R302" i="78"/>
  <c r="R297" i="78"/>
  <c r="R219" i="78"/>
  <c r="K372" i="76"/>
  <c r="K290" i="76"/>
  <c r="K220" i="76"/>
  <c r="K182" i="76"/>
  <c r="K95" i="76"/>
  <c r="K77" i="76"/>
  <c r="K37" i="76"/>
  <c r="L19" i="75"/>
  <c r="M25" i="72"/>
  <c r="S13" i="71"/>
  <c r="L11" i="66"/>
  <c r="N63" i="63"/>
  <c r="N46" i="63"/>
  <c r="N19" i="63"/>
  <c r="O264" i="62"/>
  <c r="O246" i="62"/>
  <c r="O241" i="62"/>
  <c r="O208" i="62"/>
  <c r="O189" i="62"/>
  <c r="O156" i="62"/>
  <c r="O139" i="62"/>
  <c r="O113" i="62"/>
  <c r="O84" i="62"/>
  <c r="O80" i="62"/>
  <c r="O59" i="62"/>
  <c r="O46" i="62"/>
  <c r="O25" i="62"/>
  <c r="U360" i="61"/>
  <c r="U342" i="61"/>
  <c r="U335" i="61"/>
  <c r="U324" i="61"/>
  <c r="U317" i="61"/>
  <c r="U299" i="61"/>
  <c r="U281" i="61"/>
  <c r="U269" i="61"/>
  <c r="U262" i="61"/>
  <c r="U249" i="61"/>
  <c r="U242" i="61"/>
  <c r="U231" i="61"/>
  <c r="U213" i="61"/>
  <c r="U206" i="61"/>
  <c r="U188" i="61"/>
  <c r="U177" i="61"/>
  <c r="U170" i="61"/>
  <c r="U152" i="61"/>
  <c r="U134" i="61"/>
  <c r="U123" i="61"/>
  <c r="U116" i="61"/>
  <c r="U105" i="61"/>
  <c r="U87" i="61"/>
  <c r="U80" i="61"/>
  <c r="U69" i="61"/>
  <c r="U51" i="61"/>
  <c r="U33" i="61"/>
  <c r="U26" i="61"/>
  <c r="U15" i="61"/>
  <c r="R22" i="59"/>
  <c r="L43" i="58"/>
  <c r="R90" i="78"/>
  <c r="K389" i="76"/>
  <c r="K360" i="76"/>
  <c r="K311" i="76"/>
  <c r="K236" i="76"/>
  <c r="K149" i="76"/>
  <c r="K109" i="76"/>
  <c r="K91" i="76"/>
  <c r="M18" i="72"/>
  <c r="S20" i="71"/>
  <c r="L19" i="66"/>
  <c r="L15" i="65"/>
  <c r="N66" i="63"/>
  <c r="N49" i="63"/>
  <c r="N14" i="63"/>
  <c r="O268" i="62"/>
  <c r="O249" i="62"/>
  <c r="O215" i="62"/>
  <c r="O183" i="62"/>
  <c r="O159" i="62"/>
  <c r="O104" i="62"/>
  <c r="O50" i="62"/>
  <c r="O20" i="62"/>
  <c r="U356" i="61"/>
  <c r="U327" i="61"/>
  <c r="U309" i="61"/>
  <c r="U291" i="61"/>
  <c r="R210" i="78"/>
  <c r="R187" i="78"/>
  <c r="R177" i="78"/>
  <c r="R166" i="78"/>
  <c r="R48" i="78"/>
  <c r="R43" i="78"/>
  <c r="K329" i="76"/>
  <c r="K211" i="76"/>
  <c r="K206" i="76"/>
  <c r="K142" i="76"/>
  <c r="K137" i="76"/>
  <c r="K58" i="76"/>
  <c r="L16" i="75"/>
  <c r="M12" i="72"/>
  <c r="S14" i="71"/>
  <c r="K17" i="67"/>
  <c r="L18" i="65"/>
  <c r="O19" i="64"/>
  <c r="N64" i="63"/>
  <c r="N60" i="63"/>
  <c r="N39" i="63"/>
  <c r="N26" i="63"/>
  <c r="O265" i="62"/>
  <c r="O261" i="62"/>
  <c r="O238" i="62"/>
  <c r="O226" i="62"/>
  <c r="O209" i="62"/>
  <c r="O206" i="62"/>
  <c r="O185" i="62"/>
  <c r="O173" i="62"/>
  <c r="O157" i="62"/>
  <c r="O153" i="62"/>
  <c r="O132" i="62"/>
  <c r="O120" i="62"/>
  <c r="O102" i="62"/>
  <c r="O98" i="62"/>
  <c r="O77" i="62"/>
  <c r="O65" i="62"/>
  <c r="O47" i="62"/>
  <c r="O43" i="62"/>
  <c r="O22" i="62"/>
  <c r="O14" i="62"/>
  <c r="U354" i="61"/>
  <c r="U347" i="61"/>
  <c r="U336" i="61"/>
  <c r="U329" i="61"/>
  <c r="U318" i="61"/>
  <c r="U311" i="61"/>
  <c r="U300" i="61"/>
  <c r="U293" i="61"/>
  <c r="U282" i="61"/>
  <c r="U275" i="61"/>
  <c r="U263" i="61"/>
  <c r="U255" i="61"/>
  <c r="U243" i="61"/>
  <c r="U236" i="61"/>
  <c r="U225" i="61"/>
  <c r="U218" i="61"/>
  <c r="U207" i="61"/>
  <c r="U200" i="61"/>
  <c r="U189" i="61"/>
  <c r="U182" i="61"/>
  <c r="U171" i="61"/>
  <c r="U163" i="61"/>
  <c r="U153" i="61"/>
  <c r="U146" i="61"/>
  <c r="U135" i="61"/>
  <c r="U128" i="61"/>
  <c r="U117" i="61"/>
  <c r="U99" i="61"/>
  <c r="U20" i="61"/>
  <c r="R287" i="78"/>
  <c r="R181" i="78"/>
  <c r="R136" i="78"/>
  <c r="R63" i="78"/>
  <c r="R52" i="78"/>
  <c r="K345" i="76"/>
  <c r="K274" i="76"/>
  <c r="K178" i="76"/>
  <c r="K173" i="76"/>
  <c r="K146" i="76"/>
  <c r="K131" i="76"/>
  <c r="K92" i="76"/>
  <c r="K88" i="76"/>
  <c r="K83" i="76"/>
  <c r="K67" i="76"/>
  <c r="K62" i="76"/>
  <c r="K15" i="76"/>
  <c r="M15" i="72"/>
  <c r="S38" i="71"/>
  <c r="S17" i="71"/>
  <c r="K12" i="67"/>
  <c r="L12" i="65"/>
  <c r="O23" i="64"/>
  <c r="N67" i="63"/>
  <c r="N55" i="63"/>
  <c r="N29" i="63"/>
  <c r="N11" i="63"/>
  <c r="O229" i="62"/>
  <c r="O176" i="62"/>
  <c r="O123" i="62"/>
  <c r="U350" i="61"/>
  <c r="U332" i="61"/>
  <c r="U303" i="61"/>
  <c r="U285" i="61"/>
  <c r="U266" i="61"/>
  <c r="U246" i="61"/>
  <c r="U228" i="61"/>
  <c r="U203" i="61"/>
  <c r="U174" i="61"/>
  <c r="U156" i="61"/>
  <c r="U120" i="61"/>
  <c r="U102" i="61"/>
  <c r="U95" i="61"/>
  <c r="U77" i="61"/>
  <c r="U66" i="61"/>
  <c r="U30" i="61"/>
  <c r="R18" i="59"/>
  <c r="L34" i="58"/>
  <c r="L22" i="58"/>
  <c r="K19" i="76"/>
  <c r="S28" i="71"/>
  <c r="L15" i="66"/>
  <c r="O13" i="64"/>
  <c r="N42" i="63"/>
  <c r="O220" i="62"/>
  <c r="O193" i="62"/>
  <c r="O167" i="62"/>
  <c r="O135" i="62"/>
  <c r="O101" i="62"/>
  <c r="O29" i="62"/>
  <c r="U353" i="61"/>
  <c r="U306" i="61"/>
  <c r="U288" i="61"/>
  <c r="U224" i="61"/>
  <c r="U195" i="61"/>
  <c r="U159" i="61"/>
  <c r="U141" i="61"/>
  <c r="U98" i="61"/>
  <c r="U62" i="61"/>
  <c r="U44" i="61"/>
  <c r="R29" i="59"/>
  <c r="L53" i="58"/>
  <c r="K299" i="76"/>
  <c r="S16" i="71"/>
  <c r="N70" i="63"/>
  <c r="N37" i="63"/>
  <c r="O236" i="62"/>
  <c r="O211" i="62"/>
  <c r="O162" i="62"/>
  <c r="O142" i="62"/>
  <c r="O130" i="62"/>
  <c r="O108" i="62"/>
  <c r="O87" i="62"/>
  <c r="O75" i="62"/>
  <c r="O54" i="62"/>
  <c r="O32" i="62"/>
  <c r="O12" i="62"/>
  <c r="U345" i="61"/>
  <c r="U338" i="61"/>
  <c r="U320" i="61"/>
  <c r="U302" i="61"/>
  <c r="U284" i="61"/>
  <c r="R244" i="78"/>
  <c r="K124" i="76"/>
  <c r="K119" i="76"/>
  <c r="K40" i="76"/>
  <c r="N45" i="63"/>
  <c r="N27" i="63"/>
  <c r="O138" i="62"/>
  <c r="O121" i="62"/>
  <c r="U359" i="61"/>
  <c r="U348" i="61"/>
  <c r="U305" i="61"/>
  <c r="U294" i="61"/>
  <c r="U273" i="61"/>
  <c r="U256" i="61"/>
  <c r="U216" i="61"/>
  <c r="U201" i="61"/>
  <c r="U162" i="61"/>
  <c r="U147" i="61"/>
  <c r="U108" i="61"/>
  <c r="U93" i="61"/>
  <c r="U54" i="61"/>
  <c r="U39" i="61"/>
  <c r="R32" i="59"/>
  <c r="R16" i="59"/>
  <c r="K14" i="67"/>
  <c r="O16" i="64"/>
  <c r="O203" i="62"/>
  <c r="O170" i="62"/>
  <c r="O40" i="62"/>
  <c r="U245" i="61"/>
  <c r="U230" i="61"/>
  <c r="U191" i="61"/>
  <c r="U176" i="61"/>
  <c r="U137" i="61"/>
  <c r="U122" i="61"/>
  <c r="U83" i="61"/>
  <c r="U68" i="61"/>
  <c r="U29" i="61"/>
  <c r="U14" i="61"/>
  <c r="L46" i="58"/>
  <c r="L36" i="58"/>
  <c r="L27" i="58"/>
  <c r="L17" i="58"/>
  <c r="K383" i="76"/>
  <c r="K293" i="76"/>
  <c r="K55" i="76"/>
  <c r="L14" i="66"/>
  <c r="O20" i="64"/>
  <c r="O192" i="62"/>
  <c r="O174" i="62"/>
  <c r="O28" i="62"/>
  <c r="U341" i="61"/>
  <c r="U330" i="61"/>
  <c r="U287" i="61"/>
  <c r="U276" i="61"/>
  <c r="U234" i="61"/>
  <c r="U219" i="61"/>
  <c r="U180" i="61"/>
  <c r="U164" i="61"/>
  <c r="U126" i="61"/>
  <c r="U72" i="61"/>
  <c r="R35" i="59"/>
  <c r="S31" i="71"/>
  <c r="O258" i="62"/>
  <c r="O223" i="62"/>
  <c r="O95" i="62"/>
  <c r="O62" i="62"/>
  <c r="U265" i="61"/>
  <c r="U248" i="61"/>
  <c r="U209" i="61"/>
  <c r="U194" i="61"/>
  <c r="U155" i="61"/>
  <c r="U140" i="61"/>
  <c r="U101" i="61"/>
  <c r="U86" i="61"/>
  <c r="U47" i="61"/>
  <c r="U32" i="61"/>
  <c r="R25" i="59"/>
  <c r="L52" i="58"/>
  <c r="L39" i="58"/>
  <c r="L30" i="58"/>
  <c r="L21" i="58"/>
  <c r="L11" i="58"/>
  <c r="R117" i="78"/>
  <c r="R100" i="78"/>
  <c r="K320" i="76"/>
  <c r="K315" i="76"/>
  <c r="K256" i="76"/>
  <c r="K245" i="76"/>
  <c r="K94" i="76"/>
  <c r="O245" i="62"/>
  <c r="O227" i="62"/>
  <c r="O83" i="62"/>
  <c r="O66" i="62"/>
  <c r="O15" i="62"/>
  <c r="U323" i="61"/>
  <c r="U312" i="61"/>
  <c r="U253" i="61"/>
  <c r="U237" i="61"/>
  <c r="U198" i="61"/>
  <c r="U183" i="61"/>
  <c r="U144" i="61"/>
  <c r="U129" i="61"/>
  <c r="U90" i="61"/>
  <c r="U75" i="61"/>
  <c r="U36" i="61"/>
  <c r="U21" i="61"/>
  <c r="R13" i="59"/>
  <c r="K103" i="76"/>
  <c r="K98" i="76"/>
  <c r="S40" i="71"/>
  <c r="N57" i="63"/>
  <c r="N22" i="63"/>
  <c r="O150" i="62"/>
  <c r="O116" i="62"/>
  <c r="U268" i="61"/>
  <c r="U227" i="61"/>
  <c r="U212" i="61"/>
  <c r="U173" i="61"/>
  <c r="U158" i="61"/>
  <c r="U119" i="61"/>
  <c r="U104" i="61"/>
  <c r="U65" i="61"/>
  <c r="U50" i="61"/>
  <c r="U11" i="61"/>
  <c r="R28" i="59"/>
  <c r="L33" i="58"/>
  <c r="L24" i="58"/>
  <c r="L14" i="58"/>
  <c r="U111" i="61"/>
  <c r="U57" i="61"/>
  <c r="U18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2].&amp;[Kod_Peilut_L2_99361]&amp;[Kod_Peilut_L1_99360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<sst xmlns="http://schemas.openxmlformats.org/spreadsheetml/2006/main" count="10888" uniqueCount="3125">
  <si>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</si>
  <si>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</si>
  <si>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</si>
  <si>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</si>
  <si>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</si>
  <si>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</si>
  <si>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</si>
  <si>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</si>
  <si>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</si>
  <si>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</si>
  <si>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</si>
  <si>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</si>
  <si>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</si>
  <si>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</si>
  <si>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</si>
  <si>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</si>
  <si>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</si>
  <si>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</si>
  <si>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</si>
  <si>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</si>
  <si>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</si>
  <si>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</si>
  <si>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</si>
  <si>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</si>
  <si>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</si>
  <si>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</si>
  <si>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</si>
  <si>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</si>
  <si>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</si>
  <si>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</si>
  <si>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</si>
  <si>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</si>
  <si>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</si>
  <si>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</si>
  <si>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</si>
  <si>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</si>
  <si>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</si>
  <si>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</si>
  <si>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</si>
  <si>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</si>
  <si>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</si>
  <si>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</si>
  <si>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</si>
  <si>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</si>
  <si>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</si>
  <si>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</si>
  <si>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</si>
  <si>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</si>
  <si>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</si>
  <si>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</si>
  <si>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</si>
  <si>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</si>
  <si>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</si>
  <si>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</si>
  <si>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</si>
  <si>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</si>
  <si>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</si>
  <si>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</si>
  <si>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</si>
  <si>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</si>
  <si>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</si>
  <si>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</si>
  <si>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</si>
  <si>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</si>
  <si>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</si>
  <si>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</si>
  <si>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</si>
  <si>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</si>
  <si>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</si>
  <si>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</si>
  <si>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</si>
  <si>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</si>
  <si>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</si>
  <si>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</si>
  <si>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</si>
  <si>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</si>
  <si>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</si>
  <si>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</si>
  <si>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</si>
  <si>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</si>
  <si>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</si>
  <si>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</si>
  <si>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</si>
  <si>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</si>
  <si>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</si>
  <si>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</si>
  <si>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</si>
  <si>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</si>
  <si>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</si>
  <si>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</si>
  <si>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</si>
  <si>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</si>
  <si>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</si>
  <si>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</si>
  <si>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</si>
  <si>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</si>
  <si>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</si>
  <si>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</si>
  <si>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</si>
  <si>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</si>
  <si>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</si>
  <si>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</si>
  <si>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</si>
  <si>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</si>
  <si>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</si>
  <si>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</si>
  <si>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</si>
  <si>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</si>
  <si>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</si>
  <si>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</si>
  <si>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</si>
  <si>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</si>
  <si>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</si>
  <si>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</si>
  <si>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</si>
  <si>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</si>
  <si>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</si>
  <si>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</si>
  <si>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</si>
  <si>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</si>
  <si>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</si>
  <si>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</si>
  <si>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</si>
  <si>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</si>
  <si>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</si>
  <si>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</si>
  <si>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</si>
  <si>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</si>
  <si>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</si>
  <si>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</si>
  <si>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</si>
  <si>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</si>
  <si>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</si>
  <si>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</si>
  <si>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</si>
  <si>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</si>
  <si>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</si>
  <si>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</si>
  <si>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</si>
  <si>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</si>
  <si>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</si>
  <si>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</si>
  <si>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</si>
  <si>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</si>
  <si>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</si>
  <si>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</si>
  <si>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</si>
  <si>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</si>
  <si>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</si>
  <si>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</si>
  <si>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</si>
  <si>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</si>
  <si>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</si>
  <si>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</si>
  <si>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</si>
  <si>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</si>
  <si>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</si>
  <si>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</si>
  <si>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</si>
  <si>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</si>
  <si>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</si>
  <si>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</si>
  <si>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</si>
  <si>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</si>
  <si>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</si>
  <si>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</si>
  <si>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</si>
  <si>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</si>
  <si>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</si>
  <si>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</si>
  <si>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</si>
  <si>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</si>
  <si>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</si>
  <si>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</si>
  <si>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</si>
  <si>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</si>
  <si>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</si>
  <si>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</si>
  <si>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</si>
  <si>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</si>
  <si>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</si>
  <si>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</si>
  <si>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</si>
  <si>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</si>
  <si>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</si>
  <si>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</si>
  <si>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</si>
  <si>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</si>
  <si>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</si>
  <si>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</si>
  <si>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</si>
  <si>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</si>
  <si>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</si>
  <si>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</si>
  <si>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</si>
  <si>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</si>
  <si>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</si>
  <si>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</si>
  <si>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</si>
  <si>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</si>
  <si>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</si>
  <si>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</si>
  <si>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</si>
  <si>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</si>
  <si>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</si>
  <si>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</si>
  <si>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</si>
  <si>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</si>
  <si>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</si>
  <si>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</si>
  <si>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</si>
  <si>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</si>
  <si>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</si>
  <si>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</si>
  <si>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</si>
  <si>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</si>
  <si>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</si>
  <si>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</si>
  <si>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</si>
  <si>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</si>
  <si>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</si>
  <si>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</si>
  <si>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</si>
  <si>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</si>
  <si>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מ.ק.מ. 414</t>
  </si>
  <si>
    <t>8240418</t>
  </si>
  <si>
    <t>RF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</si>
  <si>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</si>
  <si>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</si>
  <si>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</si>
  <si>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</si>
  <si>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</si>
  <si>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</si>
  <si>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</si>
  <si>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</si>
  <si>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</si>
  <si>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</si>
  <si>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</si>
  <si>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</si>
  <si>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</si>
  <si>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</si>
  <si>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</si>
  <si>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</si>
  <si>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</si>
  <si>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</si>
  <si>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</si>
  <si>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</si>
  <si>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</si>
  <si>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</si>
  <si>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</si>
  <si>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</si>
  <si>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</si>
  <si>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</si>
  <si>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</si>
  <si>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</si>
  <si>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</si>
  <si>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</si>
  <si>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</si>
  <si>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</si>
  <si>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</si>
  <si>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</si>
  <si>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</si>
  <si>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</si>
  <si>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</si>
  <si>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</si>
  <si>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</si>
  <si>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</si>
  <si>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</si>
  <si>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</si>
  <si>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</si>
  <si>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</si>
  <si>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</si>
  <si>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</si>
  <si>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</si>
  <si>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</si>
  <si>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</si>
  <si>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</si>
  <si>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</si>
  <si>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</si>
  <si>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</si>
  <si>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</si>
  <si>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</si>
  <si>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</si>
  <si>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</si>
  <si>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</si>
  <si>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</si>
  <si>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</si>
  <si>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</si>
  <si>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</si>
  <si>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</si>
  <si>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</si>
  <si>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</si>
  <si>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</si>
  <si>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</si>
  <si>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</si>
  <si>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</si>
  <si>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</si>
  <si>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</si>
  <si>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</si>
  <si>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</si>
  <si>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</si>
  <si>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</si>
  <si>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</si>
  <si>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</si>
  <si>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</si>
  <si>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</si>
  <si>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</si>
  <si>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</si>
  <si>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</si>
  <si>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</si>
  <si>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</si>
  <si>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</si>
  <si>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</si>
  <si>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</si>
  <si>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</si>
  <si>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</si>
  <si>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</si>
  <si>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</si>
  <si>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</si>
  <si>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</si>
  <si>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</si>
  <si>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</si>
  <si>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</si>
  <si>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</si>
  <si>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</si>
  <si>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</si>
  <si>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</si>
  <si>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</si>
  <si>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</si>
  <si>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</si>
  <si>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</si>
  <si>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</si>
  <si>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</si>
  <si>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</si>
  <si>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</si>
  <si>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</si>
  <si>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</si>
  <si>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</si>
  <si>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</si>
  <si>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</si>
  <si>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</si>
  <si>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</si>
  <si>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</si>
  <si>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</si>
  <si>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</si>
  <si>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</si>
  <si>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</si>
  <si>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</si>
  <si>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</si>
  <si>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</si>
  <si>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</si>
  <si>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</si>
  <si>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</si>
  <si>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</si>
  <si>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</si>
  <si>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</si>
  <si>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</si>
  <si>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</si>
  <si>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</si>
  <si>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</si>
  <si>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</si>
  <si>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</si>
  <si>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</si>
  <si>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</si>
  <si>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</si>
  <si>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</si>
  <si>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</si>
  <si>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</si>
  <si>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</si>
  <si>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</si>
  <si>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</si>
  <si>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</si>
  <si>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</si>
  <si>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</si>
  <si>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</si>
  <si>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</si>
  <si>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</si>
  <si>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</si>
  <si>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</si>
  <si>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</si>
  <si>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</si>
  <si>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</si>
  <si>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</si>
  <si>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</si>
  <si>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</si>
  <si>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</si>
  <si>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</si>
  <si>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</si>
  <si>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</si>
  <si>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</si>
  <si>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</si>
  <si>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</si>
  <si>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</si>
  <si>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</si>
  <si>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</si>
  <si>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</si>
  <si>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</si>
  <si>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</si>
  <si>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</si>
  <si>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</si>
  <si>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</si>
  <si>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</si>
  <si>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</si>
  <si>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</si>
  <si>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</si>
  <si>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</si>
  <si>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</si>
  <si>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</si>
  <si>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</si>
  <si>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</si>
  <si>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</si>
  <si>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</si>
  <si>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</si>
  <si>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</si>
  <si>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</si>
  <si>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</si>
  <si>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</si>
  <si>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</si>
  <si>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</si>
  <si>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</si>
  <si>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</si>
  <si>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</si>
  <si>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</si>
  <si>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</si>
  <si>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</si>
  <si>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</si>
  <si>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</si>
  <si>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</si>
  <si>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</si>
  <si>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</si>
  <si>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</si>
  <si>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</si>
  <si>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</si>
  <si>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</si>
  <si>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</si>
  <si>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</si>
  <si>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</si>
  <si>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</si>
  <si>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</si>
  <si>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</si>
  <si>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</si>
  <si>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</si>
  <si>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</si>
  <si>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</si>
  <si>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</si>
  <si>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</si>
  <si>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</si>
  <si>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</si>
  <si>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</si>
  <si>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</si>
  <si>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</si>
  <si>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</si>
  <si>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</si>
  <si>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</si>
  <si>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</si>
  <si>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</si>
  <si>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</si>
  <si>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</si>
  <si>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</si>
  <si>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</si>
  <si>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</si>
  <si>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</si>
  <si>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</si>
  <si>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</si>
  <si>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</si>
  <si>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</si>
  <si>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</si>
  <si>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</si>
  <si>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</si>
  <si>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</si>
  <si>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</si>
  <si>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</si>
  <si>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</si>
  <si>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</si>
  <si>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</si>
  <si>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</si>
  <si>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</si>
  <si>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</si>
  <si>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</si>
  <si>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</si>
  <si>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</si>
  <si>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</si>
  <si>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</si>
  <si>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</si>
  <si>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</si>
  <si>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</si>
  <si>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</si>
  <si>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</si>
  <si>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</si>
  <si>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</si>
  <si>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</si>
  <si>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</si>
  <si>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</si>
  <si>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</si>
  <si>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</si>
  <si>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</si>
  <si>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</si>
  <si>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</si>
  <si>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</si>
  <si>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</si>
  <si>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</si>
  <si>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</si>
  <si>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</si>
  <si>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</si>
  <si>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</si>
  <si>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</si>
  <si>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</si>
  <si>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</si>
  <si>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</si>
  <si>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</si>
  <si>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</si>
  <si>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</si>
  <si>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</si>
  <si>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</si>
  <si>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</si>
  <si>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</si>
  <si>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</si>
  <si>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</si>
  <si>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</si>
  <si>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</si>
  <si>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</si>
  <si>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</si>
  <si>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</si>
  <si>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</si>
  <si>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</si>
  <si>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</si>
  <si>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</si>
  <si>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</si>
  <si>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</si>
  <si>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</si>
  <si>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</si>
  <si>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</si>
  <si>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</si>
  <si>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</si>
  <si>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</si>
  <si>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</si>
  <si>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</si>
  <si>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</si>
  <si>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</si>
  <si>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</si>
  <si>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</si>
  <si>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</si>
  <si>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</si>
  <si>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</si>
  <si>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</si>
  <si>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</si>
  <si>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</si>
  <si>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</si>
  <si>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</si>
  <si>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</si>
  <si>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</si>
  <si>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</si>
  <si>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</si>
  <si>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</si>
  <si>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</si>
  <si>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</si>
  <si>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</si>
  <si>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</si>
  <si>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</si>
  <si>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</si>
  <si>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</si>
  <si>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</si>
  <si>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</si>
  <si>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</si>
  <si>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</si>
  <si>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</si>
  <si>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</si>
  <si>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</si>
  <si>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</si>
  <si>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</si>
  <si>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</si>
  <si>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</si>
  <si>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</si>
  <si>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</si>
  <si>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</si>
  <si>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</si>
  <si>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</si>
  <si>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</si>
  <si>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</si>
  <si>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</si>
  <si>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</si>
  <si>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</si>
  <si>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</si>
  <si>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</si>
  <si>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</si>
  <si>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</si>
  <si>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</si>
  <si>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</si>
  <si>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</si>
  <si>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</si>
  <si>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</si>
  <si>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</si>
  <si>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</si>
  <si>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</si>
  <si>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</si>
  <si>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</si>
  <si>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</si>
  <si>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</si>
  <si>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</si>
  <si>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</si>
  <si>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</si>
  <si>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</si>
  <si>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</si>
  <si>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</si>
  <si>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</si>
  <si>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</si>
  <si>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</si>
  <si>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</si>
  <si>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</si>
  <si>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</si>
  <si>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</si>
  <si>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</si>
  <si>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</si>
  <si>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</si>
  <si>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</si>
  <si>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</si>
  <si>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</si>
  <si>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</si>
  <si>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</si>
  <si>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</si>
  <si>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</si>
  <si>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</si>
  <si>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</si>
  <si>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</si>
  <si>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</si>
  <si>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</si>
  <si>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</si>
  <si>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</si>
  <si>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</si>
  <si>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</si>
  <si>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</si>
  <si>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</si>
  <si>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</si>
  <si>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</si>
  <si>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</si>
  <si>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</si>
  <si>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</si>
  <si>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</si>
  <si>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</si>
  <si>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</si>
  <si>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</si>
  <si>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</si>
  <si>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</si>
  <si>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</si>
  <si>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</si>
  <si>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</si>
  <si>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</si>
  <si>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</si>
  <si>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</si>
  <si>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</si>
  <si>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</si>
  <si>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</si>
  <si>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</si>
  <si>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</si>
  <si>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</si>
  <si>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</si>
  <si>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</si>
  <si>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</si>
  <si>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</si>
  <si>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</si>
  <si>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</si>
  <si>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</si>
  <si>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</si>
  <si>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</si>
  <si>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</si>
  <si>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</si>
  <si>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</si>
  <si>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</si>
  <si>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</si>
  <si>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</si>
  <si>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</si>
  <si>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</si>
  <si>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</si>
  <si>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</si>
  <si>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</si>
  <si>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</si>
  <si>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</si>
  <si>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</si>
  <si>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</si>
  <si>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</si>
  <si>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</si>
  <si>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</si>
  <si>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</si>
  <si>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</si>
  <si>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</si>
  <si>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</si>
  <si>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</si>
  <si>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</si>
  <si>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</si>
  <si>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</si>
  <si>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</si>
  <si>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</si>
  <si>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</si>
  <si>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</si>
  <si>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</si>
  <si>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</si>
  <si>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</si>
  <si>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</si>
  <si>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</si>
  <si>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</si>
  <si>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</si>
  <si>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</si>
  <si>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</si>
  <si>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</si>
  <si>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</si>
  <si>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</si>
  <si>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</si>
  <si>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</si>
  <si>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</si>
  <si>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</si>
  <si>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</si>
  <si>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</si>
  <si>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</si>
  <si>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</si>
  <si>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</si>
  <si>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</si>
  <si>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</si>
  <si>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</si>
  <si>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</si>
  <si>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</si>
  <si>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</si>
  <si>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</si>
  <si>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</si>
  <si>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</si>
  <si>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</si>
  <si>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</si>
  <si>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</si>
  <si>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</si>
  <si>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</si>
  <si>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</si>
  <si>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</si>
  <si>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</si>
  <si>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</si>
  <si>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</si>
  <si>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</si>
  <si>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</si>
  <si>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</si>
  <si>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</si>
  <si>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</si>
  <si>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</si>
  <si>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</si>
  <si>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</si>
  <si>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</si>
  <si>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</si>
  <si>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</si>
  <si>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</si>
  <si>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</si>
  <si>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</si>
  <si>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</si>
  <si>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</si>
  <si>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</si>
  <si>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</si>
  <si>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</si>
  <si>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</si>
  <si>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</si>
  <si>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</si>
  <si>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</si>
  <si>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</si>
  <si>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</si>
  <si>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</si>
  <si>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</si>
  <si>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</si>
  <si>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</si>
  <si>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</si>
  <si>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</si>
  <si>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</si>
  <si>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</si>
  <si>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</si>
  <si>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</si>
  <si>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</si>
  <si>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</si>
  <si>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</si>
  <si>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</si>
  <si>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</si>
  <si>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</si>
  <si>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</si>
  <si>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</si>
  <si>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</si>
  <si>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</si>
  <si>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</si>
  <si>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</si>
  <si>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</si>
  <si>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</si>
  <si>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</si>
  <si>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</si>
  <si>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</si>
  <si>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</si>
  <si>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</si>
  <si>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</si>
  <si>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</si>
  <si>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</si>
  <si>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</si>
  <si>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</si>
  <si>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</si>
  <si>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</si>
  <si>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</si>
  <si>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</si>
  <si>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</si>
  <si>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</si>
  <si>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</si>
  <si>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</si>
  <si>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</si>
  <si>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</si>
  <si>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</si>
  <si>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</si>
  <si>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</si>
  <si>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</si>
  <si>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</si>
  <si>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</si>
  <si>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</si>
  <si>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</si>
  <si>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</si>
  <si>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</si>
  <si>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</si>
  <si>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</si>
  <si>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</si>
  <si>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</si>
  <si>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</si>
  <si>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</si>
  <si>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</si>
  <si>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</si>
  <si>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</si>
  <si>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</si>
  <si>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</si>
  <si>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</si>
  <si>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</si>
  <si>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</si>
  <si>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</si>
  <si>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</si>
  <si>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</si>
  <si>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</si>
  <si>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</si>
  <si>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</si>
  <si>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</si>
  <si>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</si>
  <si>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</si>
  <si>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</si>
  <si>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</si>
  <si>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</si>
  <si>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</si>
  <si>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</si>
  <si>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</si>
  <si>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</si>
  <si>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</si>
  <si>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</si>
  <si>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</si>
  <si>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</si>
  <si>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</si>
  <si>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</si>
  <si>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</si>
  <si>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</si>
  <si>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</si>
  <si>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</si>
  <si>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</si>
  <si>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</si>
  <si>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</si>
  <si>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</si>
  <si>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</si>
  <si>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</si>
  <si>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</si>
  <si>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</si>
  <si>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</si>
  <si>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</si>
  <si>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</si>
  <si>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</si>
  <si>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</si>
  <si>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</si>
  <si>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</si>
  <si>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</si>
  <si>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</si>
  <si>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</si>
  <si>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</si>
  <si>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</si>
  <si>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</si>
  <si>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</si>
  <si>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</si>
  <si>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</si>
  <si>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</si>
  <si>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</si>
  <si>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</si>
  <si>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</si>
  <si>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</si>
  <si>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</si>
  <si>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</si>
  <si>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</si>
  <si>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</si>
  <si>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</si>
  <si>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</si>
  <si>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</si>
  <si>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</si>
  <si>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</si>
  <si>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</si>
  <si>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</si>
  <si>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</si>
  <si>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</si>
  <si>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</si>
  <si>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</si>
  <si>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</si>
  <si>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</si>
  <si>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</si>
  <si>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</si>
  <si>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</si>
  <si>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</si>
  <si>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</si>
  <si>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</si>
  <si>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</si>
  <si>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</si>
  <si>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</si>
  <si>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</si>
  <si>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</si>
  <si>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</si>
  <si>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</si>
  <si>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</si>
  <si>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</si>
  <si>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</si>
  <si>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</si>
  <si>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</si>
  <si>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</si>
  <si>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</si>
  <si>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</si>
  <si>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</si>
  <si>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</si>
  <si>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</si>
  <si>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</si>
  <si>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</si>
  <si>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</si>
  <si>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</si>
  <si>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</si>
  <si>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</si>
  <si>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</si>
  <si>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</si>
  <si>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</si>
  <si>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</si>
  <si>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</si>
  <si>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</si>
  <si>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</si>
  <si>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</si>
  <si>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</si>
  <si>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</si>
  <si>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</si>
  <si>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</si>
  <si>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</si>
  <si>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</si>
  <si>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</si>
  <si>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</si>
  <si>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</si>
  <si>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</si>
  <si>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</si>
  <si>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</si>
  <si>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</si>
  <si>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</si>
  <si>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</si>
  <si>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</si>
  <si>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</si>
  <si>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</si>
  <si>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</si>
  <si>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</si>
  <si>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</si>
  <si>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</si>
  <si>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</si>
  <si>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</si>
  <si>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</si>
  <si>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</si>
  <si>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</si>
  <si>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</si>
  <si>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</si>
  <si>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</si>
  <si>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</si>
  <si>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</si>
  <si>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</si>
  <si>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</si>
  <si>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</si>
  <si>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</si>
  <si>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</si>
  <si>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</si>
  <si>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</si>
  <si>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</si>
  <si>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</si>
  <si>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</si>
  <si>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</si>
  <si>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</si>
  <si>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</si>
  <si>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</si>
  <si>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</si>
  <si>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</si>
  <si>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</si>
  <si>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</si>
  <si>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</si>
  <si>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</si>
  <si>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</si>
  <si>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</si>
  <si>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</si>
  <si>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</si>
  <si>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</si>
  <si>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</si>
  <si>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</si>
  <si>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</si>
  <si>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</si>
  <si>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</si>
  <si>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</si>
  <si>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</si>
  <si>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</si>
  <si>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</si>
  <si>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</si>
  <si>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</si>
  <si>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</si>
  <si>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</si>
  <si>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</si>
  <si>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</si>
  <si>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</si>
  <si>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</si>
  <si>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</si>
  <si>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</si>
  <si>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</si>
  <si>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</si>
  <si>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</si>
  <si>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</si>
  <si>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</si>
  <si>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</si>
  <si>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</si>
  <si>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</si>
  <si>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</si>
  <si>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</si>
  <si>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</si>
  <si>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</si>
  <si>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</si>
  <si>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</si>
  <si>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</si>
  <si>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</si>
  <si>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</si>
  <si>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</si>
  <si>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</si>
  <si>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</si>
  <si>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</si>
  <si>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</si>
  <si>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</si>
  <si>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</si>
  <si>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</si>
  <si>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</si>
  <si>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</si>
  <si>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</si>
  <si>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</si>
  <si>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</si>
  <si>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</si>
  <si>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</si>
  <si>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</si>
  <si>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</si>
  <si>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</si>
  <si>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</si>
  <si>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</si>
  <si>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</si>
  <si>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</si>
  <si>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</si>
  <si>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</si>
  <si>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</si>
  <si>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</si>
  <si>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</si>
  <si>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</si>
  <si>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</si>
  <si>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</si>
  <si>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</si>
  <si>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</si>
  <si>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</si>
  <si>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</si>
  <si>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</si>
  <si>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</si>
  <si>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</si>
  <si>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</si>
  <si>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</si>
  <si>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</si>
  <si>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</si>
  <si>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</si>
  <si>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</si>
  <si>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</si>
  <si>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</si>
  <si>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</si>
  <si>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</si>
  <si>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</si>
  <si>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</si>
  <si>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</si>
  <si>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</si>
  <si>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</si>
  <si>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</si>
  <si>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</si>
  <si>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</si>
  <si>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</si>
  <si>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</si>
  <si>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</si>
  <si>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</si>
  <si>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</si>
  <si>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</si>
  <si>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</si>
  <si>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</si>
  <si>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</si>
  <si>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</si>
  <si>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</si>
  <si>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</si>
  <si>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</si>
  <si>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</si>
  <si>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</si>
  <si>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</si>
  <si>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</si>
  <si>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</si>
  <si>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</si>
  <si>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</si>
  <si>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</si>
  <si>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</si>
  <si>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</si>
  <si>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</si>
  <si>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</si>
  <si>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</si>
  <si>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</si>
  <si>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</si>
  <si>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</si>
  <si>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</si>
  <si>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</si>
  <si>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</si>
  <si>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</si>
  <si>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</si>
  <si>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</si>
  <si>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</si>
  <si>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</si>
  <si>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</si>
  <si>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</si>
  <si>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</si>
  <si>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</si>
  <si>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</si>
  <si>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</si>
  <si>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</si>
  <si>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</si>
  <si>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</si>
  <si>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</si>
  <si>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</si>
  <si>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</si>
  <si>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</si>
  <si>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</si>
  <si>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</si>
  <si>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</si>
  <si>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</si>
  <si>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</si>
  <si>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</si>
  <si>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</si>
  <si>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</si>
  <si>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</si>
  <si>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</si>
  <si>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</si>
  <si>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</si>
  <si>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</si>
  <si>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</si>
  <si>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</si>
  <si>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</si>
  <si>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</si>
  <si>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</si>
  <si>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</si>
  <si>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</si>
  <si>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</si>
  <si>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</si>
  <si>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</si>
  <si>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</si>
  <si>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</si>
  <si>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</si>
  <si>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</si>
  <si>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</si>
  <si>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</si>
  <si>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</si>
  <si>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</si>
  <si>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</si>
  <si>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</si>
  <si>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</si>
  <si>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</si>
  <si>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</si>
  <si>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</si>
  <si>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</si>
  <si>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</si>
  <si>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</si>
  <si>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</si>
  <si>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</si>
  <si>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</si>
  <si>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</si>
  <si>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</si>
  <si>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</si>
  <si>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</si>
  <si>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</si>
  <si>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</si>
  <si>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</si>
  <si>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</si>
  <si>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</si>
  <si>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</si>
  <si>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</si>
  <si>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</si>
  <si>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</si>
  <si>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</si>
  <si>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</si>
  <si>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</si>
  <si>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</si>
  <si>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</si>
  <si>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</si>
  <si>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</si>
  <si>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</si>
  <si>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</si>
  <si>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</si>
  <si>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</si>
  <si>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</si>
  <si>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</si>
  <si>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</si>
  <si>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</si>
  <si>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</si>
  <si>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</si>
  <si>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</si>
  <si>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</si>
  <si>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</si>
  <si>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</si>
  <si>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</si>
  <si>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</si>
  <si>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</si>
  <si>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</si>
  <si>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</si>
  <si>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</si>
  <si>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</si>
  <si>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</si>
  <si>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</si>
  <si>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</si>
  <si>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</si>
  <si>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</si>
  <si>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</si>
  <si>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</si>
  <si>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</si>
  <si>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</si>
  <si>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</si>
  <si>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</si>
  <si>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</si>
  <si>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</si>
  <si>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</si>
  <si>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</si>
  <si>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</si>
  <si>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</si>
  <si>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</si>
  <si>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</si>
  <si>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</si>
  <si>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</si>
  <si>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</si>
  <si>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</si>
  <si>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</si>
  <si>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</si>
  <si>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</si>
  <si>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</si>
  <si>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</si>
  <si>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</si>
  <si>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</si>
  <si>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</si>
  <si>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</si>
  <si>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</si>
  <si>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</si>
  <si>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</si>
  <si>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</si>
  <si>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</si>
  <si>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</si>
  <si>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</si>
  <si>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</si>
  <si>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</si>
  <si>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</si>
  <si>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</si>
  <si>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</si>
  <si>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</si>
  <si>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</si>
  <si>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</si>
  <si>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</si>
  <si>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</si>
  <si>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</si>
  <si>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</si>
  <si>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</si>
  <si>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</si>
  <si>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</si>
  <si>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</si>
  <si>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</si>
  <si>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</si>
  <si>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</si>
  <si>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</si>
  <si>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</si>
  <si>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</si>
  <si>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</si>
  <si>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</si>
  <si>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</si>
  <si>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</si>
  <si>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</si>
  <si>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</si>
  <si>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</si>
  <si>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</si>
  <si>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</si>
  <si>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</si>
  <si>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</si>
  <si>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</si>
  <si>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</si>
  <si>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</si>
  <si>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</si>
  <si>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</si>
  <si>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</si>
  <si>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</si>
  <si>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</si>
  <si>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</si>
  <si>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</si>
  <si>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</si>
  <si>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</si>
  <si>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</si>
  <si>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</si>
  <si>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</si>
  <si>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</si>
  <si>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</si>
  <si>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</si>
  <si>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</si>
  <si>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</si>
  <si>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</si>
  <si>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</si>
  <si>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</si>
  <si>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</si>
  <si>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</si>
  <si>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</si>
  <si>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</si>
  <si>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</si>
  <si>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</si>
  <si>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</si>
  <si>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</si>
  <si>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</si>
  <si>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</si>
  <si>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</si>
  <si>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</si>
  <si>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</si>
  <si>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</si>
  <si>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</si>
  <si>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</si>
  <si>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</si>
  <si>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</si>
  <si>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</si>
  <si>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</si>
  <si>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</si>
  <si>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</si>
  <si>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</si>
  <si>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</si>
  <si>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</si>
  <si>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</si>
  <si>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</si>
  <si>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</si>
  <si>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</si>
  <si>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</si>
  <si>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</si>
  <si>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</si>
  <si>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</si>
  <si>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</si>
  <si>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</si>
  <si>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</si>
  <si>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</si>
  <si>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</si>
  <si>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</si>
  <si>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</si>
  <si>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</si>
  <si>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</si>
  <si>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</si>
  <si>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</si>
  <si>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</si>
  <si>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</si>
  <si>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</si>
  <si>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</si>
  <si>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</si>
  <si>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</si>
  <si>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</si>
  <si>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</si>
  <si>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</si>
  <si>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</si>
  <si>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</si>
  <si>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</si>
  <si>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</si>
  <si>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</si>
  <si>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</si>
  <si>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</si>
  <si>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</si>
  <si>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</si>
  <si>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</si>
  <si>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</si>
  <si>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</si>
  <si>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</si>
  <si>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</si>
  <si>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</si>
  <si>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</si>
  <si>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</si>
  <si>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</si>
  <si>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</si>
  <si>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</si>
  <si>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</si>
  <si>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</si>
  <si>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</si>
  <si>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</si>
  <si>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</si>
  <si>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</si>
  <si>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</si>
  <si>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</si>
  <si>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</si>
  <si>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</si>
  <si>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</si>
  <si>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</si>
  <si>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</si>
  <si>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</si>
  <si>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</si>
  <si>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</si>
  <si>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</si>
  <si>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</si>
  <si>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</si>
  <si>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</si>
  <si>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</si>
  <si>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</si>
  <si>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</si>
  <si>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</si>
  <si>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</si>
  <si>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</si>
  <si>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</si>
  <si>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</si>
  <si>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</si>
  <si>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</si>
  <si>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</si>
  <si>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</si>
  <si>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</si>
  <si>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</si>
  <si>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</si>
  <si>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</si>
  <si>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</si>
  <si>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</si>
  <si>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</si>
  <si>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</si>
  <si>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</si>
  <si>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</si>
  <si>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</si>
  <si>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</si>
  <si>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</si>
  <si>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</si>
  <si>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</si>
  <si>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</si>
  <si>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</si>
  <si>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</si>
  <si>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</si>
  <si>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</si>
  <si>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</si>
  <si>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</si>
  <si>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</si>
  <si>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</si>
  <si>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</si>
  <si>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</si>
  <si>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</si>
  <si>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</si>
  <si>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</si>
  <si>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</si>
  <si>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</si>
  <si>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</si>
  <si>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</si>
  <si>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</si>
  <si>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</si>
  <si>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</si>
  <si>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</si>
  <si>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</si>
  <si>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</si>
  <si>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</si>
  <si>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</si>
  <si>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</si>
  <si>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</si>
  <si>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</si>
  <si>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</si>
  <si>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</si>
  <si>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</si>
  <si>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</si>
  <si>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</si>
  <si>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</si>
  <si>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</si>
  <si>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</si>
  <si>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</si>
  <si>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</si>
  <si>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</si>
  <si>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</si>
  <si>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</si>
  <si>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</si>
  <si>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</si>
  <si>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</si>
  <si>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</si>
  <si>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</si>
  <si>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</si>
  <si>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</si>
  <si>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</si>
  <si>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</si>
  <si>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</si>
  <si>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</si>
  <si>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</si>
  <si>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</si>
  <si>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</si>
  <si>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</si>
  <si>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</si>
  <si>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</si>
  <si>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</si>
  <si>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</si>
  <si>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</si>
  <si>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</si>
  <si>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</si>
  <si>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</si>
  <si>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</si>
  <si>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</si>
  <si>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</si>
  <si>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</si>
  <si>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</si>
  <si>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</si>
  <si>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</si>
  <si>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</si>
  <si>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</si>
  <si>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</si>
  <si>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</si>
  <si>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</si>
  <si>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</si>
  <si>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</si>
  <si>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</si>
  <si>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</si>
  <si>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</si>
  <si>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</si>
  <si>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</si>
  <si>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</si>
  <si>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</si>
  <si>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</si>
  <si>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</si>
  <si>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</si>
  <si>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</si>
  <si>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</si>
  <si>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</si>
  <si>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</si>
  <si>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</si>
  <si>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</si>
  <si>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</si>
  <si>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</si>
  <si>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</si>
  <si>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</si>
  <si>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</si>
  <si>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</si>
  <si>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</si>
  <si>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</si>
  <si>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</si>
  <si>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</si>
  <si>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</si>
  <si>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</si>
  <si>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</si>
  <si>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</si>
  <si>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</si>
  <si>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</si>
  <si>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</si>
  <si>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</si>
  <si>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</si>
  <si>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</si>
  <si>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</si>
  <si>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</si>
  <si>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</si>
  <si>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</si>
  <si>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</si>
  <si>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</si>
  <si>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</si>
  <si>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</si>
  <si>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</si>
  <si>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</si>
  <si>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</si>
  <si>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</si>
  <si>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</si>
  <si>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</si>
  <si>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</si>
  <si>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</si>
  <si>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</si>
  <si>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</si>
  <si>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</si>
  <si>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</si>
  <si>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</si>
  <si>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</si>
  <si>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</si>
  <si>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</si>
  <si>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</si>
  <si>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</si>
  <si>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</si>
  <si>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</si>
  <si>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</si>
  <si>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</si>
  <si>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</si>
  <si>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</si>
  <si>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</si>
  <si>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</si>
  <si>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</si>
  <si>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</si>
  <si>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</si>
  <si>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</si>
  <si>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</si>
  <si>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</si>
  <si>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</si>
  <si>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</si>
  <si>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</si>
  <si>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</si>
  <si>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</si>
  <si>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</si>
  <si>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</si>
  <si>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</si>
  <si>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</si>
  <si>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</si>
  <si>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</si>
  <si>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</si>
  <si>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</si>
  <si>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</si>
  <si>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</si>
  <si>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</si>
  <si>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</si>
  <si>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</si>
  <si>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</si>
  <si>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</si>
  <si>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</si>
  <si>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</si>
  <si>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</si>
  <si>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</si>
  <si>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</si>
  <si>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</si>
  <si>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</si>
  <si>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</si>
  <si>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</si>
  <si>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</si>
  <si>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</si>
  <si>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</si>
  <si>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</si>
  <si>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</si>
  <si>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</si>
  <si>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</si>
  <si>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</si>
  <si>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</si>
  <si>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</si>
  <si>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</si>
  <si>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</si>
  <si>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</si>
  <si>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</si>
  <si>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</si>
  <si>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</si>
  <si>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</si>
  <si>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</si>
  <si>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</si>
  <si>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</si>
  <si>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</si>
  <si>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</si>
  <si>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</si>
  <si>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</si>
  <si>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</si>
  <si>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</si>
  <si>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</si>
  <si>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</si>
  <si>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</si>
  <si>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</si>
  <si>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</si>
  <si>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</si>
  <si>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</si>
  <si>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</si>
  <si>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</si>
  <si>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</si>
  <si>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</si>
  <si>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</si>
  <si>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</si>
  <si>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</si>
  <si>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</si>
  <si>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</si>
  <si>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</si>
  <si>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</si>
  <si>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</si>
  <si>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</si>
  <si>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</si>
  <si>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</si>
  <si>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</si>
  <si>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</si>
  <si>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</si>
  <si>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</si>
  <si>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</si>
  <si>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</si>
  <si>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</si>
  <si>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</si>
  <si>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</si>
  <si>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</si>
  <si>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</si>
  <si>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</si>
  <si>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</si>
  <si>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</si>
  <si>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</si>
  <si>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</si>
  <si>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</si>
  <si>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</si>
  <si>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</si>
  <si>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</si>
  <si>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</si>
  <si>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</si>
  <si>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</si>
  <si>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</si>
  <si>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</si>
  <si>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</si>
  <si>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</si>
  <si>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</si>
  <si>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</si>
  <si>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</si>
  <si>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</si>
  <si>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</si>
  <si>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</si>
  <si>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</si>
  <si>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</si>
  <si>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</si>
  <si>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</si>
  <si>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</si>
  <si>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</si>
  <si>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</si>
  <si>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</si>
  <si>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</si>
  <si>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</si>
  <si>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</si>
  <si>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</si>
  <si>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</si>
  <si>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</si>
  <si>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</si>
  <si>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</si>
  <si>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</si>
  <si>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</si>
  <si>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</si>
  <si>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</si>
  <si>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</si>
  <si>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</si>
  <si>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</si>
  <si>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</si>
  <si>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</si>
  <si>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</si>
  <si>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</si>
  <si>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</si>
  <si>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</si>
  <si>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</si>
  <si>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</si>
  <si>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</si>
  <si>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</si>
  <si>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</si>
  <si>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</si>
  <si>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</si>
  <si>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</si>
  <si>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</si>
  <si>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</si>
  <si>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</si>
  <si>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</si>
  <si>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</si>
  <si>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</si>
  <si>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</si>
  <si>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</si>
  <si>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</si>
  <si>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</si>
  <si>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</si>
  <si>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</si>
  <si>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</si>
  <si>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</si>
  <si>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</si>
  <si>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</si>
  <si>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</si>
  <si>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</si>
  <si>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</si>
  <si>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</si>
  <si>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</si>
  <si>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</si>
  <si>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</si>
  <si>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</si>
  <si>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</si>
  <si>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</si>
  <si>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</si>
  <si>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</si>
  <si>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</si>
  <si>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</si>
  <si>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</si>
  <si>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</si>
  <si>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</si>
  <si>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</si>
  <si>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</si>
  <si>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</si>
  <si>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</si>
  <si>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</si>
  <si>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</si>
  <si>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</si>
  <si>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</si>
  <si>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</si>
  <si>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</si>
  <si>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</si>
  <si>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</si>
  <si>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</si>
  <si>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</si>
  <si>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</si>
  <si>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</si>
  <si>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</si>
  <si>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</si>
  <si>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</si>
  <si>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</si>
  <si>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</si>
  <si>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</si>
  <si>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</si>
  <si>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</si>
  <si>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</si>
  <si>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</si>
  <si>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</si>
  <si>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</si>
  <si>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</si>
  <si>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</si>
  <si>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</si>
  <si>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</si>
  <si>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</si>
  <si>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</si>
  <si>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</si>
  <si>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</si>
  <si>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</si>
  <si>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</si>
  <si>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</si>
  <si>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</si>
  <si>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</si>
  <si>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</si>
  <si>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</si>
  <si>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</si>
  <si>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</si>
  <si>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</si>
  <si>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</si>
  <si>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</si>
  <si>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</si>
  <si>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</si>
  <si>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</si>
  <si>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</si>
  <si>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</si>
  <si>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</si>
  <si>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</si>
  <si>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</si>
  <si>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</si>
  <si>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</si>
  <si>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</si>
  <si>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</si>
  <si>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</si>
  <si>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</si>
  <si>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</si>
  <si>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</si>
  <si>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</si>
  <si>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</si>
  <si>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</si>
  <si>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</si>
  <si>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</si>
  <si>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</si>
  <si>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</si>
  <si>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</si>
  <si>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</si>
  <si>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</si>
  <si>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</si>
  <si>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</si>
  <si>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</si>
  <si>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</si>
  <si>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</si>
  <si>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</si>
  <si>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</si>
  <si>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</si>
  <si>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</si>
  <si>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</si>
  <si>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</si>
  <si>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</si>
  <si>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</si>
  <si>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</si>
  <si>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</si>
  <si>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</si>
  <si>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</si>
  <si>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</si>
  <si>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</si>
  <si>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</si>
  <si>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</si>
  <si>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</si>
  <si>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</si>
  <si>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</si>
  <si>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</si>
  <si>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</si>
  <si>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</si>
  <si>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</si>
  <si>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</si>
  <si>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</si>
  <si>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</si>
  <si>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</si>
  <si>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</si>
  <si>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</si>
  <si>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</si>
  <si>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</si>
  <si>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</si>
  <si>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</si>
  <si>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</si>
  <si>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</si>
  <si>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</si>
  <si>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</si>
  <si>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</si>
  <si>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</si>
  <si>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</si>
  <si>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</si>
  <si>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</si>
  <si>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</si>
  <si>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</si>
  <si>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</si>
  <si>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</si>
  <si>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</si>
  <si>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</si>
  <si>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</si>
  <si>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</si>
  <si>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</si>
  <si>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</si>
  <si>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</si>
  <si>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</si>
  <si>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</si>
  <si>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</si>
  <si>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</si>
  <si>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</si>
  <si>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</si>
  <si>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</si>
  <si>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</si>
  <si>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</si>
  <si>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</si>
  <si>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</si>
  <si>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</si>
  <si>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</si>
  <si>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</si>
  <si>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</si>
  <si>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</si>
  <si>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</si>
  <si>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</si>
  <si>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</si>
  <si>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</si>
  <si>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</si>
  <si>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</si>
  <si>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</si>
  <si>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</si>
  <si>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</si>
  <si>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</si>
  <si>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</si>
  <si>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</si>
  <si>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</si>
  <si>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</si>
  <si>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</si>
  <si>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</si>
  <si>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</si>
  <si>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</si>
  <si>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</si>
  <si>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</si>
  <si>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</si>
  <si>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</si>
  <si>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</si>
  <si>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</si>
  <si>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</si>
  <si>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</si>
  <si>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</si>
  <si>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</si>
  <si>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</si>
  <si>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</si>
  <si>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</si>
  <si>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</si>
  <si>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</si>
  <si>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</si>
  <si>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</si>
  <si>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</si>
  <si>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</si>
  <si>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</si>
  <si>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</si>
  <si>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</si>
  <si>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</si>
  <si>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</si>
  <si>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</si>
  <si>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</si>
  <si>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</si>
  <si>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</si>
  <si>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</si>
  <si>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</si>
  <si>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</si>
  <si>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</si>
  <si>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</si>
  <si>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</si>
  <si>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</si>
  <si>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</si>
  <si>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</si>
  <si>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Distree Ltd</t>
  </si>
  <si>
    <t>516596848</t>
  </si>
  <si>
    <t>FutureCides</t>
  </si>
  <si>
    <t>516544111</t>
  </si>
  <si>
    <t>GES אקוויטי</t>
  </si>
  <si>
    <t>511325326</t>
  </si>
  <si>
    <t>GES הלוואת בעלים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</si>
  <si>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</si>
  <si>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</si>
  <si>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</si>
  <si>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</si>
  <si>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</si>
  <si>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</si>
  <si>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</si>
  <si>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</si>
  <si>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פרויקט תענך   אקוויטי</t>
  </si>
  <si>
    <t>540278835</t>
  </si>
  <si>
    <t>פרויקט תענך   הלוואת בעלים</t>
  </si>
  <si>
    <t>OHA Private Credit Advisors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</si>
  <si>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</si>
  <si>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</si>
  <si>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</si>
  <si>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</si>
  <si>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</si>
  <si>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Noked Long L.P</t>
  </si>
  <si>
    <t>FIMI ISRAEL OPPORTUNITY 6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</si>
  <si>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</si>
  <si>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</si>
  <si>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</si>
  <si>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</si>
  <si>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</si>
  <si>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</si>
  <si>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</si>
  <si>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</si>
  <si>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</si>
  <si>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</si>
  <si>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</si>
  <si>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</si>
  <si>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</si>
  <si>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</si>
  <si>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</si>
  <si>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</si>
  <si>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</si>
  <si>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</si>
  <si>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</si>
  <si>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ACE IV*</t>
  </si>
  <si>
    <t>ACE V*</t>
  </si>
  <si>
    <t>ADLS</t>
  </si>
  <si>
    <t>Ambition HOLDINGS OFFSHORE LP</t>
  </si>
  <si>
    <t>AP IX Connect Holdings L.P</t>
  </si>
  <si>
    <t>Astorg VIII</t>
  </si>
  <si>
    <t>Audax Direct Lending Solutions Fund II</t>
  </si>
  <si>
    <t>BCP V DEXKO CO INVEST LP</t>
  </si>
  <si>
    <t>Cheyne Co Invest 2023 1 SP</t>
  </si>
  <si>
    <t>Cheyne Real Estate Credit Holdings VII</t>
  </si>
  <si>
    <t>CSC TS HOLDINGS L.P</t>
  </si>
  <si>
    <t>DB Sunshine Holdings</t>
  </si>
  <si>
    <t>DIF VII</t>
  </si>
  <si>
    <t>DIF VII CO INVEST PROJECT 1 C.V</t>
  </si>
  <si>
    <t>DIRECT LENDING FUND IV (EUR) SLP</t>
  </si>
  <si>
    <t>Fitzgerald Fund US LP</t>
  </si>
  <si>
    <t>GIP OAK CO INVEST L.P</t>
  </si>
  <si>
    <t>ICG Senior Debt Partners Fund 5 A SCSp</t>
  </si>
  <si>
    <t>ISF III Overflow Fund L.P</t>
  </si>
  <si>
    <t>Kartesia Senior Opportunities II</t>
  </si>
  <si>
    <t>KASS Unlevered II S.a r.l</t>
  </si>
  <si>
    <t>KCO VI</t>
  </si>
  <si>
    <t>KKR THOR CO INVEST LP</t>
  </si>
  <si>
    <t>Klirmark III</t>
  </si>
  <si>
    <t>Klirmark Opportunity Fund IV</t>
  </si>
  <si>
    <t>MIE III Co Investment Fund II S.L.P</t>
  </si>
  <si>
    <t>Monarch MCP VI</t>
  </si>
  <si>
    <t>Oak Hill Advisors   OCREDIT</t>
  </si>
  <si>
    <t>ORCC III</t>
  </si>
  <si>
    <t>PCSIII LP</t>
  </si>
  <si>
    <t>PORCUPINE HOLDINGS (OFFSHORE) LP</t>
  </si>
  <si>
    <t>PPCSIV</t>
  </si>
  <si>
    <t>SDP IV</t>
  </si>
  <si>
    <t>SDPIII</t>
  </si>
  <si>
    <t>Sportority Limited (UK)</t>
  </si>
  <si>
    <t>Thor Investment Trust 1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</si>
  <si>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</si>
  <si>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</si>
  <si>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</si>
  <si>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</si>
  <si>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</si>
  <si>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</si>
  <si>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</si>
  <si>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</si>
  <si>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</si>
  <si>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</si>
  <si>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</si>
  <si>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</si>
  <si>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</si>
  <si>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</si>
  <si>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</si>
  <si>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</si>
  <si>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</si>
  <si>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</si>
  <si>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</si>
  <si>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</si>
  <si>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</si>
  <si>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</si>
  <si>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</si>
  <si>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</si>
  <si>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</si>
  <si>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</si>
  <si>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</si>
  <si>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</si>
  <si>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</si>
  <si>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</si>
  <si>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</si>
  <si>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</si>
  <si>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</si>
  <si>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</si>
  <si>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</si>
  <si>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</si>
  <si>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</si>
  <si>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</si>
  <si>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</si>
  <si>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</si>
  <si>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</si>
  <si>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</si>
  <si>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</si>
  <si>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</si>
  <si>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</si>
  <si>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</si>
  <si>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</si>
  <si>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</si>
  <si>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</si>
  <si>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</si>
  <si>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</si>
  <si>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</si>
  <si>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</si>
  <si>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</si>
  <si>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</si>
  <si>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</si>
  <si>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</si>
  <si>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</si>
  <si>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</si>
  <si>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</si>
  <si>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</si>
  <si>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</si>
  <si>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</si>
  <si>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</si>
  <si>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</si>
  <si>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</si>
  <si>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</si>
  <si>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</si>
  <si>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</si>
  <si>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</si>
  <si>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</si>
  <si>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</si>
  <si>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</si>
  <si>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</si>
  <si>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</si>
  <si>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</si>
  <si>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</si>
  <si>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</si>
  <si>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</si>
  <si>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</si>
  <si>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</si>
  <si>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</si>
  <si>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</si>
  <si>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</si>
  <si>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</si>
  <si>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</si>
  <si>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</si>
  <si>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</si>
  <si>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</si>
  <si>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</si>
  <si>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</si>
  <si>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</si>
  <si>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</si>
  <si>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</si>
  <si>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</si>
  <si>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</si>
  <si>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</si>
  <si>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</si>
  <si>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</si>
  <si>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</si>
  <si>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</si>
  <si>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</si>
  <si>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</si>
  <si>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</si>
  <si>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</si>
  <si>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</si>
  <si>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</si>
  <si>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</si>
  <si>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</si>
  <si>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</si>
  <si>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</si>
  <si>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</si>
  <si>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</si>
  <si>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</si>
  <si>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</si>
  <si>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</si>
  <si>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</si>
  <si>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</si>
  <si>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</si>
  <si>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</si>
  <si>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</si>
  <si>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</si>
  <si>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</si>
  <si>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</si>
  <si>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</si>
  <si>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</si>
  <si>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</si>
  <si>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</si>
  <si>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</si>
  <si>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</si>
  <si>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</si>
  <si>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</si>
  <si>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</si>
  <si>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</si>
  <si>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</si>
  <si>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</si>
  <si>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</si>
  <si>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</si>
  <si>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</si>
  <si>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</si>
  <si>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</si>
  <si>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</si>
  <si>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</si>
  <si>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</si>
  <si>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</si>
  <si>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</si>
  <si>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</si>
  <si>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</si>
  <si>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</si>
  <si>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</si>
  <si>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</si>
  <si>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</si>
  <si>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</si>
  <si>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</si>
  <si>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</si>
  <si>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</si>
  <si>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</si>
  <si>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</si>
  <si>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</si>
  <si>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</si>
  <si>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</si>
  <si>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</si>
  <si>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</si>
  <si>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</si>
  <si>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</si>
  <si>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</si>
  <si>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</si>
  <si>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</si>
  <si>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</si>
  <si>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</si>
  <si>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</si>
  <si>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</si>
  <si>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</si>
  <si>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</si>
  <si>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</si>
  <si>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</si>
  <si>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</si>
  <si>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</si>
  <si>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</si>
  <si>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</si>
  <si>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</si>
  <si>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</si>
  <si>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</si>
  <si>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</si>
  <si>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</si>
  <si>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</si>
  <si>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</si>
  <si>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</si>
  <si>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</si>
  <si>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</si>
  <si>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</si>
  <si>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</si>
  <si>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</si>
  <si>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</si>
  <si>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</si>
  <si>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</si>
  <si>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</si>
  <si>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</si>
  <si>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</si>
  <si>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</si>
  <si>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</si>
  <si>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</si>
  <si>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</si>
  <si>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</si>
  <si>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</si>
  <si>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</si>
  <si>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</si>
  <si>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</si>
  <si>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</si>
  <si>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</si>
  <si>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</si>
  <si>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</si>
  <si>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</si>
  <si>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</si>
  <si>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</si>
  <si>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</si>
  <si>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</si>
  <si>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</si>
  <si>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</si>
  <si>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</si>
  <si>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</si>
  <si>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</si>
  <si>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</si>
  <si>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</si>
  <si>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</si>
  <si>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</si>
  <si>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</si>
  <si>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</si>
  <si>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</si>
  <si>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</si>
  <si>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</si>
  <si>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</si>
  <si>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</si>
  <si>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</si>
  <si>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</si>
  <si>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</si>
  <si>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</si>
  <si>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</si>
  <si>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</si>
  <si>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</si>
  <si>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</si>
  <si>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</si>
  <si>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</si>
  <si>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</si>
  <si>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</si>
  <si>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</si>
  <si>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</si>
  <si>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</si>
  <si>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</si>
  <si>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</si>
  <si>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</si>
  <si>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</si>
  <si>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</si>
  <si>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</si>
  <si>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</si>
  <si>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</si>
  <si>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</si>
  <si>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</si>
  <si>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</si>
  <si>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</si>
  <si>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</si>
  <si>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</si>
  <si>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</si>
  <si>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</si>
  <si>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</si>
  <si>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</si>
  <si>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</si>
  <si>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</si>
  <si>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</si>
  <si>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</si>
  <si>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</si>
  <si>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</si>
  <si>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</si>
  <si>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</si>
  <si>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</si>
  <si>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</si>
  <si>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</si>
  <si>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</si>
  <si>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</si>
  <si>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</si>
  <si>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</si>
  <si>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</si>
  <si>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</si>
  <si>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</si>
  <si>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</si>
  <si>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</si>
  <si>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</si>
  <si>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</si>
  <si>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</si>
  <si>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</si>
  <si>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</si>
  <si>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</si>
  <si>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</si>
  <si>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</si>
  <si>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</si>
  <si>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</si>
  <si>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</si>
  <si>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</si>
  <si>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</si>
  <si>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</si>
  <si>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</si>
  <si>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</si>
  <si>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</si>
  <si>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</si>
  <si>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</si>
  <si>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</si>
  <si>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</si>
  <si>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</si>
  <si>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</si>
  <si>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</si>
  <si>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</si>
  <si>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</si>
  <si>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</si>
  <si>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</si>
  <si>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</si>
  <si>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</si>
  <si>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</si>
  <si>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</si>
  <si>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</si>
  <si>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</si>
  <si>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</si>
  <si>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</si>
  <si>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</si>
  <si>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</si>
  <si>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</si>
  <si>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</si>
  <si>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</si>
  <si>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</si>
  <si>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</si>
  <si>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</si>
  <si>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</si>
  <si>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</si>
  <si>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</si>
  <si>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</si>
  <si>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</si>
  <si>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</si>
  <si>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</si>
  <si>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</si>
  <si>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</si>
  <si>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</si>
  <si>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</si>
  <si>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</si>
  <si>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</si>
  <si>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</si>
  <si>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</si>
  <si>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</si>
  <si>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</si>
  <si>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</si>
  <si>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</si>
  <si>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</si>
  <si>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</si>
  <si>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</si>
  <si>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</si>
  <si>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</si>
  <si>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</si>
  <si>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</si>
  <si>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</si>
  <si>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</si>
  <si>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</si>
  <si>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</si>
  <si>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</si>
  <si>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</si>
  <si>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</si>
  <si>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</si>
  <si>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</si>
  <si>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</si>
  <si>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</si>
  <si>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</si>
  <si>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</si>
  <si>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</si>
  <si>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</si>
  <si>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</si>
  <si>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</si>
  <si>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</si>
  <si>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</si>
  <si>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</si>
  <si>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</si>
  <si>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</si>
  <si>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</si>
  <si>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</si>
  <si>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</si>
  <si>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</si>
  <si>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</si>
  <si>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</si>
  <si>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</si>
  <si>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</si>
  <si>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</si>
  <si>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</si>
  <si>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</si>
  <si>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</si>
  <si>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</si>
  <si>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</si>
  <si>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</si>
  <si>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</si>
  <si>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</si>
  <si>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</si>
  <si>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</si>
  <si>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</si>
  <si>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</si>
  <si>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</si>
  <si>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</si>
  <si>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</si>
  <si>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</si>
  <si>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</si>
  <si>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</si>
  <si>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</si>
  <si>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</si>
  <si>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</si>
  <si>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</si>
  <si>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</si>
  <si>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</si>
  <si>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</si>
  <si>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</si>
  <si>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</si>
  <si>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</si>
  <si>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</si>
  <si>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</si>
  <si>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</si>
  <si>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</si>
  <si>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</si>
  <si>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</si>
  <si>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</si>
  <si>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</si>
  <si>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</si>
  <si>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</si>
  <si>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</si>
  <si>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</si>
  <si>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</si>
  <si>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</si>
  <si>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</si>
  <si>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</si>
  <si>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</si>
  <si>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</si>
  <si>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</si>
  <si>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</si>
  <si>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</si>
  <si>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</si>
  <si>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</si>
  <si>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</si>
  <si>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</si>
  <si>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</si>
  <si>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</si>
  <si>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</si>
  <si>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</si>
  <si>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</si>
  <si>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</si>
  <si>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</si>
  <si>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</si>
  <si>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</si>
  <si>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</si>
  <si>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</si>
  <si>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</si>
  <si>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</si>
  <si>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</si>
  <si>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</si>
  <si>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</si>
  <si>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</si>
  <si>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</si>
  <si>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</si>
  <si>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</si>
  <si>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</si>
  <si>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</si>
  <si>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</si>
  <si>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</si>
  <si>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</si>
  <si>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</si>
  <si>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</si>
  <si>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</si>
  <si>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</si>
  <si>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</si>
  <si>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</si>
  <si>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</si>
  <si>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</si>
  <si>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</si>
  <si>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</si>
  <si>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</si>
  <si>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</si>
  <si>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</si>
  <si>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</si>
  <si>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</si>
  <si>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</si>
  <si>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</si>
  <si>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</si>
  <si>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</si>
  <si>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</si>
  <si>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</si>
  <si>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</si>
  <si>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</si>
  <si>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</si>
  <si>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</si>
  <si>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</si>
  <si>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</si>
  <si>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</si>
  <si>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</si>
  <si>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</si>
  <si>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3.5605 04-12-23 (10) -260</t>
  </si>
  <si>
    <t>10000021</t>
  </si>
  <si>
    <t>+ILS/-USD 3.613 04-12-23 (10) -233</t>
  </si>
  <si>
    <t>10000026</t>
  </si>
  <si>
    <t>+ILS/-USD 3.6427 04-12-23 (10) -233</t>
  </si>
  <si>
    <t>10000022</t>
  </si>
  <si>
    <t>+ILS/-USD 3.6785 04-12-23 (10) -355</t>
  </si>
  <si>
    <t>10000015</t>
  </si>
  <si>
    <t>+ILS/-USD 3.6922 04-12-23 (10) -343</t>
  </si>
  <si>
    <t>10000016</t>
  </si>
  <si>
    <t>+ILS/-USD 3.7595 04-12-23 (10) -180</t>
  </si>
  <si>
    <t>10000032</t>
  </si>
  <si>
    <t>+ILS/-USD 3.7939 04-12-23 (10) -156</t>
  </si>
  <si>
    <t>10000033</t>
  </si>
  <si>
    <t>+USD/-ILS 3.5895 04-12-23 (10) -365</t>
  </si>
  <si>
    <t>10000012</t>
  </si>
  <si>
    <t>+USD/-ILS 3.6004 04-12-23 (10) -356</t>
  </si>
  <si>
    <t>10000013</t>
  </si>
  <si>
    <t>+USD/-ILS 3.6024 04-12-23 (10) -361</t>
  </si>
  <si>
    <t>10000011</t>
  </si>
  <si>
    <t>+USD/-ILS 3.615 04-12-23 (10) -340</t>
  </si>
  <si>
    <t>10000014</t>
  </si>
  <si>
    <t>+USD/-ILS 3.6194 04-12-23 (10) -296</t>
  </si>
  <si>
    <t>10000018</t>
  </si>
  <si>
    <t>+USD/-ILS 3.6223 04-12-23 (10) -377</t>
  </si>
  <si>
    <t>10000010</t>
  </si>
  <si>
    <t>+USD/-ILS 3.634 04-12-23 (10) -305</t>
  </si>
  <si>
    <t>10000019</t>
  </si>
  <si>
    <t>+USD/-ILS 3.6728 04-12-23 (10) -182</t>
  </si>
  <si>
    <t>10000029</t>
  </si>
  <si>
    <t>+USD/-ILS 3.6816 04-12-23 (10) -249</t>
  </si>
  <si>
    <t>10000023</t>
  </si>
  <si>
    <t>+USD/-ILS 3.6827 04-12-23 (10) -308</t>
  </si>
  <si>
    <t>10000017</t>
  </si>
  <si>
    <t>+USD/-ILS 3.78 04-12-23 (10) -180</t>
  </si>
  <si>
    <t>10000031</t>
  </si>
  <si>
    <t>+USD/-ILS 3.8367 04-12-23 (10) -113</t>
  </si>
  <si>
    <t>10000034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</si>
  <si>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</si>
  <si>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</si>
  <si>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</si>
  <si>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</si>
  <si>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</si>
  <si>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</si>
  <si>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</si>
  <si>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</si>
  <si>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10000979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</si>
  <si>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</si>
  <si>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</si>
  <si>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</si>
  <si>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</si>
  <si>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</si>
  <si>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</si>
  <si>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</si>
  <si>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</si>
  <si>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</si>
  <si>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</si>
  <si>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</si>
  <si>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</si>
  <si>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</si>
  <si>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</si>
  <si>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</si>
  <si>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</si>
  <si>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</si>
  <si>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</si>
  <si>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</si>
  <si>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</si>
  <si>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</si>
  <si>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</si>
  <si>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</si>
  <si>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</si>
  <si>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</si>
  <si>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</si>
  <si>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</si>
  <si>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</si>
  <si>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</si>
  <si>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</si>
  <si>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</si>
  <si>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</si>
  <si>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</si>
  <si>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</si>
  <si>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</si>
  <si>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</si>
  <si>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</si>
  <si>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</si>
  <si>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</si>
  <si>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</si>
  <si>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</si>
  <si>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</si>
  <si>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</si>
  <si>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</si>
  <si>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</si>
  <si>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</si>
  <si>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</si>
  <si>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</si>
  <si>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</si>
  <si>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</si>
  <si>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</si>
  <si>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</si>
  <si>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</si>
  <si>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</si>
  <si>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</si>
  <si>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</si>
  <si>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</si>
  <si>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</si>
  <si>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</si>
  <si>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</si>
  <si>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</si>
  <si>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</si>
  <si>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</si>
  <si>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</si>
  <si>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</si>
  <si>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</si>
  <si>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</si>
  <si>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</si>
  <si>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</si>
  <si>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</si>
  <si>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</si>
  <si>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</si>
  <si>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</si>
  <si>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</si>
  <si>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</si>
  <si>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</si>
  <si>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</si>
  <si>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</si>
  <si>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</si>
  <si>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</si>
  <si>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</si>
  <si>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</si>
  <si>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</si>
  <si>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</si>
  <si>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</si>
  <si>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</si>
  <si>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</si>
  <si>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</si>
  <si>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</si>
  <si>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</si>
  <si>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</si>
  <si>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</si>
  <si>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</si>
  <si>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</si>
  <si>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</si>
  <si>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</si>
  <si>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</si>
  <si>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</si>
  <si>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</si>
  <si>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</si>
  <si>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</si>
  <si>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</si>
  <si>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</si>
  <si>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</si>
  <si>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</si>
  <si>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</si>
  <si>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</si>
  <si>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</si>
  <si>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</si>
  <si>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</si>
  <si>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</si>
  <si>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</si>
  <si>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</si>
  <si>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</si>
  <si>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</si>
  <si>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0.64975 16-01-24 (10) +34.5</t>
  </si>
  <si>
    <t>+USD/-AUD 0.68695 16-01-24 (10) +34.5</t>
  </si>
  <si>
    <t>+USD/-JPY 135.623 16-01-24 (10) -393.5</t>
  </si>
  <si>
    <t>10000028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</si>
  <si>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</si>
  <si>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</si>
  <si>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</si>
  <si>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</si>
  <si>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</si>
  <si>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</si>
  <si>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</si>
  <si>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</si>
  <si>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</si>
  <si>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</si>
  <si>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</si>
  <si>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</si>
  <si>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</si>
  <si>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</si>
  <si>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</si>
  <si>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</si>
  <si>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</si>
  <si>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</si>
  <si>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</si>
  <si>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</si>
  <si>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</si>
  <si>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</si>
  <si>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</si>
  <si>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</si>
  <si>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</si>
  <si>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</si>
  <si>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</si>
  <si>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</si>
  <si>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</si>
  <si>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</si>
  <si>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</si>
  <si>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</si>
  <si>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</si>
  <si>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</si>
  <si>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</si>
  <si>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</si>
  <si>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</si>
  <si>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</si>
  <si>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</si>
  <si>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</si>
  <si>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</si>
  <si>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</si>
  <si>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</si>
  <si>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</si>
  <si>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</si>
  <si>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</si>
  <si>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</si>
  <si>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</si>
  <si>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33810000</t>
  </si>
  <si>
    <t>34610000</t>
  </si>
  <si>
    <t>31710000</t>
  </si>
  <si>
    <t>30710000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</si>
  <si>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</si>
  <si>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</si>
  <si>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</si>
  <si>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</si>
  <si>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</si>
  <si>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</si>
  <si>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</si>
  <si>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</si>
  <si>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</si>
  <si>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</si>
  <si>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</si>
  <si>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</si>
  <si>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</si>
  <si>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</si>
  <si>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</si>
  <si>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</si>
  <si>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</si>
  <si>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</si>
  <si>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</si>
  <si>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</si>
  <si>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</si>
  <si>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</si>
  <si>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</si>
  <si>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</si>
  <si>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</si>
  <si>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</si>
  <si>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</si>
  <si>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</si>
  <si>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</si>
  <si>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</si>
  <si>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</si>
  <si>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</si>
  <si>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</si>
  <si>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</si>
  <si>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</si>
  <si>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</si>
  <si>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</si>
  <si>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</si>
  <si>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</si>
  <si>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</si>
  <si>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</si>
  <si>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</si>
  <si>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</si>
  <si>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</si>
  <si>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</si>
  <si>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</si>
  <si>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</si>
  <si>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</si>
  <si>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</si>
  <si>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</si>
  <si>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</si>
  <si>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</si>
  <si>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</si>
  <si>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</si>
  <si>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</si>
  <si>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</si>
  <si>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</si>
  <si>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</si>
  <si>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</si>
  <si>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</si>
  <si>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</si>
  <si>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</si>
  <si>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</si>
  <si>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</si>
  <si>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</si>
  <si>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</si>
  <si>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</si>
  <si>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</si>
  <si>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</si>
  <si>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</si>
  <si>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</si>
  <si>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</si>
  <si>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</si>
  <si>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</si>
  <si>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</si>
  <si>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</si>
  <si>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</si>
  <si>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</si>
  <si>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</si>
  <si>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</si>
  <si>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</si>
  <si>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</si>
  <si>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</si>
  <si>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</si>
  <si>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</si>
  <si>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</si>
  <si>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</si>
  <si>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</si>
  <si>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</si>
  <si>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</si>
  <si>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</si>
  <si>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</si>
  <si>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</si>
  <si>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</si>
  <si>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</si>
  <si>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</si>
  <si>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</si>
  <si>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</si>
  <si>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</si>
  <si>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</si>
  <si>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</si>
  <si>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</si>
  <si>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</si>
  <si>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</si>
  <si>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</si>
  <si>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</si>
  <si>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</si>
  <si>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</si>
  <si>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</si>
  <si>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</si>
  <si>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</si>
  <si>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</si>
  <si>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</si>
  <si>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</si>
  <si>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</si>
  <si>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</si>
  <si>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</si>
  <si>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</si>
  <si>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</si>
  <si>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</si>
  <si>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</si>
  <si>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</si>
  <si>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</si>
  <si>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</si>
  <si>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</si>
  <si>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</si>
  <si>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</si>
  <si>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</si>
  <si>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</si>
  <si>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</si>
  <si>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</si>
  <si>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</si>
  <si>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</si>
  <si>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</si>
  <si>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</si>
  <si>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</si>
  <si>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</si>
  <si>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</si>
  <si>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</si>
  <si>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</si>
  <si>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</si>
  <si>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</si>
  <si>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</si>
  <si>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</si>
  <si>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</si>
  <si>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</si>
  <si>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</si>
  <si>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</si>
  <si>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</si>
  <si>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</si>
  <si>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</si>
  <si>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</si>
  <si>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</si>
  <si>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</si>
  <si>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</si>
  <si>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</si>
  <si>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</si>
  <si>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</si>
  <si>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</si>
  <si>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</si>
  <si>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</si>
  <si>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</si>
  <si>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</si>
  <si>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</si>
  <si>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</si>
  <si>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</si>
  <si>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</si>
  <si>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</si>
  <si>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</si>
  <si>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</si>
  <si>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</si>
  <si>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</si>
  <si>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</si>
  <si>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</si>
  <si>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</si>
  <si>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</si>
  <si>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</si>
  <si>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</si>
  <si>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</si>
  <si>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</si>
  <si>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</si>
  <si>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</si>
  <si>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</si>
  <si>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</si>
  <si>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</si>
  <si>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</si>
  <si>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</si>
  <si>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</si>
  <si>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</si>
  <si>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</si>
  <si>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</si>
  <si>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</si>
  <si>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</si>
  <si>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</si>
  <si>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</si>
  <si>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</si>
  <si>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</si>
  <si>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</si>
  <si>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</si>
  <si>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</si>
  <si>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</si>
  <si>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</si>
  <si>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</si>
  <si>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</si>
  <si>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</si>
  <si>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</si>
  <si>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</si>
  <si>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</si>
  <si>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</si>
  <si>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</si>
  <si>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</si>
  <si>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</si>
  <si>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</si>
  <si>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</si>
  <si>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</si>
  <si>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</si>
  <si>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מגדל מקפת קרנות פנסיה וקופות גמל בע"מ</t>
  </si>
  <si>
    <t>אפיק מובטח תשואה</t>
  </si>
  <si>
    <t>capsule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</si>
  <si>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</si>
  <si>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</si>
  <si>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</si>
  <si>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</si>
  <si>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</si>
  <si>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</si>
  <si>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</si>
  <si>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</si>
  <si>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</si>
  <si>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נכס בגין התחייבות המדינה מקפת אישית</t>
  </si>
  <si>
    <t>נע"מ אלביט</t>
  </si>
  <si>
    <t>Fimi Israel Opportunity 6</t>
  </si>
  <si>
    <t>Fortissimo Partners VI</t>
  </si>
  <si>
    <t>Kedma Capital Partners IV LP</t>
  </si>
  <si>
    <t>Stage One IV Annex Fund L.P</t>
  </si>
  <si>
    <t>Stage One Venture Capital Fund IV L.P</t>
  </si>
  <si>
    <t>Ares Capital Europe IV</t>
  </si>
  <si>
    <t>Ares Capital Europe V</t>
  </si>
  <si>
    <t>Audax Direct Lending Solutions</t>
  </si>
  <si>
    <t>Audax Direct Lending Solutions Fund II B-1</t>
  </si>
  <si>
    <t>BCP V DEXKO CO-INVEST LP</t>
  </si>
  <si>
    <t>Bessemer Venture Partners XII Institutional L.P</t>
  </si>
  <si>
    <t>CDR XII</t>
  </si>
  <si>
    <t>CVC Capital Partners IX (A) L.P</t>
  </si>
  <si>
    <t>DIF VII CO-INVEST PROJECT 1 C.V</t>
  </si>
  <si>
    <t>Francisco Partners VII</t>
  </si>
  <si>
    <t>Greenfield Partners FloLIVE Co-Investment</t>
  </si>
  <si>
    <t>ICG Senior Debt Partners Fund 5-A (EUR) SCSp</t>
  </si>
  <si>
    <t>ICG Senior Debt Partners III</t>
  </si>
  <si>
    <t>ICG Senior Debt Partners IV</t>
  </si>
  <si>
    <t>ISRAEL SECONDARY FUND III L.P</t>
  </si>
  <si>
    <t>Kartesia Credit Opportunities VI SCS</t>
  </si>
  <si>
    <t>Kartesia Senior Opportunities II SCS SICAV-RAIF</t>
  </si>
  <si>
    <t>KASS Unlevered II S,a.r.l</t>
  </si>
  <si>
    <t>Klirmark Opportunity III</t>
  </si>
  <si>
    <t>LCN European Fund IV SLP</t>
  </si>
  <si>
    <t>MIE III Co-Investment Fund II S.L.P</t>
  </si>
  <si>
    <t>Oak Hill Advisors - OCREDIT</t>
  </si>
  <si>
    <t>Permira Credit Solutions III</t>
  </si>
  <si>
    <t>Permira Credit Solutions IV</t>
  </si>
  <si>
    <t>Qumra MS LP Minute Media</t>
  </si>
  <si>
    <t>QUMRA OPPORTUNITY FUND I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</si>
  <si>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</si>
  <si>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</si>
  <si>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</si>
  <si>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</si>
  <si>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</si>
  <si>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</si>
  <si>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</si>
  <si>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</si>
  <si>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</si>
  <si>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</si>
  <si>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</si>
  <si>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</si>
  <si>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</si>
  <si>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</si>
  <si>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</si>
  <si>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</si>
  <si>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</si>
  <si>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</si>
  <si>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</si>
  <si>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</si>
  <si>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</si>
  <si>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</si>
  <si>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</si>
  <si>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</si>
  <si>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</si>
  <si>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</si>
  <si>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</si>
  <si>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</si>
  <si>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</si>
  <si>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</si>
  <si>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</si>
  <si>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</si>
  <si>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</si>
  <si>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</si>
  <si>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</si>
  <si>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</si>
  <si>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</si>
  <si>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</si>
  <si>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</si>
  <si>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</si>
  <si>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</si>
  <si>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</si>
  <si>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</si>
  <si>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</si>
  <si>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</si>
  <si>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</si>
  <si>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</si>
  <si>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</si>
  <si>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</si>
  <si>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</si>
  <si>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</si>
  <si>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</si>
  <si>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</si>
  <si>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</si>
  <si>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181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</si>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</sst>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29" fillId="0" borderId="0" xfId="13" applyFont="1" applyFill="1"/>
    <xf numFmtId="10" fontId="29" fillId="0" borderId="0" xfId="14" applyNumberFormat="1" applyFont="1" applyFill="1"/>
    <xf numFmtId="43" fontId="30" fillId="0" borderId="0" xfId="13" applyFont="1" applyFill="1" applyAlignment="1">
      <alignment horizontal="right"/>
    </xf>
    <xf numFmtId="43" fontId="25" fillId="0" borderId="0" xfId="13" applyFont="1" applyFill="1" applyAlignment="1">
      <alignment horizontal="right"/>
    </xf>
    <xf numFmtId="43" fontId="26" fillId="0" borderId="0" xfId="13" applyFont="1" applyFill="1" applyAlignment="1">
      <alignment horizontal="right"/>
    </xf>
    <xf numFmtId="10" fontId="31" fillId="0" borderId="0" xfId="14" applyNumberFormat="1" applyFont="1" applyFill="1"/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10" fontId="30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2" fontId="29" fillId="0" borderId="0" xfId="0" applyNumberFormat="1" applyFont="1"/>
    <xf numFmtId="0" fontId="26" fillId="0" borderId="0" xfId="0" applyFont="1" applyAlignment="1">
      <alignment horizontal="right" indent="1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10" fontId="26" fillId="0" borderId="0" xfId="14" applyNumberFormat="1" applyFont="1" applyFill="1" applyAlignment="1">
      <alignment horizontal="right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49" fontId="30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3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0" fontId="6" fillId="0" borderId="0" xfId="0" applyFont="1" applyAlignment="1">
      <alignment horizontal="right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2" fillId="0" borderId="0" xfId="0" applyFont="1" applyAlignment="1">
      <alignment horizontal="right"/>
    </xf>
    <xf numFmtId="10" fontId="32" fillId="0" borderId="0" xfId="0" applyNumberFormat="1" applyFont="1" applyAlignment="1">
      <alignment horizontal="right"/>
    </xf>
    <xf numFmtId="43" fontId="26" fillId="0" borderId="0" xfId="15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2224EB95-DAD4-4BB4-81F0-1ADD093ACA37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>
      <selection activeCell="F11" sqref="F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46" t="s" vm="1">
        <v>223</v>
      </c>
    </row>
    <row r="2" spans="1:4">
      <c r="B2" s="46" t="s">
        <v>140</v>
      </c>
      <c r="C2" s="46" t="s">
        <v>2982</v>
      </c>
    </row>
    <row r="3" spans="1:4">
      <c r="B3" s="46" t="s">
        <v>142</v>
      </c>
      <c r="C3" s="46" t="s">
        <v>2983</v>
      </c>
    </row>
    <row r="4" spans="1:4">
      <c r="B4" s="46" t="s">
        <v>143</v>
      </c>
      <c r="C4" s="46" t="s">
        <v>2984</v>
      </c>
    </row>
    <row r="6" spans="1:4" ht="26.25" customHeight="1">
      <c r="B6" s="138" t="s">
        <v>154</v>
      </c>
      <c r="C6" s="139"/>
      <c r="D6" s="140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153</v>
      </c>
      <c r="C10" s="74">
        <f>C11+C12+C23+C33+C37</f>
        <v>2825223.6543117291</v>
      </c>
      <c r="D10" s="75">
        <f>C10/$C$42</f>
        <v>1</v>
      </c>
    </row>
    <row r="11" spans="1:4">
      <c r="A11" s="42" t="s">
        <v>121</v>
      </c>
      <c r="B11" s="27" t="s">
        <v>155</v>
      </c>
      <c r="C11" s="74" vm="2">
        <v>581996.68312441511</v>
      </c>
      <c r="D11" s="75">
        <f t="shared" ref="D11:D42" si="0">C11/$C$42</f>
        <v>0.20600021603110888</v>
      </c>
    </row>
    <row r="12" spans="1:4">
      <c r="B12" s="27" t="s">
        <v>156</v>
      </c>
      <c r="C12" s="74">
        <f>SUM(C13:C22)</f>
        <v>1894232.7932032985</v>
      </c>
      <c r="D12" s="75">
        <f t="shared" si="0"/>
        <v>0.67047180151999852</v>
      </c>
    </row>
    <row r="13" spans="1:4">
      <c r="A13" s="44" t="s">
        <v>121</v>
      </c>
      <c r="B13" s="28" t="s">
        <v>67</v>
      </c>
      <c r="C13" s="74" vm="3">
        <v>115724.46558168301</v>
      </c>
      <c r="D13" s="75">
        <f t="shared" si="0"/>
        <v>4.0961169713084319E-2</v>
      </c>
    </row>
    <row r="14" spans="1:4">
      <c r="A14" s="44" t="s">
        <v>121</v>
      </c>
      <c r="B14" s="28" t="s">
        <v>68</v>
      </c>
      <c r="C14" s="74" t="s" vm="4">
        <v>2737</v>
      </c>
      <c r="D14" s="75"/>
    </row>
    <row r="15" spans="1:4">
      <c r="A15" s="44" t="s">
        <v>121</v>
      </c>
      <c r="B15" s="28" t="s">
        <v>69</v>
      </c>
      <c r="C15" s="74">
        <f>'אג"ח קונצרני'!R11</f>
        <v>393094.80883598299</v>
      </c>
      <c r="D15" s="75">
        <f t="shared" si="0"/>
        <v>0.13913758942095059</v>
      </c>
    </row>
    <row r="16" spans="1:4">
      <c r="A16" s="44" t="s">
        <v>121</v>
      </c>
      <c r="B16" s="28" t="s">
        <v>70</v>
      </c>
      <c r="C16" s="74">
        <f>מניות!L11</f>
        <v>808905.08566639095</v>
      </c>
      <c r="D16" s="75">
        <f t="shared" si="0"/>
        <v>0.28631541592534682</v>
      </c>
    </row>
    <row r="17" spans="1:4">
      <c r="A17" s="44" t="s">
        <v>121</v>
      </c>
      <c r="B17" s="28" t="s">
        <v>215</v>
      </c>
      <c r="C17" s="74" vm="5">
        <v>533306.52468181599</v>
      </c>
      <c r="D17" s="75">
        <f t="shared" si="0"/>
        <v>0.18876612613231791</v>
      </c>
    </row>
    <row r="18" spans="1:4">
      <c r="A18" s="44" t="s">
        <v>121</v>
      </c>
      <c r="B18" s="28" t="s">
        <v>71</v>
      </c>
      <c r="C18" s="74" vm="6">
        <v>58292.570200037007</v>
      </c>
      <c r="D18" s="75">
        <f t="shared" si="0"/>
        <v>2.0632904623700678E-2</v>
      </c>
    </row>
    <row r="19" spans="1:4">
      <c r="A19" s="44" t="s">
        <v>121</v>
      </c>
      <c r="B19" s="28" t="s">
        <v>72</v>
      </c>
      <c r="C19" s="74" vm="7">
        <v>40.968632880000015</v>
      </c>
      <c r="D19" s="75">
        <f t="shared" si="0"/>
        <v>1.4501022889807514E-5</v>
      </c>
    </row>
    <row r="20" spans="1:4">
      <c r="A20" s="44" t="s">
        <v>121</v>
      </c>
      <c r="B20" s="28" t="s">
        <v>73</v>
      </c>
      <c r="C20" s="74" vm="8">
        <v>2808.3101116410003</v>
      </c>
      <c r="D20" s="75">
        <f t="shared" si="0"/>
        <v>9.9401337920807919E-4</v>
      </c>
    </row>
    <row r="21" spans="1:4">
      <c r="A21" s="44" t="s">
        <v>121</v>
      </c>
      <c r="B21" s="28" t="s">
        <v>74</v>
      </c>
      <c r="C21" s="74" vm="9">
        <v>-17939.940507132003</v>
      </c>
      <c r="D21" s="75">
        <f t="shared" si="0"/>
        <v>-6.3499186974995325E-3</v>
      </c>
    </row>
    <row r="22" spans="1:4">
      <c r="A22" s="44" t="s">
        <v>121</v>
      </c>
      <c r="B22" s="28" t="s">
        <v>75</v>
      </c>
      <c r="C22" s="74" t="s" vm="10">
        <v>2737</v>
      </c>
      <c r="D22" s="75"/>
    </row>
    <row r="23" spans="1:4">
      <c r="B23" s="27" t="s">
        <v>157</v>
      </c>
      <c r="C23" s="74">
        <f>SUM(C24:C32)</f>
        <v>73749.59662592801</v>
      </c>
      <c r="D23" s="75">
        <f t="shared" si="0"/>
        <v>2.6103985259140351E-2</v>
      </c>
    </row>
    <row r="24" spans="1:4">
      <c r="A24" s="44" t="s">
        <v>121</v>
      </c>
      <c r="B24" s="28" t="s">
        <v>76</v>
      </c>
      <c r="C24" s="74">
        <f>'לא סחיר- תעודות התחייבות ממשלתי'!M11</f>
        <v>29888.178</v>
      </c>
      <c r="D24" s="75">
        <f t="shared" si="0"/>
        <v>1.0579048477944749E-2</v>
      </c>
    </row>
    <row r="25" spans="1:4">
      <c r="A25" s="44" t="s">
        <v>121</v>
      </c>
      <c r="B25" s="28" t="s">
        <v>77</v>
      </c>
      <c r="C25" s="74" vm="11">
        <v>3744.0386681240007</v>
      </c>
      <c r="D25" s="75">
        <f t="shared" si="0"/>
        <v>1.3252185052358659E-3</v>
      </c>
    </row>
    <row r="26" spans="1:4">
      <c r="A26" s="44" t="s">
        <v>121</v>
      </c>
      <c r="B26" s="28" t="s">
        <v>69</v>
      </c>
      <c r="C26" s="74" vm="12">
        <v>29641.567173716005</v>
      </c>
      <c r="D26" s="75">
        <f t="shared" si="0"/>
        <v>1.0491759520871341E-2</v>
      </c>
    </row>
    <row r="27" spans="1:4">
      <c r="A27" s="44" t="s">
        <v>121</v>
      </c>
      <c r="B27" s="28" t="s">
        <v>78</v>
      </c>
      <c r="C27" s="74" vm="13">
        <v>913.94535214600012</v>
      </c>
      <c r="D27" s="75">
        <f t="shared" si="0"/>
        <v>3.2349486765452279E-4</v>
      </c>
    </row>
    <row r="28" spans="1:4">
      <c r="A28" s="44" t="s">
        <v>121</v>
      </c>
      <c r="B28" s="28" t="s">
        <v>79</v>
      </c>
      <c r="C28" s="74">
        <f>'לא סחיר - קרנות השקעה'!H11</f>
        <v>21446.111304372007</v>
      </c>
      <c r="D28" s="75">
        <f t="shared" si="0"/>
        <v>7.5909428521320488E-3</v>
      </c>
    </row>
    <row r="29" spans="1:4">
      <c r="A29" s="44" t="s">
        <v>121</v>
      </c>
      <c r="B29" s="28" t="s">
        <v>80</v>
      </c>
      <c r="C29" s="74" vm="14">
        <v>0.10584199100000002</v>
      </c>
      <c r="D29" s="75">
        <f t="shared" si="0"/>
        <v>3.7463225553300442E-8</v>
      </c>
    </row>
    <row r="30" spans="1:4">
      <c r="A30" s="44" t="s">
        <v>121</v>
      </c>
      <c r="B30" s="28" t="s">
        <v>180</v>
      </c>
      <c r="C30" s="74" vm="15">
        <v>206.95331729400007</v>
      </c>
      <c r="D30" s="75">
        <f t="shared" si="0"/>
        <v>7.3252012094036245E-5</v>
      </c>
    </row>
    <row r="31" spans="1:4">
      <c r="A31" s="44" t="s">
        <v>121</v>
      </c>
      <c r="B31" s="28" t="s">
        <v>101</v>
      </c>
      <c r="C31" s="74" vm="16">
        <v>-12091.303031714993</v>
      </c>
      <c r="D31" s="75">
        <f t="shared" si="0"/>
        <v>-4.2797684400177633E-3</v>
      </c>
    </row>
    <row r="32" spans="1:4">
      <c r="A32" s="44" t="s">
        <v>121</v>
      </c>
      <c r="B32" s="28" t="s">
        <v>81</v>
      </c>
      <c r="C32" s="74" t="s" vm="17">
        <v>2737</v>
      </c>
      <c r="D32" s="75"/>
    </row>
    <row r="33" spans="1:4">
      <c r="A33" s="44" t="s">
        <v>121</v>
      </c>
      <c r="B33" s="27" t="s">
        <v>158</v>
      </c>
      <c r="C33" s="74" vm="18">
        <v>275542.58050500101</v>
      </c>
      <c r="D33" s="75">
        <f t="shared" si="0"/>
        <v>9.7529475262774445E-2</v>
      </c>
    </row>
    <row r="34" spans="1:4">
      <c r="A34" s="44" t="s">
        <v>121</v>
      </c>
      <c r="B34" s="27" t="s">
        <v>159</v>
      </c>
      <c r="C34" s="74" t="s" vm="19">
        <v>2737</v>
      </c>
      <c r="D34" s="75"/>
    </row>
    <row r="35" spans="1:4">
      <c r="A35" s="44" t="s">
        <v>121</v>
      </c>
      <c r="B35" s="27" t="s">
        <v>160</v>
      </c>
      <c r="C35" s="74" t="s" vm="20">
        <v>2737</v>
      </c>
      <c r="D35" s="75"/>
    </row>
    <row r="36" spans="1:4">
      <c r="A36" s="44" t="s">
        <v>121</v>
      </c>
      <c r="B36" s="45" t="s">
        <v>161</v>
      </c>
      <c r="C36" s="74" t="s" vm="21">
        <v>2737</v>
      </c>
      <c r="D36" s="75"/>
    </row>
    <row r="37" spans="1:4">
      <c r="A37" s="44" t="s">
        <v>121</v>
      </c>
      <c r="B37" s="27" t="s">
        <v>162</v>
      </c>
      <c r="C37" s="74">
        <f>'השקעות אחרות '!I10</f>
        <v>-297.99914691300006</v>
      </c>
      <c r="D37" s="75">
        <f t="shared" si="0"/>
        <v>-1.0547807302200913E-4</v>
      </c>
    </row>
    <row r="38" spans="1:4">
      <c r="A38" s="44"/>
      <c r="B38" s="55" t="s">
        <v>164</v>
      </c>
      <c r="C38" s="74">
        <v>0</v>
      </c>
      <c r="D38" s="75">
        <f t="shared" si="0"/>
        <v>0</v>
      </c>
    </row>
    <row r="39" spans="1:4">
      <c r="A39" s="44" t="s">
        <v>121</v>
      </c>
      <c r="B39" s="56" t="s">
        <v>165</v>
      </c>
      <c r="C39" s="74" t="s" vm="22">
        <v>2737</v>
      </c>
      <c r="D39" s="75"/>
    </row>
    <row r="40" spans="1:4">
      <c r="A40" s="44" t="s">
        <v>121</v>
      </c>
      <c r="B40" s="56" t="s">
        <v>200</v>
      </c>
      <c r="C40" s="74" t="s" vm="23">
        <v>2737</v>
      </c>
      <c r="D40" s="75"/>
    </row>
    <row r="41" spans="1:4">
      <c r="A41" s="44" t="s">
        <v>121</v>
      </c>
      <c r="B41" s="56" t="s">
        <v>166</v>
      </c>
      <c r="C41" s="74" t="s" vm="24">
        <v>2737</v>
      </c>
      <c r="D41" s="75"/>
    </row>
    <row r="42" spans="1:4">
      <c r="B42" s="56" t="s">
        <v>82</v>
      </c>
      <c r="C42" s="74">
        <f>C10</f>
        <v>2825223.6543117291</v>
      </c>
      <c r="D42" s="75">
        <f t="shared" si="0"/>
        <v>1</v>
      </c>
    </row>
    <row r="43" spans="1:4">
      <c r="A43" s="44" t="s">
        <v>121</v>
      </c>
      <c r="B43" s="56" t="s">
        <v>163</v>
      </c>
      <c r="C43" s="74">
        <f>'יתרת התחייבות להשקעה'!C10</f>
        <v>106553.11003666444</v>
      </c>
      <c r="D43" s="75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76" t="s">
        <v>131</v>
      </c>
      <c r="D47" s="77" vm="25">
        <v>2.4773999999999998</v>
      </c>
    </row>
    <row r="48" spans="1:4">
      <c r="C48" s="76" t="s">
        <v>138</v>
      </c>
      <c r="D48" s="77">
        <v>0.76144962166467534</v>
      </c>
    </row>
    <row r="49" spans="2:4">
      <c r="C49" s="76" t="s">
        <v>135</v>
      </c>
      <c r="D49" s="77" vm="26">
        <v>2.8424999999999998</v>
      </c>
    </row>
    <row r="50" spans="2:4">
      <c r="B50" s="11"/>
      <c r="C50" s="76" t="s">
        <v>1695</v>
      </c>
      <c r="D50" s="77" vm="27">
        <v>4.2</v>
      </c>
    </row>
    <row r="51" spans="2:4">
      <c r="C51" s="76" t="s">
        <v>129</v>
      </c>
      <c r="D51" s="77" vm="28">
        <v>4.0530999999999997</v>
      </c>
    </row>
    <row r="52" spans="2:4">
      <c r="C52" s="76" t="s">
        <v>130</v>
      </c>
      <c r="D52" s="77" vm="29">
        <v>4.6779000000000002</v>
      </c>
    </row>
    <row r="53" spans="2:4">
      <c r="C53" s="76" t="s">
        <v>132</v>
      </c>
      <c r="D53" s="77">
        <v>0.48832814016447873</v>
      </c>
    </row>
    <row r="54" spans="2:4">
      <c r="C54" s="76" t="s">
        <v>136</v>
      </c>
      <c r="D54" s="77">
        <v>2.5659999999999999E-2</v>
      </c>
    </row>
    <row r="55" spans="2:4">
      <c r="C55" s="76" t="s">
        <v>137</v>
      </c>
      <c r="D55" s="77">
        <v>0.21951275516061627</v>
      </c>
    </row>
    <row r="56" spans="2:4">
      <c r="C56" s="76" t="s">
        <v>134</v>
      </c>
      <c r="D56" s="77" vm="30">
        <v>0.54359999999999997</v>
      </c>
    </row>
    <row r="57" spans="2:4">
      <c r="C57" s="76" t="s">
        <v>2738</v>
      </c>
      <c r="D57" s="77">
        <v>2.2928704</v>
      </c>
    </row>
    <row r="58" spans="2:4">
      <c r="C58" s="76" t="s">
        <v>133</v>
      </c>
      <c r="D58" s="77" vm="31">
        <v>0.35270000000000001</v>
      </c>
    </row>
    <row r="59" spans="2:4">
      <c r="C59" s="76" t="s">
        <v>127</v>
      </c>
      <c r="D59" s="77" vm="32">
        <v>3.8239999999999998</v>
      </c>
    </row>
    <row r="60" spans="2:4">
      <c r="C60" s="76" t="s">
        <v>139</v>
      </c>
      <c r="D60" s="77" vm="33">
        <v>0.2031</v>
      </c>
    </row>
    <row r="61" spans="2:4">
      <c r="C61" s="76" t="s">
        <v>2739</v>
      </c>
      <c r="D61" s="77" vm="34">
        <v>0.36</v>
      </c>
    </row>
    <row r="62" spans="2:4">
      <c r="C62" s="76" t="s">
        <v>2740</v>
      </c>
      <c r="D62" s="77">
        <v>3.9578505476717096E-2</v>
      </c>
    </row>
    <row r="63" spans="2:4">
      <c r="C63" s="76" t="s">
        <v>2741</v>
      </c>
      <c r="D63" s="77">
        <v>0.52397917237599345</v>
      </c>
    </row>
    <row r="64" spans="2:4">
      <c r="C64" s="76" t="s">
        <v>128</v>
      </c>
      <c r="D64" s="7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141</v>
      </c>
      <c r="C1" s="46" t="s" vm="1">
        <v>223</v>
      </c>
    </row>
    <row r="2" spans="2:13">
      <c r="B2" s="46" t="s">
        <v>140</v>
      </c>
      <c r="C2" s="46" t="s">
        <v>2982</v>
      </c>
    </row>
    <row r="3" spans="2:13">
      <c r="B3" s="46" t="s">
        <v>142</v>
      </c>
      <c r="C3" s="46" t="s">
        <v>2983</v>
      </c>
    </row>
    <row r="4" spans="2:13">
      <c r="B4" s="46" t="s">
        <v>143</v>
      </c>
      <c r="C4" s="46" t="s">
        <v>2984</v>
      </c>
    </row>
    <row r="6" spans="2:13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3" ht="26.25" customHeight="1">
      <c r="B7" s="141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3"/>
    </row>
    <row r="8" spans="2:13" s="3" customFormat="1" ht="78.75">
      <c r="B8" s="21" t="s">
        <v>111</v>
      </c>
      <c r="C8" s="29" t="s">
        <v>43</v>
      </c>
      <c r="D8" s="29" t="s">
        <v>114</v>
      </c>
      <c r="E8" s="29" t="s">
        <v>64</v>
      </c>
      <c r="F8" s="29" t="s">
        <v>98</v>
      </c>
      <c r="G8" s="29" t="s">
        <v>199</v>
      </c>
      <c r="H8" s="29" t="s">
        <v>198</v>
      </c>
      <c r="I8" s="29" t="s">
        <v>60</v>
      </c>
      <c r="J8" s="29" t="s">
        <v>57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4" t="s">
        <v>49</v>
      </c>
      <c r="C11" s="84"/>
      <c r="D11" s="85"/>
      <c r="E11" s="85"/>
      <c r="F11" s="85"/>
      <c r="G11" s="87"/>
      <c r="H11" s="102"/>
      <c r="I11" s="87">
        <v>2808.3101116410003</v>
      </c>
      <c r="J11" s="88"/>
      <c r="K11" s="88">
        <f>IFERROR(I11/$I$11,0)</f>
        <v>1</v>
      </c>
      <c r="L11" s="88">
        <f>I11/'סכום נכסי הקרן'!$C$42</f>
        <v>9.9401337920807919E-4</v>
      </c>
    </row>
    <row r="12" spans="2:13">
      <c r="B12" s="112" t="s">
        <v>193</v>
      </c>
      <c r="C12" s="67"/>
      <c r="D12" s="91"/>
      <c r="E12" s="91"/>
      <c r="F12" s="91"/>
      <c r="G12" s="93"/>
      <c r="H12" s="104"/>
      <c r="I12" s="93">
        <v>1856.3936553230001</v>
      </c>
      <c r="J12" s="94"/>
      <c r="K12" s="94">
        <f t="shared" ref="K12:K23" si="0">IFERROR(I12/$I$11,0)</f>
        <v>0.66103584772489388</v>
      </c>
      <c r="L12" s="94">
        <f>I12/'סכום נכסי הקרן'!$C$42</f>
        <v>6.5707847677469911E-4</v>
      </c>
    </row>
    <row r="13" spans="2:13">
      <c r="B13" s="89" t="s">
        <v>186</v>
      </c>
      <c r="C13" s="84"/>
      <c r="D13" s="85"/>
      <c r="E13" s="85"/>
      <c r="F13" s="85"/>
      <c r="G13" s="87"/>
      <c r="H13" s="102"/>
      <c r="I13" s="87">
        <v>1856.3936553230001</v>
      </c>
      <c r="J13" s="88"/>
      <c r="K13" s="88">
        <f t="shared" si="0"/>
        <v>0.66103584772489388</v>
      </c>
      <c r="L13" s="88">
        <f>I13/'סכום נכסי הקרן'!$C$42</f>
        <v>6.5707847677469911E-4</v>
      </c>
    </row>
    <row r="14" spans="2:13">
      <c r="B14" s="90" t="s">
        <v>1902</v>
      </c>
      <c r="C14" s="67" t="s">
        <v>1903</v>
      </c>
      <c r="D14" s="91" t="s">
        <v>115</v>
      </c>
      <c r="E14" s="91" t="s">
        <v>643</v>
      </c>
      <c r="F14" s="91" t="s">
        <v>128</v>
      </c>
      <c r="G14" s="93">
        <v>40.699246000000009</v>
      </c>
      <c r="H14" s="104">
        <v>3763400</v>
      </c>
      <c r="I14" s="93">
        <v>1531.6754230230001</v>
      </c>
      <c r="J14" s="94"/>
      <c r="K14" s="94">
        <f t="shared" si="0"/>
        <v>0.54540822136198663</v>
      </c>
      <c r="L14" s="94">
        <f>I14/'סכום נכסי הקרן'!$C$42</f>
        <v>5.4214306916389643E-4</v>
      </c>
    </row>
    <row r="15" spans="2:13">
      <c r="B15" s="90" t="s">
        <v>1904</v>
      </c>
      <c r="C15" s="67" t="s">
        <v>1905</v>
      </c>
      <c r="D15" s="91" t="s">
        <v>115</v>
      </c>
      <c r="E15" s="91" t="s">
        <v>643</v>
      </c>
      <c r="F15" s="91" t="s">
        <v>128</v>
      </c>
      <c r="G15" s="93">
        <v>-40.699246000000009</v>
      </c>
      <c r="H15" s="104">
        <v>305600</v>
      </c>
      <c r="I15" s="93">
        <v>-124.37689570000001</v>
      </c>
      <c r="J15" s="94"/>
      <c r="K15" s="94">
        <f t="shared" si="0"/>
        <v>-4.4288875072746842E-2</v>
      </c>
      <c r="L15" s="94">
        <f>I15/'סכום נכסי הקרן'!$C$42</f>
        <v>-4.4023734372385556E-5</v>
      </c>
    </row>
    <row r="16" spans="2:13">
      <c r="B16" s="90" t="s">
        <v>1906</v>
      </c>
      <c r="C16" s="67" t="s">
        <v>1907</v>
      </c>
      <c r="D16" s="91" t="s">
        <v>115</v>
      </c>
      <c r="E16" s="91" t="s">
        <v>643</v>
      </c>
      <c r="F16" s="91" t="s">
        <v>128</v>
      </c>
      <c r="G16" s="93">
        <v>374.24594000000002</v>
      </c>
      <c r="H16" s="104">
        <v>120100</v>
      </c>
      <c r="I16" s="93">
        <v>449.46937394000008</v>
      </c>
      <c r="J16" s="94"/>
      <c r="K16" s="94">
        <f t="shared" si="0"/>
        <v>0.16004976518685052</v>
      </c>
      <c r="L16" s="94">
        <f>I16/'סכום נכסי הקרן'!$C$42</f>
        <v>1.5909160793484091E-4</v>
      </c>
    </row>
    <row r="17" spans="2:12">
      <c r="B17" s="90" t="s">
        <v>1908</v>
      </c>
      <c r="C17" s="67" t="s">
        <v>1909</v>
      </c>
      <c r="D17" s="91" t="s">
        <v>115</v>
      </c>
      <c r="E17" s="91" t="s">
        <v>643</v>
      </c>
      <c r="F17" s="91" t="s">
        <v>128</v>
      </c>
      <c r="G17" s="93">
        <v>-374.24594000000002</v>
      </c>
      <c r="H17" s="104">
        <v>100</v>
      </c>
      <c r="I17" s="93">
        <v>-0.37424594</v>
      </c>
      <c r="J17" s="94"/>
      <c r="K17" s="94">
        <f t="shared" si="0"/>
        <v>-1.3326375119637843E-4</v>
      </c>
      <c r="L17" s="94">
        <f>I17/'סכום נכסי הקרן'!$C$42</f>
        <v>-1.3246595165265683E-7</v>
      </c>
    </row>
    <row r="18" spans="2:12">
      <c r="B18" s="95"/>
      <c r="C18" s="67"/>
      <c r="D18" s="67"/>
      <c r="E18" s="67"/>
      <c r="F18" s="67"/>
      <c r="G18" s="93"/>
      <c r="H18" s="104"/>
      <c r="I18" s="67"/>
      <c r="J18" s="67"/>
      <c r="K18" s="94"/>
      <c r="L18" s="67"/>
    </row>
    <row r="19" spans="2:12">
      <c r="B19" s="112" t="s">
        <v>192</v>
      </c>
      <c r="C19" s="67"/>
      <c r="D19" s="91"/>
      <c r="E19" s="91"/>
      <c r="F19" s="91"/>
      <c r="G19" s="93"/>
      <c r="H19" s="104"/>
      <c r="I19" s="93">
        <v>951.91645631799997</v>
      </c>
      <c r="J19" s="94"/>
      <c r="K19" s="94">
        <f t="shared" si="0"/>
        <v>0.33896415227510601</v>
      </c>
      <c r="L19" s="94">
        <f>I19/'סכום נכסי הקרן'!$C$42</f>
        <v>3.3693490243338008E-4</v>
      </c>
    </row>
    <row r="20" spans="2:12">
      <c r="B20" s="89" t="s">
        <v>186</v>
      </c>
      <c r="C20" s="84"/>
      <c r="D20" s="85"/>
      <c r="E20" s="85"/>
      <c r="F20" s="85"/>
      <c r="G20" s="87"/>
      <c r="H20" s="102"/>
      <c r="I20" s="87">
        <v>951.91645631799997</v>
      </c>
      <c r="J20" s="88"/>
      <c r="K20" s="88">
        <f t="shared" si="0"/>
        <v>0.33896415227510601</v>
      </c>
      <c r="L20" s="88">
        <f>I20/'סכום נכסי הקרן'!$C$42</f>
        <v>3.3693490243338008E-4</v>
      </c>
    </row>
    <row r="21" spans="2:12">
      <c r="B21" s="90" t="s">
        <v>1910</v>
      </c>
      <c r="C21" s="67" t="s">
        <v>1910</v>
      </c>
      <c r="D21" s="91" t="s">
        <v>26</v>
      </c>
      <c r="E21" s="91" t="s">
        <v>643</v>
      </c>
      <c r="F21" s="91" t="s">
        <v>127</v>
      </c>
      <c r="G21" s="93">
        <v>463.54669200000006</v>
      </c>
      <c r="H21" s="104">
        <v>18</v>
      </c>
      <c r="I21" s="93">
        <v>31.906845904000004</v>
      </c>
      <c r="J21" s="94"/>
      <c r="K21" s="94">
        <f t="shared" si="0"/>
        <v>1.1361582102966415E-2</v>
      </c>
      <c r="L21" s="94">
        <f>I21/'סכום נכסי הקרן'!$C$42</f>
        <v>1.1293564619319682E-5</v>
      </c>
    </row>
    <row r="22" spans="2:12">
      <c r="B22" s="90" t="s">
        <v>1911</v>
      </c>
      <c r="C22" s="67" t="s">
        <v>1911</v>
      </c>
      <c r="D22" s="91" t="s">
        <v>26</v>
      </c>
      <c r="E22" s="91" t="s">
        <v>643</v>
      </c>
      <c r="F22" s="91" t="s">
        <v>127</v>
      </c>
      <c r="G22" s="93">
        <v>-21.975547000000002</v>
      </c>
      <c r="H22" s="104">
        <v>4682</v>
      </c>
      <c r="I22" s="93">
        <v>-393.4494881220001</v>
      </c>
      <c r="J22" s="94"/>
      <c r="K22" s="94">
        <f t="shared" si="0"/>
        <v>-0.14010186641819727</v>
      </c>
      <c r="L22" s="94">
        <f>I22/'סכום נכסי הקרן'!$C$42</f>
        <v>-1.3926312967171121E-4</v>
      </c>
    </row>
    <row r="23" spans="2:12">
      <c r="B23" s="90" t="s">
        <v>1912</v>
      </c>
      <c r="C23" s="67" t="s">
        <v>1912</v>
      </c>
      <c r="D23" s="91" t="s">
        <v>26</v>
      </c>
      <c r="E23" s="91" t="s">
        <v>643</v>
      </c>
      <c r="F23" s="91" t="s">
        <v>127</v>
      </c>
      <c r="G23" s="93">
        <v>21.975547000000002</v>
      </c>
      <c r="H23" s="104">
        <v>15630</v>
      </c>
      <c r="I23" s="93">
        <v>1313.4590985360001</v>
      </c>
      <c r="J23" s="94"/>
      <c r="K23" s="94">
        <f t="shared" si="0"/>
        <v>0.46770443659033689</v>
      </c>
      <c r="L23" s="94">
        <f>I23/'סכום נכסי הקרן'!$C$42</f>
        <v>4.6490446748577159E-4</v>
      </c>
    </row>
    <row r="24" spans="2:12">
      <c r="B24" s="95"/>
      <c r="C24" s="67"/>
      <c r="D24" s="67"/>
      <c r="E24" s="67"/>
      <c r="F24" s="67"/>
      <c r="G24" s="93"/>
      <c r="H24" s="104"/>
      <c r="I24" s="67"/>
      <c r="J24" s="67"/>
      <c r="K24" s="94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15" t="s">
        <v>214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115" t="s">
        <v>107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115" t="s">
        <v>197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115" t="s">
        <v>205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12.710937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10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141</v>
      </c>
      <c r="C1" s="46" t="s" vm="1">
        <v>223</v>
      </c>
    </row>
    <row r="2" spans="1:11">
      <c r="B2" s="46" t="s">
        <v>140</v>
      </c>
      <c r="C2" s="46" t="s">
        <v>2982</v>
      </c>
    </row>
    <row r="3" spans="1:11">
      <c r="B3" s="46" t="s">
        <v>142</v>
      </c>
      <c r="C3" s="46" t="s">
        <v>2983</v>
      </c>
    </row>
    <row r="4" spans="1:11">
      <c r="B4" s="46" t="s">
        <v>143</v>
      </c>
      <c r="C4" s="46" t="s">
        <v>2984</v>
      </c>
    </row>
    <row r="6" spans="1:11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26.25" customHeight="1">
      <c r="B7" s="141" t="s">
        <v>91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s="3" customFormat="1" ht="78.75">
      <c r="A8" s="2"/>
      <c r="B8" s="21" t="s">
        <v>111</v>
      </c>
      <c r="C8" s="29" t="s">
        <v>43</v>
      </c>
      <c r="D8" s="29" t="s">
        <v>114</v>
      </c>
      <c r="E8" s="29" t="s">
        <v>64</v>
      </c>
      <c r="F8" s="29" t="s">
        <v>98</v>
      </c>
      <c r="G8" s="29" t="s">
        <v>199</v>
      </c>
      <c r="H8" s="29" t="s">
        <v>198</v>
      </c>
      <c r="I8" s="29" t="s">
        <v>60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48</v>
      </c>
      <c r="C11" s="67"/>
      <c r="D11" s="91"/>
      <c r="E11" s="91"/>
      <c r="F11" s="91"/>
      <c r="G11" s="93"/>
      <c r="H11" s="104"/>
      <c r="I11" s="93">
        <v>-17939.940507132003</v>
      </c>
      <c r="J11" s="94">
        <f>IFERROR(I11/$I$11,0)</f>
        <v>1</v>
      </c>
      <c r="K11" s="94">
        <f>I11/'סכום נכסי הקרן'!$C$42</f>
        <v>-6.3499186974995325E-3</v>
      </c>
    </row>
    <row r="12" spans="1:11">
      <c r="B12" s="112" t="s">
        <v>194</v>
      </c>
      <c r="C12" s="67"/>
      <c r="D12" s="91"/>
      <c r="E12" s="91"/>
      <c r="F12" s="91"/>
      <c r="G12" s="93"/>
      <c r="H12" s="104"/>
      <c r="I12" s="93">
        <v>-17939.940507132003</v>
      </c>
      <c r="J12" s="94">
        <f t="shared" ref="J12:J17" si="0">IFERROR(I12/$I$11,0)</f>
        <v>1</v>
      </c>
      <c r="K12" s="94">
        <f>I12/'סכום נכסי הקרן'!$C$42</f>
        <v>-6.3499186974995325E-3</v>
      </c>
    </row>
    <row r="13" spans="1:11">
      <c r="B13" s="95" t="s">
        <v>1913</v>
      </c>
      <c r="C13" s="67" t="s">
        <v>1914</v>
      </c>
      <c r="D13" s="91" t="s">
        <v>26</v>
      </c>
      <c r="E13" s="91" t="s">
        <v>643</v>
      </c>
      <c r="F13" s="91" t="s">
        <v>127</v>
      </c>
      <c r="G13" s="93">
        <v>93.790947000000017</v>
      </c>
      <c r="H13" s="104">
        <v>95550.01</v>
      </c>
      <c r="I13" s="93">
        <v>-595.93569402000014</v>
      </c>
      <c r="J13" s="94">
        <f t="shared" si="0"/>
        <v>3.3218376269591676E-2</v>
      </c>
      <c r="K13" s="94">
        <f>I13/'סכום נכסי הקרן'!$C$42</f>
        <v>-2.1093398857485493E-4</v>
      </c>
    </row>
    <row r="14" spans="1:11">
      <c r="B14" s="95" t="s">
        <v>1915</v>
      </c>
      <c r="C14" s="67" t="s">
        <v>1916</v>
      </c>
      <c r="D14" s="91" t="s">
        <v>26</v>
      </c>
      <c r="E14" s="91" t="s">
        <v>643</v>
      </c>
      <c r="F14" s="91" t="s">
        <v>127</v>
      </c>
      <c r="G14" s="93">
        <v>22.421925000000005</v>
      </c>
      <c r="H14" s="104">
        <v>1486650</v>
      </c>
      <c r="I14" s="93">
        <v>-1082.4987014960002</v>
      </c>
      <c r="J14" s="94">
        <f t="shared" si="0"/>
        <v>6.0340150016977706E-2</v>
      </c>
      <c r="K14" s="94">
        <f>I14/'סכום נכסי הקרן'!$C$42</f>
        <v>-3.8315504680273344E-4</v>
      </c>
    </row>
    <row r="15" spans="1:11">
      <c r="B15" s="95" t="s">
        <v>1917</v>
      </c>
      <c r="C15" s="67" t="s">
        <v>1918</v>
      </c>
      <c r="D15" s="91" t="s">
        <v>26</v>
      </c>
      <c r="E15" s="91" t="s">
        <v>643</v>
      </c>
      <c r="F15" s="91" t="s">
        <v>127</v>
      </c>
      <c r="G15" s="93">
        <v>435.3218490000001</v>
      </c>
      <c r="H15" s="104">
        <v>432550</v>
      </c>
      <c r="I15" s="93">
        <v>-14865.746619588002</v>
      </c>
      <c r="J15" s="94">
        <f t="shared" si="0"/>
        <v>0.82863968326305992</v>
      </c>
      <c r="K15" s="94">
        <f>I15/'סכום נכסי הקרן'!$C$42</f>
        <v>-5.2617946182421946E-3</v>
      </c>
    </row>
    <row r="16" spans="1:11">
      <c r="B16" s="95" t="s">
        <v>1919</v>
      </c>
      <c r="C16" s="67" t="s">
        <v>1920</v>
      </c>
      <c r="D16" s="91" t="s">
        <v>26</v>
      </c>
      <c r="E16" s="91" t="s">
        <v>643</v>
      </c>
      <c r="F16" s="91" t="s">
        <v>136</v>
      </c>
      <c r="G16" s="93">
        <v>16.790691000000002</v>
      </c>
      <c r="H16" s="104">
        <v>232350</v>
      </c>
      <c r="I16" s="93">
        <v>-106.98098699900001</v>
      </c>
      <c r="J16" s="94">
        <f t="shared" si="0"/>
        <v>5.9632854945349369E-3</v>
      </c>
      <c r="K16" s="94">
        <f>I16/'סכום נכסי הקרן'!$C$42</f>
        <v>-3.7866378060275136E-5</v>
      </c>
    </row>
    <row r="17" spans="2:11">
      <c r="B17" s="95" t="s">
        <v>1921</v>
      </c>
      <c r="C17" s="67" t="s">
        <v>1922</v>
      </c>
      <c r="D17" s="91" t="s">
        <v>26</v>
      </c>
      <c r="E17" s="91" t="s">
        <v>643</v>
      </c>
      <c r="F17" s="91" t="s">
        <v>127</v>
      </c>
      <c r="G17" s="93">
        <v>131.40211600000004</v>
      </c>
      <c r="H17" s="104">
        <v>11156.25</v>
      </c>
      <c r="I17" s="93">
        <v>-1288.7785050290004</v>
      </c>
      <c r="J17" s="94">
        <f t="shared" si="0"/>
        <v>7.1838504955835714E-2</v>
      </c>
      <c r="K17" s="94">
        <f>I17/'סכום נכסי הקרן'!$C$42</f>
        <v>-4.56168665819474E-4</v>
      </c>
    </row>
    <row r="18" spans="2:11">
      <c r="B18" s="95"/>
      <c r="C18" s="67"/>
      <c r="D18" s="91"/>
      <c r="E18" s="91"/>
      <c r="F18" s="91"/>
      <c r="G18" s="93"/>
      <c r="H18" s="104"/>
      <c r="I18" s="93"/>
      <c r="J18" s="94"/>
      <c r="K18" s="94"/>
    </row>
    <row r="19" spans="2:11">
      <c r="B19" s="112"/>
      <c r="C19" s="67"/>
      <c r="D19" s="67"/>
      <c r="E19" s="67"/>
      <c r="F19" s="67"/>
      <c r="G19" s="93"/>
      <c r="H19" s="104"/>
      <c r="I19" s="67"/>
      <c r="J19" s="94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115" t="s">
        <v>214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15" t="s">
        <v>107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15" t="s">
        <v>197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15" t="s">
        <v>205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141</v>
      </c>
      <c r="C1" s="46" t="s" vm="1">
        <v>223</v>
      </c>
    </row>
    <row r="2" spans="2:35">
      <c r="B2" s="46" t="s">
        <v>140</v>
      </c>
      <c r="C2" s="46" t="s">
        <v>2982</v>
      </c>
    </row>
    <row r="3" spans="2:35">
      <c r="B3" s="46" t="s">
        <v>142</v>
      </c>
      <c r="C3" s="46" t="s">
        <v>2983</v>
      </c>
      <c r="E3" s="2"/>
    </row>
    <row r="4" spans="2:35">
      <c r="B4" s="46" t="s">
        <v>143</v>
      </c>
      <c r="C4" s="46" t="s">
        <v>2984</v>
      </c>
    </row>
    <row r="6" spans="2:35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35" ht="26.25" customHeight="1">
      <c r="B7" s="141" t="s">
        <v>92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35" s="3" customFormat="1" ht="63">
      <c r="B8" s="21" t="s">
        <v>111</v>
      </c>
      <c r="C8" s="29" t="s">
        <v>43</v>
      </c>
      <c r="D8" s="12" t="s">
        <v>50</v>
      </c>
      <c r="E8" s="29" t="s">
        <v>14</v>
      </c>
      <c r="F8" s="29" t="s">
        <v>65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60</v>
      </c>
      <c r="O8" s="29" t="s">
        <v>57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31" t="s">
        <v>202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108" t="s">
        <v>2985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1">
        <v>0</v>
      </c>
      <c r="O11" s="67"/>
      <c r="P11" s="69">
        <v>0</v>
      </c>
      <c r="Q11" s="69">
        <v>0</v>
      </c>
      <c r="AI11" s="1"/>
    </row>
    <row r="12" spans="2:35" ht="21.75" customHeight="1">
      <c r="B12" s="115" t="s">
        <v>214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35">
      <c r="B13" s="115" t="s">
        <v>107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35">
      <c r="B14" s="115" t="s">
        <v>197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35">
      <c r="B15" s="115" t="s">
        <v>205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3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5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53.28515625" style="2" bestFit="1" customWidth="1"/>
    <col min="3" max="3" width="12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14.140625" style="1" bestFit="1" customWidth="1"/>
    <col min="12" max="12" width="8.7109375" style="1" bestFit="1" customWidth="1"/>
    <col min="13" max="13" width="12.140625" style="1" bestFit="1" customWidth="1"/>
    <col min="14" max="14" width="6.28515625" style="1" bestFit="1" customWidth="1"/>
    <col min="15" max="15" width="9.14062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141</v>
      </c>
      <c r="C1" s="46" t="s" vm="1">
        <v>223</v>
      </c>
    </row>
    <row r="2" spans="2:16">
      <c r="B2" s="46" t="s">
        <v>140</v>
      </c>
      <c r="C2" s="46" t="s">
        <v>2982</v>
      </c>
    </row>
    <row r="3" spans="2:16">
      <c r="B3" s="46" t="s">
        <v>142</v>
      </c>
      <c r="C3" s="46" t="s">
        <v>2983</v>
      </c>
    </row>
    <row r="4" spans="2:16">
      <c r="B4" s="46" t="s">
        <v>143</v>
      </c>
      <c r="C4" s="46" t="s">
        <v>2984</v>
      </c>
    </row>
    <row r="6" spans="2:16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ht="26.25" customHeight="1"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16" s="3" customFormat="1" ht="63">
      <c r="B8" s="21" t="s">
        <v>111</v>
      </c>
      <c r="C8" s="29" t="s">
        <v>43</v>
      </c>
      <c r="D8" s="29" t="s">
        <v>14</v>
      </c>
      <c r="E8" s="29" t="s">
        <v>65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199</v>
      </c>
      <c r="L8" s="29" t="s">
        <v>198</v>
      </c>
      <c r="M8" s="29" t="s">
        <v>106</v>
      </c>
      <c r="N8" s="29" t="s">
        <v>57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206</v>
      </c>
      <c r="L9" s="31"/>
      <c r="M9" s="31" t="s">
        <v>202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8" t="s">
        <v>25</v>
      </c>
      <c r="C11" s="84"/>
      <c r="D11" s="84"/>
      <c r="E11" s="84"/>
      <c r="F11" s="84"/>
      <c r="G11" s="84"/>
      <c r="H11" s="84"/>
      <c r="I11" s="84"/>
      <c r="J11" s="84"/>
      <c r="K11" s="87"/>
      <c r="L11" s="102"/>
      <c r="M11" s="68">
        <f>M12</f>
        <v>29888.178</v>
      </c>
      <c r="N11" s="84"/>
      <c r="O11" s="69">
        <v>1</v>
      </c>
      <c r="P11" s="69">
        <f>M11/'סכום נכסי הקרן'!$C$42</f>
        <v>1.0579048477944749E-2</v>
      </c>
    </row>
    <row r="12" spans="2:16" s="4" customFormat="1" ht="18" customHeight="1">
      <c r="B12" s="117" t="s">
        <v>193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20"/>
      <c r="M12" s="70">
        <f>M13</f>
        <v>29888.178</v>
      </c>
      <c r="N12" s="118"/>
      <c r="O12" s="69">
        <v>1</v>
      </c>
      <c r="P12" s="69">
        <f>M12/'סכום נכסי הקרן'!$C$42</f>
        <v>1.0579048477944749E-2</v>
      </c>
    </row>
    <row r="13" spans="2:16" s="4" customFormat="1" ht="18" customHeight="1">
      <c r="B13" s="89" t="s">
        <v>2983</v>
      </c>
      <c r="C13" s="84"/>
      <c r="D13" s="84"/>
      <c r="E13" s="84"/>
      <c r="F13" s="84"/>
      <c r="G13" s="84"/>
      <c r="H13" s="84"/>
      <c r="I13" s="84"/>
      <c r="J13" s="84"/>
      <c r="K13" s="87"/>
      <c r="L13" s="102"/>
      <c r="M13" s="71">
        <f>M14</f>
        <v>29888.178</v>
      </c>
      <c r="N13" s="84"/>
      <c r="O13" s="69">
        <v>1</v>
      </c>
      <c r="P13" s="69">
        <f>M13/'סכום נכסי הקרן'!$C$42</f>
        <v>1.0579048477944749E-2</v>
      </c>
    </row>
    <row r="14" spans="2:16" s="4" customFormat="1" ht="18" customHeight="1">
      <c r="B14" s="90" t="s">
        <v>2994</v>
      </c>
      <c r="C14" s="67">
        <v>9257</v>
      </c>
      <c r="D14" s="67" t="s">
        <v>226</v>
      </c>
      <c r="E14" s="67"/>
      <c r="F14" s="103"/>
      <c r="G14" s="93"/>
      <c r="H14" s="91" t="s">
        <v>128</v>
      </c>
      <c r="I14" s="92"/>
      <c r="J14" s="92"/>
      <c r="K14" s="93">
        <v>1000000</v>
      </c>
      <c r="L14" s="104">
        <v>2988.8177999999998</v>
      </c>
      <c r="M14" s="72">
        <v>29888.178</v>
      </c>
      <c r="N14" s="94"/>
      <c r="O14" s="73">
        <v>1</v>
      </c>
      <c r="P14" s="73">
        <f>M14/'סכום נכסי הקרן'!$C$42</f>
        <v>1.0579048477944749E-2</v>
      </c>
    </row>
    <row r="15" spans="2:16" s="4" customFormat="1" ht="18" customHeight="1">
      <c r="B15" s="108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111"/>
      <c r="N15" s="67"/>
      <c r="O15" s="69"/>
      <c r="P15" s="69"/>
    </row>
    <row r="16" spans="2:16" s="4" customFormat="1" ht="18" customHeight="1">
      <c r="B16" s="10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11"/>
      <c r="N16" s="67"/>
      <c r="O16" s="69"/>
      <c r="P16" s="69"/>
    </row>
    <row r="17" spans="2:16" ht="21.75" customHeight="1">
      <c r="B17" s="115" t="s">
        <v>107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15" t="s">
        <v>197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15" t="s">
        <v>205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1"/>
      <c r="C21" s="1"/>
    </row>
    <row r="22" spans="2:16">
      <c r="B22" s="1"/>
      <c r="C22" s="1"/>
    </row>
    <row r="23" spans="2:16">
      <c r="B23" s="1"/>
      <c r="C23" s="1"/>
    </row>
    <row r="24" spans="2:16">
      <c r="B24" s="1"/>
      <c r="C24" s="1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20 A21:A24 A1:B20 D1:XFD20 Q21:XFD24 A25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12.710937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28515625" style="1" bestFit="1" customWidth="1"/>
    <col min="16" max="16" width="11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141</v>
      </c>
      <c r="C1" s="46" t="s" vm="1">
        <v>223</v>
      </c>
    </row>
    <row r="2" spans="2:19">
      <c r="B2" s="46" t="s">
        <v>140</v>
      </c>
      <c r="C2" s="46" t="s">
        <v>2982</v>
      </c>
    </row>
    <row r="3" spans="2:19">
      <c r="B3" s="46" t="s">
        <v>142</v>
      </c>
      <c r="C3" s="46" t="s">
        <v>2983</v>
      </c>
    </row>
    <row r="4" spans="2:19">
      <c r="B4" s="46" t="s">
        <v>143</v>
      </c>
      <c r="C4" s="46" t="s">
        <v>2984</v>
      </c>
    </row>
    <row r="6" spans="2:19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19" ht="26.25" customHeight="1">
      <c r="B7" s="141" t="s">
        <v>85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19" s="3" customFormat="1" ht="63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64</v>
      </c>
      <c r="G8" s="29" t="s">
        <v>14</v>
      </c>
      <c r="H8" s="29" t="s">
        <v>65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199</v>
      </c>
      <c r="O8" s="29" t="s">
        <v>198</v>
      </c>
      <c r="P8" s="29" t="s">
        <v>106</v>
      </c>
      <c r="Q8" s="29" t="s">
        <v>57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>
      <c r="B11" s="117" t="s">
        <v>44</v>
      </c>
      <c r="C11" s="118"/>
      <c r="D11" s="121"/>
      <c r="E11" s="118"/>
      <c r="F11" s="121"/>
      <c r="G11" s="118"/>
      <c r="H11" s="118"/>
      <c r="I11" s="122"/>
      <c r="J11" s="119"/>
      <c r="K11" s="121"/>
      <c r="L11" s="123"/>
      <c r="M11" s="123">
        <f>M12</f>
        <v>6.2649999999999997E-2</v>
      </c>
      <c r="N11" s="119"/>
      <c r="O11" s="120"/>
      <c r="P11" s="119">
        <v>3744.0386681240007</v>
      </c>
      <c r="Q11" s="96"/>
      <c r="R11" s="96">
        <v>1</v>
      </c>
      <c r="S11" s="96">
        <f>R11/'סכום נכסי הקרן'!$C$42</f>
        <v>3.5395427844229077E-7</v>
      </c>
    </row>
    <row r="12" spans="2:19">
      <c r="B12" s="124" t="s">
        <v>193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23">
        <f>M13</f>
        <v>6.2649999999999997E-2</v>
      </c>
      <c r="N12" s="119"/>
      <c r="O12" s="120"/>
      <c r="P12" s="119">
        <v>3744.0386681240007</v>
      </c>
      <c r="Q12" s="96"/>
      <c r="R12" s="96">
        <f t="shared" ref="R12:R13" si="0">R13</f>
        <v>1</v>
      </c>
      <c r="S12" s="96">
        <f>R12/'סכום נכסי הקרן'!$C$42</f>
        <v>3.5395427844229077E-7</v>
      </c>
    </row>
    <row r="13" spans="2:19">
      <c r="B13" s="125" t="s">
        <v>59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23">
        <f>M14</f>
        <v>6.2649999999999997E-2</v>
      </c>
      <c r="N13" s="119"/>
      <c r="O13" s="120"/>
      <c r="P13" s="119">
        <v>3744.0386681240007</v>
      </c>
      <c r="Q13" s="96"/>
      <c r="R13" s="96">
        <f t="shared" si="0"/>
        <v>1</v>
      </c>
      <c r="S13" s="96">
        <f>R13/'סכום נכסי הקרן'!$C$42</f>
        <v>3.5395427844229077E-7</v>
      </c>
    </row>
    <row r="14" spans="2:19">
      <c r="B14" s="126" t="s">
        <v>2995</v>
      </c>
      <c r="C14" s="67">
        <v>1199157</v>
      </c>
      <c r="D14" s="91" t="s">
        <v>26</v>
      </c>
      <c r="E14" s="67">
        <v>520043027</v>
      </c>
      <c r="F14" s="91" t="s">
        <v>665</v>
      </c>
      <c r="G14" s="67" t="s">
        <v>616</v>
      </c>
      <c r="H14" s="67" t="s">
        <v>289</v>
      </c>
      <c r="I14" s="103">
        <v>45169</v>
      </c>
      <c r="J14" s="93">
        <v>1</v>
      </c>
      <c r="K14" s="91" t="s">
        <v>127</v>
      </c>
      <c r="L14" s="92">
        <v>6.2649999999999997E-2</v>
      </c>
      <c r="M14" s="92">
        <f>L14</f>
        <v>6.2649999999999997E-2</v>
      </c>
      <c r="N14" s="93">
        <v>3738832.6368000004</v>
      </c>
      <c r="O14" s="104">
        <v>100.139242</v>
      </c>
      <c r="P14" s="93">
        <v>3744.0386681240007</v>
      </c>
      <c r="Q14" s="94"/>
      <c r="R14" s="94">
        <v>1</v>
      </c>
      <c r="S14" s="94">
        <f>R14/'סכום נכסי הקרן'!$C$42</f>
        <v>3.5395427844229077E-7</v>
      </c>
    </row>
    <row r="15" spans="2:19">
      <c r="B15" s="95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3"/>
      <c r="O15" s="104"/>
      <c r="P15" s="67"/>
      <c r="Q15" s="67"/>
      <c r="R15" s="94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15" t="s">
        <v>214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15" t="s">
        <v>107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15" t="s">
        <v>197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15" t="s">
        <v>205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D1:S10 D11:F14 I11:S14 G11:H13 A1:B1048576 C5:C1048576 T1:XFD14 D15:XFD1048576" xr:uid="{00000000-0002-0000-0D00-000000000000}"/>
    <dataValidation type="list" allowBlank="1" showInputMessage="1" showErrorMessage="1" sqref="H14" xr:uid="{BABBF226-A469-4AB2-83C5-B2E04AB80965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2.710937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11.8554687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141</v>
      </c>
      <c r="C1" s="46" t="s" vm="1">
        <v>223</v>
      </c>
    </row>
    <row r="2" spans="2:30">
      <c r="B2" s="46" t="s">
        <v>140</v>
      </c>
      <c r="C2" s="46" t="s">
        <v>2982</v>
      </c>
    </row>
    <row r="3" spans="2:30">
      <c r="B3" s="46" t="s">
        <v>142</v>
      </c>
      <c r="C3" s="46" t="s">
        <v>2983</v>
      </c>
    </row>
    <row r="4" spans="2:30">
      <c r="B4" s="46" t="s">
        <v>143</v>
      </c>
      <c r="C4" s="46" t="s">
        <v>2984</v>
      </c>
    </row>
    <row r="6" spans="2:30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30" ht="26.25" customHeight="1">
      <c r="B7" s="141" t="s">
        <v>86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30" s="3" customFormat="1" ht="63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64</v>
      </c>
      <c r="G8" s="29" t="s">
        <v>14</v>
      </c>
      <c r="H8" s="29" t="s">
        <v>65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199</v>
      </c>
      <c r="O8" s="29" t="s">
        <v>198</v>
      </c>
      <c r="P8" s="29" t="s">
        <v>106</v>
      </c>
      <c r="Q8" s="29" t="s">
        <v>57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206</v>
      </c>
      <c r="O9" s="31"/>
      <c r="P9" s="31" t="s">
        <v>202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127" t="s">
        <v>51</v>
      </c>
      <c r="C11" s="78"/>
      <c r="D11" s="79"/>
      <c r="E11" s="78"/>
      <c r="F11" s="79"/>
      <c r="G11" s="78"/>
      <c r="H11" s="78"/>
      <c r="I11" s="99"/>
      <c r="J11" s="100">
        <v>4.8699088739378089</v>
      </c>
      <c r="K11" s="79"/>
      <c r="L11" s="80"/>
      <c r="M11" s="82">
        <v>4.8966086522817955E-2</v>
      </c>
      <c r="N11" s="81"/>
      <c r="O11" s="100"/>
      <c r="P11" s="81">
        <v>29641.567173716005</v>
      </c>
      <c r="Q11" s="82"/>
      <c r="R11" s="82">
        <f>IFERROR(P11/$P$11,0)</f>
        <v>1</v>
      </c>
      <c r="S11" s="82">
        <f>P11/'סכום נכסי הקרן'!$C$42</f>
        <v>1.0491759520871341E-2</v>
      </c>
      <c r="AA11" s="1"/>
      <c r="AD11" s="1"/>
    </row>
    <row r="12" spans="2:30" ht="17.25" customHeight="1">
      <c r="B12" s="128" t="s">
        <v>193</v>
      </c>
      <c r="C12" s="84"/>
      <c r="D12" s="85"/>
      <c r="E12" s="84"/>
      <c r="F12" s="85"/>
      <c r="G12" s="84"/>
      <c r="H12" s="84"/>
      <c r="I12" s="101"/>
      <c r="J12" s="102">
        <v>4.4057758747528011</v>
      </c>
      <c r="K12" s="85"/>
      <c r="L12" s="86"/>
      <c r="M12" s="88">
        <v>4.7593494879200886E-2</v>
      </c>
      <c r="N12" s="87"/>
      <c r="O12" s="102"/>
      <c r="P12" s="87">
        <v>27747.182776096</v>
      </c>
      <c r="Q12" s="88"/>
      <c r="R12" s="88">
        <f t="shared" ref="R12:R41" si="0">IFERROR(P12/$P$11,0)</f>
        <v>0.9360902753043433</v>
      </c>
      <c r="S12" s="88">
        <f>P12/'סכום נכסי הקרן'!$C$42</f>
        <v>9.8212340583194186E-3</v>
      </c>
    </row>
    <row r="13" spans="2:30">
      <c r="B13" s="129" t="s">
        <v>58</v>
      </c>
      <c r="C13" s="84"/>
      <c r="D13" s="85"/>
      <c r="E13" s="84"/>
      <c r="F13" s="85"/>
      <c r="G13" s="84"/>
      <c r="H13" s="84"/>
      <c r="I13" s="101"/>
      <c r="J13" s="102">
        <v>6.4764085343837676</v>
      </c>
      <c r="K13" s="85"/>
      <c r="L13" s="86"/>
      <c r="M13" s="88">
        <v>3.1258598558195676E-2</v>
      </c>
      <c r="N13" s="87"/>
      <c r="O13" s="102"/>
      <c r="P13" s="87">
        <f>SUM(P14:P24)</f>
        <v>13081.644222660003</v>
      </c>
      <c r="Q13" s="88"/>
      <c r="R13" s="88">
        <f t="shared" si="0"/>
        <v>0.44132768507124881</v>
      </c>
      <c r="S13" s="88">
        <f>P13/'סכום נכסי הקרן'!$C$42</f>
        <v>4.6303039416703828E-3</v>
      </c>
    </row>
    <row r="14" spans="2:30">
      <c r="B14" s="130" t="s">
        <v>1923</v>
      </c>
      <c r="C14" s="67" t="s">
        <v>1924</v>
      </c>
      <c r="D14" s="91" t="s">
        <v>26</v>
      </c>
      <c r="E14" s="67" t="s">
        <v>287</v>
      </c>
      <c r="F14" s="91" t="s">
        <v>124</v>
      </c>
      <c r="G14" s="67" t="s">
        <v>288</v>
      </c>
      <c r="H14" s="67" t="s">
        <v>289</v>
      </c>
      <c r="I14" s="103">
        <v>39076</v>
      </c>
      <c r="J14" s="104">
        <v>5.7299999999994711</v>
      </c>
      <c r="K14" s="91" t="s">
        <v>128</v>
      </c>
      <c r="L14" s="92">
        <v>4.9000000000000002E-2</v>
      </c>
      <c r="M14" s="94">
        <v>2.7899999999997774E-2</v>
      </c>
      <c r="N14" s="93">
        <v>1876591.1306180004</v>
      </c>
      <c r="O14" s="104">
        <v>156.19</v>
      </c>
      <c r="P14" s="93">
        <v>2931.0475779350008</v>
      </c>
      <c r="Q14" s="94">
        <v>1.1607768203471516E-3</v>
      </c>
      <c r="R14" s="94">
        <f t="shared" si="0"/>
        <v>9.8883016567829843E-2</v>
      </c>
      <c r="S14" s="94">
        <f>P14/'סכום נכסי הקרן'!$C$42</f>
        <v>1.0374568305280072E-3</v>
      </c>
    </row>
    <row r="15" spans="2:30">
      <c r="B15" s="130" t="s">
        <v>1925</v>
      </c>
      <c r="C15" s="67" t="s">
        <v>1926</v>
      </c>
      <c r="D15" s="91" t="s">
        <v>26</v>
      </c>
      <c r="E15" s="67" t="s">
        <v>287</v>
      </c>
      <c r="F15" s="91" t="s">
        <v>124</v>
      </c>
      <c r="G15" s="67" t="s">
        <v>288</v>
      </c>
      <c r="H15" s="67" t="s">
        <v>289</v>
      </c>
      <c r="I15" s="103">
        <v>40738</v>
      </c>
      <c r="J15" s="104">
        <v>10.039999999999472</v>
      </c>
      <c r="K15" s="91" t="s">
        <v>128</v>
      </c>
      <c r="L15" s="92">
        <v>4.0999999999999995E-2</v>
      </c>
      <c r="M15" s="94">
        <v>2.8399999999998437E-2</v>
      </c>
      <c r="N15" s="93">
        <v>3682884.9148930009</v>
      </c>
      <c r="O15" s="104">
        <v>131.04</v>
      </c>
      <c r="P15" s="93">
        <v>4826.0526505389998</v>
      </c>
      <c r="Q15" s="94">
        <v>1.0142103737228773E-3</v>
      </c>
      <c r="R15" s="94">
        <f t="shared" si="0"/>
        <v>0.16281368060789964</v>
      </c>
      <c r="S15" s="94">
        <f>P15/'סכום נכסי הקרן'!$C$42</f>
        <v>1.7082019836460365E-3</v>
      </c>
    </row>
    <row r="16" spans="2:30">
      <c r="B16" s="130" t="s">
        <v>1927</v>
      </c>
      <c r="C16" s="67" t="s">
        <v>1928</v>
      </c>
      <c r="D16" s="91" t="s">
        <v>26</v>
      </c>
      <c r="E16" s="67" t="s">
        <v>1929</v>
      </c>
      <c r="F16" s="91" t="s">
        <v>665</v>
      </c>
      <c r="G16" s="67" t="s">
        <v>277</v>
      </c>
      <c r="H16" s="67" t="s">
        <v>126</v>
      </c>
      <c r="I16" s="103">
        <v>42795</v>
      </c>
      <c r="J16" s="104">
        <v>5.5200000000016676</v>
      </c>
      <c r="K16" s="91" t="s">
        <v>128</v>
      </c>
      <c r="L16" s="92">
        <v>2.1400000000000002E-2</v>
      </c>
      <c r="M16" s="94">
        <v>2.2900000000008264E-2</v>
      </c>
      <c r="N16" s="93">
        <v>1155186.3405350002</v>
      </c>
      <c r="O16" s="104">
        <v>112.13</v>
      </c>
      <c r="P16" s="93">
        <v>1295.3104671170001</v>
      </c>
      <c r="Q16" s="94">
        <v>2.9621301099111482E-3</v>
      </c>
      <c r="R16" s="94">
        <f t="shared" si="0"/>
        <v>4.3699122233509559E-2</v>
      </c>
      <c r="S16" s="94">
        <f>P16/'סכום נכסי הקרן'!$C$42</f>
        <v>4.584806817471444E-4</v>
      </c>
    </row>
    <row r="17" spans="2:19">
      <c r="B17" s="130" t="s">
        <v>1930</v>
      </c>
      <c r="C17" s="67" t="s">
        <v>1931</v>
      </c>
      <c r="D17" s="91" t="s">
        <v>26</v>
      </c>
      <c r="E17" s="67" t="s">
        <v>275</v>
      </c>
      <c r="F17" s="91" t="s">
        <v>276</v>
      </c>
      <c r="G17" s="67" t="s">
        <v>324</v>
      </c>
      <c r="H17" s="67" t="s">
        <v>289</v>
      </c>
      <c r="I17" s="103">
        <v>36489</v>
      </c>
      <c r="J17" s="104">
        <v>2.8299999999598158</v>
      </c>
      <c r="K17" s="91" t="s">
        <v>128</v>
      </c>
      <c r="L17" s="92">
        <v>6.0499999999999998E-2</v>
      </c>
      <c r="M17" s="94">
        <v>2.049999999397244E-2</v>
      </c>
      <c r="N17" s="93">
        <v>723.46368200000006</v>
      </c>
      <c r="O17" s="104">
        <v>171.99</v>
      </c>
      <c r="P17" s="93">
        <v>1.2442851350000004</v>
      </c>
      <c r="Q17" s="94"/>
      <c r="R17" s="94">
        <f t="shared" si="0"/>
        <v>4.1977710817643354E-5</v>
      </c>
      <c r="S17" s="94">
        <f>P17/'סכום נכסי הקרן'!$C$42</f>
        <v>4.4042004713539349E-7</v>
      </c>
    </row>
    <row r="18" spans="2:19">
      <c r="B18" s="130" t="s">
        <v>1932</v>
      </c>
      <c r="C18" s="67" t="s">
        <v>1933</v>
      </c>
      <c r="D18" s="91" t="s">
        <v>26</v>
      </c>
      <c r="E18" s="67" t="s">
        <v>320</v>
      </c>
      <c r="F18" s="91" t="s">
        <v>124</v>
      </c>
      <c r="G18" s="67" t="s">
        <v>305</v>
      </c>
      <c r="H18" s="67" t="s">
        <v>126</v>
      </c>
      <c r="I18" s="103">
        <v>39084</v>
      </c>
      <c r="J18" s="104">
        <v>1.670000000001348</v>
      </c>
      <c r="K18" s="91" t="s">
        <v>128</v>
      </c>
      <c r="L18" s="92">
        <v>5.5999999999999994E-2</v>
      </c>
      <c r="M18" s="94">
        <v>2.770000000001549E-2</v>
      </c>
      <c r="N18" s="93">
        <v>348045.04464500007</v>
      </c>
      <c r="O18" s="104">
        <v>142.81</v>
      </c>
      <c r="P18" s="93">
        <v>497.0431072990001</v>
      </c>
      <c r="Q18" s="94">
        <v>8.0749435367107622E-4</v>
      </c>
      <c r="R18" s="94">
        <f t="shared" si="0"/>
        <v>1.676844899549515E-2</v>
      </c>
      <c r="S18" s="94">
        <f>P18/'סכום נכסי הקרן'!$C$42</f>
        <v>1.7593053439873168E-4</v>
      </c>
    </row>
    <row r="19" spans="2:19">
      <c r="B19" s="130" t="s">
        <v>1934</v>
      </c>
      <c r="C19" s="67" t="s">
        <v>1935</v>
      </c>
      <c r="D19" s="91" t="s">
        <v>26</v>
      </c>
      <c r="E19" s="67" t="s">
        <v>1936</v>
      </c>
      <c r="F19" s="91" t="s">
        <v>124</v>
      </c>
      <c r="G19" s="67" t="s">
        <v>445</v>
      </c>
      <c r="H19" s="67" t="s">
        <v>289</v>
      </c>
      <c r="I19" s="103">
        <v>45152</v>
      </c>
      <c r="J19" s="104">
        <v>3.6499999999987049</v>
      </c>
      <c r="K19" s="91" t="s">
        <v>128</v>
      </c>
      <c r="L19" s="92">
        <v>3.6400000000000002E-2</v>
      </c>
      <c r="M19" s="94">
        <v>3.7199999999989644E-2</v>
      </c>
      <c r="N19" s="93">
        <v>840625.92000000016</v>
      </c>
      <c r="O19" s="104">
        <v>101.05</v>
      </c>
      <c r="P19" s="93">
        <v>849.45251065400009</v>
      </c>
      <c r="Q19" s="94">
        <v>1.7008386984513663E-3</v>
      </c>
      <c r="R19" s="94">
        <f t="shared" si="0"/>
        <v>2.8657476363369648E-2</v>
      </c>
      <c r="S19" s="94">
        <f>P19/'סכום נכסי הקרן'!$C$42</f>
        <v>3.0066735047952893E-4</v>
      </c>
    </row>
    <row r="20" spans="2:19">
      <c r="B20" s="130" t="s">
        <v>1937</v>
      </c>
      <c r="C20" s="67" t="s">
        <v>1938</v>
      </c>
      <c r="D20" s="91" t="s">
        <v>26</v>
      </c>
      <c r="E20" s="67" t="s">
        <v>1939</v>
      </c>
      <c r="F20" s="91" t="s">
        <v>276</v>
      </c>
      <c r="G20" s="67" t="s">
        <v>449</v>
      </c>
      <c r="H20" s="67" t="s">
        <v>126</v>
      </c>
      <c r="I20" s="103">
        <v>44381</v>
      </c>
      <c r="J20" s="104">
        <v>2.7299999999985647</v>
      </c>
      <c r="K20" s="91" t="s">
        <v>128</v>
      </c>
      <c r="L20" s="92">
        <v>8.5000000000000006E-3</v>
      </c>
      <c r="M20" s="94">
        <v>4.3799999999980417E-2</v>
      </c>
      <c r="N20" s="93">
        <v>1050782.3999999999</v>
      </c>
      <c r="O20" s="104">
        <v>100.14</v>
      </c>
      <c r="P20" s="93">
        <v>1052.2534503870004</v>
      </c>
      <c r="Q20" s="94">
        <v>3.2836949999999997E-3</v>
      </c>
      <c r="R20" s="94">
        <f t="shared" si="0"/>
        <v>3.5499251582084453E-2</v>
      </c>
      <c r="S20" s="94">
        <f>P20/'סכום נכסי הקרן'!$C$42</f>
        <v>3.7244961077014151E-4</v>
      </c>
    </row>
    <row r="21" spans="2:19">
      <c r="B21" s="130" t="s">
        <v>1966</v>
      </c>
      <c r="C21" s="67">
        <v>9555</v>
      </c>
      <c r="D21" s="91" t="s">
        <v>26</v>
      </c>
      <c r="E21" s="67" t="s">
        <v>1967</v>
      </c>
      <c r="F21" s="91" t="s">
        <v>587</v>
      </c>
      <c r="G21" s="67" t="s">
        <v>644</v>
      </c>
      <c r="H21" s="67"/>
      <c r="I21" s="103">
        <v>45046</v>
      </c>
      <c r="J21" s="104">
        <v>0</v>
      </c>
      <c r="K21" s="91" t="s">
        <v>128</v>
      </c>
      <c r="L21" s="92">
        <v>0</v>
      </c>
      <c r="M21" s="92">
        <v>0</v>
      </c>
      <c r="N21" s="93">
        <v>546920.68709100003</v>
      </c>
      <c r="O21" s="104">
        <v>59</v>
      </c>
      <c r="P21" s="93">
        <v>322.68320537000005</v>
      </c>
      <c r="Q21" s="94">
        <v>9.4402975262617935E-4</v>
      </c>
      <c r="R21" s="94">
        <f>IFERROR(P21/$P$11,0)</f>
        <v>1.0886172228306882E-2</v>
      </c>
      <c r="S21" s="94">
        <f>P21/'סכום נכסי הקרן'!$C$42</f>
        <v>1.142151011221839E-4</v>
      </c>
    </row>
    <row r="22" spans="2:19">
      <c r="B22" s="130" t="s">
        <v>1968</v>
      </c>
      <c r="C22" s="67">
        <v>9556</v>
      </c>
      <c r="D22" s="91" t="s">
        <v>26</v>
      </c>
      <c r="E22" s="67" t="s">
        <v>1967</v>
      </c>
      <c r="F22" s="91" t="s">
        <v>587</v>
      </c>
      <c r="G22" s="67" t="s">
        <v>644</v>
      </c>
      <c r="H22" s="67"/>
      <c r="I22" s="103">
        <v>45046</v>
      </c>
      <c r="J22" s="104">
        <v>0</v>
      </c>
      <c r="K22" s="91" t="s">
        <v>128</v>
      </c>
      <c r="L22" s="92">
        <v>0</v>
      </c>
      <c r="M22" s="92">
        <v>0</v>
      </c>
      <c r="N22" s="93">
        <v>1204.5033410000003</v>
      </c>
      <c r="O22" s="104">
        <v>29.41732</v>
      </c>
      <c r="P22" s="93">
        <v>0.35433263800000003</v>
      </c>
      <c r="Q22" s="94">
        <v>0</v>
      </c>
      <c r="R22" s="94">
        <f>IFERROR(P22/$P$11,0)</f>
        <v>1.1953910396282845E-5</v>
      </c>
      <c r="S22" s="94">
        <f>P22/'סכום נכסי הקרן'!$C$42</f>
        <v>1.2541755321184343E-7</v>
      </c>
    </row>
    <row r="23" spans="2:19">
      <c r="B23" s="130" t="s">
        <v>1940</v>
      </c>
      <c r="C23" s="67" t="s">
        <v>1941</v>
      </c>
      <c r="D23" s="91" t="s">
        <v>26</v>
      </c>
      <c r="E23" s="67" t="s">
        <v>1942</v>
      </c>
      <c r="F23" s="91" t="s">
        <v>535</v>
      </c>
      <c r="G23" s="67" t="s">
        <v>644</v>
      </c>
      <c r="H23" s="67"/>
      <c r="I23" s="103">
        <v>39104</v>
      </c>
      <c r="J23" s="104">
        <v>2.6600000000080795</v>
      </c>
      <c r="K23" s="91" t="s">
        <v>128</v>
      </c>
      <c r="L23" s="92">
        <v>5.5999999999999994E-2</v>
      </c>
      <c r="M23" s="94">
        <v>0</v>
      </c>
      <c r="N23" s="93">
        <v>445207.66664100008</v>
      </c>
      <c r="O23" s="104">
        <v>13.344352000000001</v>
      </c>
      <c r="P23" s="93">
        <v>59.410076622000005</v>
      </c>
      <c r="Q23" s="94">
        <v>1.1841206942720523E-3</v>
      </c>
      <c r="R23" s="94">
        <f t="shared" si="0"/>
        <v>2.0042825763504353E-3</v>
      </c>
      <c r="S23" s="94">
        <f>P23/'סכום נכסי הקרן'!$C$42</f>
        <v>2.102845080294122E-5</v>
      </c>
    </row>
    <row r="24" spans="2:19">
      <c r="B24" s="130" t="s">
        <v>1943</v>
      </c>
      <c r="C24" s="67" t="s">
        <v>1944</v>
      </c>
      <c r="D24" s="91" t="s">
        <v>26</v>
      </c>
      <c r="E24" s="67" t="s">
        <v>1945</v>
      </c>
      <c r="F24" s="91" t="s">
        <v>125</v>
      </c>
      <c r="G24" s="67" t="s">
        <v>644</v>
      </c>
      <c r="H24" s="67"/>
      <c r="I24" s="103">
        <v>45132</v>
      </c>
      <c r="J24" s="104">
        <v>2.6199999999994548</v>
      </c>
      <c r="K24" s="91" t="s">
        <v>128</v>
      </c>
      <c r="L24" s="92">
        <v>4.2500000000000003E-2</v>
      </c>
      <c r="M24" s="94">
        <v>4.5699999999988125E-2</v>
      </c>
      <c r="N24" s="93">
        <v>1242320.2347800003</v>
      </c>
      <c r="O24" s="104">
        <v>100.36</v>
      </c>
      <c r="P24" s="93">
        <v>1246.7925589640001</v>
      </c>
      <c r="Q24" s="94">
        <v>5.3886276969841874E-3</v>
      </c>
      <c r="R24" s="94">
        <f t="shared" si="0"/>
        <v>4.2062302295189223E-2</v>
      </c>
      <c r="S24" s="94">
        <f>P24/'סכום נכסי הקרן'!$C$42</f>
        <v>4.4130756057531994E-4</v>
      </c>
    </row>
    <row r="25" spans="2:19">
      <c r="B25" s="131"/>
      <c r="C25" s="67"/>
      <c r="D25" s="67"/>
      <c r="E25" s="67"/>
      <c r="F25" s="67"/>
      <c r="G25" s="67"/>
      <c r="H25" s="67"/>
      <c r="I25" s="67"/>
      <c r="J25" s="104"/>
      <c r="K25" s="67"/>
      <c r="L25" s="67"/>
      <c r="M25" s="94"/>
      <c r="N25" s="93"/>
      <c r="O25" s="104"/>
      <c r="P25" s="67"/>
      <c r="Q25" s="67"/>
      <c r="R25" s="94"/>
      <c r="S25" s="67"/>
    </row>
    <row r="26" spans="2:19">
      <c r="B26" s="129" t="s">
        <v>59</v>
      </c>
      <c r="C26" s="84"/>
      <c r="D26" s="85"/>
      <c r="E26" s="84"/>
      <c r="F26" s="85"/>
      <c r="G26" s="84"/>
      <c r="H26" s="84"/>
      <c r="I26" s="101"/>
      <c r="J26" s="102">
        <v>2.6068336471561642</v>
      </c>
      <c r="K26" s="85"/>
      <c r="L26" s="86"/>
      <c r="M26" s="88">
        <v>6.1738362163160046E-2</v>
      </c>
      <c r="N26" s="87"/>
      <c r="O26" s="102"/>
      <c r="P26" s="87">
        <v>14612.451508260001</v>
      </c>
      <c r="Q26" s="88"/>
      <c r="R26" s="88">
        <f t="shared" si="0"/>
        <v>0.49297162402456457</v>
      </c>
      <c r="S26" s="88">
        <f>P26/'סכום נכסי הקרן'!$C$42</f>
        <v>5.172139729879132E-3</v>
      </c>
    </row>
    <row r="27" spans="2:19">
      <c r="B27" s="130" t="s">
        <v>1946</v>
      </c>
      <c r="C27" s="67" t="s">
        <v>1947</v>
      </c>
      <c r="D27" s="91" t="s">
        <v>26</v>
      </c>
      <c r="E27" s="67" t="s">
        <v>275</v>
      </c>
      <c r="F27" s="91" t="s">
        <v>276</v>
      </c>
      <c r="G27" s="67" t="s">
        <v>288</v>
      </c>
      <c r="H27" s="67" t="s">
        <v>289</v>
      </c>
      <c r="I27" s="103">
        <v>45141</v>
      </c>
      <c r="J27" s="104">
        <v>2.9000000000001367</v>
      </c>
      <c r="K27" s="91" t="s">
        <v>128</v>
      </c>
      <c r="L27" s="92">
        <v>7.0499999999999993E-2</v>
      </c>
      <c r="M27" s="94">
        <v>6.8099999999999994E-2</v>
      </c>
      <c r="N27" s="93">
        <v>2192680.8004310001</v>
      </c>
      <c r="O27" s="104">
        <v>100.13</v>
      </c>
      <c r="P27" s="93">
        <v>2195.5315771830001</v>
      </c>
      <c r="Q27" s="94">
        <v>4.5575717273664031E-3</v>
      </c>
      <c r="R27" s="94">
        <f t="shared" si="0"/>
        <v>7.4069348773496649E-2</v>
      </c>
      <c r="S27" s="94">
        <f>P27/'סכום נכסי הקרן'!$C$42</f>
        <v>7.7711779519907338E-4</v>
      </c>
    </row>
    <row r="28" spans="2:19">
      <c r="B28" s="130" t="s">
        <v>1948</v>
      </c>
      <c r="C28" s="67" t="s">
        <v>1949</v>
      </c>
      <c r="D28" s="91" t="s">
        <v>26</v>
      </c>
      <c r="E28" s="67" t="s">
        <v>1929</v>
      </c>
      <c r="F28" s="91" t="s">
        <v>665</v>
      </c>
      <c r="G28" s="67" t="s">
        <v>277</v>
      </c>
      <c r="H28" s="67" t="s">
        <v>126</v>
      </c>
      <c r="I28" s="103">
        <v>42795</v>
      </c>
      <c r="J28" s="104">
        <v>5.0899999999987138</v>
      </c>
      <c r="K28" s="91" t="s">
        <v>128</v>
      </c>
      <c r="L28" s="92">
        <v>3.7400000000000003E-2</v>
      </c>
      <c r="M28" s="94">
        <v>5.3899999999977952E-2</v>
      </c>
      <c r="N28" s="93">
        <v>1177824.538652</v>
      </c>
      <c r="O28" s="104">
        <v>92.43</v>
      </c>
      <c r="P28" s="93">
        <v>1088.6632470600002</v>
      </c>
      <c r="Q28" s="94">
        <v>1.8929053595709514E-3</v>
      </c>
      <c r="R28" s="94">
        <f t="shared" si="0"/>
        <v>3.6727587333012138E-2</v>
      </c>
      <c r="S28" s="94">
        <f>P28/'סכום נכסי הקרן'!$C$42</f>
        <v>3.853370140797637E-4</v>
      </c>
    </row>
    <row r="29" spans="2:19">
      <c r="B29" s="130" t="s">
        <v>1950</v>
      </c>
      <c r="C29" s="67" t="s">
        <v>1951</v>
      </c>
      <c r="D29" s="91" t="s">
        <v>26</v>
      </c>
      <c r="E29" s="67" t="s">
        <v>1929</v>
      </c>
      <c r="F29" s="91" t="s">
        <v>665</v>
      </c>
      <c r="G29" s="67" t="s">
        <v>277</v>
      </c>
      <c r="H29" s="67" t="s">
        <v>126</v>
      </c>
      <c r="I29" s="103">
        <v>42795</v>
      </c>
      <c r="J29" s="104">
        <v>1.4199999999999788</v>
      </c>
      <c r="K29" s="91" t="s">
        <v>128</v>
      </c>
      <c r="L29" s="92">
        <v>2.5000000000000001E-2</v>
      </c>
      <c r="M29" s="94">
        <v>5.1900000000004699E-2</v>
      </c>
      <c r="N29" s="93">
        <v>2928402.6817570003</v>
      </c>
      <c r="O29" s="104">
        <v>96.5</v>
      </c>
      <c r="P29" s="93">
        <v>2825.9086206930006</v>
      </c>
      <c r="Q29" s="94">
        <v>7.17665645904874E-3</v>
      </c>
      <c r="R29" s="94">
        <f t="shared" si="0"/>
        <v>9.533600582356562E-2</v>
      </c>
      <c r="S29" s="94">
        <f>P29/'סכום נכסי הקרן'!$C$42</f>
        <v>1.0002424467812402E-3</v>
      </c>
    </row>
    <row r="30" spans="2:19">
      <c r="B30" s="130" t="s">
        <v>1952</v>
      </c>
      <c r="C30" s="67" t="s">
        <v>1953</v>
      </c>
      <c r="D30" s="91" t="s">
        <v>26</v>
      </c>
      <c r="E30" s="67" t="s">
        <v>1954</v>
      </c>
      <c r="F30" s="91" t="s">
        <v>293</v>
      </c>
      <c r="G30" s="67" t="s">
        <v>338</v>
      </c>
      <c r="H30" s="67" t="s">
        <v>126</v>
      </c>
      <c r="I30" s="103">
        <v>42598</v>
      </c>
      <c r="J30" s="104">
        <v>2.4700000000001023</v>
      </c>
      <c r="K30" s="91" t="s">
        <v>128</v>
      </c>
      <c r="L30" s="92">
        <v>3.1E-2</v>
      </c>
      <c r="M30" s="94">
        <v>5.560000000000434E-2</v>
      </c>
      <c r="N30" s="93">
        <v>3316265.3948100004</v>
      </c>
      <c r="O30" s="104">
        <v>94.4</v>
      </c>
      <c r="P30" s="93">
        <v>3130.5545327440009</v>
      </c>
      <c r="Q30" s="94">
        <v>4.7030486660197129E-3</v>
      </c>
      <c r="R30" s="94">
        <f t="shared" si="0"/>
        <v>0.10561366456763967</v>
      </c>
      <c r="S30" s="94">
        <f>P30/'סכום נכסי הקרן'!$C$42</f>
        <v>1.1080731707616455E-3</v>
      </c>
    </row>
    <row r="31" spans="2:19">
      <c r="B31" s="130" t="s">
        <v>1955</v>
      </c>
      <c r="C31" s="67" t="s">
        <v>1956</v>
      </c>
      <c r="D31" s="91" t="s">
        <v>26</v>
      </c>
      <c r="E31" s="67" t="s">
        <v>1107</v>
      </c>
      <c r="F31" s="91" t="s">
        <v>654</v>
      </c>
      <c r="G31" s="67" t="s">
        <v>445</v>
      </c>
      <c r="H31" s="67" t="s">
        <v>289</v>
      </c>
      <c r="I31" s="103">
        <v>44007</v>
      </c>
      <c r="J31" s="104">
        <v>3.6799999999992408</v>
      </c>
      <c r="K31" s="91" t="s">
        <v>128</v>
      </c>
      <c r="L31" s="92">
        <v>3.3500000000000002E-2</v>
      </c>
      <c r="M31" s="94">
        <v>6.8399999999985653E-2</v>
      </c>
      <c r="N31" s="93">
        <v>2124690.4222720005</v>
      </c>
      <c r="O31" s="104">
        <v>89.2</v>
      </c>
      <c r="P31" s="93">
        <v>1895.2238330330001</v>
      </c>
      <c r="Q31" s="94">
        <v>2.6558630278400008E-3</v>
      </c>
      <c r="R31" s="94">
        <f t="shared" si="0"/>
        <v>6.3938044231127811E-2</v>
      </c>
      <c r="S31" s="94">
        <f>P31/'סכום נכסי הקרן'!$C$42</f>
        <v>6.708225843078281E-4</v>
      </c>
    </row>
    <row r="32" spans="2:19">
      <c r="B32" s="130" t="s">
        <v>1957</v>
      </c>
      <c r="C32" s="67" t="s">
        <v>1958</v>
      </c>
      <c r="D32" s="91" t="s">
        <v>26</v>
      </c>
      <c r="E32" s="67" t="s">
        <v>1959</v>
      </c>
      <c r="F32" s="91" t="s">
        <v>293</v>
      </c>
      <c r="G32" s="67" t="s">
        <v>522</v>
      </c>
      <c r="H32" s="67" t="s">
        <v>289</v>
      </c>
      <c r="I32" s="103">
        <v>43310</v>
      </c>
      <c r="J32" s="104">
        <v>1.1799999999998037</v>
      </c>
      <c r="K32" s="91" t="s">
        <v>128</v>
      </c>
      <c r="L32" s="92">
        <v>3.5499999999999997E-2</v>
      </c>
      <c r="M32" s="94">
        <v>6.1499999999995517E-2</v>
      </c>
      <c r="N32" s="93">
        <v>2392725.1320000007</v>
      </c>
      <c r="O32" s="104">
        <v>97.99</v>
      </c>
      <c r="P32" s="93">
        <v>2344.6313568470005</v>
      </c>
      <c r="Q32" s="94">
        <v>8.9015071875000028E-3</v>
      </c>
      <c r="R32" s="94">
        <f t="shared" si="0"/>
        <v>7.9099439753173698E-2</v>
      </c>
      <c r="S32" s="94">
        <f>P32/'סכום נכסי הקרן'!$C$42</f>
        <v>8.298923001259492E-4</v>
      </c>
    </row>
    <row r="33" spans="2:19">
      <c r="B33" s="130" t="s">
        <v>1960</v>
      </c>
      <c r="C33" s="67" t="s">
        <v>1961</v>
      </c>
      <c r="D33" s="91" t="s">
        <v>26</v>
      </c>
      <c r="E33" s="67" t="s">
        <v>1962</v>
      </c>
      <c r="F33" s="91" t="s">
        <v>125</v>
      </c>
      <c r="G33" s="67" t="s">
        <v>539</v>
      </c>
      <c r="H33" s="67" t="s">
        <v>126</v>
      </c>
      <c r="I33" s="103">
        <v>45122</v>
      </c>
      <c r="J33" s="104">
        <v>4.1499999999991166</v>
      </c>
      <c r="K33" s="91" t="s">
        <v>128</v>
      </c>
      <c r="L33" s="92">
        <v>7.3300000000000004E-2</v>
      </c>
      <c r="M33" s="94">
        <v>7.8699999999982326E-2</v>
      </c>
      <c r="N33" s="93">
        <v>22.787858</v>
      </c>
      <c r="O33" s="104">
        <v>4967287</v>
      </c>
      <c r="P33" s="93">
        <v>1131.9383407000003</v>
      </c>
      <c r="Q33" s="94">
        <v>4.5575716E-3</v>
      </c>
      <c r="R33" s="94">
        <f t="shared" si="0"/>
        <v>3.8187533542549029E-2</v>
      </c>
      <c r="S33" s="94">
        <f>P33/'סכום נכסי הקרן'!$C$42</f>
        <v>4.0065441862363247E-4</v>
      </c>
    </row>
    <row r="34" spans="2:19">
      <c r="B34" s="131"/>
      <c r="C34" s="67"/>
      <c r="D34" s="67"/>
      <c r="E34" s="67"/>
      <c r="F34" s="67"/>
      <c r="G34" s="67"/>
      <c r="H34" s="67"/>
      <c r="I34" s="67"/>
      <c r="J34" s="104"/>
      <c r="K34" s="67"/>
      <c r="L34" s="67"/>
      <c r="M34" s="94"/>
      <c r="N34" s="93"/>
      <c r="O34" s="104"/>
      <c r="P34" s="67"/>
      <c r="Q34" s="67"/>
      <c r="R34" s="94"/>
      <c r="S34" s="67"/>
    </row>
    <row r="35" spans="2:19">
      <c r="B35" s="129" t="s">
        <v>46</v>
      </c>
      <c r="C35" s="84"/>
      <c r="D35" s="85"/>
      <c r="E35" s="84"/>
      <c r="F35" s="85"/>
      <c r="G35" s="84"/>
      <c r="H35" s="84"/>
      <c r="I35" s="101"/>
      <c r="J35" s="102">
        <v>1.9299999999871911</v>
      </c>
      <c r="K35" s="85"/>
      <c r="L35" s="86"/>
      <c r="M35" s="88">
        <v>6.1699999999638322E-2</v>
      </c>
      <c r="N35" s="87"/>
      <c r="O35" s="102"/>
      <c r="P35" s="87">
        <f>P36</f>
        <v>53.087045176000004</v>
      </c>
      <c r="Q35" s="88"/>
      <c r="R35" s="88">
        <f t="shared" si="0"/>
        <v>1.7909662085300857E-3</v>
      </c>
      <c r="S35" s="88">
        <f>P35/'סכום נכסי הקרן'!$C$42</f>
        <v>1.8790386769904374E-5</v>
      </c>
    </row>
    <row r="36" spans="2:19">
      <c r="B36" s="130" t="s">
        <v>1963</v>
      </c>
      <c r="C36" s="67" t="s">
        <v>1964</v>
      </c>
      <c r="D36" s="91" t="s">
        <v>26</v>
      </c>
      <c r="E36" s="67" t="s">
        <v>1965</v>
      </c>
      <c r="F36" s="91" t="s">
        <v>535</v>
      </c>
      <c r="G36" s="67" t="s">
        <v>305</v>
      </c>
      <c r="H36" s="67" t="s">
        <v>126</v>
      </c>
      <c r="I36" s="103">
        <v>38118</v>
      </c>
      <c r="J36" s="104">
        <v>1.9299999999871911</v>
      </c>
      <c r="K36" s="91" t="s">
        <v>127</v>
      </c>
      <c r="L36" s="92">
        <v>7.9699999999999993E-2</v>
      </c>
      <c r="M36" s="94">
        <v>6.1699999999638322E-2</v>
      </c>
      <c r="N36" s="93">
        <v>13151.378803000001</v>
      </c>
      <c r="O36" s="104">
        <v>105.56</v>
      </c>
      <c r="P36" s="93">
        <v>53.087045176000004</v>
      </c>
      <c r="Q36" s="94">
        <v>2.8990343971732906E-4</v>
      </c>
      <c r="R36" s="94">
        <f t="shared" si="0"/>
        <v>1.7909662085300857E-3</v>
      </c>
      <c r="S36" s="94">
        <f>P36/'סכום נכסי הקרן'!$C$42</f>
        <v>1.8790386769904374E-5</v>
      </c>
    </row>
    <row r="37" spans="2:19">
      <c r="B37" s="131"/>
      <c r="C37" s="67"/>
      <c r="D37" s="67"/>
      <c r="E37" s="67"/>
      <c r="F37" s="67"/>
      <c r="G37" s="67"/>
      <c r="H37" s="67"/>
      <c r="I37" s="67"/>
      <c r="J37" s="104"/>
      <c r="K37" s="67"/>
      <c r="L37" s="67"/>
      <c r="M37" s="94"/>
      <c r="N37" s="93"/>
      <c r="O37" s="104"/>
      <c r="P37" s="67"/>
      <c r="Q37" s="67"/>
      <c r="R37" s="94"/>
      <c r="S37" s="67"/>
    </row>
    <row r="38" spans="2:19">
      <c r="B38" s="128" t="s">
        <v>192</v>
      </c>
      <c r="C38" s="84"/>
      <c r="D38" s="85"/>
      <c r="E38" s="84"/>
      <c r="F38" s="85"/>
      <c r="G38" s="84"/>
      <c r="H38" s="84"/>
      <c r="I38" s="101"/>
      <c r="J38" s="102">
        <v>11.588952166012193</v>
      </c>
      <c r="K38" s="85"/>
      <c r="L38" s="86"/>
      <c r="M38" s="88">
        <v>6.8793428249033492E-2</v>
      </c>
      <c r="N38" s="87"/>
      <c r="O38" s="102"/>
      <c r="P38" s="87">
        <v>1894.3843976200001</v>
      </c>
      <c r="Q38" s="88"/>
      <c r="R38" s="88">
        <f t="shared" si="0"/>
        <v>6.3909724695656547E-2</v>
      </c>
      <c r="S38" s="88">
        <f>P38/'סכום נכסי הקרן'!$C$42</f>
        <v>6.7052546255192075E-4</v>
      </c>
    </row>
    <row r="39" spans="2:19">
      <c r="B39" s="129" t="s">
        <v>66</v>
      </c>
      <c r="C39" s="84"/>
      <c r="D39" s="85"/>
      <c r="E39" s="84"/>
      <c r="F39" s="85"/>
      <c r="G39" s="84"/>
      <c r="H39" s="84"/>
      <c r="I39" s="101"/>
      <c r="J39" s="102">
        <v>11.588952166012193</v>
      </c>
      <c r="K39" s="85"/>
      <c r="L39" s="86"/>
      <c r="M39" s="88">
        <v>6.8793428249033492E-2</v>
      </c>
      <c r="N39" s="87"/>
      <c r="O39" s="102"/>
      <c r="P39" s="87">
        <v>1894.3843976200001</v>
      </c>
      <c r="Q39" s="88"/>
      <c r="R39" s="88">
        <f t="shared" si="0"/>
        <v>6.3909724695656547E-2</v>
      </c>
      <c r="S39" s="88">
        <f>P39/'סכום נכסי הקרן'!$C$42</f>
        <v>6.7052546255192075E-4</v>
      </c>
    </row>
    <row r="40" spans="2:19">
      <c r="B40" s="130" t="s">
        <v>1969</v>
      </c>
      <c r="C40" s="67">
        <v>4824</v>
      </c>
      <c r="D40" s="91" t="s">
        <v>26</v>
      </c>
      <c r="E40" s="67"/>
      <c r="F40" s="91" t="s">
        <v>1664</v>
      </c>
      <c r="G40" s="67" t="s">
        <v>992</v>
      </c>
      <c r="H40" s="67" t="s">
        <v>900</v>
      </c>
      <c r="I40" s="103">
        <v>42206</v>
      </c>
      <c r="J40" s="104">
        <v>13.660000000006603</v>
      </c>
      <c r="K40" s="91" t="s">
        <v>135</v>
      </c>
      <c r="L40" s="92">
        <v>4.555E-2</v>
      </c>
      <c r="M40" s="94">
        <v>7.1900000000029274E-2</v>
      </c>
      <c r="N40" s="93">
        <v>485442.05130000005</v>
      </c>
      <c r="O40" s="104">
        <v>69.59</v>
      </c>
      <c r="P40" s="93">
        <v>960.25089680100007</v>
      </c>
      <c r="Q40" s="94">
        <v>2.9141851691989991E-3</v>
      </c>
      <c r="R40" s="94">
        <f t="shared" si="0"/>
        <v>3.2395415909469219E-2</v>
      </c>
      <c r="S40" s="94">
        <f>P40/'סכום נכסי הקרן'!$C$42</f>
        <v>3.3988491330076058E-4</v>
      </c>
    </row>
    <row r="41" spans="2:19">
      <c r="B41" s="130" t="s">
        <v>1970</v>
      </c>
      <c r="C41" s="67">
        <v>5168</v>
      </c>
      <c r="D41" s="91" t="s">
        <v>26</v>
      </c>
      <c r="E41" s="67"/>
      <c r="F41" s="91" t="s">
        <v>1664</v>
      </c>
      <c r="G41" s="67" t="s">
        <v>1058</v>
      </c>
      <c r="H41" s="67" t="s">
        <v>1971</v>
      </c>
      <c r="I41" s="103">
        <v>42408</v>
      </c>
      <c r="J41" s="104">
        <v>9.4600000000024167</v>
      </c>
      <c r="K41" s="91" t="s">
        <v>135</v>
      </c>
      <c r="L41" s="92">
        <v>3.9510000000000003E-2</v>
      </c>
      <c r="M41" s="94">
        <v>6.5600000000014563E-2</v>
      </c>
      <c r="N41" s="93">
        <v>416674.22217600013</v>
      </c>
      <c r="O41" s="104">
        <v>78.87</v>
      </c>
      <c r="P41" s="93">
        <v>934.13350081900023</v>
      </c>
      <c r="Q41" s="94">
        <v>1.0560826015050175E-3</v>
      </c>
      <c r="R41" s="94">
        <f t="shared" si="0"/>
        <v>3.1514308786187328E-2</v>
      </c>
      <c r="S41" s="94">
        <f>P41/'סכום נכסי הקרן'!$C$42</f>
        <v>3.3064054925116028E-4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115" t="s">
        <v>214</v>
      </c>
      <c r="C45" s="1"/>
      <c r="D45" s="1"/>
      <c r="E45" s="1"/>
    </row>
    <row r="46" spans="2:19">
      <c r="B46" s="115" t="s">
        <v>107</v>
      </c>
      <c r="C46" s="1"/>
      <c r="D46" s="1"/>
      <c r="E46" s="1"/>
    </row>
    <row r="47" spans="2:19">
      <c r="B47" s="115" t="s">
        <v>197</v>
      </c>
      <c r="C47" s="1"/>
      <c r="D47" s="1"/>
      <c r="E47" s="1"/>
    </row>
    <row r="48" spans="2:19">
      <c r="B48" s="115" t="s">
        <v>205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12.7109375" style="2" bestFit="1" customWidth="1"/>
    <col min="4" max="4" width="6.5703125" style="2" bestFit="1" customWidth="1"/>
    <col min="5" max="5" width="11.28515625" style="2" bestFit="1" customWidth="1"/>
    <col min="6" max="6" width="21" style="1" bestFit="1" customWidth="1"/>
    <col min="7" max="7" width="12" style="1" bestFit="1" customWidth="1"/>
    <col min="8" max="8" width="11.28515625" style="1" bestFit="1" customWidth="1"/>
    <col min="9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46" t="s" vm="1">
        <v>223</v>
      </c>
    </row>
    <row r="2" spans="2:49">
      <c r="B2" s="46" t="s">
        <v>140</v>
      </c>
      <c r="C2" s="46" t="s">
        <v>2982</v>
      </c>
    </row>
    <row r="3" spans="2:49">
      <c r="B3" s="46" t="s">
        <v>142</v>
      </c>
      <c r="C3" s="46" t="s">
        <v>2983</v>
      </c>
    </row>
    <row r="4" spans="2:49">
      <c r="B4" s="46" t="s">
        <v>143</v>
      </c>
      <c r="C4" s="46" t="s">
        <v>2984</v>
      </c>
    </row>
    <row r="6" spans="2:49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49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49" s="3" customFormat="1" ht="63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64</v>
      </c>
      <c r="G8" s="29" t="s">
        <v>98</v>
      </c>
      <c r="H8" s="29" t="s">
        <v>199</v>
      </c>
      <c r="I8" s="29" t="s">
        <v>198</v>
      </c>
      <c r="J8" s="29" t="s">
        <v>106</v>
      </c>
      <c r="K8" s="29" t="s">
        <v>57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206</v>
      </c>
      <c r="I9" s="31"/>
      <c r="J9" s="31" t="s">
        <v>202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8" t="s">
        <v>28</v>
      </c>
      <c r="C11" s="118"/>
      <c r="D11" s="121"/>
      <c r="E11" s="118"/>
      <c r="F11" s="121"/>
      <c r="G11" s="121"/>
      <c r="H11" s="119"/>
      <c r="I11" s="119"/>
      <c r="J11" s="119">
        <v>913.94535214600012</v>
      </c>
      <c r="K11" s="96"/>
      <c r="L11" s="96">
        <f>IFERROR(J11/$J$11,0)</f>
        <v>1</v>
      </c>
      <c r="M11" s="96">
        <f>J11/'סכום נכסי הקרן'!$C$42</f>
        <v>3.2349486765452279E-4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7" t="s">
        <v>193</v>
      </c>
      <c r="C12" s="118"/>
      <c r="D12" s="121"/>
      <c r="E12" s="118"/>
      <c r="F12" s="121"/>
      <c r="G12" s="121"/>
      <c r="H12" s="119"/>
      <c r="I12" s="119"/>
      <c r="J12" s="119">
        <v>912.65103342400016</v>
      </c>
      <c r="K12" s="96"/>
      <c r="L12" s="96">
        <f t="shared" ref="L12:L26" si="0">IFERROR(J12/$J$11,0)</f>
        <v>0.99858381169184696</v>
      </c>
      <c r="M12" s="96">
        <f>J12/'סכום נכסי הקרן'!$C$42</f>
        <v>3.2303673800520297E-4</v>
      </c>
    </row>
    <row r="13" spans="2:49">
      <c r="B13" s="90" t="s">
        <v>1972</v>
      </c>
      <c r="C13" s="67">
        <v>9326</v>
      </c>
      <c r="D13" s="91" t="s">
        <v>26</v>
      </c>
      <c r="E13" s="67" t="s">
        <v>1973</v>
      </c>
      <c r="F13" s="91" t="s">
        <v>1546</v>
      </c>
      <c r="G13" s="91" t="s">
        <v>127</v>
      </c>
      <c r="H13" s="93">
        <v>2680.609856</v>
      </c>
      <c r="I13" s="93">
        <v>100</v>
      </c>
      <c r="J13" s="93">
        <v>10.250652091000001</v>
      </c>
      <c r="K13" s="94">
        <v>1.340304928E-6</v>
      </c>
      <c r="L13" s="94">
        <f t="shared" si="0"/>
        <v>1.1215826052324504E-2</v>
      </c>
      <c r="M13" s="94">
        <f>J13/'סכום נכסי הקרן'!$C$42</f>
        <v>3.6282621644328644E-6</v>
      </c>
    </row>
    <row r="14" spans="2:49">
      <c r="B14" s="90" t="s">
        <v>1974</v>
      </c>
      <c r="C14" s="67">
        <v>9398</v>
      </c>
      <c r="D14" s="91" t="s">
        <v>26</v>
      </c>
      <c r="E14" s="67" t="s">
        <v>1975</v>
      </c>
      <c r="F14" s="91" t="s">
        <v>1546</v>
      </c>
      <c r="G14" s="91" t="s">
        <v>127</v>
      </c>
      <c r="H14" s="93">
        <v>2680.609856</v>
      </c>
      <c r="I14" s="93">
        <v>100</v>
      </c>
      <c r="J14" s="93">
        <v>10.250652091000001</v>
      </c>
      <c r="K14" s="94">
        <v>1.340304928E-6</v>
      </c>
      <c r="L14" s="94">
        <f t="shared" si="0"/>
        <v>1.1215826052324504E-2</v>
      </c>
      <c r="M14" s="94">
        <f>J14/'סכום נכסי הקרן'!$C$42</f>
        <v>3.6282621644328644E-6</v>
      </c>
    </row>
    <row r="15" spans="2:49">
      <c r="B15" s="90" t="s">
        <v>1976</v>
      </c>
      <c r="C15" s="67">
        <v>9113</v>
      </c>
      <c r="D15" s="91" t="s">
        <v>26</v>
      </c>
      <c r="E15" s="67" t="s">
        <v>1977</v>
      </c>
      <c r="F15" s="91" t="s">
        <v>1603</v>
      </c>
      <c r="G15" s="91" t="s">
        <v>128</v>
      </c>
      <c r="H15" s="93">
        <v>12577.395362000003</v>
      </c>
      <c r="I15" s="93">
        <v>2251.7957999999999</v>
      </c>
      <c r="J15" s="93">
        <v>283.21726054999999</v>
      </c>
      <c r="K15" s="94">
        <v>4.1921372075021595E-4</v>
      </c>
      <c r="L15" s="94">
        <f t="shared" si="0"/>
        <v>0.30988423967033518</v>
      </c>
      <c r="M15" s="94">
        <f>J15/'סכום נכסי הקרן'!$C$42</f>
        <v>1.0024596110037751E-4</v>
      </c>
    </row>
    <row r="16" spans="2:49">
      <c r="B16" s="90" t="s">
        <v>1978</v>
      </c>
      <c r="C16" s="67">
        <v>9266</v>
      </c>
      <c r="D16" s="91" t="s">
        <v>26</v>
      </c>
      <c r="E16" s="67" t="s">
        <v>1977</v>
      </c>
      <c r="F16" s="91" t="s">
        <v>1603</v>
      </c>
      <c r="G16" s="91" t="s">
        <v>128</v>
      </c>
      <c r="H16" s="93">
        <v>320414.90089100006</v>
      </c>
      <c r="I16" s="93">
        <v>96.445400000000006</v>
      </c>
      <c r="J16" s="93">
        <v>309.02543277100006</v>
      </c>
      <c r="K16" s="94">
        <v>6.1146707928322862E-4</v>
      </c>
      <c r="L16" s="94">
        <f t="shared" si="0"/>
        <v>0.33812244030279193</v>
      </c>
      <c r="M16" s="94">
        <f>J16/'סכום נכסי הקרן'!$C$42</f>
        <v>1.0938087407677596E-4</v>
      </c>
    </row>
    <row r="17" spans="2:13">
      <c r="B17" s="90" t="s">
        <v>1979</v>
      </c>
      <c r="C17" s="67">
        <v>9152</v>
      </c>
      <c r="D17" s="91" t="s">
        <v>26</v>
      </c>
      <c r="E17" s="67" t="s">
        <v>1980</v>
      </c>
      <c r="F17" s="91" t="s">
        <v>1546</v>
      </c>
      <c r="G17" s="91" t="s">
        <v>127</v>
      </c>
      <c r="H17" s="93">
        <v>2680.609856</v>
      </c>
      <c r="I17" s="93">
        <v>100</v>
      </c>
      <c r="J17" s="93">
        <v>10.250652091000001</v>
      </c>
      <c r="K17" s="94">
        <v>1.340304928E-6</v>
      </c>
      <c r="L17" s="94">
        <f t="shared" si="0"/>
        <v>1.1215826052324504E-2</v>
      </c>
      <c r="M17" s="94">
        <f>J17/'סכום נכסי הקרן'!$C$42</f>
        <v>3.6282621644328644E-6</v>
      </c>
    </row>
    <row r="18" spans="2:13">
      <c r="B18" s="90" t="s">
        <v>1981</v>
      </c>
      <c r="C18" s="67">
        <v>9262</v>
      </c>
      <c r="D18" s="91" t="s">
        <v>26</v>
      </c>
      <c r="E18" s="67" t="s">
        <v>1982</v>
      </c>
      <c r="F18" s="91" t="s">
        <v>1546</v>
      </c>
      <c r="G18" s="91" t="s">
        <v>127</v>
      </c>
      <c r="H18" s="93">
        <v>2680.609856</v>
      </c>
      <c r="I18" s="93">
        <v>100</v>
      </c>
      <c r="J18" s="93">
        <v>10.250652091000001</v>
      </c>
      <c r="K18" s="94">
        <v>1.340304928E-6</v>
      </c>
      <c r="L18" s="94">
        <f t="shared" si="0"/>
        <v>1.1215826052324504E-2</v>
      </c>
      <c r="M18" s="94">
        <f>J18/'סכום נכסי הקרן'!$C$42</f>
        <v>3.6282621644328644E-6</v>
      </c>
    </row>
    <row r="19" spans="2:13">
      <c r="B19" s="90" t="s">
        <v>1983</v>
      </c>
      <c r="C19" s="67">
        <v>8838</v>
      </c>
      <c r="D19" s="91" t="s">
        <v>26</v>
      </c>
      <c r="E19" s="67" t="s">
        <v>1984</v>
      </c>
      <c r="F19" s="91" t="s">
        <v>444</v>
      </c>
      <c r="G19" s="91" t="s">
        <v>127</v>
      </c>
      <c r="H19" s="93">
        <v>1921.1437780000006</v>
      </c>
      <c r="I19" s="93">
        <v>1115.5499</v>
      </c>
      <c r="J19" s="93">
        <v>81.953358118000011</v>
      </c>
      <c r="K19" s="94">
        <v>8.1408405805499952E-5</v>
      </c>
      <c r="L19" s="94">
        <f t="shared" si="0"/>
        <v>8.9669866940696688E-2</v>
      </c>
      <c r="M19" s="94">
        <f>J19/'סכום נכסי הקרן'!$C$42</f>
        <v>2.9007741738579346E-5</v>
      </c>
    </row>
    <row r="20" spans="2:13">
      <c r="B20" s="90" t="s">
        <v>1985</v>
      </c>
      <c r="C20" s="67">
        <v>8824</v>
      </c>
      <c r="D20" s="91" t="s">
        <v>26</v>
      </c>
      <c r="E20" s="67" t="s">
        <v>1986</v>
      </c>
      <c r="F20" s="91" t="s">
        <v>1546</v>
      </c>
      <c r="G20" s="91" t="s">
        <v>128</v>
      </c>
      <c r="H20" s="93">
        <v>268.08952700000003</v>
      </c>
      <c r="I20" s="93">
        <v>3904.375</v>
      </c>
      <c r="J20" s="93">
        <v>10.467220467000001</v>
      </c>
      <c r="K20" s="94">
        <v>2.6808952700000001E-4</v>
      </c>
      <c r="L20" s="94">
        <f t="shared" si="0"/>
        <v>1.1452785926885367E-2</v>
      </c>
      <c r="M20" s="94">
        <f>J20/'סכום נכסי הקרן'!$C$42</f>
        <v>3.7049174676933628E-6</v>
      </c>
    </row>
    <row r="21" spans="2:13">
      <c r="B21" s="90" t="s">
        <v>1987</v>
      </c>
      <c r="C21" s="67">
        <v>9527</v>
      </c>
      <c r="D21" s="91" t="s">
        <v>26</v>
      </c>
      <c r="E21" s="67" t="s">
        <v>1988</v>
      </c>
      <c r="F21" s="91" t="s">
        <v>654</v>
      </c>
      <c r="G21" s="91" t="s">
        <v>128</v>
      </c>
      <c r="H21" s="93">
        <v>116011.40734700001</v>
      </c>
      <c r="I21" s="93">
        <v>100</v>
      </c>
      <c r="J21" s="93">
        <v>116.01140734700002</v>
      </c>
      <c r="K21" s="94">
        <v>3.0727345681578761E-4</v>
      </c>
      <c r="L21" s="94">
        <f t="shared" si="0"/>
        <v>0.12693473091645804</v>
      </c>
      <c r="M21" s="94">
        <f>J21/'סכום נכסי הקרן'!$C$42</f>
        <v>4.1062733978582063E-5</v>
      </c>
    </row>
    <row r="22" spans="2:13">
      <c r="B22" s="90" t="s">
        <v>1989</v>
      </c>
      <c r="C22" s="67">
        <v>9552</v>
      </c>
      <c r="D22" s="91" t="s">
        <v>26</v>
      </c>
      <c r="E22" s="67" t="s">
        <v>1988</v>
      </c>
      <c r="F22" s="91" t="s">
        <v>654</v>
      </c>
      <c r="G22" s="91" t="s">
        <v>128</v>
      </c>
      <c r="H22" s="93">
        <v>70973.745807000014</v>
      </c>
      <c r="I22" s="93">
        <v>100</v>
      </c>
      <c r="J22" s="93">
        <v>70.973745807000014</v>
      </c>
      <c r="K22" s="94">
        <v>1.8798451562656484E-4</v>
      </c>
      <c r="L22" s="94">
        <f t="shared" si="0"/>
        <v>7.7656443725381691E-2</v>
      </c>
      <c r="M22" s="94">
        <f>J22/'סכום נכסי הקרן'!$C$42</f>
        <v>2.5121460985463251E-5</v>
      </c>
    </row>
    <row r="23" spans="2:13">
      <c r="B23" s="95"/>
      <c r="C23" s="67"/>
      <c r="D23" s="67"/>
      <c r="E23" s="67"/>
      <c r="F23" s="67"/>
      <c r="G23" s="67"/>
      <c r="H23" s="93"/>
      <c r="I23" s="93"/>
      <c r="J23" s="67"/>
      <c r="K23" s="67"/>
      <c r="L23" s="94"/>
      <c r="M23" s="67"/>
    </row>
    <row r="24" spans="2:13">
      <c r="B24" s="117" t="s">
        <v>192</v>
      </c>
      <c r="C24" s="118"/>
      <c r="D24" s="121"/>
      <c r="E24" s="118"/>
      <c r="F24" s="121"/>
      <c r="G24" s="121"/>
      <c r="H24" s="119"/>
      <c r="I24" s="119"/>
      <c r="J24" s="119">
        <v>1.2943187220000003</v>
      </c>
      <c r="K24" s="96"/>
      <c r="L24" s="96">
        <f t="shared" si="0"/>
        <v>1.4161883081530641E-3</v>
      </c>
      <c r="M24" s="96">
        <f>J24/'סכום נכסי הקרן'!$C$42</f>
        <v>4.5812964931985805E-7</v>
      </c>
    </row>
    <row r="25" spans="2:13">
      <c r="B25" s="89" t="s">
        <v>62</v>
      </c>
      <c r="C25" s="84"/>
      <c r="D25" s="85"/>
      <c r="E25" s="84"/>
      <c r="F25" s="85"/>
      <c r="G25" s="85"/>
      <c r="H25" s="87"/>
      <c r="I25" s="87"/>
      <c r="J25" s="87">
        <v>1.2943187220000003</v>
      </c>
      <c r="K25" s="88"/>
      <c r="L25" s="88">
        <f t="shared" si="0"/>
        <v>1.4161883081530641E-3</v>
      </c>
      <c r="M25" s="88">
        <f>J25/'סכום נכסי הקרן'!$C$42</f>
        <v>4.5812964931985805E-7</v>
      </c>
    </row>
    <row r="26" spans="2:13">
      <c r="B26" s="90" t="s">
        <v>1990</v>
      </c>
      <c r="C26" s="67">
        <v>9720</v>
      </c>
      <c r="D26" s="91" t="s">
        <v>26</v>
      </c>
      <c r="E26" s="67"/>
      <c r="F26" s="91" t="s">
        <v>939</v>
      </c>
      <c r="G26" s="91" t="s">
        <v>127</v>
      </c>
      <c r="H26" s="93">
        <v>338.47248000000008</v>
      </c>
      <c r="I26" s="93">
        <v>100</v>
      </c>
      <c r="J26" s="93">
        <v>1.2943187220000003</v>
      </c>
      <c r="K26" s="94"/>
      <c r="L26" s="94">
        <f t="shared" si="0"/>
        <v>1.4161883081530641E-3</v>
      </c>
      <c r="M26" s="94">
        <f>J26/'סכום נכסי הקרן'!$C$42</f>
        <v>4.5812964931985805E-7</v>
      </c>
    </row>
    <row r="27" spans="2:13">
      <c r="B27" s="95"/>
      <c r="C27" s="67"/>
      <c r="D27" s="67"/>
      <c r="E27" s="67"/>
      <c r="F27" s="67"/>
      <c r="G27" s="67"/>
      <c r="H27" s="93"/>
      <c r="I27" s="93"/>
      <c r="J27" s="67"/>
      <c r="K27" s="67"/>
      <c r="L27" s="94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115" t="s">
        <v>214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115" t="s">
        <v>107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115" t="s">
        <v>197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115" t="s">
        <v>205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2:13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2:13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2:13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2:13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2:13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2:13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2:13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2:13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2:13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2:13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2:13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2:13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2:13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6.7109375" style="2" bestFit="1" customWidth="1"/>
    <col min="4" max="4" width="12.28515625" style="1" bestFit="1" customWidth="1"/>
    <col min="5" max="6" width="11.28515625" style="1" bestFit="1" customWidth="1"/>
    <col min="7" max="7" width="13.1406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141</v>
      </c>
      <c r="C1" s="46" t="s" vm="1">
        <v>223</v>
      </c>
    </row>
    <row r="2" spans="2:11">
      <c r="B2" s="46" t="s">
        <v>140</v>
      </c>
      <c r="C2" s="46" t="s">
        <v>2982</v>
      </c>
    </row>
    <row r="3" spans="2:11">
      <c r="B3" s="46" t="s">
        <v>142</v>
      </c>
      <c r="C3" s="46" t="s">
        <v>2983</v>
      </c>
    </row>
    <row r="4" spans="2:11">
      <c r="B4" s="46" t="s">
        <v>143</v>
      </c>
      <c r="C4" s="46" t="s">
        <v>2984</v>
      </c>
    </row>
    <row r="6" spans="2:11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1" ht="26.25" customHeight="1">
      <c r="B7" s="141" t="s">
        <v>93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1" s="3" customFormat="1" ht="63">
      <c r="B8" s="21" t="s">
        <v>111</v>
      </c>
      <c r="C8" s="29" t="s">
        <v>43</v>
      </c>
      <c r="D8" s="29" t="s">
        <v>98</v>
      </c>
      <c r="E8" s="29" t="s">
        <v>99</v>
      </c>
      <c r="F8" s="29" t="s">
        <v>199</v>
      </c>
      <c r="G8" s="29" t="s">
        <v>198</v>
      </c>
      <c r="H8" s="29" t="s">
        <v>106</v>
      </c>
      <c r="I8" s="29" t="s">
        <v>57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206</v>
      </c>
      <c r="G9" s="31"/>
      <c r="H9" s="31" t="s">
        <v>202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8" t="s">
        <v>1991</v>
      </c>
      <c r="C11" s="78"/>
      <c r="D11" s="79"/>
      <c r="E11" s="99"/>
      <c r="F11" s="81"/>
      <c r="G11" s="100"/>
      <c r="H11" s="81">
        <v>21446.111304372007</v>
      </c>
      <c r="I11" s="82"/>
      <c r="J11" s="82">
        <v>1</v>
      </c>
      <c r="K11" s="82">
        <v>7.5909428521320488E-3</v>
      </c>
    </row>
    <row r="12" spans="2:11" ht="21" customHeight="1">
      <c r="B12" s="83" t="s">
        <v>1992</v>
      </c>
      <c r="C12" s="84"/>
      <c r="D12" s="85"/>
      <c r="E12" s="101"/>
      <c r="F12" s="87"/>
      <c r="G12" s="102"/>
      <c r="H12" s="87">
        <v>1423.9939097370002</v>
      </c>
      <c r="I12" s="88"/>
      <c r="J12" s="88">
        <v>6.639869995670053E-2</v>
      </c>
      <c r="K12" s="88">
        <v>5.0402873682717643E-4</v>
      </c>
    </row>
    <row r="13" spans="2:11">
      <c r="B13" s="89" t="s">
        <v>188</v>
      </c>
      <c r="C13" s="84"/>
      <c r="D13" s="85"/>
      <c r="E13" s="101"/>
      <c r="F13" s="87"/>
      <c r="G13" s="102"/>
      <c r="H13" s="87">
        <v>62.517501967000008</v>
      </c>
      <c r="I13" s="88"/>
      <c r="J13" s="88">
        <v>2.9150973376816888E-3</v>
      </c>
      <c r="K13" s="88">
        <v>2.2128337298743981E-5</v>
      </c>
    </row>
    <row r="14" spans="2:11">
      <c r="B14" s="90" t="s">
        <v>1993</v>
      </c>
      <c r="C14" s="67">
        <v>8401</v>
      </c>
      <c r="D14" s="91" t="s">
        <v>127</v>
      </c>
      <c r="E14" s="103">
        <v>44621</v>
      </c>
      <c r="F14" s="93">
        <v>7654.6108910000012</v>
      </c>
      <c r="G14" s="104">
        <v>80.816400000000002</v>
      </c>
      <c r="H14" s="93">
        <v>23.655955935000005</v>
      </c>
      <c r="I14" s="94">
        <v>2.2698E-4</v>
      </c>
      <c r="J14" s="94">
        <v>1.1030417402607389E-3</v>
      </c>
      <c r="K14" s="94">
        <v>8.3731268138355532E-6</v>
      </c>
    </row>
    <row r="15" spans="2:11">
      <c r="B15" s="90" t="s">
        <v>1994</v>
      </c>
      <c r="C15" s="67">
        <v>8507</v>
      </c>
      <c r="D15" s="91" t="s">
        <v>127</v>
      </c>
      <c r="E15" s="103">
        <v>44621</v>
      </c>
      <c r="F15" s="93">
        <v>6531.9342670000005</v>
      </c>
      <c r="G15" s="104">
        <v>89.819299999999998</v>
      </c>
      <c r="H15" s="93">
        <v>22.435169440000006</v>
      </c>
      <c r="I15" s="94">
        <v>1.3618999999999998E-4</v>
      </c>
      <c r="J15" s="94">
        <v>1.0461182972330452E-3</v>
      </c>
      <c r="K15" s="94">
        <v>7.9410242108657348E-6</v>
      </c>
    </row>
    <row r="16" spans="2:11">
      <c r="B16" s="90" t="s">
        <v>1995</v>
      </c>
      <c r="C16" s="67">
        <v>8402</v>
      </c>
      <c r="D16" s="91" t="s">
        <v>127</v>
      </c>
      <c r="E16" s="103">
        <v>44560</v>
      </c>
      <c r="F16" s="93">
        <v>4182.0210550000011</v>
      </c>
      <c r="G16" s="104">
        <v>102.7159</v>
      </c>
      <c r="H16" s="93">
        <v>16.426376592000004</v>
      </c>
      <c r="I16" s="94">
        <v>1.3438999999999999E-4</v>
      </c>
      <c r="J16" s="94">
        <v>7.6593730018790498E-4</v>
      </c>
      <c r="K16" s="94">
        <v>5.8141862740426965E-6</v>
      </c>
    </row>
    <row r="17" spans="2:11">
      <c r="B17" s="95"/>
      <c r="C17" s="67"/>
      <c r="D17" s="67"/>
      <c r="E17" s="67"/>
      <c r="F17" s="93"/>
      <c r="G17" s="104"/>
      <c r="H17" s="67"/>
      <c r="I17" s="67"/>
      <c r="J17" s="94"/>
      <c r="K17" s="67"/>
    </row>
    <row r="18" spans="2:11">
      <c r="B18" s="124" t="s">
        <v>190</v>
      </c>
      <c r="C18" s="118"/>
      <c r="D18" s="121"/>
      <c r="E18" s="122"/>
      <c r="F18" s="119"/>
      <c r="G18" s="120"/>
      <c r="H18" s="119">
        <v>935.61497050700007</v>
      </c>
      <c r="I18" s="96"/>
      <c r="J18" s="96">
        <v>4.3626322610582809E-2</v>
      </c>
      <c r="K18" s="96">
        <v>3.3116492178561036E-4</v>
      </c>
    </row>
    <row r="19" spans="2:11">
      <c r="B19" s="90" t="s">
        <v>1996</v>
      </c>
      <c r="C19" s="67">
        <v>992880</v>
      </c>
      <c r="D19" s="91" t="s">
        <v>128</v>
      </c>
      <c r="E19" s="103">
        <v>45158</v>
      </c>
      <c r="F19" s="93">
        <v>522.43442100000016</v>
      </c>
      <c r="G19" s="104">
        <v>179087.5435</v>
      </c>
      <c r="H19" s="93">
        <v>935.61497050700007</v>
      </c>
      <c r="I19" s="94">
        <v>3.7615278308990792E-7</v>
      </c>
      <c r="J19" s="94">
        <v>4.3626322610582809E-2</v>
      </c>
      <c r="K19" s="94">
        <v>3.3116492178561036E-4</v>
      </c>
    </row>
    <row r="20" spans="2:11">
      <c r="B20" s="95"/>
      <c r="C20" s="67"/>
      <c r="D20" s="67"/>
      <c r="E20" s="67"/>
      <c r="F20" s="93"/>
      <c r="G20" s="104"/>
      <c r="H20" s="67"/>
      <c r="I20" s="67"/>
      <c r="J20" s="94"/>
      <c r="K20" s="67"/>
    </row>
    <row r="21" spans="2:11">
      <c r="B21" s="89" t="s">
        <v>191</v>
      </c>
      <c r="C21" s="84"/>
      <c r="D21" s="85"/>
      <c r="E21" s="101"/>
      <c r="F21" s="87"/>
      <c r="G21" s="102"/>
      <c r="H21" s="87">
        <v>425.86143726300008</v>
      </c>
      <c r="I21" s="88"/>
      <c r="J21" s="88">
        <v>1.9857280008436024E-2</v>
      </c>
      <c r="K21" s="88">
        <v>1.5073547774282207E-4</v>
      </c>
    </row>
    <row r="22" spans="2:11" ht="16.5" customHeight="1">
      <c r="B22" s="90" t="s">
        <v>1997</v>
      </c>
      <c r="C22" s="67">
        <v>5272</v>
      </c>
      <c r="D22" s="91" t="s">
        <v>127</v>
      </c>
      <c r="E22" s="103">
        <v>42403</v>
      </c>
      <c r="F22" s="93">
        <v>51560.597093999997</v>
      </c>
      <c r="G22" s="104">
        <v>121.0806</v>
      </c>
      <c r="H22" s="93">
        <v>238.73186233600001</v>
      </c>
      <c r="I22" s="94">
        <v>5.2589999999999996E-5</v>
      </c>
      <c r="J22" s="94">
        <v>1.1131708632293263E-2</v>
      </c>
      <c r="K22" s="94">
        <v>8.4500164074323173E-5</v>
      </c>
    </row>
    <row r="23" spans="2:11" ht="16.5" customHeight="1">
      <c r="B23" s="90" t="s">
        <v>1998</v>
      </c>
      <c r="C23" s="67">
        <v>5289</v>
      </c>
      <c r="D23" s="91" t="s">
        <v>127</v>
      </c>
      <c r="E23" s="103">
        <v>42736</v>
      </c>
      <c r="F23" s="93">
        <v>37217.712872000004</v>
      </c>
      <c r="G23" s="104">
        <v>115.08450000000001</v>
      </c>
      <c r="H23" s="93">
        <v>163.78887498200004</v>
      </c>
      <c r="I23" s="94">
        <v>2.1978999999999998E-4</v>
      </c>
      <c r="J23" s="94">
        <v>7.6372295497976837E-3</v>
      </c>
      <c r="K23" s="94">
        <v>5.7973773061128392E-5</v>
      </c>
    </row>
    <row r="24" spans="2:11" ht="16.5" customHeight="1">
      <c r="B24" s="90" t="s">
        <v>1999</v>
      </c>
      <c r="C24" s="67">
        <v>8405</v>
      </c>
      <c r="D24" s="91" t="s">
        <v>127</v>
      </c>
      <c r="E24" s="103">
        <v>44581</v>
      </c>
      <c r="F24" s="93">
        <v>2111.7706459999999</v>
      </c>
      <c r="G24" s="104">
        <v>111.79519999999999</v>
      </c>
      <c r="H24" s="93">
        <v>9.0279217040000024</v>
      </c>
      <c r="I24" s="94">
        <v>1.9192000000000002E-4</v>
      </c>
      <c r="J24" s="94">
        <v>4.2095844677256564E-4</v>
      </c>
      <c r="K24" s="94">
        <v>3.1954715125728168E-6</v>
      </c>
    </row>
    <row r="25" spans="2:11">
      <c r="B25" s="90" t="s">
        <v>2000</v>
      </c>
      <c r="C25" s="67">
        <v>5230</v>
      </c>
      <c r="D25" s="91" t="s">
        <v>127</v>
      </c>
      <c r="E25" s="103">
        <v>40372</v>
      </c>
      <c r="F25" s="93">
        <v>20121.503475000005</v>
      </c>
      <c r="G25" s="104">
        <v>18.601400000000002</v>
      </c>
      <c r="H25" s="93">
        <v>14.312778241</v>
      </c>
      <c r="I25" s="94">
        <v>2.0541E-4</v>
      </c>
      <c r="J25" s="94">
        <v>6.6738337957250994E-4</v>
      </c>
      <c r="K25" s="94">
        <v>5.0660690947976751E-6</v>
      </c>
    </row>
    <row r="26" spans="2:11">
      <c r="B26" s="95"/>
      <c r="C26" s="67"/>
      <c r="D26" s="67"/>
      <c r="E26" s="67"/>
      <c r="F26" s="93"/>
      <c r="G26" s="104"/>
      <c r="H26" s="67"/>
      <c r="I26" s="67"/>
      <c r="J26" s="94"/>
      <c r="K26" s="67"/>
    </row>
    <row r="27" spans="2:11">
      <c r="B27" s="83" t="s">
        <v>2001</v>
      </c>
      <c r="C27" s="84"/>
      <c r="D27" s="85"/>
      <c r="E27" s="101"/>
      <c r="F27" s="87"/>
      <c r="G27" s="102"/>
      <c r="H27" s="87">
        <v>20022.117394635006</v>
      </c>
      <c r="I27" s="88"/>
      <c r="J27" s="88">
        <v>0.93360130004329944</v>
      </c>
      <c r="K27" s="88">
        <v>7.0869141153048721E-3</v>
      </c>
    </row>
    <row r="28" spans="2:11">
      <c r="B28" s="89" t="s">
        <v>188</v>
      </c>
      <c r="C28" s="84"/>
      <c r="D28" s="85"/>
      <c r="E28" s="101"/>
      <c r="F28" s="87"/>
      <c r="G28" s="102"/>
      <c r="H28" s="87">
        <v>369.84084216000002</v>
      </c>
      <c r="I28" s="88"/>
      <c r="J28" s="88">
        <v>1.7245123692172772E-2</v>
      </c>
      <c r="K28" s="88">
        <v>1.3090674842523197E-4</v>
      </c>
    </row>
    <row r="29" spans="2:11">
      <c r="B29" s="90" t="s">
        <v>2002</v>
      </c>
      <c r="C29" s="67">
        <v>84032</v>
      </c>
      <c r="D29" s="91" t="s">
        <v>127</v>
      </c>
      <c r="E29" s="103">
        <v>44314</v>
      </c>
      <c r="F29" s="93">
        <v>18412.8534</v>
      </c>
      <c r="G29" s="104">
        <v>100</v>
      </c>
      <c r="H29" s="93">
        <v>70.410751380000008</v>
      </c>
      <c r="I29" s="94">
        <v>1.0399999999999999E-4</v>
      </c>
      <c r="J29" s="94">
        <v>3.283147717583936E-3</v>
      </c>
      <c r="K29" s="94">
        <v>2.4922186699287431E-5</v>
      </c>
    </row>
    <row r="30" spans="2:11">
      <c r="B30" s="90" t="s">
        <v>2003</v>
      </c>
      <c r="C30" s="67">
        <v>84034</v>
      </c>
      <c r="D30" s="91" t="s">
        <v>127</v>
      </c>
      <c r="E30" s="103">
        <v>44314</v>
      </c>
      <c r="F30" s="93">
        <v>10595.295819999999</v>
      </c>
      <c r="G30" s="104">
        <v>100</v>
      </c>
      <c r="H30" s="93">
        <v>40.516411229999996</v>
      </c>
      <c r="I30" s="94">
        <v>7.2000000000000002E-5</v>
      </c>
      <c r="J30" s="94">
        <v>1.8892194792321307E-3</v>
      </c>
      <c r="K30" s="94">
        <v>1.4340957101985775E-5</v>
      </c>
    </row>
    <row r="31" spans="2:11">
      <c r="B31" s="90" t="s">
        <v>2004</v>
      </c>
      <c r="C31" s="67">
        <v>9239</v>
      </c>
      <c r="D31" s="91" t="s">
        <v>127</v>
      </c>
      <c r="E31" s="103">
        <v>44742</v>
      </c>
      <c r="F31" s="93">
        <v>9749.5954990000009</v>
      </c>
      <c r="G31" s="104">
        <v>108.958</v>
      </c>
      <c r="H31" s="93">
        <v>40.622215307000005</v>
      </c>
      <c r="I31" s="94">
        <v>4.18E-5</v>
      </c>
      <c r="J31" s="94">
        <v>1.8941529646318096E-3</v>
      </c>
      <c r="K31" s="94">
        <v>1.4378406907716565E-5</v>
      </c>
    </row>
    <row r="32" spans="2:11">
      <c r="B32" s="90" t="s">
        <v>2005</v>
      </c>
      <c r="C32" s="67">
        <v>97211</v>
      </c>
      <c r="D32" s="91" t="s">
        <v>127</v>
      </c>
      <c r="E32" s="103">
        <v>45166</v>
      </c>
      <c r="F32" s="93">
        <v>6763.3027220000004</v>
      </c>
      <c r="G32" s="104">
        <v>100</v>
      </c>
      <c r="H32" s="93">
        <v>25.862869610000001</v>
      </c>
      <c r="I32" s="94">
        <v>6.0000000000000002E-5</v>
      </c>
      <c r="J32" s="94">
        <v>1.2059468144571082E-3</v>
      </c>
      <c r="K32" s="94">
        <v>9.1542733512545996E-6</v>
      </c>
    </row>
    <row r="33" spans="2:11">
      <c r="B33" s="90" t="s">
        <v>2006</v>
      </c>
      <c r="C33" s="67">
        <v>9616</v>
      </c>
      <c r="D33" s="91" t="s">
        <v>127</v>
      </c>
      <c r="E33" s="103">
        <v>45093</v>
      </c>
      <c r="F33" s="93">
        <v>2136.7346120000007</v>
      </c>
      <c r="G33" s="104">
        <v>125.0609</v>
      </c>
      <c r="H33" s="93">
        <v>10.218567564000002</v>
      </c>
      <c r="I33" s="94">
        <v>4.2743999999999996E-4</v>
      </c>
      <c r="J33" s="94">
        <v>4.7647647720250541E-4</v>
      </c>
      <c r="K33" s="94">
        <v>3.6169057088294176E-6</v>
      </c>
    </row>
    <row r="34" spans="2:11">
      <c r="B34" s="90" t="s">
        <v>2007</v>
      </c>
      <c r="C34" s="67">
        <v>8338</v>
      </c>
      <c r="D34" s="91" t="s">
        <v>127</v>
      </c>
      <c r="E34" s="103">
        <v>44561</v>
      </c>
      <c r="F34" s="93">
        <v>6764.6295410000012</v>
      </c>
      <c r="G34" s="104">
        <v>67.068899999999999</v>
      </c>
      <c r="H34" s="93">
        <v>17.349345038999999</v>
      </c>
      <c r="I34" s="94">
        <v>2.2562999999999999E-4</v>
      </c>
      <c r="J34" s="94">
        <v>8.0897393437770514E-4</v>
      </c>
      <c r="K34" s="94">
        <v>6.1408749047255815E-6</v>
      </c>
    </row>
    <row r="35" spans="2:11">
      <c r="B35" s="90" t="s">
        <v>2008</v>
      </c>
      <c r="C35" s="67">
        <v>84031</v>
      </c>
      <c r="D35" s="91" t="s">
        <v>127</v>
      </c>
      <c r="E35" s="103">
        <v>44314</v>
      </c>
      <c r="F35" s="93">
        <v>11081.764870000001</v>
      </c>
      <c r="G35" s="104">
        <v>100</v>
      </c>
      <c r="H35" s="93">
        <v>42.376668870000003</v>
      </c>
      <c r="I35" s="94">
        <v>8.8000000000000011E-5</v>
      </c>
      <c r="J35" s="94">
        <v>1.9759605025159543E-3</v>
      </c>
      <c r="K35" s="94">
        <v>1.4999403252668736E-5</v>
      </c>
    </row>
    <row r="36" spans="2:11">
      <c r="B36" s="90" t="s">
        <v>2009</v>
      </c>
      <c r="C36" s="67">
        <v>84033</v>
      </c>
      <c r="D36" s="91" t="s">
        <v>127</v>
      </c>
      <c r="E36" s="103">
        <v>44314</v>
      </c>
      <c r="F36" s="93">
        <v>10856.772940000001</v>
      </c>
      <c r="G36" s="104">
        <v>100</v>
      </c>
      <c r="H36" s="93">
        <v>41.516299709999998</v>
      </c>
      <c r="I36" s="94">
        <v>4.7999999999999994E-5</v>
      </c>
      <c r="J36" s="94">
        <v>1.9358427791772432E-3</v>
      </c>
      <c r="K36" s="94">
        <v>1.4694871907446935E-5</v>
      </c>
    </row>
    <row r="37" spans="2:11">
      <c r="B37" s="90" t="s">
        <v>2010</v>
      </c>
      <c r="C37" s="67">
        <v>84036</v>
      </c>
      <c r="D37" s="91" t="s">
        <v>127</v>
      </c>
      <c r="E37" s="103">
        <v>44314</v>
      </c>
      <c r="F37" s="93">
        <v>16570.351879999998</v>
      </c>
      <c r="G37" s="104">
        <v>100</v>
      </c>
      <c r="H37" s="93">
        <v>63.365025600000003</v>
      </c>
      <c r="I37" s="94">
        <v>1.2E-4</v>
      </c>
      <c r="J37" s="94">
        <v>2.9546160933652528E-3</v>
      </c>
      <c r="K37" s="94">
        <v>2.2428321914725284E-5</v>
      </c>
    </row>
    <row r="38" spans="2:11">
      <c r="B38" s="90" t="s">
        <v>2011</v>
      </c>
      <c r="C38" s="67">
        <v>84035</v>
      </c>
      <c r="D38" s="91" t="s">
        <v>127</v>
      </c>
      <c r="E38" s="103">
        <v>44314</v>
      </c>
      <c r="F38" s="93">
        <v>4603.2133489999997</v>
      </c>
      <c r="G38" s="104">
        <v>100</v>
      </c>
      <c r="H38" s="93">
        <v>17.602687849999999</v>
      </c>
      <c r="I38" s="94">
        <v>7.2000000000000002E-5</v>
      </c>
      <c r="J38" s="94">
        <v>8.2078692962912639E-4</v>
      </c>
      <c r="K38" s="94">
        <v>6.2305466765916282E-6</v>
      </c>
    </row>
    <row r="39" spans="2:11">
      <c r="B39" s="95"/>
      <c r="C39" s="67"/>
      <c r="D39" s="67"/>
      <c r="E39" s="67"/>
      <c r="F39" s="93"/>
      <c r="G39" s="104"/>
      <c r="H39" s="67"/>
      <c r="I39" s="67"/>
      <c r="J39" s="94"/>
      <c r="K39" s="67"/>
    </row>
    <row r="40" spans="2:11">
      <c r="B40" s="89" t="s">
        <v>2012</v>
      </c>
      <c r="C40" s="67"/>
      <c r="D40" s="91"/>
      <c r="E40" s="103"/>
      <c r="F40" s="93"/>
      <c r="G40" s="104"/>
      <c r="H40" s="119">
        <v>1511.9591472930003</v>
      </c>
      <c r="I40" s="96"/>
      <c r="J40" s="96">
        <v>7.0500387032159634E-2</v>
      </c>
      <c r="K40" s="96">
        <v>5.3516440901431512E-4</v>
      </c>
    </row>
    <row r="41" spans="2:11">
      <c r="B41" s="90" t="s">
        <v>2013</v>
      </c>
      <c r="C41" s="67" t="s">
        <v>2014</v>
      </c>
      <c r="D41" s="91" t="s">
        <v>127</v>
      </c>
      <c r="E41" s="103">
        <v>44616</v>
      </c>
      <c r="F41" s="93">
        <v>224.54756400000002</v>
      </c>
      <c r="G41" s="104">
        <v>98026.36</v>
      </c>
      <c r="H41" s="93">
        <v>841.72283248300016</v>
      </c>
      <c r="I41" s="94">
        <v>2.9848327393014191E-4</v>
      </c>
      <c r="J41" s="94">
        <v>3.924827305691575E-2</v>
      </c>
      <c r="K41" s="94">
        <v>2.9793139781992151E-4</v>
      </c>
    </row>
    <row r="42" spans="2:11">
      <c r="B42" s="90" t="s">
        <v>2015</v>
      </c>
      <c r="C42" s="67">
        <v>9628</v>
      </c>
      <c r="D42" s="91" t="s">
        <v>127</v>
      </c>
      <c r="E42" s="103">
        <v>45103</v>
      </c>
      <c r="F42" s="93">
        <v>75.801270000000017</v>
      </c>
      <c r="G42" s="104">
        <v>126473.8</v>
      </c>
      <c r="H42" s="93">
        <v>366.60188658700002</v>
      </c>
      <c r="I42" s="94">
        <v>2.4900815595799114E-3</v>
      </c>
      <c r="J42" s="94">
        <v>1.7094096052381512E-2</v>
      </c>
      <c r="K42" s="94">
        <v>1.2976030624248409E-4</v>
      </c>
    </row>
    <row r="43" spans="2:11">
      <c r="B43" s="90" t="s">
        <v>2016</v>
      </c>
      <c r="C43" s="67">
        <v>9768</v>
      </c>
      <c r="D43" s="91" t="s">
        <v>127</v>
      </c>
      <c r="E43" s="103">
        <v>45103</v>
      </c>
      <c r="F43" s="93">
        <v>62.839636000000013</v>
      </c>
      <c r="G43" s="104">
        <v>126356.95</v>
      </c>
      <c r="H43" s="93">
        <v>303.6344282230001</v>
      </c>
      <c r="I43" s="94">
        <v>2.0623857056781812E-3</v>
      </c>
      <c r="J43" s="94">
        <v>1.4158017922862368E-2</v>
      </c>
      <c r="K43" s="94">
        <v>1.0747270495190953E-4</v>
      </c>
    </row>
    <row r="44" spans="2:11">
      <c r="B44" s="95"/>
      <c r="C44" s="67"/>
      <c r="D44" s="67"/>
      <c r="E44" s="67"/>
      <c r="F44" s="93"/>
      <c r="G44" s="104"/>
      <c r="H44" s="67"/>
      <c r="I44" s="67"/>
      <c r="J44" s="94"/>
      <c r="K44" s="67"/>
    </row>
    <row r="45" spans="2:11">
      <c r="B45" s="89" t="s">
        <v>191</v>
      </c>
      <c r="C45" s="84"/>
      <c r="D45" s="85"/>
      <c r="E45" s="101"/>
      <c r="F45" s="87"/>
      <c r="G45" s="102"/>
      <c r="H45" s="87">
        <v>18140.317405182006</v>
      </c>
      <c r="I45" s="88"/>
      <c r="J45" s="88">
        <v>0.8458557893189671</v>
      </c>
      <c r="K45" s="88">
        <v>6.4208429578653256E-3</v>
      </c>
    </row>
    <row r="46" spans="2:11">
      <c r="B46" s="90" t="s">
        <v>2017</v>
      </c>
      <c r="C46" s="67">
        <v>5238</v>
      </c>
      <c r="D46" s="91" t="s">
        <v>129</v>
      </c>
      <c r="E46" s="103">
        <v>43221</v>
      </c>
      <c r="F46" s="93">
        <v>240121.81665100006</v>
      </c>
      <c r="G46" s="104">
        <v>92.749899999999997</v>
      </c>
      <c r="H46" s="93">
        <v>902.67702586900009</v>
      </c>
      <c r="I46" s="94">
        <v>5.0169999999999996E-5</v>
      </c>
      <c r="J46" s="94">
        <v>4.2090475660497957E-2</v>
      </c>
      <c r="K46" s="94">
        <v>3.1950639535789497E-4</v>
      </c>
    </row>
    <row r="47" spans="2:11">
      <c r="B47" s="90" t="s">
        <v>2018</v>
      </c>
      <c r="C47" s="67">
        <v>7070</v>
      </c>
      <c r="D47" s="91" t="s">
        <v>129</v>
      </c>
      <c r="E47" s="103">
        <v>44075</v>
      </c>
      <c r="F47" s="93">
        <v>582221.49431800016</v>
      </c>
      <c r="G47" s="104">
        <v>101.9179</v>
      </c>
      <c r="H47" s="93">
        <v>2405.0605801420006</v>
      </c>
      <c r="I47" s="94">
        <v>7.9579999999999994E-5</v>
      </c>
      <c r="J47" s="94">
        <v>0.11214436715395133</v>
      </c>
      <c r="K47" s="94">
        <v>8.5128148225415909E-4</v>
      </c>
    </row>
    <row r="48" spans="2:11">
      <c r="B48" s="90" t="s">
        <v>2019</v>
      </c>
      <c r="C48" s="67">
        <v>5339</v>
      </c>
      <c r="D48" s="91" t="s">
        <v>127</v>
      </c>
      <c r="E48" s="103">
        <v>42916</v>
      </c>
      <c r="F48" s="93">
        <v>342938.75063800009</v>
      </c>
      <c r="G48" s="104">
        <v>77.658199999999994</v>
      </c>
      <c r="H48" s="93">
        <v>1018.4079126950001</v>
      </c>
      <c r="I48" s="94">
        <v>2.3355999999999998E-4</v>
      </c>
      <c r="J48" s="94">
        <v>4.7486833311705667E-2</v>
      </c>
      <c r="K48" s="94">
        <v>3.6046983789787818E-4</v>
      </c>
    </row>
    <row r="49" spans="2:11">
      <c r="B49" s="90" t="s">
        <v>2020</v>
      </c>
      <c r="C49" s="67">
        <v>8400</v>
      </c>
      <c r="D49" s="91" t="s">
        <v>127</v>
      </c>
      <c r="E49" s="103">
        <v>44544</v>
      </c>
      <c r="F49" s="93">
        <v>50424.477586000015</v>
      </c>
      <c r="G49" s="104">
        <v>112.6778</v>
      </c>
      <c r="H49" s="93">
        <v>217.26894225200004</v>
      </c>
      <c r="I49" s="94">
        <v>1.2803000000000001E-4</v>
      </c>
      <c r="J49" s="94">
        <v>1.0130924864113131E-2</v>
      </c>
      <c r="K49" s="94">
        <v>7.6903271682726411E-5</v>
      </c>
    </row>
    <row r="50" spans="2:11">
      <c r="B50" s="90" t="s">
        <v>2021</v>
      </c>
      <c r="C50" s="67">
        <v>8843</v>
      </c>
      <c r="D50" s="91" t="s">
        <v>127</v>
      </c>
      <c r="E50" s="103">
        <v>44562</v>
      </c>
      <c r="F50" s="93">
        <v>14476.388931000001</v>
      </c>
      <c r="G50" s="104">
        <v>107.17489999999999</v>
      </c>
      <c r="H50" s="93">
        <v>59.329571683000012</v>
      </c>
      <c r="I50" s="94">
        <v>2.8769999999999997E-5</v>
      </c>
      <c r="J50" s="94">
        <v>2.7664489305762895E-3</v>
      </c>
      <c r="K50" s="94">
        <v>2.0999955735346435E-5</v>
      </c>
    </row>
    <row r="51" spans="2:11">
      <c r="B51" s="90" t="s">
        <v>2022</v>
      </c>
      <c r="C51" s="67">
        <v>9391</v>
      </c>
      <c r="D51" s="91" t="s">
        <v>129</v>
      </c>
      <c r="E51" s="103">
        <v>44608</v>
      </c>
      <c r="F51" s="93">
        <v>40158.401753000006</v>
      </c>
      <c r="G51" s="104">
        <v>94.384</v>
      </c>
      <c r="H51" s="93">
        <v>153.62507847000003</v>
      </c>
      <c r="I51" s="94">
        <v>1.348E-5</v>
      </c>
      <c r="J51" s="94">
        <v>7.1633069645909188E-3</v>
      </c>
      <c r="K51" s="94">
        <v>5.4376253800489159E-5</v>
      </c>
    </row>
    <row r="52" spans="2:11">
      <c r="B52" s="90" t="s">
        <v>2023</v>
      </c>
      <c r="C52" s="67">
        <v>8314</v>
      </c>
      <c r="D52" s="91" t="s">
        <v>127</v>
      </c>
      <c r="E52" s="103">
        <v>44264</v>
      </c>
      <c r="F52" s="93">
        <v>65453.471138000015</v>
      </c>
      <c r="G52" s="104">
        <v>102.0946</v>
      </c>
      <c r="H52" s="93">
        <v>255.53673318700004</v>
      </c>
      <c r="I52" s="94">
        <v>1.1592E-4</v>
      </c>
      <c r="J52" s="94">
        <v>1.1915294552020081E-2</v>
      </c>
      <c r="K52" s="94">
        <v>9.0448320010704769E-5</v>
      </c>
    </row>
    <row r="53" spans="2:11">
      <c r="B53" s="90" t="s">
        <v>2024</v>
      </c>
      <c r="C53" s="67">
        <v>8337</v>
      </c>
      <c r="D53" s="91" t="s">
        <v>127</v>
      </c>
      <c r="E53" s="103">
        <v>44470</v>
      </c>
      <c r="F53" s="93">
        <v>30878.186433000003</v>
      </c>
      <c r="G53" s="104">
        <v>144.72409999999999</v>
      </c>
      <c r="H53" s="93">
        <v>170.88759044800003</v>
      </c>
      <c r="I53" s="94">
        <v>5.978E-5</v>
      </c>
      <c r="J53" s="94">
        <v>7.9682320035876549E-3</v>
      </c>
      <c r="K53" s="94">
        <v>6.0486393771763551E-5</v>
      </c>
    </row>
    <row r="54" spans="2:11">
      <c r="B54" s="90" t="s">
        <v>2025</v>
      </c>
      <c r="C54" s="67">
        <v>9730</v>
      </c>
      <c r="D54" s="91" t="s">
        <v>130</v>
      </c>
      <c r="E54" s="103">
        <v>45146</v>
      </c>
      <c r="F54" s="93">
        <v>41285.772449000004</v>
      </c>
      <c r="G54" s="104">
        <v>100</v>
      </c>
      <c r="H54" s="93">
        <v>193.13071497400003</v>
      </c>
      <c r="I54" s="94">
        <v>1.6522999999999999E-4</v>
      </c>
      <c r="J54" s="94">
        <v>9.0053955345568114E-3</v>
      </c>
      <c r="K54" s="94">
        <v>6.8359442863665906E-5</v>
      </c>
    </row>
    <row r="55" spans="2:11">
      <c r="B55" s="90" t="s">
        <v>2026</v>
      </c>
      <c r="C55" s="67">
        <v>9011</v>
      </c>
      <c r="D55" s="91" t="s">
        <v>130</v>
      </c>
      <c r="E55" s="103">
        <v>44644</v>
      </c>
      <c r="F55" s="93">
        <v>212399.41669900005</v>
      </c>
      <c r="G55" s="104">
        <v>104.8567</v>
      </c>
      <c r="H55" s="93">
        <v>1041.8385882200002</v>
      </c>
      <c r="I55" s="94">
        <v>2.5864999999999997E-4</v>
      </c>
      <c r="J55" s="94">
        <v>4.857937056437877E-2</v>
      </c>
      <c r="K55" s="94">
        <v>3.6876322574674506E-4</v>
      </c>
    </row>
    <row r="56" spans="2:11">
      <c r="B56" s="90" t="s">
        <v>2027</v>
      </c>
      <c r="C56" s="67">
        <v>9697</v>
      </c>
      <c r="D56" s="91" t="s">
        <v>127</v>
      </c>
      <c r="E56" s="103">
        <v>45014</v>
      </c>
      <c r="F56" s="93">
        <v>12619.235994000002</v>
      </c>
      <c r="G56" s="104">
        <v>104.8687</v>
      </c>
      <c r="H56" s="93">
        <v>50.605396200000008</v>
      </c>
      <c r="I56" s="94">
        <v>5.0340000000000003E-5</v>
      </c>
      <c r="J56" s="94">
        <v>2.3596537144560835E-3</v>
      </c>
      <c r="K56" s="94">
        <v>1.7911996497257247E-5</v>
      </c>
    </row>
    <row r="57" spans="2:11">
      <c r="B57" s="90" t="s">
        <v>2028</v>
      </c>
      <c r="C57" s="67">
        <v>9704</v>
      </c>
      <c r="D57" s="91" t="s">
        <v>127</v>
      </c>
      <c r="E57" s="103">
        <v>44760</v>
      </c>
      <c r="F57" s="93">
        <v>142966.21421900002</v>
      </c>
      <c r="G57" s="104">
        <v>105.3479</v>
      </c>
      <c r="H57" s="93">
        <v>575.93992242700017</v>
      </c>
      <c r="I57" s="94">
        <v>1.1949E-4</v>
      </c>
      <c r="J57" s="94">
        <v>2.6855214647216206E-2</v>
      </c>
      <c r="K57" s="94">
        <v>2.0385639966875776E-4</v>
      </c>
    </row>
    <row r="58" spans="2:11">
      <c r="B58" s="90" t="s">
        <v>2029</v>
      </c>
      <c r="C58" s="67">
        <v>9649</v>
      </c>
      <c r="D58" s="91" t="s">
        <v>129</v>
      </c>
      <c r="E58" s="103">
        <v>44743</v>
      </c>
      <c r="F58" s="93">
        <v>33950.296767000007</v>
      </c>
      <c r="G58" s="104">
        <v>100</v>
      </c>
      <c r="H58" s="93">
        <v>137.603947809</v>
      </c>
      <c r="I58" s="94">
        <v>4.2939999999999999E-5</v>
      </c>
      <c r="J58" s="94">
        <v>6.4162656742785835E-3</v>
      </c>
      <c r="K58" s="94">
        <v>4.8705506057545236E-5</v>
      </c>
    </row>
    <row r="59" spans="2:11">
      <c r="B59" s="90" t="s">
        <v>2030</v>
      </c>
      <c r="C59" s="67">
        <v>9648</v>
      </c>
      <c r="D59" s="91" t="s">
        <v>129</v>
      </c>
      <c r="E59" s="103">
        <v>44743</v>
      </c>
      <c r="F59" s="93">
        <v>47073.509471000005</v>
      </c>
      <c r="G59" s="104">
        <v>101.24250000000001</v>
      </c>
      <c r="H59" s="93">
        <v>193.16425241399998</v>
      </c>
      <c r="I59" s="94">
        <v>2.5859E-4</v>
      </c>
      <c r="J59" s="94">
        <v>9.006959335076354E-3</v>
      </c>
      <c r="K59" s="94">
        <v>6.8371313584041885E-5</v>
      </c>
    </row>
    <row r="60" spans="2:11">
      <c r="B60" s="90" t="s">
        <v>2031</v>
      </c>
      <c r="C60" s="67">
        <v>9317</v>
      </c>
      <c r="D60" s="91" t="s">
        <v>129</v>
      </c>
      <c r="E60" s="103">
        <v>44545</v>
      </c>
      <c r="F60" s="93">
        <v>179367.08465100004</v>
      </c>
      <c r="G60" s="104">
        <v>107.0371</v>
      </c>
      <c r="H60" s="93">
        <v>778.15193641300016</v>
      </c>
      <c r="I60" s="94">
        <v>4.9309999999999994E-5</v>
      </c>
      <c r="J60" s="94">
        <v>3.6284057532349277E-2</v>
      </c>
      <c r="K60" s="94">
        <v>2.7543020717153482E-4</v>
      </c>
    </row>
    <row r="61" spans="2:11">
      <c r="B61" s="90" t="s">
        <v>2032</v>
      </c>
      <c r="C61" s="67">
        <v>9600</v>
      </c>
      <c r="D61" s="91" t="s">
        <v>127</v>
      </c>
      <c r="E61" s="103">
        <v>44967</v>
      </c>
      <c r="F61" s="93">
        <v>184270.26000500002</v>
      </c>
      <c r="G61" s="104">
        <v>103.566</v>
      </c>
      <c r="H61" s="93">
        <v>729.77727452500017</v>
      </c>
      <c r="I61" s="94">
        <v>7.3748999999999993E-4</v>
      </c>
      <c r="J61" s="94">
        <v>3.4028419612660857E-2</v>
      </c>
      <c r="K61" s="94">
        <v>2.5830778862807798E-4</v>
      </c>
    </row>
    <row r="62" spans="2:11">
      <c r="B62" s="90" t="s">
        <v>2033</v>
      </c>
      <c r="C62" s="67">
        <v>9534</v>
      </c>
      <c r="D62" s="91" t="s">
        <v>129</v>
      </c>
      <c r="E62" s="103">
        <v>45007</v>
      </c>
      <c r="F62" s="93">
        <v>73276.613249999995</v>
      </c>
      <c r="G62" s="104">
        <v>100.5012</v>
      </c>
      <c r="H62" s="93">
        <v>298.48599242300003</v>
      </c>
      <c r="I62" s="94">
        <v>7.3282999999999996E-4</v>
      </c>
      <c r="J62" s="94">
        <v>1.3917954084391544E-2</v>
      </c>
      <c r="K62" s="94">
        <v>1.0565039407321405E-4</v>
      </c>
    </row>
    <row r="63" spans="2:11">
      <c r="B63" s="90" t="s">
        <v>2034</v>
      </c>
      <c r="C63" s="67">
        <v>9157</v>
      </c>
      <c r="D63" s="91" t="s">
        <v>129</v>
      </c>
      <c r="E63" s="103">
        <v>44763</v>
      </c>
      <c r="F63" s="93">
        <v>29111.765098000007</v>
      </c>
      <c r="G63" s="104">
        <v>95.172499999999999</v>
      </c>
      <c r="H63" s="93">
        <v>112.29678816500002</v>
      </c>
      <c r="I63" s="94">
        <v>7.2659999999999999E-5</v>
      </c>
      <c r="J63" s="94">
        <v>5.2362307819463372E-3</v>
      </c>
      <c r="K63" s="94">
        <v>3.9747928626329361E-5</v>
      </c>
    </row>
    <row r="64" spans="2:11">
      <c r="B64" s="90" t="s">
        <v>2035</v>
      </c>
      <c r="C64" s="67">
        <v>9457</v>
      </c>
      <c r="D64" s="91" t="s">
        <v>127</v>
      </c>
      <c r="E64" s="103">
        <v>44893</v>
      </c>
      <c r="F64" s="93">
        <v>1369.3403740000003</v>
      </c>
      <c r="G64" s="104">
        <v>100</v>
      </c>
      <c r="H64" s="93">
        <v>5.2363575890000007</v>
      </c>
      <c r="I64" s="94">
        <v>6.6341000000000002E-4</v>
      </c>
      <c r="J64" s="94">
        <v>2.4416349960528817E-4</v>
      </c>
      <c r="K64" s="94">
        <v>1.8534311720803086E-6</v>
      </c>
    </row>
    <row r="65" spans="2:11">
      <c r="B65" s="90" t="s">
        <v>2036</v>
      </c>
      <c r="C65" s="67">
        <v>8410</v>
      </c>
      <c r="D65" s="91" t="s">
        <v>129</v>
      </c>
      <c r="E65" s="103">
        <v>44651</v>
      </c>
      <c r="F65" s="93">
        <v>45557.061206000013</v>
      </c>
      <c r="G65" s="104">
        <v>121.9333</v>
      </c>
      <c r="H65" s="93">
        <v>225.14657638000006</v>
      </c>
      <c r="I65" s="94">
        <v>1.3841E-4</v>
      </c>
      <c r="J65" s="94">
        <v>1.0498247126699452E-2</v>
      </c>
      <c r="K65" s="94">
        <v>7.9691593986335019E-5</v>
      </c>
    </row>
    <row r="66" spans="2:11">
      <c r="B66" s="90" t="s">
        <v>2037</v>
      </c>
      <c r="C66" s="67">
        <v>8411</v>
      </c>
      <c r="D66" s="91" t="s">
        <v>129</v>
      </c>
      <c r="E66" s="103">
        <v>44651</v>
      </c>
      <c r="F66" s="93">
        <v>64815.270700000015</v>
      </c>
      <c r="G66" s="104">
        <v>104.4327</v>
      </c>
      <c r="H66" s="93">
        <v>274.34759953700001</v>
      </c>
      <c r="I66" s="94">
        <v>2.0674999999999998E-4</v>
      </c>
      <c r="J66" s="94">
        <v>1.2792417032782603E-2</v>
      </c>
      <c r="K66" s="94">
        <v>9.710650663649338E-5</v>
      </c>
    </row>
    <row r="67" spans="2:11">
      <c r="B67" s="90" t="s">
        <v>2038</v>
      </c>
      <c r="C67" s="67">
        <v>9384</v>
      </c>
      <c r="D67" s="91" t="s">
        <v>129</v>
      </c>
      <c r="E67" s="103">
        <v>44910</v>
      </c>
      <c r="F67" s="93">
        <v>11801.152208</v>
      </c>
      <c r="G67" s="104">
        <v>100.80459999999999</v>
      </c>
      <c r="H67" s="93">
        <v>48.216100140000016</v>
      </c>
      <c r="I67" s="94">
        <v>8.0450000000000004E-5</v>
      </c>
      <c r="J67" s="94">
        <v>2.2482444232288712E-3</v>
      </c>
      <c r="K67" s="94">
        <v>1.7066294934354939E-5</v>
      </c>
    </row>
    <row r="68" spans="2:11">
      <c r="B68" s="90" t="s">
        <v>2039</v>
      </c>
      <c r="C68" s="67">
        <v>8502</v>
      </c>
      <c r="D68" s="91" t="s">
        <v>127</v>
      </c>
      <c r="E68" s="103">
        <v>44621</v>
      </c>
      <c r="F68" s="93">
        <v>239212.74015800003</v>
      </c>
      <c r="G68" s="104">
        <v>101.9405</v>
      </c>
      <c r="H68" s="93">
        <v>932.50023265200014</v>
      </c>
      <c r="I68" s="94">
        <v>1.9883999999999999E-4</v>
      </c>
      <c r="J68" s="94">
        <v>4.3481087056649777E-2</v>
      </c>
      <c r="K68" s="94">
        <v>3.3006244699560698E-4</v>
      </c>
    </row>
    <row r="69" spans="2:11">
      <c r="B69" s="90" t="s">
        <v>2040</v>
      </c>
      <c r="C69" s="67">
        <v>7017</v>
      </c>
      <c r="D69" s="91" t="s">
        <v>128</v>
      </c>
      <c r="E69" s="103">
        <v>43709</v>
      </c>
      <c r="F69" s="93">
        <v>540262.81887100008</v>
      </c>
      <c r="G69" s="104">
        <v>95.077365999999998</v>
      </c>
      <c r="H69" s="93">
        <v>513.66784128300014</v>
      </c>
      <c r="I69" s="94">
        <v>3.2786000000000002E-4</v>
      </c>
      <c r="J69" s="94">
        <v>2.3951560914368831E-2</v>
      </c>
      <c r="K69" s="94">
        <v>1.8181493012033346E-4</v>
      </c>
    </row>
    <row r="70" spans="2:11">
      <c r="B70" s="90" t="s">
        <v>2041</v>
      </c>
      <c r="C70" s="67">
        <v>9536</v>
      </c>
      <c r="D70" s="91" t="s">
        <v>128</v>
      </c>
      <c r="E70" s="103">
        <v>45015</v>
      </c>
      <c r="F70" s="93">
        <v>124356.72622800001</v>
      </c>
      <c r="G70" s="104">
        <v>106.155328</v>
      </c>
      <c r="H70" s="93">
        <v>132.011255783</v>
      </c>
      <c r="I70" s="94">
        <v>3.4515999999999995E-4</v>
      </c>
      <c r="J70" s="94">
        <v>6.155486834393523E-3</v>
      </c>
      <c r="K70" s="94">
        <v>4.6725948786932447E-5</v>
      </c>
    </row>
    <row r="71" spans="2:11">
      <c r="B71" s="90" t="s">
        <v>2042</v>
      </c>
      <c r="C71" s="67">
        <v>9172</v>
      </c>
      <c r="D71" s="91" t="s">
        <v>129</v>
      </c>
      <c r="E71" s="103">
        <v>44743</v>
      </c>
      <c r="F71" s="93">
        <v>15806.581492000001</v>
      </c>
      <c r="G71" s="104">
        <v>94.228800000000007</v>
      </c>
      <c r="H71" s="93">
        <v>60.368298459000009</v>
      </c>
      <c r="I71" s="94">
        <v>3.0433000000000001E-4</v>
      </c>
      <c r="J71" s="94">
        <v>2.8148832020047066E-3</v>
      </c>
      <c r="K71" s="94">
        <v>2.13676175218442E-5</v>
      </c>
    </row>
    <row r="72" spans="2:11">
      <c r="B72" s="90" t="s">
        <v>2043</v>
      </c>
      <c r="C72" s="67">
        <v>9667</v>
      </c>
      <c r="D72" s="91" t="s">
        <v>127</v>
      </c>
      <c r="E72" s="103">
        <v>44959</v>
      </c>
      <c r="F72" s="93">
        <v>90259.318102000019</v>
      </c>
      <c r="G72" s="104">
        <v>100</v>
      </c>
      <c r="H72" s="93">
        <v>345.15163241600004</v>
      </c>
      <c r="I72" s="94">
        <v>1.0293999999999999E-4</v>
      </c>
      <c r="J72" s="94">
        <v>1.6093902876725134E-2</v>
      </c>
      <c r="K72" s="94">
        <v>1.2216789700498408E-4</v>
      </c>
    </row>
    <row r="73" spans="2:11">
      <c r="B73" s="90" t="s">
        <v>2044</v>
      </c>
      <c r="C73" s="67">
        <v>9695</v>
      </c>
      <c r="D73" s="91" t="s">
        <v>127</v>
      </c>
      <c r="E73" s="103">
        <v>45108</v>
      </c>
      <c r="F73" s="93">
        <v>169236.242127</v>
      </c>
      <c r="G73" s="104">
        <v>100</v>
      </c>
      <c r="H73" s="93">
        <v>647.15938985700006</v>
      </c>
      <c r="I73" s="94">
        <v>1.3580999999999999E-4</v>
      </c>
      <c r="J73" s="94">
        <v>3.0176071581101516E-2</v>
      </c>
      <c r="K73" s="94">
        <v>2.2906483487398761E-4</v>
      </c>
    </row>
    <row r="74" spans="2:11">
      <c r="B74" s="90" t="s">
        <v>2045</v>
      </c>
      <c r="C74" s="67">
        <v>7085</v>
      </c>
      <c r="D74" s="91" t="s">
        <v>127</v>
      </c>
      <c r="E74" s="103">
        <v>43983</v>
      </c>
      <c r="F74" s="93">
        <v>397196.07090799999</v>
      </c>
      <c r="G74" s="104">
        <v>98.566800000000001</v>
      </c>
      <c r="H74" s="93">
        <v>1497.1092189440003</v>
      </c>
      <c r="I74" s="94">
        <v>1.3234999999999999E-4</v>
      </c>
      <c r="J74" s="94">
        <v>6.9807957148800184E-2</v>
      </c>
      <c r="K74" s="94">
        <v>5.2990821334062516E-4</v>
      </c>
    </row>
    <row r="75" spans="2:11">
      <c r="B75" s="90" t="s">
        <v>2046</v>
      </c>
      <c r="C75" s="67">
        <v>5287</v>
      </c>
      <c r="D75" s="91" t="s">
        <v>129</v>
      </c>
      <c r="E75" s="103">
        <v>42735</v>
      </c>
      <c r="F75" s="93">
        <v>166191.09603900003</v>
      </c>
      <c r="G75" s="104">
        <v>24.521899999999999</v>
      </c>
      <c r="H75" s="93">
        <v>165.17685325600004</v>
      </c>
      <c r="I75" s="94">
        <v>1.0813E-4</v>
      </c>
      <c r="J75" s="94">
        <v>7.7019488946850267E-3</v>
      </c>
      <c r="K75" s="94">
        <v>5.8465053909595643E-5</v>
      </c>
    </row>
    <row r="76" spans="2:11">
      <c r="B76" s="90" t="s">
        <v>2047</v>
      </c>
      <c r="C76" s="67">
        <v>8339</v>
      </c>
      <c r="D76" s="91" t="s">
        <v>127</v>
      </c>
      <c r="E76" s="103">
        <v>44539</v>
      </c>
      <c r="F76" s="93">
        <v>37844.172393000008</v>
      </c>
      <c r="G76" s="104">
        <v>98.844399999999993</v>
      </c>
      <c r="H76" s="93">
        <v>143.04377561000001</v>
      </c>
      <c r="I76" s="94">
        <v>9.2560000000000008E-5</v>
      </c>
      <c r="J76" s="94">
        <v>6.669916684655045E-3</v>
      </c>
      <c r="K76" s="94">
        <v>5.0630956381698508E-5</v>
      </c>
    </row>
    <row r="77" spans="2:11">
      <c r="B77" s="90" t="s">
        <v>2048</v>
      </c>
      <c r="C77" s="67">
        <v>7013</v>
      </c>
      <c r="D77" s="91" t="s">
        <v>129</v>
      </c>
      <c r="E77" s="103">
        <v>43507</v>
      </c>
      <c r="F77" s="93">
        <v>222305.84288200003</v>
      </c>
      <c r="G77" s="104">
        <v>94.651300000000006</v>
      </c>
      <c r="H77" s="93">
        <v>852.83453704500027</v>
      </c>
      <c r="I77" s="94">
        <v>1.8512000000000002E-4</v>
      </c>
      <c r="J77" s="94">
        <v>3.9766395172589696E-2</v>
      </c>
      <c r="K77" s="94">
        <v>3.0186443319042819E-4</v>
      </c>
    </row>
    <row r="78" spans="2:11">
      <c r="B78" s="90" t="s">
        <v>2049</v>
      </c>
      <c r="C78" s="67">
        <v>7043</v>
      </c>
      <c r="D78" s="91" t="s">
        <v>129</v>
      </c>
      <c r="E78" s="103">
        <v>43860</v>
      </c>
      <c r="F78" s="93">
        <v>472779.62799400004</v>
      </c>
      <c r="G78" s="104">
        <v>93.243600000000001</v>
      </c>
      <c r="H78" s="93">
        <v>1786.7554118310002</v>
      </c>
      <c r="I78" s="94">
        <v>1.4619000000000001E-4</v>
      </c>
      <c r="J78" s="94">
        <v>8.3313724640921363E-2</v>
      </c>
      <c r="K78" s="94">
        <v>6.324297225474997E-4</v>
      </c>
    </row>
    <row r="79" spans="2:11">
      <c r="B79" s="90" t="s">
        <v>2050</v>
      </c>
      <c r="C79" s="67">
        <v>5304</v>
      </c>
      <c r="D79" s="91" t="s">
        <v>129</v>
      </c>
      <c r="E79" s="103">
        <v>42928</v>
      </c>
      <c r="F79" s="93">
        <v>252556.70311300003</v>
      </c>
      <c r="G79" s="104">
        <v>56.848599999999998</v>
      </c>
      <c r="H79" s="93">
        <v>581.92362959900015</v>
      </c>
      <c r="I79" s="94">
        <v>4.6709999999999998E-5</v>
      </c>
      <c r="J79" s="94">
        <v>2.7134225936819096E-2</v>
      </c>
      <c r="K79" s="94">
        <v>2.0597435842323298E-4</v>
      </c>
    </row>
    <row r="80" spans="2:11">
      <c r="B80" s="90" t="s">
        <v>2051</v>
      </c>
      <c r="C80" s="67">
        <v>83111</v>
      </c>
      <c r="D80" s="91" t="s">
        <v>127</v>
      </c>
      <c r="E80" s="103">
        <v>44256</v>
      </c>
      <c r="F80" s="93">
        <v>18523.13335</v>
      </c>
      <c r="G80" s="104">
        <v>100</v>
      </c>
      <c r="H80" s="93">
        <v>70.832461939999988</v>
      </c>
      <c r="I80" s="94">
        <v>1.8E-5</v>
      </c>
      <c r="J80" s="94">
        <v>3.3028114484120984E-3</v>
      </c>
      <c r="K80" s="94">
        <v>2.5071452956263718E-5</v>
      </c>
    </row>
    <row r="81" spans="2:11">
      <c r="B81" s="90" t="s">
        <v>2052</v>
      </c>
      <c r="C81" s="67">
        <v>9618</v>
      </c>
      <c r="D81" s="91" t="s">
        <v>131</v>
      </c>
      <c r="E81" s="103">
        <v>45020</v>
      </c>
      <c r="F81" s="93">
        <v>222319.41645300004</v>
      </c>
      <c r="G81" s="104">
        <v>102.5916</v>
      </c>
      <c r="H81" s="93">
        <v>565.04798454500008</v>
      </c>
      <c r="I81" s="94">
        <v>3.4167000000000003E-4</v>
      </c>
      <c r="J81" s="94">
        <v>2.6347339922170847E-2</v>
      </c>
      <c r="K81" s="94">
        <v>2.0000115165489616E-4</v>
      </c>
    </row>
    <row r="82" spans="2:11">
      <c r="C82" s="1"/>
    </row>
    <row r="83" spans="2:11">
      <c r="C83" s="1"/>
    </row>
    <row r="84" spans="2:11">
      <c r="C84" s="1"/>
    </row>
    <row r="85" spans="2:11">
      <c r="B85" s="115" t="s">
        <v>107</v>
      </c>
      <c r="C85" s="1"/>
    </row>
    <row r="86" spans="2:11">
      <c r="B86" s="115" t="s">
        <v>197</v>
      </c>
      <c r="C86" s="1"/>
    </row>
    <row r="87" spans="2:11">
      <c r="B87" s="115" t="s">
        <v>205</v>
      </c>
      <c r="C87" s="1"/>
    </row>
    <row r="88" spans="2:11">
      <c r="C88" s="1"/>
    </row>
    <row r="89" spans="2:11">
      <c r="C89" s="1"/>
    </row>
    <row r="90" spans="2:11">
      <c r="C90" s="1"/>
    </row>
    <row r="91" spans="2:11">
      <c r="C91" s="1"/>
    </row>
    <row r="92" spans="2:11">
      <c r="C92" s="1"/>
    </row>
    <row r="93" spans="2:11">
      <c r="C93" s="1"/>
    </row>
    <row r="94" spans="2:11">
      <c r="C94" s="1"/>
    </row>
    <row r="95" spans="2:11">
      <c r="C95" s="1"/>
    </row>
    <row r="96" spans="2:11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12.710937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141</v>
      </c>
      <c r="C1" s="46" t="s" vm="1">
        <v>223</v>
      </c>
    </row>
    <row r="2" spans="2:12">
      <c r="B2" s="46" t="s">
        <v>140</v>
      </c>
      <c r="C2" s="46" t="s">
        <v>2982</v>
      </c>
    </row>
    <row r="3" spans="2:12">
      <c r="B3" s="46" t="s">
        <v>142</v>
      </c>
      <c r="C3" s="46" t="s">
        <v>2983</v>
      </c>
    </row>
    <row r="4" spans="2:12">
      <c r="B4" s="46" t="s">
        <v>143</v>
      </c>
      <c r="C4" s="46" t="s">
        <v>2984</v>
      </c>
    </row>
    <row r="6" spans="2:12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ht="26.25" customHeight="1">
      <c r="B7" s="141" t="s">
        <v>94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s="3" customFormat="1" ht="63">
      <c r="B8" s="21" t="s">
        <v>111</v>
      </c>
      <c r="C8" s="29" t="s">
        <v>43</v>
      </c>
      <c r="D8" s="29" t="s">
        <v>64</v>
      </c>
      <c r="E8" s="29" t="s">
        <v>98</v>
      </c>
      <c r="F8" s="29" t="s">
        <v>99</v>
      </c>
      <c r="G8" s="29" t="s">
        <v>199</v>
      </c>
      <c r="H8" s="29" t="s">
        <v>198</v>
      </c>
      <c r="I8" s="29" t="s">
        <v>106</v>
      </c>
      <c r="J8" s="29" t="s">
        <v>57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47</v>
      </c>
      <c r="C11" s="67"/>
      <c r="D11" s="91"/>
      <c r="E11" s="91"/>
      <c r="F11" s="103"/>
      <c r="G11" s="93"/>
      <c r="H11" s="104"/>
      <c r="I11" s="93">
        <v>0.10584199100000002</v>
      </c>
      <c r="J11" s="94"/>
      <c r="K11" s="94">
        <f>IFERROR(I11/$I$11,0)</f>
        <v>1</v>
      </c>
      <c r="L11" s="94">
        <f>I11/'סכום נכסי הקרן'!$C$42</f>
        <v>3.7463225553300442E-8</v>
      </c>
    </row>
    <row r="12" spans="2:12" ht="21" customHeight="1">
      <c r="B12" s="112" t="s">
        <v>2053</v>
      </c>
      <c r="C12" s="67"/>
      <c r="D12" s="91"/>
      <c r="E12" s="91"/>
      <c r="F12" s="103"/>
      <c r="G12" s="93"/>
      <c r="H12" s="104"/>
      <c r="I12" s="93">
        <v>0.10584199100000002</v>
      </c>
      <c r="J12" s="94"/>
      <c r="K12" s="94">
        <f t="shared" ref="K12:K14" si="0">IFERROR(I12/$I$11,0)</f>
        <v>1</v>
      </c>
      <c r="L12" s="94">
        <f>I12/'סכום נכסי הקרן'!$C$42</f>
        <v>3.7463225553300442E-8</v>
      </c>
    </row>
    <row r="13" spans="2:12">
      <c r="B13" s="95" t="s">
        <v>2054</v>
      </c>
      <c r="C13" s="67">
        <v>8944</v>
      </c>
      <c r="D13" s="91" t="s">
        <v>587</v>
      </c>
      <c r="E13" s="91" t="s">
        <v>128</v>
      </c>
      <c r="F13" s="103">
        <v>44607</v>
      </c>
      <c r="G13" s="93">
        <v>29004.060350000007</v>
      </c>
      <c r="H13" s="104">
        <v>0.3649</v>
      </c>
      <c r="I13" s="93">
        <v>0.10583581600000001</v>
      </c>
      <c r="J13" s="94">
        <v>1.7412180797685982E-4</v>
      </c>
      <c r="K13" s="94">
        <f t="shared" si="0"/>
        <v>0.9999416583159324</v>
      </c>
      <c r="L13" s="94">
        <f>I13/'סכום נכסי הקרן'!$C$42</f>
        <v>3.7461039885631057E-8</v>
      </c>
    </row>
    <row r="14" spans="2:12">
      <c r="B14" s="95" t="s">
        <v>2055</v>
      </c>
      <c r="C14" s="67">
        <v>8731</v>
      </c>
      <c r="D14" s="91" t="s">
        <v>150</v>
      </c>
      <c r="E14" s="91" t="s">
        <v>128</v>
      </c>
      <c r="F14" s="103">
        <v>44537</v>
      </c>
      <c r="G14" s="93">
        <v>6175.0580100000006</v>
      </c>
      <c r="H14" s="104">
        <v>1E-4</v>
      </c>
      <c r="I14" s="93">
        <v>6.175000000000001E-6</v>
      </c>
      <c r="J14" s="94">
        <v>9.4371564792691701E-4</v>
      </c>
      <c r="K14" s="94">
        <f t="shared" si="0"/>
        <v>5.8341684067526653E-5</v>
      </c>
      <c r="L14" s="94">
        <f>I14/'סכום נכסי הקרן'!$C$42</f>
        <v>2.1856676693811457E-12</v>
      </c>
    </row>
    <row r="15" spans="2:12">
      <c r="B15" s="67"/>
      <c r="C15" s="67"/>
      <c r="D15" s="67"/>
      <c r="E15" s="67"/>
      <c r="F15" s="67"/>
      <c r="G15" s="93"/>
      <c r="H15" s="104"/>
      <c r="I15" s="67"/>
      <c r="J15" s="67"/>
      <c r="K15" s="94"/>
      <c r="L15" s="67"/>
    </row>
    <row r="16" spans="2:1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132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132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132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12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8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141</v>
      </c>
      <c r="C1" s="46" t="s" vm="1">
        <v>223</v>
      </c>
    </row>
    <row r="2" spans="2:12">
      <c r="B2" s="46" t="s">
        <v>140</v>
      </c>
      <c r="C2" s="46" t="s">
        <v>2982</v>
      </c>
    </row>
    <row r="3" spans="2:12">
      <c r="B3" s="46" t="s">
        <v>142</v>
      </c>
      <c r="C3" s="46" t="s">
        <v>2983</v>
      </c>
    </row>
    <row r="4" spans="2:12">
      <c r="B4" s="46" t="s">
        <v>143</v>
      </c>
      <c r="C4" s="46" t="s">
        <v>2984</v>
      </c>
    </row>
    <row r="6" spans="2:12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ht="26.25" customHeight="1">
      <c r="B7" s="141" t="s">
        <v>95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s="3" customFormat="1" ht="63">
      <c r="B8" s="21" t="s">
        <v>111</v>
      </c>
      <c r="C8" s="29" t="s">
        <v>43</v>
      </c>
      <c r="D8" s="29" t="s">
        <v>64</v>
      </c>
      <c r="E8" s="29" t="s">
        <v>98</v>
      </c>
      <c r="F8" s="29" t="s">
        <v>99</v>
      </c>
      <c r="G8" s="29" t="s">
        <v>199</v>
      </c>
      <c r="H8" s="29" t="s">
        <v>198</v>
      </c>
      <c r="I8" s="29" t="s">
        <v>106</v>
      </c>
      <c r="J8" s="29" t="s">
        <v>57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49</v>
      </c>
      <c r="C11" s="67"/>
      <c r="D11" s="91"/>
      <c r="E11" s="91"/>
      <c r="F11" s="103"/>
      <c r="G11" s="93"/>
      <c r="H11" s="104"/>
      <c r="I11" s="93">
        <v>206.95331729400007</v>
      </c>
      <c r="J11" s="94"/>
      <c r="K11" s="94">
        <f>IFERROR(I11/$I$11,0)</f>
        <v>1</v>
      </c>
      <c r="L11" s="94">
        <f>I11/'סכום נכסי הקרן'!$C$42</f>
        <v>7.3252012094036245E-5</v>
      </c>
    </row>
    <row r="12" spans="2:12" ht="19.5" customHeight="1">
      <c r="B12" s="112" t="s">
        <v>195</v>
      </c>
      <c r="C12" s="67"/>
      <c r="D12" s="91"/>
      <c r="E12" s="91"/>
      <c r="F12" s="103"/>
      <c r="G12" s="93"/>
      <c r="H12" s="104"/>
      <c r="I12" s="93">
        <v>206.95331729400007</v>
      </c>
      <c r="J12" s="94"/>
      <c r="K12" s="94">
        <f t="shared" ref="K12:K19" si="0">IFERROR(I12/$I$11,0)</f>
        <v>1</v>
      </c>
      <c r="L12" s="94">
        <f>I12/'סכום נכסי הקרן'!$C$42</f>
        <v>7.3252012094036245E-5</v>
      </c>
    </row>
    <row r="13" spans="2:12">
      <c r="B13" s="95" t="s">
        <v>2056</v>
      </c>
      <c r="C13" s="67"/>
      <c r="D13" s="91"/>
      <c r="E13" s="91"/>
      <c r="F13" s="103"/>
      <c r="G13" s="93"/>
      <c r="H13" s="104"/>
      <c r="I13" s="93">
        <v>206.95331729400007</v>
      </c>
      <c r="J13" s="94"/>
      <c r="K13" s="94">
        <f t="shared" si="0"/>
        <v>1</v>
      </c>
      <c r="L13" s="94">
        <f>I13/'סכום נכסי הקרן'!$C$42</f>
        <v>7.3252012094036245E-5</v>
      </c>
    </row>
    <row r="14" spans="2:12">
      <c r="B14" s="90" t="s">
        <v>2057</v>
      </c>
      <c r="C14" s="67" t="s">
        <v>2058</v>
      </c>
      <c r="D14" s="91" t="s">
        <v>643</v>
      </c>
      <c r="E14" s="91" t="s">
        <v>127</v>
      </c>
      <c r="F14" s="103">
        <v>45140</v>
      </c>
      <c r="G14" s="93">
        <v>-3939116.7782400008</v>
      </c>
      <c r="H14" s="104">
        <v>2.6110000000000002</v>
      </c>
      <c r="I14" s="93">
        <v>-102.85033908000003</v>
      </c>
      <c r="J14" s="94"/>
      <c r="K14" s="94">
        <f t="shared" si="0"/>
        <v>-0.49697361909830973</v>
      </c>
      <c r="L14" s="94">
        <f>I14/'סכום נכסי הקרן'!$C$42</f>
        <v>-3.6404317556606349E-5</v>
      </c>
    </row>
    <row r="15" spans="2:12">
      <c r="B15" s="90" t="s">
        <v>2059</v>
      </c>
      <c r="C15" s="67" t="s">
        <v>2060</v>
      </c>
      <c r="D15" s="91" t="s">
        <v>643</v>
      </c>
      <c r="E15" s="91" t="s">
        <v>127</v>
      </c>
      <c r="F15" s="103">
        <v>45140</v>
      </c>
      <c r="G15" s="93">
        <v>3939116.7782400008</v>
      </c>
      <c r="H15" s="104">
        <v>7.4800000000000005E-2</v>
      </c>
      <c r="I15" s="93">
        <v>2.9464593500000005</v>
      </c>
      <c r="J15" s="94"/>
      <c r="K15" s="94">
        <f t="shared" si="0"/>
        <v>1.4237313943676628E-2</v>
      </c>
      <c r="L15" s="94">
        <f>I15/'סכום נכסי הקרן'!$C$42</f>
        <v>1.0429118931887912E-6</v>
      </c>
    </row>
    <row r="16" spans="2:12" s="6" customFormat="1">
      <c r="B16" s="90" t="s">
        <v>2061</v>
      </c>
      <c r="C16" s="67" t="s">
        <v>2062</v>
      </c>
      <c r="D16" s="91" t="s">
        <v>643</v>
      </c>
      <c r="E16" s="91" t="s">
        <v>127</v>
      </c>
      <c r="F16" s="103">
        <v>45180</v>
      </c>
      <c r="G16" s="93">
        <v>13130389.260800002</v>
      </c>
      <c r="H16" s="104">
        <v>0.62319999999999998</v>
      </c>
      <c r="I16" s="93">
        <v>81.828585873000023</v>
      </c>
      <c r="J16" s="94"/>
      <c r="K16" s="94">
        <f t="shared" si="0"/>
        <v>0.39539634804091334</v>
      </c>
      <c r="L16" s="94">
        <f>I16/'סכום נכסי הקרן'!$C$42</f>
        <v>2.8963578068630751E-5</v>
      </c>
    </row>
    <row r="17" spans="2:12" s="6" customFormat="1">
      <c r="B17" s="90" t="s">
        <v>2061</v>
      </c>
      <c r="C17" s="67" t="s">
        <v>2063</v>
      </c>
      <c r="D17" s="91" t="s">
        <v>643</v>
      </c>
      <c r="E17" s="91" t="s">
        <v>127</v>
      </c>
      <c r="F17" s="103">
        <v>45180</v>
      </c>
      <c r="G17" s="93">
        <v>13130389.260800002</v>
      </c>
      <c r="H17" s="104">
        <v>0.62319999999999998</v>
      </c>
      <c r="I17" s="93">
        <v>81.828585873000023</v>
      </c>
      <c r="J17" s="94"/>
      <c r="K17" s="94">
        <f t="shared" si="0"/>
        <v>0.39539634804091334</v>
      </c>
      <c r="L17" s="94">
        <f>I17/'סכום נכסי הקרן'!$C$42</f>
        <v>2.8963578068630751E-5</v>
      </c>
    </row>
    <row r="18" spans="2:12" s="6" customFormat="1">
      <c r="B18" s="90" t="s">
        <v>2064</v>
      </c>
      <c r="C18" s="67" t="s">
        <v>2065</v>
      </c>
      <c r="D18" s="91" t="s">
        <v>643</v>
      </c>
      <c r="E18" s="91" t="s">
        <v>127</v>
      </c>
      <c r="F18" s="103">
        <v>45181</v>
      </c>
      <c r="G18" s="93">
        <v>13130389.260800002</v>
      </c>
      <c r="H18" s="104">
        <v>0.62319999999999998</v>
      </c>
      <c r="I18" s="93">
        <v>81.828585873000023</v>
      </c>
      <c r="J18" s="94"/>
      <c r="K18" s="94">
        <f t="shared" si="0"/>
        <v>0.39539634804091334</v>
      </c>
      <c r="L18" s="94">
        <f>I18/'סכום נכסי הקרן'!$C$42</f>
        <v>2.8963578068630751E-5</v>
      </c>
    </row>
    <row r="19" spans="2:12">
      <c r="B19" s="90" t="s">
        <v>2064</v>
      </c>
      <c r="C19" s="67" t="s">
        <v>2066</v>
      </c>
      <c r="D19" s="91" t="s">
        <v>643</v>
      </c>
      <c r="E19" s="91" t="s">
        <v>127</v>
      </c>
      <c r="F19" s="103">
        <v>45182</v>
      </c>
      <c r="G19" s="93">
        <v>9847791.9456000011</v>
      </c>
      <c r="H19" s="104">
        <v>0.62319999999999998</v>
      </c>
      <c r="I19" s="93">
        <v>61.371439405000004</v>
      </c>
      <c r="J19" s="94"/>
      <c r="K19" s="94">
        <f t="shared" si="0"/>
        <v>0.29654726103189294</v>
      </c>
      <c r="L19" s="94">
        <f>I19/'סכום נכסי הקרן'!$C$42</f>
        <v>2.1722683551561548E-5</v>
      </c>
    </row>
    <row r="20" spans="2:12">
      <c r="B20" s="95"/>
      <c r="C20" s="67"/>
      <c r="D20" s="67"/>
      <c r="E20" s="67"/>
      <c r="F20" s="67"/>
      <c r="G20" s="93"/>
      <c r="H20" s="104"/>
      <c r="I20" s="67"/>
      <c r="J20" s="67"/>
      <c r="K20" s="94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15" t="s">
        <v>214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5" t="s">
        <v>107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15" t="s">
        <v>197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15" t="s">
        <v>205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2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141</v>
      </c>
      <c r="C1" s="46" t="s" vm="1">
        <v>223</v>
      </c>
    </row>
    <row r="2" spans="2:12">
      <c r="B2" s="46" t="s">
        <v>140</v>
      </c>
      <c r="C2" s="46" t="s">
        <v>2982</v>
      </c>
    </row>
    <row r="3" spans="2:12">
      <c r="B3" s="46" t="s">
        <v>142</v>
      </c>
      <c r="C3" s="46" t="s">
        <v>2983</v>
      </c>
    </row>
    <row r="4" spans="2:12">
      <c r="B4" s="46" t="s">
        <v>143</v>
      </c>
      <c r="C4" s="46" t="s">
        <v>2984</v>
      </c>
    </row>
    <row r="6" spans="2:12" ht="26.25" customHeight="1">
      <c r="B6" s="141" t="s">
        <v>167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s="3" customFormat="1" ht="63">
      <c r="B7" s="66" t="s">
        <v>110</v>
      </c>
      <c r="C7" s="49" t="s">
        <v>43</v>
      </c>
      <c r="D7" s="49" t="s">
        <v>112</v>
      </c>
      <c r="E7" s="49" t="s">
        <v>14</v>
      </c>
      <c r="F7" s="49" t="s">
        <v>65</v>
      </c>
      <c r="G7" s="49" t="s">
        <v>98</v>
      </c>
      <c r="H7" s="49" t="s">
        <v>16</v>
      </c>
      <c r="I7" s="49" t="s">
        <v>18</v>
      </c>
      <c r="J7" s="49" t="s">
        <v>60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8" t="s">
        <v>42</v>
      </c>
      <c r="C10" s="78"/>
      <c r="D10" s="78"/>
      <c r="E10" s="78"/>
      <c r="F10" s="78"/>
      <c r="G10" s="79"/>
      <c r="H10" s="80"/>
      <c r="I10" s="80"/>
      <c r="J10" s="81">
        <v>581996.68312441511</v>
      </c>
      <c r="K10" s="82">
        <f>IFERROR(J10/$J$10,0)</f>
        <v>1</v>
      </c>
      <c r="L10" s="82">
        <f>J10/'סכום נכסי הקרן'!$C$42</f>
        <v>0.20600021603110888</v>
      </c>
    </row>
    <row r="11" spans="2:12">
      <c r="B11" s="83" t="s">
        <v>193</v>
      </c>
      <c r="C11" s="84"/>
      <c r="D11" s="84"/>
      <c r="E11" s="84"/>
      <c r="F11" s="84"/>
      <c r="G11" s="85"/>
      <c r="H11" s="86"/>
      <c r="I11" s="86"/>
      <c r="J11" s="87">
        <f>J12+J19</f>
        <v>558952.07829042408</v>
      </c>
      <c r="K11" s="88">
        <f t="shared" ref="K11:K53" si="0">IFERROR(J11/$J$10,0)</f>
        <v>0.96040423338793368</v>
      </c>
      <c r="L11" s="88">
        <f>J11/'סכום נכסי הקרן'!$C$42</f>
        <v>0.19784347955510587</v>
      </c>
    </row>
    <row r="12" spans="2:12">
      <c r="B12" s="89" t="s">
        <v>40</v>
      </c>
      <c r="C12" s="84"/>
      <c r="D12" s="84"/>
      <c r="E12" s="84"/>
      <c r="F12" s="84"/>
      <c r="G12" s="85"/>
      <c r="H12" s="86"/>
      <c r="I12" s="86"/>
      <c r="J12" s="87">
        <v>365582.89002843405</v>
      </c>
      <c r="K12" s="88">
        <f t="shared" si="0"/>
        <v>0.62815287548689058</v>
      </c>
      <c r="L12" s="88">
        <f>J12/'סכום נכסי הקרן'!$C$42</f>
        <v>0.12939962805086172</v>
      </c>
    </row>
    <row r="13" spans="2:12">
      <c r="B13" s="90" t="s">
        <v>2742</v>
      </c>
      <c r="C13" s="67" t="s">
        <v>2743</v>
      </c>
      <c r="D13" s="67">
        <v>11</v>
      </c>
      <c r="E13" s="67" t="s">
        <v>288</v>
      </c>
      <c r="F13" s="67" t="s">
        <v>289</v>
      </c>
      <c r="G13" s="91" t="s">
        <v>128</v>
      </c>
      <c r="H13" s="92"/>
      <c r="I13" s="92"/>
      <c r="J13" s="93">
        <v>54015.035401139001</v>
      </c>
      <c r="K13" s="94">
        <f t="shared" si="0"/>
        <v>9.2809868109836033E-2</v>
      </c>
      <c r="L13" s="94">
        <f>J13/'סכום נכסי הקרן'!$C$42</f>
        <v>1.9118852880444948E-2</v>
      </c>
    </row>
    <row r="14" spans="2:12">
      <c r="B14" s="90" t="s">
        <v>2744</v>
      </c>
      <c r="C14" s="67" t="s">
        <v>2745</v>
      </c>
      <c r="D14" s="67">
        <v>12</v>
      </c>
      <c r="E14" s="67" t="s">
        <v>288</v>
      </c>
      <c r="F14" s="67" t="s">
        <v>289</v>
      </c>
      <c r="G14" s="91" t="s">
        <v>128</v>
      </c>
      <c r="H14" s="92"/>
      <c r="I14" s="92"/>
      <c r="J14" s="93">
        <v>22745.957867029003</v>
      </c>
      <c r="K14" s="94">
        <f t="shared" si="0"/>
        <v>3.908262456912754E-2</v>
      </c>
      <c r="L14" s="94">
        <f>J14/'סכום נכסי הקרן'!$C$42</f>
        <v>8.051029104302998E-3</v>
      </c>
    </row>
    <row r="15" spans="2:12">
      <c r="B15" s="90" t="s">
        <v>2746</v>
      </c>
      <c r="C15" s="67" t="s">
        <v>2747</v>
      </c>
      <c r="D15" s="67">
        <v>10</v>
      </c>
      <c r="E15" s="67" t="s">
        <v>288</v>
      </c>
      <c r="F15" s="67" t="s">
        <v>289</v>
      </c>
      <c r="G15" s="91" t="s">
        <v>128</v>
      </c>
      <c r="H15" s="92"/>
      <c r="I15" s="92"/>
      <c r="J15" s="93">
        <v>235446.88768010403</v>
      </c>
      <c r="K15" s="94">
        <f t="shared" si="0"/>
        <v>0.40455022254786954</v>
      </c>
      <c r="L15" s="94">
        <f>J15/'סכום נכסי הקרן'!$C$42</f>
        <v>8.3337433240294301E-2</v>
      </c>
    </row>
    <row r="16" spans="2:12">
      <c r="B16" s="90" t="s">
        <v>2746</v>
      </c>
      <c r="C16" s="67" t="s">
        <v>2748</v>
      </c>
      <c r="D16" s="67">
        <v>10</v>
      </c>
      <c r="E16" s="67" t="s">
        <v>288</v>
      </c>
      <c r="F16" s="67" t="s">
        <v>289</v>
      </c>
      <c r="G16" s="91" t="s">
        <v>128</v>
      </c>
      <c r="H16" s="92"/>
      <c r="I16" s="92"/>
      <c r="J16" s="93">
        <v>45479.89980265301</v>
      </c>
      <c r="K16" s="94">
        <f t="shared" si="0"/>
        <v>7.8144603090342074E-2</v>
      </c>
      <c r="L16" s="94">
        <f>J16/'סכום נכסי הקרן'!$C$42</f>
        <v>1.6097805118275729E-2</v>
      </c>
    </row>
    <row r="17" spans="2:12">
      <c r="B17" s="90" t="s">
        <v>2749</v>
      </c>
      <c r="C17" s="67" t="s">
        <v>2750</v>
      </c>
      <c r="D17" s="67">
        <v>20</v>
      </c>
      <c r="E17" s="67" t="s">
        <v>288</v>
      </c>
      <c r="F17" s="67" t="s">
        <v>289</v>
      </c>
      <c r="G17" s="91" t="s">
        <v>128</v>
      </c>
      <c r="H17" s="92"/>
      <c r="I17" s="92"/>
      <c r="J17" s="93">
        <v>7895.109277509001</v>
      </c>
      <c r="K17" s="94">
        <f t="shared" si="0"/>
        <v>1.3565557169715418E-2</v>
      </c>
      <c r="L17" s="94">
        <f>J17/'סכום נכסי הקרן'!$C$42</f>
        <v>2.794507707543734E-3</v>
      </c>
    </row>
    <row r="18" spans="2:12">
      <c r="B18" s="95"/>
      <c r="C18" s="67"/>
      <c r="D18" s="67"/>
      <c r="E18" s="67"/>
      <c r="F18" s="67"/>
      <c r="G18" s="67"/>
      <c r="H18" s="92"/>
      <c r="I18" s="67"/>
      <c r="J18" s="67"/>
      <c r="K18" s="94"/>
      <c r="L18" s="67"/>
    </row>
    <row r="19" spans="2:12">
      <c r="B19" s="89" t="s">
        <v>41</v>
      </c>
      <c r="C19" s="84"/>
      <c r="D19" s="84"/>
      <c r="E19" s="84"/>
      <c r="F19" s="84"/>
      <c r="G19" s="85"/>
      <c r="H19" s="92"/>
      <c r="I19" s="86"/>
      <c r="J19" s="87">
        <f>SUM(J20:J47)</f>
        <v>193369.18826199003</v>
      </c>
      <c r="K19" s="88">
        <f t="shared" si="0"/>
        <v>0.3322513579010431</v>
      </c>
      <c r="L19" s="88">
        <f>J19/'סכום נכסי הקרן'!$C$42</f>
        <v>6.844385150424416E-2</v>
      </c>
    </row>
    <row r="20" spans="2:12">
      <c r="B20" s="90" t="s">
        <v>2742</v>
      </c>
      <c r="C20" s="67" t="s">
        <v>2751</v>
      </c>
      <c r="D20" s="67">
        <v>11</v>
      </c>
      <c r="E20" s="67" t="s">
        <v>288</v>
      </c>
      <c r="F20" s="67" t="s">
        <v>289</v>
      </c>
      <c r="G20" s="91" t="s">
        <v>129</v>
      </c>
      <c r="H20" s="92"/>
      <c r="I20" s="92"/>
      <c r="J20" s="93">
        <v>8.1722318030000007</v>
      </c>
      <c r="K20" s="94">
        <f t="shared" si="0"/>
        <v>1.4041715425469185E-5</v>
      </c>
      <c r="L20" s="94">
        <f>J20/'סכום נכסי הקרן'!$C$42</f>
        <v>2.8925964110940061E-6</v>
      </c>
    </row>
    <row r="21" spans="2:12">
      <c r="B21" s="90" t="s">
        <v>2742</v>
      </c>
      <c r="C21" s="67" t="s">
        <v>2752</v>
      </c>
      <c r="D21" s="67">
        <v>11</v>
      </c>
      <c r="E21" s="67" t="s">
        <v>288</v>
      </c>
      <c r="F21" s="67" t="s">
        <v>289</v>
      </c>
      <c r="G21" s="91" t="s">
        <v>131</v>
      </c>
      <c r="H21" s="92"/>
      <c r="I21" s="92"/>
      <c r="J21" s="93">
        <v>1.2997529999999998E-3</v>
      </c>
      <c r="K21" s="94">
        <f t="shared" si="0"/>
        <v>2.2332653049195262E-9</v>
      </c>
      <c r="L21" s="94">
        <f>J21/'סכום נכסי הקרן'!$C$42</f>
        <v>4.600531352682027E-10</v>
      </c>
    </row>
    <row r="22" spans="2:12">
      <c r="B22" s="90" t="s">
        <v>2742</v>
      </c>
      <c r="C22" s="67" t="s">
        <v>2753</v>
      </c>
      <c r="D22" s="67">
        <v>11</v>
      </c>
      <c r="E22" s="67" t="s">
        <v>288</v>
      </c>
      <c r="F22" s="67" t="s">
        <v>289</v>
      </c>
      <c r="G22" s="91" t="s">
        <v>130</v>
      </c>
      <c r="H22" s="92"/>
      <c r="I22" s="92"/>
      <c r="J22" s="93">
        <v>1.7772632E-2</v>
      </c>
      <c r="K22" s="94">
        <f t="shared" si="0"/>
        <v>3.053734242021564E-8</v>
      </c>
      <c r="L22" s="94">
        <f>J22/'סכום נכסי הקרן'!$C$42</f>
        <v>6.2906991355803666E-9</v>
      </c>
    </row>
    <row r="23" spans="2:12">
      <c r="B23" s="90" t="s">
        <v>2742</v>
      </c>
      <c r="C23" s="67" t="s">
        <v>2754</v>
      </c>
      <c r="D23" s="67">
        <v>11</v>
      </c>
      <c r="E23" s="67" t="s">
        <v>288</v>
      </c>
      <c r="F23" s="67" t="s">
        <v>289</v>
      </c>
      <c r="G23" s="91" t="s">
        <v>127</v>
      </c>
      <c r="H23" s="92"/>
      <c r="I23" s="92"/>
      <c r="J23" s="93">
        <v>14731.220547284005</v>
      </c>
      <c r="K23" s="94">
        <f t="shared" si="0"/>
        <v>2.5311519763652791E-2</v>
      </c>
      <c r="L23" s="94">
        <f>J23/'סכום נכסי הקרן'!$C$42</f>
        <v>5.2141785393881573E-3</v>
      </c>
    </row>
    <row r="24" spans="2:12">
      <c r="B24" s="90" t="s">
        <v>2744</v>
      </c>
      <c r="C24" s="67" t="s">
        <v>2755</v>
      </c>
      <c r="D24" s="67">
        <v>12</v>
      </c>
      <c r="E24" s="67" t="s">
        <v>288</v>
      </c>
      <c r="F24" s="67" t="s">
        <v>289</v>
      </c>
      <c r="G24" s="91" t="s">
        <v>129</v>
      </c>
      <c r="H24" s="92"/>
      <c r="I24" s="92"/>
      <c r="J24" s="93">
        <v>49.602585274000013</v>
      </c>
      <c r="K24" s="94">
        <f t="shared" si="0"/>
        <v>8.5228295473629577E-5</v>
      </c>
      <c r="L24" s="94">
        <f>J24/'סכום נכסי הקרן'!$C$42</f>
        <v>1.7557047279530871E-5</v>
      </c>
    </row>
    <row r="25" spans="2:12">
      <c r="B25" s="90" t="s">
        <v>2744</v>
      </c>
      <c r="C25" s="67" t="s">
        <v>2756</v>
      </c>
      <c r="D25" s="67">
        <v>12</v>
      </c>
      <c r="E25" s="67" t="s">
        <v>288</v>
      </c>
      <c r="F25" s="67" t="s">
        <v>289</v>
      </c>
      <c r="G25" s="91" t="s">
        <v>130</v>
      </c>
      <c r="H25" s="92"/>
      <c r="I25" s="92"/>
      <c r="J25" s="93">
        <v>707.14942769900006</v>
      </c>
      <c r="K25" s="94">
        <f t="shared" si="0"/>
        <v>1.2150403055610382E-3</v>
      </c>
      <c r="L25" s="94">
        <f>J25/'סכום נכסי הקרן'!$C$42</f>
        <v>2.5029856543207842E-4</v>
      </c>
    </row>
    <row r="26" spans="2:12">
      <c r="B26" s="90" t="s">
        <v>2744</v>
      </c>
      <c r="C26" s="67" t="s">
        <v>2757</v>
      </c>
      <c r="D26" s="67">
        <v>12</v>
      </c>
      <c r="E26" s="67" t="s">
        <v>288</v>
      </c>
      <c r="F26" s="67" t="s">
        <v>289</v>
      </c>
      <c r="G26" s="91" t="s">
        <v>127</v>
      </c>
      <c r="H26" s="92"/>
      <c r="I26" s="92"/>
      <c r="J26" s="93">
        <v>30940.543288930006</v>
      </c>
      <c r="K26" s="94">
        <f t="shared" si="0"/>
        <v>5.3162748493389193E-2</v>
      </c>
      <c r="L26" s="94">
        <f>J26/'סכום נכסי הקרן'!$C$42</f>
        <v>1.0951537674445682E-2</v>
      </c>
    </row>
    <row r="27" spans="2:12">
      <c r="B27" s="90" t="s">
        <v>2744</v>
      </c>
      <c r="C27" s="67" t="s">
        <v>2758</v>
      </c>
      <c r="D27" s="67">
        <v>12</v>
      </c>
      <c r="E27" s="67" t="s">
        <v>288</v>
      </c>
      <c r="F27" s="67" t="s">
        <v>289</v>
      </c>
      <c r="G27" s="91" t="s">
        <v>136</v>
      </c>
      <c r="H27" s="92"/>
      <c r="I27" s="92"/>
      <c r="J27" s="93">
        <v>4.1720021210000011</v>
      </c>
      <c r="K27" s="94">
        <f t="shared" si="0"/>
        <v>7.1684293776432749E-6</v>
      </c>
      <c r="L27" s="94">
        <f>J27/'סכום נכסי הקרן'!$C$42</f>
        <v>1.4766980003982621E-6</v>
      </c>
    </row>
    <row r="28" spans="2:12">
      <c r="B28" s="90" t="s">
        <v>2744</v>
      </c>
      <c r="C28" s="67" t="s">
        <v>2759</v>
      </c>
      <c r="D28" s="67">
        <v>12</v>
      </c>
      <c r="E28" s="67" t="s">
        <v>288</v>
      </c>
      <c r="F28" s="67" t="s">
        <v>289</v>
      </c>
      <c r="G28" s="91" t="s">
        <v>135</v>
      </c>
      <c r="H28" s="92"/>
      <c r="I28" s="92"/>
      <c r="J28" s="93">
        <v>0.97460812200000013</v>
      </c>
      <c r="K28" s="94">
        <f t="shared" si="0"/>
        <v>1.6745939457384422E-6</v>
      </c>
      <c r="L28" s="94">
        <f>J28/'סכום נכסי הקרן'!$C$42</f>
        <v>3.4496671458650614E-7</v>
      </c>
    </row>
    <row r="29" spans="2:12">
      <c r="B29" s="90" t="s">
        <v>2746</v>
      </c>
      <c r="C29" s="67" t="s">
        <v>2760</v>
      </c>
      <c r="D29" s="67">
        <v>10</v>
      </c>
      <c r="E29" s="67" t="s">
        <v>288</v>
      </c>
      <c r="F29" s="67" t="s">
        <v>289</v>
      </c>
      <c r="G29" s="91" t="s">
        <v>132</v>
      </c>
      <c r="H29" s="92"/>
      <c r="I29" s="92"/>
      <c r="J29" s="93">
        <v>1.8376292240000005</v>
      </c>
      <c r="K29" s="94">
        <f t="shared" si="0"/>
        <v>3.157456523866761E-6</v>
      </c>
      <c r="L29" s="94">
        <f>J29/'סכום נכסי הקרן'!$C$42</f>
        <v>6.5043672602538693E-7</v>
      </c>
    </row>
    <row r="30" spans="2:12">
      <c r="B30" s="90" t="s">
        <v>2746</v>
      </c>
      <c r="C30" s="67" t="s">
        <v>2761</v>
      </c>
      <c r="D30" s="67">
        <v>10</v>
      </c>
      <c r="E30" s="67" t="s">
        <v>288</v>
      </c>
      <c r="F30" s="67" t="s">
        <v>289</v>
      </c>
      <c r="G30" s="91" t="s">
        <v>129</v>
      </c>
      <c r="H30" s="92"/>
      <c r="I30" s="92"/>
      <c r="J30" s="93">
        <v>5057.8013755360016</v>
      </c>
      <c r="K30" s="94">
        <f t="shared" si="0"/>
        <v>8.6904298979566183E-3</v>
      </c>
      <c r="L30" s="94">
        <f>J30/'סכום נכסי הקרן'!$C$42</f>
        <v>1.7902304363822711E-3</v>
      </c>
    </row>
    <row r="31" spans="2:12">
      <c r="B31" s="90" t="s">
        <v>2746</v>
      </c>
      <c r="C31" s="67" t="s">
        <v>2762</v>
      </c>
      <c r="D31" s="67">
        <v>10</v>
      </c>
      <c r="E31" s="67" t="s">
        <v>288</v>
      </c>
      <c r="F31" s="67" t="s">
        <v>289</v>
      </c>
      <c r="G31" s="91" t="s">
        <v>130</v>
      </c>
      <c r="H31" s="92"/>
      <c r="I31" s="92"/>
      <c r="J31" s="93">
        <v>760.23091761000012</v>
      </c>
      <c r="K31" s="94">
        <f t="shared" si="0"/>
        <v>1.306246134477511E-3</v>
      </c>
      <c r="L31" s="94">
        <f>J31/'סכום נכסי הקרן'!$C$42</f>
        <v>2.6908698589216817E-4</v>
      </c>
    </row>
    <row r="32" spans="2:12">
      <c r="B32" s="90" t="s">
        <v>2746</v>
      </c>
      <c r="C32" s="67" t="s">
        <v>2763</v>
      </c>
      <c r="D32" s="67">
        <v>10</v>
      </c>
      <c r="E32" s="67" t="s">
        <v>288</v>
      </c>
      <c r="F32" s="67" t="s">
        <v>289</v>
      </c>
      <c r="G32" s="91" t="s">
        <v>131</v>
      </c>
      <c r="H32" s="92"/>
      <c r="I32" s="92"/>
      <c r="J32" s="93">
        <v>1.9230679940000002</v>
      </c>
      <c r="K32" s="94">
        <f t="shared" si="0"/>
        <v>3.3042593708199885E-6</v>
      </c>
      <c r="L32" s="94">
        <f>J32/'סכום נכסי הקרן'!$C$42</f>
        <v>6.8067814421173359E-7</v>
      </c>
    </row>
    <row r="33" spans="2:12">
      <c r="B33" s="90" t="s">
        <v>2746</v>
      </c>
      <c r="C33" s="67" t="s">
        <v>2764</v>
      </c>
      <c r="D33" s="67">
        <v>10</v>
      </c>
      <c r="E33" s="67" t="s">
        <v>288</v>
      </c>
      <c r="F33" s="67" t="s">
        <v>289</v>
      </c>
      <c r="G33" s="91" t="s">
        <v>136</v>
      </c>
      <c r="H33" s="92"/>
      <c r="I33" s="92"/>
      <c r="J33" s="93">
        <v>416.18956393500008</v>
      </c>
      <c r="K33" s="94">
        <f t="shared" si="0"/>
        <v>7.1510641899316467E-4</v>
      </c>
      <c r="L33" s="94">
        <f>J33/'סכום נכסי הקרן'!$C$42</f>
        <v>1.4731207679782458E-4</v>
      </c>
    </row>
    <row r="34" spans="2:12">
      <c r="B34" s="90" t="s">
        <v>2746</v>
      </c>
      <c r="C34" s="67" t="s">
        <v>2765</v>
      </c>
      <c r="D34" s="67">
        <v>10</v>
      </c>
      <c r="E34" s="67" t="s">
        <v>288</v>
      </c>
      <c r="F34" s="67" t="s">
        <v>289</v>
      </c>
      <c r="G34" s="91" t="s">
        <v>1695</v>
      </c>
      <c r="H34" s="92"/>
      <c r="I34" s="92"/>
      <c r="J34" s="93">
        <v>20.779128404000001</v>
      </c>
      <c r="K34" s="94">
        <f t="shared" si="0"/>
        <v>3.5703173242239917E-5</v>
      </c>
      <c r="L34" s="94">
        <f>J34/'סכום נכסי הקרן'!$C$42</f>
        <v>7.3548614008975291E-6</v>
      </c>
    </row>
    <row r="35" spans="2:12">
      <c r="B35" s="90" t="s">
        <v>2746</v>
      </c>
      <c r="C35" s="67" t="s">
        <v>2766</v>
      </c>
      <c r="D35" s="67">
        <v>10</v>
      </c>
      <c r="E35" s="67" t="s">
        <v>288</v>
      </c>
      <c r="F35" s="67" t="s">
        <v>289</v>
      </c>
      <c r="G35" s="91" t="s">
        <v>135</v>
      </c>
      <c r="H35" s="92"/>
      <c r="I35" s="92"/>
      <c r="J35" s="93">
        <v>39.050427135000007</v>
      </c>
      <c r="K35" s="94">
        <f t="shared" si="0"/>
        <v>6.7097336234564223E-5</v>
      </c>
      <c r="L35" s="94">
        <f>J35/'סכום נכסי הקרן'!$C$42</f>
        <v>1.3822065759432178E-5</v>
      </c>
    </row>
    <row r="36" spans="2:12">
      <c r="B36" s="90" t="s">
        <v>2746</v>
      </c>
      <c r="C36" s="67" t="s">
        <v>2767</v>
      </c>
      <c r="D36" s="67">
        <v>10</v>
      </c>
      <c r="E36" s="67" t="s">
        <v>288</v>
      </c>
      <c r="F36" s="67" t="s">
        <v>289</v>
      </c>
      <c r="G36" s="91" t="s">
        <v>127</v>
      </c>
      <c r="H36" s="92"/>
      <c r="I36" s="92"/>
      <c r="J36" s="93">
        <v>17486.591731961002</v>
      </c>
      <c r="K36" s="94">
        <f t="shared" si="0"/>
        <v>3.0045861495438871E-2</v>
      </c>
      <c r="L36" s="94">
        <f>J36/'סכום נכסי הקרן'!$C$42</f>
        <v>6.1894539589011843E-3</v>
      </c>
    </row>
    <row r="37" spans="2:12">
      <c r="B37" s="90" t="s">
        <v>2746</v>
      </c>
      <c r="C37" s="67" t="s">
        <v>2768</v>
      </c>
      <c r="D37" s="67">
        <v>10</v>
      </c>
      <c r="E37" s="67" t="s">
        <v>288</v>
      </c>
      <c r="F37" s="67" t="s">
        <v>289</v>
      </c>
      <c r="G37" s="91" t="s">
        <v>2739</v>
      </c>
      <c r="H37" s="92"/>
      <c r="I37" s="92"/>
      <c r="J37" s="93">
        <v>57.477589193000014</v>
      </c>
      <c r="K37" s="94">
        <f t="shared" si="0"/>
        <v>9.8759307156932478E-5</v>
      </c>
      <c r="L37" s="94">
        <f>J37/'סכום נכסי הקרן'!$C$42</f>
        <v>2.0344438609410731E-5</v>
      </c>
    </row>
    <row r="38" spans="2:12">
      <c r="B38" s="90" t="s">
        <v>2746</v>
      </c>
      <c r="C38" s="67" t="s">
        <v>2769</v>
      </c>
      <c r="D38" s="67">
        <v>10</v>
      </c>
      <c r="E38" s="67" t="s">
        <v>288</v>
      </c>
      <c r="F38" s="67" t="s">
        <v>289</v>
      </c>
      <c r="G38" s="91" t="s">
        <v>127</v>
      </c>
      <c r="H38" s="92"/>
      <c r="I38" s="92"/>
      <c r="J38" s="93">
        <v>83289.215750921998</v>
      </c>
      <c r="K38" s="94">
        <f t="shared" si="0"/>
        <v>0.14310943372355445</v>
      </c>
      <c r="L38" s="94">
        <f>J38/'סכום נכסי הקרן'!$C$42</f>
        <v>2.9480574263141875E-2</v>
      </c>
    </row>
    <row r="39" spans="2:12">
      <c r="B39" s="90" t="s">
        <v>2746</v>
      </c>
      <c r="C39" s="67" t="s">
        <v>2770</v>
      </c>
      <c r="D39" s="67">
        <v>10</v>
      </c>
      <c r="E39" s="67" t="s">
        <v>288</v>
      </c>
      <c r="F39" s="67" t="s">
        <v>289</v>
      </c>
      <c r="G39" s="91" t="s">
        <v>133</v>
      </c>
      <c r="H39" s="92"/>
      <c r="I39" s="92"/>
      <c r="J39" s="93">
        <v>2.1972536680000001</v>
      </c>
      <c r="K39" s="94">
        <f t="shared" si="0"/>
        <v>3.7753714612326867E-6</v>
      </c>
      <c r="L39" s="94">
        <f>J39/'סכום נכסי הקרן'!$C$42</f>
        <v>7.777273366116167E-7</v>
      </c>
    </row>
    <row r="40" spans="2:12">
      <c r="B40" s="90" t="s">
        <v>2749</v>
      </c>
      <c r="C40" s="67" t="s">
        <v>2771</v>
      </c>
      <c r="D40" s="67">
        <v>20</v>
      </c>
      <c r="E40" s="67" t="s">
        <v>288</v>
      </c>
      <c r="F40" s="67" t="s">
        <v>289</v>
      </c>
      <c r="G40" s="91" t="s">
        <v>130</v>
      </c>
      <c r="H40" s="92"/>
      <c r="I40" s="92"/>
      <c r="J40" s="93">
        <v>9.8016299000000015E-2</v>
      </c>
      <c r="K40" s="94">
        <f t="shared" si="0"/>
        <v>1.6841384468688938E-7</v>
      </c>
      <c r="L40" s="94">
        <f>J40/'סכום נכסי הקרן'!$C$42</f>
        <v>3.4693288388128831E-8</v>
      </c>
    </row>
    <row r="41" spans="2:12">
      <c r="B41" s="90" t="s">
        <v>2749</v>
      </c>
      <c r="C41" s="67" t="s">
        <v>2772</v>
      </c>
      <c r="D41" s="67">
        <v>20</v>
      </c>
      <c r="E41" s="67" t="s">
        <v>288</v>
      </c>
      <c r="F41" s="67" t="s">
        <v>289</v>
      </c>
      <c r="G41" s="91" t="s">
        <v>129</v>
      </c>
      <c r="H41" s="92"/>
      <c r="I41" s="92"/>
      <c r="J41" s="93">
        <v>0.30125582800000006</v>
      </c>
      <c r="K41" s="94">
        <f t="shared" si="0"/>
        <v>5.1762464758858379E-7</v>
      </c>
      <c r="L41" s="94">
        <f>J41/'סכום נכסי הקרן'!$C$42</f>
        <v>1.0663078922627487E-7</v>
      </c>
    </row>
    <row r="42" spans="2:12">
      <c r="B42" s="90" t="s">
        <v>2749</v>
      </c>
      <c r="C42" s="67" t="s">
        <v>2773</v>
      </c>
      <c r="D42" s="67">
        <v>20</v>
      </c>
      <c r="E42" s="67" t="s">
        <v>288</v>
      </c>
      <c r="F42" s="67" t="s">
        <v>289</v>
      </c>
      <c r="G42" s="91" t="s">
        <v>136</v>
      </c>
      <c r="H42" s="92"/>
      <c r="I42" s="92"/>
      <c r="J42" s="93">
        <v>1.6996710000000003E-3</v>
      </c>
      <c r="K42" s="94">
        <f t="shared" si="0"/>
        <v>2.9204135509422767E-9</v>
      </c>
      <c r="L42" s="94">
        <f>J42/'סכום נכסי הקרן'!$C$42</f>
        <v>6.0160582239428684E-10</v>
      </c>
    </row>
    <row r="43" spans="2:12">
      <c r="B43" s="90" t="s">
        <v>2749</v>
      </c>
      <c r="C43" s="67" t="s">
        <v>2774</v>
      </c>
      <c r="D43" s="67">
        <v>20</v>
      </c>
      <c r="E43" s="67" t="s">
        <v>288</v>
      </c>
      <c r="F43" s="67" t="s">
        <v>289</v>
      </c>
      <c r="G43" s="91" t="s">
        <v>127</v>
      </c>
      <c r="H43" s="92"/>
      <c r="I43" s="92"/>
      <c r="J43" s="93">
        <v>39764.383620229004</v>
      </c>
      <c r="K43" s="94">
        <f t="shared" si="0"/>
        <v>6.8324072581919609E-2</v>
      </c>
      <c r="L43" s="94">
        <f>J43/'סכום נכסי הקרן'!$C$42</f>
        <v>1.4074773712000603E-2</v>
      </c>
    </row>
    <row r="44" spans="2:12">
      <c r="B44" s="90" t="s">
        <v>2749</v>
      </c>
      <c r="C44" s="67" t="s">
        <v>2775</v>
      </c>
      <c r="D44" s="67">
        <v>20</v>
      </c>
      <c r="E44" s="67" t="s">
        <v>288</v>
      </c>
      <c r="F44" s="67" t="s">
        <v>289</v>
      </c>
      <c r="G44" s="91" t="s">
        <v>133</v>
      </c>
      <c r="H44" s="92"/>
      <c r="I44" s="92"/>
      <c r="J44" s="93">
        <v>1.5623000000000003E-5</v>
      </c>
      <c r="K44" s="94">
        <f t="shared" si="0"/>
        <v>2.6843795597130971E-11</v>
      </c>
      <c r="L44" s="94">
        <f>J44/'סכום נכסי הקרן'!$C$42</f>
        <v>5.5298276921039099E-12</v>
      </c>
    </row>
    <row r="45" spans="2:12">
      <c r="B45" s="90" t="s">
        <v>2749</v>
      </c>
      <c r="C45" s="67" t="s">
        <v>2776</v>
      </c>
      <c r="D45" s="67">
        <v>20</v>
      </c>
      <c r="E45" s="67" t="s">
        <v>288</v>
      </c>
      <c r="F45" s="67" t="s">
        <v>289</v>
      </c>
      <c r="G45" s="91" t="s">
        <v>129</v>
      </c>
      <c r="H45" s="92"/>
      <c r="I45" s="92"/>
      <c r="J45" s="93">
        <v>14.820314996000002</v>
      </c>
      <c r="K45" s="94">
        <f t="shared" si="0"/>
        <v>2.5464603881310817E-5</v>
      </c>
      <c r="L45" s="94">
        <f>J45/'סכום נכסי הקרן'!$C$42</f>
        <v>5.2457139006966419E-6</v>
      </c>
    </row>
    <row r="46" spans="2:12">
      <c r="B46" s="90" t="s">
        <v>2749</v>
      </c>
      <c r="C46" s="67" t="s">
        <v>2777</v>
      </c>
      <c r="D46" s="67">
        <v>20</v>
      </c>
      <c r="E46" s="67" t="s">
        <v>288</v>
      </c>
      <c r="F46" s="67" t="s">
        <v>289</v>
      </c>
      <c r="G46" s="91" t="s">
        <v>135</v>
      </c>
      <c r="H46" s="92"/>
      <c r="I46" s="92"/>
      <c r="J46" s="93">
        <v>14.229202315000002</v>
      </c>
      <c r="K46" s="94">
        <f t="shared" si="0"/>
        <v>2.4448940565453678E-5</v>
      </c>
      <c r="L46" s="94">
        <f>J46/'סכום נכסי הקרן'!$C$42</f>
        <v>5.0364870382151986E-6</v>
      </c>
    </row>
    <row r="47" spans="2:12">
      <c r="B47" s="90" t="s">
        <v>2749</v>
      </c>
      <c r="C47" s="67" t="s">
        <v>2778</v>
      </c>
      <c r="D47" s="67">
        <v>20</v>
      </c>
      <c r="E47" s="67" t="s">
        <v>288</v>
      </c>
      <c r="F47" s="67" t="s">
        <v>289</v>
      </c>
      <c r="G47" s="91" t="s">
        <v>131</v>
      </c>
      <c r="H47" s="92"/>
      <c r="I47" s="92"/>
      <c r="J47" s="93">
        <v>0.20593782900000002</v>
      </c>
      <c r="K47" s="94">
        <f t="shared" si="0"/>
        <v>3.5384708361984957E-7</v>
      </c>
      <c r="L47" s="94">
        <f>J47/'סכום נכסי הקרן'!$C$42</f>
        <v>7.2892575667666862E-8</v>
      </c>
    </row>
    <row r="48" spans="2:12">
      <c r="B48" s="90"/>
      <c r="C48" s="67"/>
      <c r="D48" s="67"/>
      <c r="E48" s="67"/>
      <c r="F48" s="67"/>
      <c r="G48" s="91"/>
      <c r="H48" s="92"/>
      <c r="I48" s="92"/>
      <c r="J48" s="93"/>
      <c r="K48" s="94"/>
      <c r="L48" s="94"/>
    </row>
    <row r="49" spans="2:12">
      <c r="B49" s="83" t="s">
        <v>192</v>
      </c>
      <c r="C49" s="84"/>
      <c r="D49" s="84"/>
      <c r="E49" s="84"/>
      <c r="F49" s="84"/>
      <c r="G49" s="85"/>
      <c r="H49" s="92"/>
      <c r="I49" s="86"/>
      <c r="J49" s="87">
        <f>J50</f>
        <v>23044.604833991005</v>
      </c>
      <c r="K49" s="96">
        <f t="shared" ref="K49:K50" si="1">IFERROR(J49/$J$10,0)</f>
        <v>3.9595766612066229E-2</v>
      </c>
      <c r="L49" s="96">
        <f>J49/'סכום נכסי הקרן'!$C$42</f>
        <v>8.1567364760030125E-3</v>
      </c>
    </row>
    <row r="50" spans="2:12">
      <c r="B50" s="89" t="s">
        <v>41</v>
      </c>
      <c r="C50" s="84"/>
      <c r="D50" s="84"/>
      <c r="E50" s="84"/>
      <c r="F50" s="84"/>
      <c r="G50" s="85"/>
      <c r="H50" s="92"/>
      <c r="I50" s="86"/>
      <c r="J50" s="87">
        <f>SUM(J51:J54)</f>
        <v>23044.604833991005</v>
      </c>
      <c r="K50" s="96">
        <f t="shared" si="1"/>
        <v>3.9595766612066229E-2</v>
      </c>
      <c r="L50" s="96">
        <f>J50/'סכום נכסי הקרן'!$C$42</f>
        <v>8.1567364760030125E-3</v>
      </c>
    </row>
    <row r="51" spans="2:12">
      <c r="B51" s="90" t="s">
        <v>2779</v>
      </c>
      <c r="C51" s="67" t="s">
        <v>2780</v>
      </c>
      <c r="D51" s="67">
        <v>85</v>
      </c>
      <c r="E51" s="67" t="s">
        <v>908</v>
      </c>
      <c r="F51" s="67" t="s">
        <v>865</v>
      </c>
      <c r="G51" s="91" t="s">
        <v>136</v>
      </c>
      <c r="H51" s="92"/>
      <c r="I51" s="92"/>
      <c r="J51" s="93">
        <v>906.50431231500011</v>
      </c>
      <c r="K51" s="94">
        <f t="shared" si="0"/>
        <v>1.55757642371514E-3</v>
      </c>
      <c r="L51" s="94">
        <f>J51/'סכום נכסי הקרן'!$C$42</f>
        <v>3.2086107977028085E-4</v>
      </c>
    </row>
    <row r="52" spans="2:12">
      <c r="B52" s="90" t="s">
        <v>2779</v>
      </c>
      <c r="C52" s="67" t="s">
        <v>2781</v>
      </c>
      <c r="D52" s="67">
        <v>85</v>
      </c>
      <c r="E52" s="67" t="s">
        <v>908</v>
      </c>
      <c r="F52" s="67" t="s">
        <v>865</v>
      </c>
      <c r="G52" s="91" t="s">
        <v>129</v>
      </c>
      <c r="H52" s="92"/>
      <c r="I52" s="92"/>
      <c r="J52" s="93">
        <v>3323.7271223250004</v>
      </c>
      <c r="K52" s="94">
        <f t="shared" si="0"/>
        <v>5.7109038912073621E-3</v>
      </c>
      <c r="L52" s="94">
        <f>J52/'סכום נכסי הקרן'!$C$42</f>
        <v>1.176447435321617E-3</v>
      </c>
    </row>
    <row r="53" spans="2:12">
      <c r="B53" s="90" t="s">
        <v>2779</v>
      </c>
      <c r="C53" s="67" t="s">
        <v>2782</v>
      </c>
      <c r="D53" s="67">
        <v>85</v>
      </c>
      <c r="E53" s="67" t="s">
        <v>908</v>
      </c>
      <c r="F53" s="67" t="s">
        <v>865</v>
      </c>
      <c r="G53" s="91" t="s">
        <v>127</v>
      </c>
      <c r="H53" s="92"/>
      <c r="I53" s="92"/>
      <c r="J53" s="93">
        <v>18814.373399351003</v>
      </c>
      <c r="K53" s="94">
        <f t="shared" si="0"/>
        <v>3.2327286297143723E-2</v>
      </c>
      <c r="L53" s="94">
        <f>J53/'סכום נכסי הקרן'!$C$42</f>
        <v>6.6594279609111136E-3</v>
      </c>
    </row>
    <row r="54" spans="2:12">
      <c r="B54" s="95"/>
      <c r="C54" s="67"/>
      <c r="D54" s="67"/>
      <c r="E54" s="67"/>
      <c r="F54" s="67"/>
      <c r="G54" s="67"/>
      <c r="H54" s="67"/>
      <c r="I54" s="67"/>
      <c r="J54" s="67"/>
      <c r="K54" s="94"/>
      <c r="L54" s="67"/>
    </row>
    <row r="55" spans="2:12">
      <c r="D55" s="1"/>
    </row>
    <row r="56" spans="2:12">
      <c r="D56" s="1"/>
    </row>
    <row r="57" spans="2:12">
      <c r="D57" s="1"/>
    </row>
    <row r="58" spans="2:12">
      <c r="B58" s="97" t="s">
        <v>214</v>
      </c>
      <c r="D58" s="1"/>
    </row>
    <row r="59" spans="2:12">
      <c r="B59" s="98"/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2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141</v>
      </c>
      <c r="C1" s="46" t="s" vm="1">
        <v>223</v>
      </c>
    </row>
    <row r="2" spans="2:11">
      <c r="B2" s="46" t="s">
        <v>140</v>
      </c>
      <c r="C2" s="46" t="s">
        <v>2982</v>
      </c>
    </row>
    <row r="3" spans="2:11">
      <c r="B3" s="46" t="s">
        <v>142</v>
      </c>
      <c r="C3" s="46" t="s">
        <v>2983</v>
      </c>
    </row>
    <row r="4" spans="2:11">
      <c r="B4" s="46" t="s">
        <v>143</v>
      </c>
      <c r="C4" s="46" t="s">
        <v>2984</v>
      </c>
    </row>
    <row r="6" spans="2:11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1" ht="26.25" customHeight="1">
      <c r="B7" s="141" t="s">
        <v>96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11" s="3" customFormat="1" ht="63">
      <c r="B8" s="21" t="s">
        <v>111</v>
      </c>
      <c r="C8" s="29" t="s">
        <v>43</v>
      </c>
      <c r="D8" s="29" t="s">
        <v>64</v>
      </c>
      <c r="E8" s="29" t="s">
        <v>98</v>
      </c>
      <c r="F8" s="29" t="s">
        <v>99</v>
      </c>
      <c r="G8" s="29" t="s">
        <v>199</v>
      </c>
      <c r="H8" s="29" t="s">
        <v>198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206</v>
      </c>
      <c r="H9" s="15"/>
      <c r="I9" s="15" t="s">
        <v>202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8" t="s">
        <v>48</v>
      </c>
      <c r="C11" s="78"/>
      <c r="D11" s="79"/>
      <c r="E11" s="79"/>
      <c r="F11" s="99"/>
      <c r="G11" s="81"/>
      <c r="H11" s="100"/>
      <c r="I11" s="81">
        <v>-12091.303031714993</v>
      </c>
      <c r="J11" s="82">
        <f>IFERROR(I11/$I$11,0)</f>
        <v>1</v>
      </c>
      <c r="K11" s="82">
        <f>I11/'סכום נכסי הקרן'!$C$42</f>
        <v>-4.2797684400177633E-3</v>
      </c>
    </row>
    <row r="12" spans="2:11" ht="19.5" customHeight="1">
      <c r="B12" s="83" t="s">
        <v>32</v>
      </c>
      <c r="C12" s="84"/>
      <c r="D12" s="85"/>
      <c r="E12" s="85"/>
      <c r="F12" s="101"/>
      <c r="G12" s="87"/>
      <c r="H12" s="102"/>
      <c r="I12" s="87">
        <v>-14565.092200939014</v>
      </c>
      <c r="J12" s="88">
        <f t="shared" ref="J12:J75" si="0">IFERROR(I12/$I$11,0)</f>
        <v>1.2045924382786017</v>
      </c>
      <c r="K12" s="88">
        <f>I12/'סכום נכסי הקרן'!$C$42</f>
        <v>-5.1553767004288058E-3</v>
      </c>
    </row>
    <row r="13" spans="2:11">
      <c r="B13" s="89" t="s">
        <v>186</v>
      </c>
      <c r="C13" s="84"/>
      <c r="D13" s="85"/>
      <c r="E13" s="85"/>
      <c r="F13" s="101"/>
      <c r="G13" s="87"/>
      <c r="H13" s="102"/>
      <c r="I13" s="87">
        <v>632.25413346700009</v>
      </c>
      <c r="J13" s="88">
        <f t="shared" si="0"/>
        <v>-5.2289991559108503E-2</v>
      </c>
      <c r="K13" s="88">
        <f>I13/'סכום נכסי הקרן'!$C$42</f>
        <v>2.2378905560346783E-4</v>
      </c>
    </row>
    <row r="14" spans="2:11">
      <c r="B14" s="90" t="s">
        <v>1143</v>
      </c>
      <c r="C14" s="67" t="s">
        <v>2067</v>
      </c>
      <c r="D14" s="91" t="s">
        <v>643</v>
      </c>
      <c r="E14" s="91" t="s">
        <v>128</v>
      </c>
      <c r="F14" s="103">
        <v>44882</v>
      </c>
      <c r="G14" s="93">
        <v>815145.0819140001</v>
      </c>
      <c r="H14" s="104">
        <v>1.585175</v>
      </c>
      <c r="I14" s="93">
        <v>12.921477858000001</v>
      </c>
      <c r="J14" s="94">
        <f t="shared" si="0"/>
        <v>-1.0686588388453663E-3</v>
      </c>
      <c r="K14" s="94">
        <f>I14/'סכום נכסי הקרן'!$C$42</f>
        <v>4.5736123716364273E-6</v>
      </c>
    </row>
    <row r="15" spans="2:11">
      <c r="B15" s="90" t="s">
        <v>1175</v>
      </c>
      <c r="C15" s="67" t="s">
        <v>2068</v>
      </c>
      <c r="D15" s="91" t="s">
        <v>643</v>
      </c>
      <c r="E15" s="91" t="s">
        <v>128</v>
      </c>
      <c r="F15" s="103">
        <v>44917</v>
      </c>
      <c r="G15" s="93">
        <v>2870430.0654290006</v>
      </c>
      <c r="H15" s="104">
        <v>4.195055</v>
      </c>
      <c r="I15" s="93">
        <v>120.41610907700002</v>
      </c>
      <c r="J15" s="94">
        <f t="shared" si="0"/>
        <v>-9.9589025898328323E-3</v>
      </c>
      <c r="K15" s="94">
        <f>I15/'סכום נכסי הקרן'!$C$42</f>
        <v>4.2621797001177719E-5</v>
      </c>
    </row>
    <row r="16" spans="2:11" s="6" customFormat="1">
      <c r="B16" s="90" t="s">
        <v>2069</v>
      </c>
      <c r="C16" s="67" t="s">
        <v>2070</v>
      </c>
      <c r="D16" s="91" t="s">
        <v>643</v>
      </c>
      <c r="E16" s="91" t="s">
        <v>128</v>
      </c>
      <c r="F16" s="103">
        <v>44952</v>
      </c>
      <c r="G16" s="93">
        <v>1811853.9049970005</v>
      </c>
      <c r="H16" s="104">
        <v>-35.132581999999999</v>
      </c>
      <c r="I16" s="93">
        <v>-636.55105862500011</v>
      </c>
      <c r="J16" s="94">
        <f t="shared" si="0"/>
        <v>5.2645364767995036E-2</v>
      </c>
      <c r="K16" s="94">
        <f>I16/'סכום נכסי הקרן'!$C$42</f>
        <v>-2.2530997064728825E-4</v>
      </c>
    </row>
    <row r="17" spans="2:11" s="6" customFormat="1">
      <c r="B17" s="90" t="s">
        <v>1130</v>
      </c>
      <c r="C17" s="67" t="s">
        <v>2071</v>
      </c>
      <c r="D17" s="91" t="s">
        <v>643</v>
      </c>
      <c r="E17" s="91" t="s">
        <v>128</v>
      </c>
      <c r="F17" s="103">
        <v>44952</v>
      </c>
      <c r="G17" s="93">
        <v>3015609.9057900007</v>
      </c>
      <c r="H17" s="104">
        <v>-6.1673660000000003</v>
      </c>
      <c r="I17" s="93">
        <v>-185.98370772500002</v>
      </c>
      <c r="J17" s="94">
        <f t="shared" si="0"/>
        <v>1.5381610008216017E-2</v>
      </c>
      <c r="K17" s="94">
        <f>I17/'סכום נכסי הקרן'!$C$42</f>
        <v>-6.5829729069824284E-5</v>
      </c>
    </row>
    <row r="18" spans="2:11" s="6" customFormat="1">
      <c r="B18" s="90" t="s">
        <v>1143</v>
      </c>
      <c r="C18" s="67" t="s">
        <v>2072</v>
      </c>
      <c r="D18" s="91" t="s">
        <v>643</v>
      </c>
      <c r="E18" s="91" t="s">
        <v>128</v>
      </c>
      <c r="F18" s="103">
        <v>44965</v>
      </c>
      <c r="G18" s="93">
        <v>847442.50653600006</v>
      </c>
      <c r="H18" s="104">
        <v>2.1349860000000001</v>
      </c>
      <c r="I18" s="93">
        <v>18.092781311000003</v>
      </c>
      <c r="J18" s="94">
        <f t="shared" si="0"/>
        <v>-1.4963466934492815E-3</v>
      </c>
      <c r="K18" s="94">
        <f>I18/'סכום נכסי הקרן'!$C$42</f>
        <v>6.4040173539491696E-6</v>
      </c>
    </row>
    <row r="19" spans="2:11">
      <c r="B19" s="90" t="s">
        <v>1258</v>
      </c>
      <c r="C19" s="67" t="s">
        <v>2073</v>
      </c>
      <c r="D19" s="91" t="s">
        <v>643</v>
      </c>
      <c r="E19" s="91" t="s">
        <v>128</v>
      </c>
      <c r="F19" s="103">
        <v>44965</v>
      </c>
      <c r="G19" s="93">
        <v>724727.26280999999</v>
      </c>
      <c r="H19" s="104">
        <v>19.151985</v>
      </c>
      <c r="I19" s="93">
        <v>138.79965702900003</v>
      </c>
      <c r="J19" s="94">
        <f t="shared" si="0"/>
        <v>-1.1479296868578532E-2</v>
      </c>
      <c r="K19" s="94">
        <f>I19/'סכום נכסי הקרן'!$C$42</f>
        <v>4.9128732451737135E-5</v>
      </c>
    </row>
    <row r="20" spans="2:11">
      <c r="B20" s="90" t="s">
        <v>1258</v>
      </c>
      <c r="C20" s="67" t="s">
        <v>2074</v>
      </c>
      <c r="D20" s="91" t="s">
        <v>643</v>
      </c>
      <c r="E20" s="91" t="s">
        <v>128</v>
      </c>
      <c r="F20" s="103">
        <v>44952</v>
      </c>
      <c r="G20" s="93">
        <v>2086553.8923460003</v>
      </c>
      <c r="H20" s="104">
        <v>31.591823000000002</v>
      </c>
      <c r="I20" s="93">
        <v>659.18041179600004</v>
      </c>
      <c r="J20" s="94">
        <f t="shared" si="0"/>
        <v>-5.4516904428496812E-2</v>
      </c>
      <c r="K20" s="94">
        <f>I20/'סכום נכסי הקרן'!$C$42</f>
        <v>2.3331972702054528E-4</v>
      </c>
    </row>
    <row r="21" spans="2:11">
      <c r="B21" s="90" t="s">
        <v>1156</v>
      </c>
      <c r="C21" s="67" t="s">
        <v>2075</v>
      </c>
      <c r="D21" s="91" t="s">
        <v>643</v>
      </c>
      <c r="E21" s="91" t="s">
        <v>128</v>
      </c>
      <c r="F21" s="103">
        <v>45091</v>
      </c>
      <c r="G21" s="93">
        <v>1775516.3008450002</v>
      </c>
      <c r="H21" s="104">
        <v>14.614584000000001</v>
      </c>
      <c r="I21" s="93">
        <v>259.48432705100004</v>
      </c>
      <c r="J21" s="94">
        <f t="shared" si="0"/>
        <v>-2.1460410542220573E-2</v>
      </c>
      <c r="K21" s="94">
        <f>I21/'סכום נכסי הקרן'!$C$42</f>
        <v>9.1845587748420109E-5</v>
      </c>
    </row>
    <row r="22" spans="2:11">
      <c r="B22" s="90" t="s">
        <v>1175</v>
      </c>
      <c r="C22" s="67" t="s">
        <v>2076</v>
      </c>
      <c r="D22" s="91" t="s">
        <v>643</v>
      </c>
      <c r="E22" s="91" t="s">
        <v>128</v>
      </c>
      <c r="F22" s="103">
        <v>45043</v>
      </c>
      <c r="G22" s="93">
        <v>2365608.5867400006</v>
      </c>
      <c r="H22" s="104">
        <v>10.394539999999999</v>
      </c>
      <c r="I22" s="93">
        <v>245.89413569500005</v>
      </c>
      <c r="J22" s="94">
        <f t="shared" si="0"/>
        <v>-2.0336446373896162E-2</v>
      </c>
      <c r="K22" s="94">
        <f>I22/'סכום נכסי הקרן'!$C$42</f>
        <v>8.7035281373114474E-5</v>
      </c>
    </row>
    <row r="23" spans="2:11">
      <c r="B23" s="95"/>
      <c r="C23" s="67"/>
      <c r="D23" s="67"/>
      <c r="E23" s="67"/>
      <c r="F23" s="67"/>
      <c r="G23" s="93"/>
      <c r="H23" s="104"/>
      <c r="I23" s="67"/>
      <c r="J23" s="94"/>
      <c r="K23" s="67"/>
    </row>
    <row r="24" spans="2:11">
      <c r="B24" s="89" t="s">
        <v>2056</v>
      </c>
      <c r="C24" s="84"/>
      <c r="D24" s="85"/>
      <c r="E24" s="85"/>
      <c r="F24" s="101"/>
      <c r="G24" s="87"/>
      <c r="H24" s="102"/>
      <c r="I24" s="87">
        <v>-18937.272676874014</v>
      </c>
      <c r="J24" s="88">
        <f t="shared" si="0"/>
        <v>1.5661895684197413</v>
      </c>
      <c r="K24" s="88">
        <f>I24/'סכום נכסי הקרן'!$C$42</f>
        <v>-6.7029286860078498E-3</v>
      </c>
    </row>
    <row r="25" spans="2:11">
      <c r="B25" s="90" t="s">
        <v>2077</v>
      </c>
      <c r="C25" s="67" t="s">
        <v>2078</v>
      </c>
      <c r="D25" s="91" t="s">
        <v>643</v>
      </c>
      <c r="E25" s="91" t="s">
        <v>127</v>
      </c>
      <c r="F25" s="103">
        <v>44951</v>
      </c>
      <c r="G25" s="93">
        <v>1988958.6766000004</v>
      </c>
      <c r="H25" s="104">
        <v>-15.460433999999999</v>
      </c>
      <c r="I25" s="93">
        <v>-307.50163835000006</v>
      </c>
      <c r="J25" s="94">
        <f t="shared" si="0"/>
        <v>2.5431637727003933E-2</v>
      </c>
      <c r="K25" s="94">
        <f>I25/'סכום נכסי הקרן'!$C$42</f>
        <v>-1.0884152052199651E-4</v>
      </c>
    </row>
    <row r="26" spans="2:11">
      <c r="B26" s="90" t="s">
        <v>2077</v>
      </c>
      <c r="C26" s="67" t="s">
        <v>2079</v>
      </c>
      <c r="D26" s="91" t="s">
        <v>643</v>
      </c>
      <c r="E26" s="91" t="s">
        <v>127</v>
      </c>
      <c r="F26" s="103">
        <v>44951</v>
      </c>
      <c r="G26" s="93">
        <v>929065.54605000024</v>
      </c>
      <c r="H26" s="104">
        <v>-15.460433999999999</v>
      </c>
      <c r="I26" s="93">
        <v>-143.63756311200004</v>
      </c>
      <c r="J26" s="94">
        <f t="shared" si="0"/>
        <v>1.1879411402993091E-2</v>
      </c>
      <c r="K26" s="94">
        <f>I26/'סכום נכסי הקרן'!$C$42</f>
        <v>-5.0841130008516976E-5</v>
      </c>
    </row>
    <row r="27" spans="2:11">
      <c r="B27" s="90" t="s">
        <v>2080</v>
      </c>
      <c r="C27" s="67" t="s">
        <v>2081</v>
      </c>
      <c r="D27" s="91" t="s">
        <v>643</v>
      </c>
      <c r="E27" s="91" t="s">
        <v>127</v>
      </c>
      <c r="F27" s="103">
        <v>44951</v>
      </c>
      <c r="G27" s="93">
        <v>2273095.6304000006</v>
      </c>
      <c r="H27" s="104">
        <v>-15.460433999999999</v>
      </c>
      <c r="I27" s="93">
        <v>-351.43044392599995</v>
      </c>
      <c r="J27" s="94">
        <f t="shared" si="0"/>
        <v>2.9064728838919369E-2</v>
      </c>
      <c r="K27" s="94">
        <f>I27/'סכום נכסי הקרן'!$C$42</f>
        <v>-1.2439030920248124E-4</v>
      </c>
    </row>
    <row r="28" spans="2:11">
      <c r="B28" s="90" t="s">
        <v>2082</v>
      </c>
      <c r="C28" s="67" t="s">
        <v>2083</v>
      </c>
      <c r="D28" s="91" t="s">
        <v>643</v>
      </c>
      <c r="E28" s="91" t="s">
        <v>127</v>
      </c>
      <c r="F28" s="103">
        <v>44951</v>
      </c>
      <c r="G28" s="93">
        <v>1396061.4911430003</v>
      </c>
      <c r="H28" s="104">
        <v>-15.408134</v>
      </c>
      <c r="I28" s="93">
        <v>-215.10702504500003</v>
      </c>
      <c r="J28" s="94">
        <f t="shared" si="0"/>
        <v>1.7790226949137167E-2</v>
      </c>
      <c r="K28" s="94">
        <f>I28/'סכום נכסי הקרן'!$C$42</f>
        <v>-7.6138051837670748E-5</v>
      </c>
    </row>
    <row r="29" spans="2:11">
      <c r="B29" s="90" t="s">
        <v>2082</v>
      </c>
      <c r="C29" s="67" t="s">
        <v>2084</v>
      </c>
      <c r="D29" s="91" t="s">
        <v>643</v>
      </c>
      <c r="E29" s="91" t="s">
        <v>127</v>
      </c>
      <c r="F29" s="103">
        <v>44951</v>
      </c>
      <c r="G29" s="93">
        <v>4263985.7515500011</v>
      </c>
      <c r="H29" s="104">
        <v>-15.408134</v>
      </c>
      <c r="I29" s="93">
        <v>-657.00063772600015</v>
      </c>
      <c r="J29" s="94">
        <f t="shared" si="0"/>
        <v>5.4336628236238423E-2</v>
      </c>
      <c r="K29" s="94">
        <f>I29/'סכום נכסי הקרן'!$C$42</f>
        <v>-2.3254818666243126E-4</v>
      </c>
    </row>
    <row r="30" spans="2:11">
      <c r="B30" s="90" t="s">
        <v>2085</v>
      </c>
      <c r="C30" s="67" t="s">
        <v>2086</v>
      </c>
      <c r="D30" s="91" t="s">
        <v>643</v>
      </c>
      <c r="E30" s="91" t="s">
        <v>127</v>
      </c>
      <c r="F30" s="103">
        <v>44950</v>
      </c>
      <c r="G30" s="93">
        <v>2805721.8121800004</v>
      </c>
      <c r="H30" s="104">
        <v>-14.7034</v>
      </c>
      <c r="I30" s="93">
        <v>-412.53649924800004</v>
      </c>
      <c r="J30" s="94">
        <f t="shared" si="0"/>
        <v>3.4118448455549719E-2</v>
      </c>
      <c r="K30" s="94">
        <f>I30/'סכום נכסי הקרן'!$C$42</f>
        <v>-1.4601905892243448E-4</v>
      </c>
    </row>
    <row r="31" spans="2:11">
      <c r="B31" s="90" t="s">
        <v>2087</v>
      </c>
      <c r="C31" s="67" t="s">
        <v>2088</v>
      </c>
      <c r="D31" s="91" t="s">
        <v>643</v>
      </c>
      <c r="E31" s="91" t="s">
        <v>127</v>
      </c>
      <c r="F31" s="103">
        <v>44950</v>
      </c>
      <c r="G31" s="93">
        <v>3436220.1226080004</v>
      </c>
      <c r="H31" s="104">
        <v>-14.572735</v>
      </c>
      <c r="I31" s="93">
        <v>-500.75124411000013</v>
      </c>
      <c r="J31" s="94">
        <f t="shared" si="0"/>
        <v>4.1414167091549201E-2</v>
      </c>
      <c r="K31" s="94">
        <f>I31/'סכום נכסי הקרן'!$C$42</f>
        <v>-1.772430452880345E-4</v>
      </c>
    </row>
    <row r="32" spans="2:11">
      <c r="B32" s="90" t="s">
        <v>2089</v>
      </c>
      <c r="C32" s="67" t="s">
        <v>2090</v>
      </c>
      <c r="D32" s="91" t="s">
        <v>643</v>
      </c>
      <c r="E32" s="91" t="s">
        <v>127</v>
      </c>
      <c r="F32" s="103">
        <v>44950</v>
      </c>
      <c r="G32" s="93">
        <v>2004581.9169600003</v>
      </c>
      <c r="H32" s="104">
        <v>-14.565866</v>
      </c>
      <c r="I32" s="93">
        <v>-291.98471362500004</v>
      </c>
      <c r="J32" s="94">
        <f t="shared" si="0"/>
        <v>2.4148324862848618E-2</v>
      </c>
      <c r="K32" s="94">
        <f>I32/'סכום נכסי הקרן'!$C$42</f>
        <v>-1.033492386273158E-4</v>
      </c>
    </row>
    <row r="33" spans="2:11">
      <c r="B33" s="90" t="s">
        <v>2091</v>
      </c>
      <c r="C33" s="67" t="s">
        <v>2092</v>
      </c>
      <c r="D33" s="91" t="s">
        <v>643</v>
      </c>
      <c r="E33" s="91" t="s">
        <v>127</v>
      </c>
      <c r="F33" s="103">
        <v>44952</v>
      </c>
      <c r="G33" s="93">
        <v>2694449.2723900001</v>
      </c>
      <c r="H33" s="104">
        <v>-14.445479000000001</v>
      </c>
      <c r="I33" s="93">
        <v>-389.22609910300008</v>
      </c>
      <c r="J33" s="94">
        <f t="shared" si="0"/>
        <v>3.2190583436878223E-2</v>
      </c>
      <c r="K33" s="94">
        <f>I33/'סכום נכסי הקרן'!$C$42</f>
        <v>-1.3776824305890994E-4</v>
      </c>
    </row>
    <row r="34" spans="2:11">
      <c r="B34" s="90" t="s">
        <v>2093</v>
      </c>
      <c r="C34" s="67" t="s">
        <v>2094</v>
      </c>
      <c r="D34" s="91" t="s">
        <v>643</v>
      </c>
      <c r="E34" s="91" t="s">
        <v>127</v>
      </c>
      <c r="F34" s="103">
        <v>44952</v>
      </c>
      <c r="G34" s="93">
        <v>5447532.0508000012</v>
      </c>
      <c r="H34" s="104">
        <v>-14.418067000000001</v>
      </c>
      <c r="I34" s="93">
        <v>-785.42880649200015</v>
      </c>
      <c r="J34" s="94">
        <f t="shared" si="0"/>
        <v>6.4958160789771999E-2</v>
      </c>
      <c r="K34" s="94">
        <f>I34/'סכום נכסי הקרן'!$C$42</f>
        <v>-2.7800588646966553E-4</v>
      </c>
    </row>
    <row r="35" spans="2:11">
      <c r="B35" s="90" t="s">
        <v>2095</v>
      </c>
      <c r="C35" s="67" t="s">
        <v>2096</v>
      </c>
      <c r="D35" s="91" t="s">
        <v>643</v>
      </c>
      <c r="E35" s="91" t="s">
        <v>127</v>
      </c>
      <c r="F35" s="103">
        <v>44952</v>
      </c>
      <c r="G35" s="93">
        <v>2753508.5546300006</v>
      </c>
      <c r="H35" s="104">
        <v>-14.37355</v>
      </c>
      <c r="I35" s="93">
        <v>-395.77693116800003</v>
      </c>
      <c r="J35" s="94">
        <f t="shared" si="0"/>
        <v>3.2732363925533366E-2</v>
      </c>
      <c r="K35" s="94">
        <f>I35/'סכום נכסי הקרן'!$C$42</f>
        <v>-1.4008693809567364E-4</v>
      </c>
    </row>
    <row r="36" spans="2:11">
      <c r="B36" s="90" t="s">
        <v>2097</v>
      </c>
      <c r="C36" s="67" t="s">
        <v>2098</v>
      </c>
      <c r="D36" s="91" t="s">
        <v>643</v>
      </c>
      <c r="E36" s="91" t="s">
        <v>127</v>
      </c>
      <c r="F36" s="103">
        <v>44959</v>
      </c>
      <c r="G36" s="93">
        <v>3590996.6462270003</v>
      </c>
      <c r="H36" s="104">
        <v>-13.245649</v>
      </c>
      <c r="I36" s="93">
        <v>-475.65081068900008</v>
      </c>
      <c r="J36" s="94">
        <f t="shared" si="0"/>
        <v>3.9338259031420145E-2</v>
      </c>
      <c r="K36" s="94">
        <f>I36/'סכום נכסי הקרן'!$C$42</f>
        <v>-1.6835863948791565E-4</v>
      </c>
    </row>
    <row r="37" spans="2:11">
      <c r="B37" s="90" t="s">
        <v>2099</v>
      </c>
      <c r="C37" s="67" t="s">
        <v>2100</v>
      </c>
      <c r="D37" s="91" t="s">
        <v>643</v>
      </c>
      <c r="E37" s="91" t="s">
        <v>127</v>
      </c>
      <c r="F37" s="103">
        <v>44959</v>
      </c>
      <c r="G37" s="93">
        <v>694907.11682000011</v>
      </c>
      <c r="H37" s="104">
        <v>-13.232222999999999</v>
      </c>
      <c r="I37" s="93">
        <v>-91.951661396000006</v>
      </c>
      <c r="J37" s="94">
        <f t="shared" si="0"/>
        <v>7.6047768511643913E-3</v>
      </c>
      <c r="K37" s="94">
        <f>I37/'סכום נכסי הקרן'!$C$42</f>
        <v>-3.2546683960991023E-5</v>
      </c>
    </row>
    <row r="38" spans="2:11">
      <c r="B38" s="90" t="s">
        <v>2101</v>
      </c>
      <c r="C38" s="67" t="s">
        <v>2102</v>
      </c>
      <c r="D38" s="91" t="s">
        <v>643</v>
      </c>
      <c r="E38" s="91" t="s">
        <v>127</v>
      </c>
      <c r="F38" s="103">
        <v>44959</v>
      </c>
      <c r="G38" s="93">
        <v>2898626.1386600006</v>
      </c>
      <c r="H38" s="104">
        <v>-13.141683</v>
      </c>
      <c r="I38" s="93">
        <v>-380.9282620510001</v>
      </c>
      <c r="J38" s="94">
        <f t="shared" si="0"/>
        <v>3.1504318521489445E-2</v>
      </c>
      <c r="K38" s="94">
        <f>I38/'סכום נכסי הקרן'!$C$42</f>
        <v>-1.3483118813253759E-4</v>
      </c>
    </row>
    <row r="39" spans="2:11">
      <c r="B39" s="90" t="s">
        <v>2101</v>
      </c>
      <c r="C39" s="67" t="s">
        <v>2103</v>
      </c>
      <c r="D39" s="91" t="s">
        <v>643</v>
      </c>
      <c r="E39" s="91" t="s">
        <v>127</v>
      </c>
      <c r="F39" s="103">
        <v>44959</v>
      </c>
      <c r="G39" s="93">
        <v>2527432.5311960001</v>
      </c>
      <c r="H39" s="104">
        <v>-13.141683</v>
      </c>
      <c r="I39" s="93">
        <v>-332.14717438700006</v>
      </c>
      <c r="J39" s="94">
        <f t="shared" si="0"/>
        <v>2.7469923921002691E-2</v>
      </c>
      <c r="K39" s="94">
        <f>I39/'סכום נכסי הקרן'!$C$42</f>
        <v>-1.1756491344679633E-4</v>
      </c>
    </row>
    <row r="40" spans="2:11">
      <c r="B40" s="90" t="s">
        <v>2104</v>
      </c>
      <c r="C40" s="67" t="s">
        <v>2105</v>
      </c>
      <c r="D40" s="91" t="s">
        <v>643</v>
      </c>
      <c r="E40" s="91" t="s">
        <v>127</v>
      </c>
      <c r="F40" s="103">
        <v>44958</v>
      </c>
      <c r="G40" s="93">
        <v>1903882.6582650002</v>
      </c>
      <c r="H40" s="104">
        <v>-12.652526</v>
      </c>
      <c r="I40" s="93">
        <v>-240.88925379700004</v>
      </c>
      <c r="J40" s="94">
        <f t="shared" si="0"/>
        <v>1.9922522259607372E-2</v>
      </c>
      <c r="K40" s="94">
        <f>I40/'סכום נכסי הקרן'!$C$42</f>
        <v>-8.5263782012219005E-5</v>
      </c>
    </row>
    <row r="41" spans="2:11">
      <c r="B41" s="90" t="s">
        <v>2104</v>
      </c>
      <c r="C41" s="67" t="s">
        <v>2106</v>
      </c>
      <c r="D41" s="91" t="s">
        <v>643</v>
      </c>
      <c r="E41" s="91" t="s">
        <v>127</v>
      </c>
      <c r="F41" s="103">
        <v>44958</v>
      </c>
      <c r="G41" s="93">
        <v>4192316.2824480003</v>
      </c>
      <c r="H41" s="104">
        <v>-12.652526</v>
      </c>
      <c r="I41" s="93">
        <v>-530.43391967600019</v>
      </c>
      <c r="J41" s="94">
        <f t="shared" si="0"/>
        <v>4.3869045237282842E-2</v>
      </c>
      <c r="K41" s="94">
        <f>I41/'סכום נכסי הקרן'!$C$42</f>
        <v>-1.8774935530023468E-4</v>
      </c>
    </row>
    <row r="42" spans="2:11">
      <c r="B42" s="90" t="s">
        <v>2107</v>
      </c>
      <c r="C42" s="67" t="s">
        <v>2108</v>
      </c>
      <c r="D42" s="91" t="s">
        <v>643</v>
      </c>
      <c r="E42" s="91" t="s">
        <v>127</v>
      </c>
      <c r="F42" s="103">
        <v>44958</v>
      </c>
      <c r="G42" s="93">
        <v>2935045.4531580005</v>
      </c>
      <c r="H42" s="104">
        <v>-12.602724</v>
      </c>
      <c r="I42" s="93">
        <v>-369.89568096100004</v>
      </c>
      <c r="J42" s="94">
        <f t="shared" si="0"/>
        <v>3.0591879137490709E-2</v>
      </c>
      <c r="K42" s="94">
        <f>I42/'סכום נכסי הקרן'!$C$42</f>
        <v>-1.3092615885347057E-4</v>
      </c>
    </row>
    <row r="43" spans="2:11">
      <c r="B43" s="90" t="s">
        <v>2107</v>
      </c>
      <c r="C43" s="67" t="s">
        <v>2109</v>
      </c>
      <c r="D43" s="91" t="s">
        <v>643</v>
      </c>
      <c r="E43" s="91" t="s">
        <v>127</v>
      </c>
      <c r="F43" s="103">
        <v>44958</v>
      </c>
      <c r="G43" s="93">
        <v>2621356.5432600006</v>
      </c>
      <c r="H43" s="104">
        <v>-12.602724</v>
      </c>
      <c r="I43" s="93">
        <v>-330.36233296000006</v>
      </c>
      <c r="J43" s="94">
        <f t="shared" si="0"/>
        <v>2.7322310266600147E-2</v>
      </c>
      <c r="K43" s="94">
        <f>I43/'סכום נכסי הקרן'!$C$42</f>
        <v>-1.1693316118736863E-4</v>
      </c>
    </row>
    <row r="44" spans="2:11">
      <c r="B44" s="90" t="s">
        <v>2110</v>
      </c>
      <c r="C44" s="67" t="s">
        <v>2111</v>
      </c>
      <c r="D44" s="91" t="s">
        <v>643</v>
      </c>
      <c r="E44" s="91" t="s">
        <v>127</v>
      </c>
      <c r="F44" s="103">
        <v>44958</v>
      </c>
      <c r="G44" s="93">
        <v>2155528.1714320006</v>
      </c>
      <c r="H44" s="104">
        <v>-12.592769000000001</v>
      </c>
      <c r="I44" s="93">
        <v>-271.44068236900006</v>
      </c>
      <c r="J44" s="94">
        <f t="shared" si="0"/>
        <v>2.244924981675029E-2</v>
      </c>
      <c r="K44" s="94">
        <f>I44/'סכום נכסי הקרן'!$C$42</f>
        <v>-9.6077590867802448E-5</v>
      </c>
    </row>
    <row r="45" spans="2:11">
      <c r="B45" s="90" t="s">
        <v>2110</v>
      </c>
      <c r="C45" s="67" t="s">
        <v>2112</v>
      </c>
      <c r="D45" s="91" t="s">
        <v>643</v>
      </c>
      <c r="E45" s="91" t="s">
        <v>127</v>
      </c>
      <c r="F45" s="103">
        <v>44958</v>
      </c>
      <c r="G45" s="93">
        <v>3494410.6690950003</v>
      </c>
      <c r="H45" s="104">
        <v>-12.592769000000001</v>
      </c>
      <c r="I45" s="93">
        <v>-440.04306194900005</v>
      </c>
      <c r="J45" s="94">
        <f t="shared" si="0"/>
        <v>3.6393353205587939E-2</v>
      </c>
      <c r="K45" s="94">
        <f>I45/'סכום נכסי הקרן'!$C$42</f>
        <v>-1.5575512447569458E-4</v>
      </c>
    </row>
    <row r="46" spans="2:11">
      <c r="B46" s="90" t="s">
        <v>2113</v>
      </c>
      <c r="C46" s="67" t="s">
        <v>2114</v>
      </c>
      <c r="D46" s="91" t="s">
        <v>643</v>
      </c>
      <c r="E46" s="91" t="s">
        <v>127</v>
      </c>
      <c r="F46" s="103">
        <v>44963</v>
      </c>
      <c r="G46" s="93">
        <v>2622515.4099900005</v>
      </c>
      <c r="H46" s="104">
        <v>-12.527127</v>
      </c>
      <c r="I46" s="93">
        <v>-328.52584131500009</v>
      </c>
      <c r="J46" s="94">
        <f t="shared" si="0"/>
        <v>2.7170424928834407E-2</v>
      </c>
      <c r="K46" s="94">
        <f>I46/'סכום נכסי הקרן'!$C$42</f>
        <v>-1.1628312711229737E-4</v>
      </c>
    </row>
    <row r="47" spans="2:11">
      <c r="B47" s="90" t="s">
        <v>2115</v>
      </c>
      <c r="C47" s="67" t="s">
        <v>2116</v>
      </c>
      <c r="D47" s="91" t="s">
        <v>643</v>
      </c>
      <c r="E47" s="91" t="s">
        <v>127</v>
      </c>
      <c r="F47" s="103">
        <v>44963</v>
      </c>
      <c r="G47" s="93">
        <v>6993146.4862200012</v>
      </c>
      <c r="H47" s="104">
        <v>-12.518561</v>
      </c>
      <c r="I47" s="93">
        <v>-875.44129594000015</v>
      </c>
      <c r="J47" s="94">
        <f t="shared" si="0"/>
        <v>7.2402560223968696E-2</v>
      </c>
      <c r="K47" s="94">
        <f>I47/'סכום נכסי הקרן'!$C$42</f>
        <v>-3.0986619222302667E-4</v>
      </c>
    </row>
    <row r="48" spans="2:11">
      <c r="B48" s="90" t="s">
        <v>2117</v>
      </c>
      <c r="C48" s="67" t="s">
        <v>2118</v>
      </c>
      <c r="D48" s="91" t="s">
        <v>643</v>
      </c>
      <c r="E48" s="91" t="s">
        <v>127</v>
      </c>
      <c r="F48" s="103">
        <v>44963</v>
      </c>
      <c r="G48" s="93">
        <v>2332841.64848</v>
      </c>
      <c r="H48" s="104">
        <v>-12.444314</v>
      </c>
      <c r="I48" s="93">
        <v>-290.30613053399998</v>
      </c>
      <c r="J48" s="94">
        <f t="shared" si="0"/>
        <v>2.4009499205547895E-2</v>
      </c>
      <c r="K48" s="94">
        <f>I48/'סכום נכסי הקרן'!$C$42</f>
        <v>-1.0275509696053544E-4</v>
      </c>
    </row>
    <row r="49" spans="2:11">
      <c r="B49" s="90" t="s">
        <v>2119</v>
      </c>
      <c r="C49" s="67" t="s">
        <v>2120</v>
      </c>
      <c r="D49" s="91" t="s">
        <v>643</v>
      </c>
      <c r="E49" s="91" t="s">
        <v>127</v>
      </c>
      <c r="F49" s="103">
        <v>44963</v>
      </c>
      <c r="G49" s="93">
        <v>3619097.8768000007</v>
      </c>
      <c r="H49" s="104">
        <v>-12.345098</v>
      </c>
      <c r="I49" s="93">
        <v>-446.78118073999997</v>
      </c>
      <c r="J49" s="94">
        <f t="shared" si="0"/>
        <v>3.6950623069168909E-2</v>
      </c>
      <c r="K49" s="94">
        <f>I49/'סכום נכסי הקרן'!$C$42</f>
        <v>-1.5814011045042138E-4</v>
      </c>
    </row>
    <row r="50" spans="2:11">
      <c r="B50" s="90" t="s">
        <v>2121</v>
      </c>
      <c r="C50" s="67" t="s">
        <v>2122</v>
      </c>
      <c r="D50" s="91" t="s">
        <v>643</v>
      </c>
      <c r="E50" s="91" t="s">
        <v>127</v>
      </c>
      <c r="F50" s="103">
        <v>44964</v>
      </c>
      <c r="G50" s="93">
        <v>1237312.6080510002</v>
      </c>
      <c r="H50" s="104">
        <v>-11.543341</v>
      </c>
      <c r="I50" s="93">
        <v>-142.82721966100004</v>
      </c>
      <c r="J50" s="94">
        <f t="shared" si="0"/>
        <v>1.1812392699642883E-2</v>
      </c>
      <c r="K50" s="94">
        <f>I50/'סכום נכסי הקרן'!$C$42</f>
        <v>-5.0554305477027833E-5</v>
      </c>
    </row>
    <row r="51" spans="2:11">
      <c r="B51" s="90" t="s">
        <v>2123</v>
      </c>
      <c r="C51" s="67" t="s">
        <v>2124</v>
      </c>
      <c r="D51" s="91" t="s">
        <v>643</v>
      </c>
      <c r="E51" s="91" t="s">
        <v>127</v>
      </c>
      <c r="F51" s="103">
        <v>44964</v>
      </c>
      <c r="G51" s="93">
        <v>2946184.4741470004</v>
      </c>
      <c r="H51" s="104">
        <v>-11.540084</v>
      </c>
      <c r="I51" s="93">
        <v>-339.99216275100008</v>
      </c>
      <c r="J51" s="94">
        <f t="shared" si="0"/>
        <v>2.8118736405763262E-2</v>
      </c>
      <c r="K51" s="94">
        <f>I51/'סכום נכסי הקרן'!$C$42</f>
        <v>-1.2034168064256413E-4</v>
      </c>
    </row>
    <row r="52" spans="2:11">
      <c r="B52" s="90" t="s">
        <v>2123</v>
      </c>
      <c r="C52" s="67" t="s">
        <v>2125</v>
      </c>
      <c r="D52" s="91" t="s">
        <v>643</v>
      </c>
      <c r="E52" s="91" t="s">
        <v>127</v>
      </c>
      <c r="F52" s="103">
        <v>44964</v>
      </c>
      <c r="G52" s="93">
        <v>1410492.5604120002</v>
      </c>
      <c r="H52" s="104">
        <v>-11.540084</v>
      </c>
      <c r="I52" s="93">
        <v>-162.77202615000002</v>
      </c>
      <c r="J52" s="94">
        <f t="shared" si="0"/>
        <v>1.3461909417294037E-2</v>
      </c>
      <c r="K52" s="94">
        <f>I52/'סכום נכסי הקרן'!$C$42</f>
        <v>-5.7613855066512941E-5</v>
      </c>
    </row>
    <row r="53" spans="2:11">
      <c r="B53" s="90" t="s">
        <v>2126</v>
      </c>
      <c r="C53" s="67" t="s">
        <v>2127</v>
      </c>
      <c r="D53" s="91" t="s">
        <v>643</v>
      </c>
      <c r="E53" s="91" t="s">
        <v>127</v>
      </c>
      <c r="F53" s="103">
        <v>44964</v>
      </c>
      <c r="G53" s="93">
        <v>1176138.1363760002</v>
      </c>
      <c r="H53" s="104">
        <v>-11.504263999999999</v>
      </c>
      <c r="I53" s="93">
        <v>-135.30603662800004</v>
      </c>
      <c r="J53" s="94">
        <f t="shared" si="0"/>
        <v>1.1190360234384817E-2</v>
      </c>
      <c r="K53" s="94">
        <f>I53/'סכום נכסי הקרן'!$C$42</f>
        <v>-4.7892150563549917E-5</v>
      </c>
    </row>
    <row r="54" spans="2:11">
      <c r="B54" s="90" t="s">
        <v>2126</v>
      </c>
      <c r="C54" s="67" t="s">
        <v>2128</v>
      </c>
      <c r="D54" s="91" t="s">
        <v>643</v>
      </c>
      <c r="E54" s="91" t="s">
        <v>127</v>
      </c>
      <c r="F54" s="103">
        <v>44964</v>
      </c>
      <c r="G54" s="93">
        <v>1410945.6711580001</v>
      </c>
      <c r="H54" s="104">
        <v>-11.504263999999999</v>
      </c>
      <c r="I54" s="93">
        <v>-162.31891540400002</v>
      </c>
      <c r="J54" s="94">
        <f t="shared" si="0"/>
        <v>1.3424435313402049E-2</v>
      </c>
      <c r="K54" s="94">
        <f>I54/'סכום נכסי הקרן'!$C$42</f>
        <v>-5.7453474579358064E-5</v>
      </c>
    </row>
    <row r="55" spans="2:11">
      <c r="B55" s="90" t="s">
        <v>2126</v>
      </c>
      <c r="C55" s="67" t="s">
        <v>2129</v>
      </c>
      <c r="D55" s="91" t="s">
        <v>643</v>
      </c>
      <c r="E55" s="91" t="s">
        <v>127</v>
      </c>
      <c r="F55" s="103">
        <v>44964</v>
      </c>
      <c r="G55" s="93">
        <v>1281904.6182820003</v>
      </c>
      <c r="H55" s="104">
        <v>-11.504263999999999</v>
      </c>
      <c r="I55" s="93">
        <v>-147.47369196700001</v>
      </c>
      <c r="J55" s="94">
        <f t="shared" si="0"/>
        <v>1.2196674881125925E-2</v>
      </c>
      <c r="K55" s="94">
        <f>I55/'סכום נכסי הקרן'!$C$42</f>
        <v>-5.2198944229400137E-5</v>
      </c>
    </row>
    <row r="56" spans="2:11">
      <c r="B56" s="90" t="s">
        <v>2130</v>
      </c>
      <c r="C56" s="67" t="s">
        <v>2131</v>
      </c>
      <c r="D56" s="91" t="s">
        <v>643</v>
      </c>
      <c r="E56" s="91" t="s">
        <v>127</v>
      </c>
      <c r="F56" s="103">
        <v>44964</v>
      </c>
      <c r="G56" s="93">
        <v>4233949.1943960013</v>
      </c>
      <c r="H56" s="104">
        <v>-11.474974</v>
      </c>
      <c r="I56" s="93">
        <v>-485.84456529100004</v>
      </c>
      <c r="J56" s="94">
        <f t="shared" si="0"/>
        <v>4.018132404891761E-2</v>
      </c>
      <c r="K56" s="94">
        <f>I56/'סכום נכסי הקרן'!$C$42</f>
        <v>-1.7196676254268434E-4</v>
      </c>
    </row>
    <row r="57" spans="2:11">
      <c r="B57" s="90" t="s">
        <v>2132</v>
      </c>
      <c r="C57" s="67" t="s">
        <v>2133</v>
      </c>
      <c r="D57" s="91" t="s">
        <v>643</v>
      </c>
      <c r="E57" s="91" t="s">
        <v>127</v>
      </c>
      <c r="F57" s="103">
        <v>44964</v>
      </c>
      <c r="G57" s="93">
        <v>2060404.9565540003</v>
      </c>
      <c r="H57" s="104">
        <v>-11.392704</v>
      </c>
      <c r="I57" s="93">
        <v>-234.73584784300002</v>
      </c>
      <c r="J57" s="94">
        <f t="shared" si="0"/>
        <v>1.94136105287658E-2</v>
      </c>
      <c r="K57" s="94">
        <f>I57/'סכום נכסי הקרן'!$C$42</f>
        <v>-8.3085757647808432E-5</v>
      </c>
    </row>
    <row r="58" spans="2:11">
      <c r="B58" s="90" t="s">
        <v>2134</v>
      </c>
      <c r="C58" s="67" t="s">
        <v>2135</v>
      </c>
      <c r="D58" s="91" t="s">
        <v>643</v>
      </c>
      <c r="E58" s="91" t="s">
        <v>127</v>
      </c>
      <c r="F58" s="103">
        <v>44956</v>
      </c>
      <c r="G58" s="93">
        <v>2649941.9226000006</v>
      </c>
      <c r="H58" s="104">
        <v>-11.39711</v>
      </c>
      <c r="I58" s="93">
        <v>-302.01678340800009</v>
      </c>
      <c r="J58" s="94">
        <f t="shared" si="0"/>
        <v>2.4978017887387523E-2</v>
      </c>
      <c r="K58" s="94">
        <f>I58/'סכום נכסי הקרן'!$C$42</f>
        <v>-1.0690013264864029E-4</v>
      </c>
    </row>
    <row r="59" spans="2:11">
      <c r="B59" s="90" t="s">
        <v>2136</v>
      </c>
      <c r="C59" s="67" t="s">
        <v>2137</v>
      </c>
      <c r="D59" s="91" t="s">
        <v>643</v>
      </c>
      <c r="E59" s="91" t="s">
        <v>127</v>
      </c>
      <c r="F59" s="103">
        <v>44956</v>
      </c>
      <c r="G59" s="93">
        <v>1177751.9656000002</v>
      </c>
      <c r="H59" s="104">
        <v>-11.39711</v>
      </c>
      <c r="I59" s="93">
        <v>-134.22968155300003</v>
      </c>
      <c r="J59" s="94">
        <f t="shared" si="0"/>
        <v>1.1101341286453665E-2</v>
      </c>
      <c r="K59" s="94">
        <f>I59/'סכום נכסי הקרן'!$C$42</f>
        <v>-4.7511170079630595E-5</v>
      </c>
    </row>
    <row r="60" spans="2:11">
      <c r="B60" s="90" t="s">
        <v>2138</v>
      </c>
      <c r="C60" s="67" t="s">
        <v>2139</v>
      </c>
      <c r="D60" s="91" t="s">
        <v>643</v>
      </c>
      <c r="E60" s="91" t="s">
        <v>127</v>
      </c>
      <c r="F60" s="103">
        <v>44957</v>
      </c>
      <c r="G60" s="93">
        <v>9132899.9361600019</v>
      </c>
      <c r="H60" s="104">
        <v>-11.327669999999999</v>
      </c>
      <c r="I60" s="93">
        <v>-1034.5447889980003</v>
      </c>
      <c r="J60" s="94">
        <f t="shared" si="0"/>
        <v>8.5561067015228351E-2</v>
      </c>
      <c r="K60" s="94">
        <f>I60/'סכום נכסי הקרן'!$C$42</f>
        <v>-3.6618155430601914E-4</v>
      </c>
    </row>
    <row r="61" spans="2:11">
      <c r="B61" s="90" t="s">
        <v>2140</v>
      </c>
      <c r="C61" s="67" t="s">
        <v>2141</v>
      </c>
      <c r="D61" s="91" t="s">
        <v>643</v>
      </c>
      <c r="E61" s="91" t="s">
        <v>127</v>
      </c>
      <c r="F61" s="103">
        <v>44964</v>
      </c>
      <c r="G61" s="93">
        <v>3355563.1824000003</v>
      </c>
      <c r="H61" s="104">
        <v>-11.292088</v>
      </c>
      <c r="I61" s="93">
        <v>-378.91313165200012</v>
      </c>
      <c r="J61" s="94">
        <f t="shared" si="0"/>
        <v>3.1337659031299314E-2</v>
      </c>
      <c r="K61" s="94">
        <f>I61/'סכום נכסי הקרן'!$C$42</f>
        <v>-1.3411792410619242E-4</v>
      </c>
    </row>
    <row r="62" spans="2:11">
      <c r="B62" s="90" t="s">
        <v>2140</v>
      </c>
      <c r="C62" s="67" t="s">
        <v>2142</v>
      </c>
      <c r="D62" s="91" t="s">
        <v>643</v>
      </c>
      <c r="E62" s="91" t="s">
        <v>127</v>
      </c>
      <c r="F62" s="103">
        <v>44964</v>
      </c>
      <c r="G62" s="93">
        <v>6044411.0793540012</v>
      </c>
      <c r="H62" s="104">
        <v>-11.292088</v>
      </c>
      <c r="I62" s="93">
        <v>-682.54018975200017</v>
      </c>
      <c r="J62" s="94">
        <f t="shared" si="0"/>
        <v>5.6448853193218726E-2</v>
      </c>
      <c r="K62" s="94">
        <f>I62/'סכום נכסי הקרן'!$C$42</f>
        <v>-2.4158802037153344E-4</v>
      </c>
    </row>
    <row r="63" spans="2:11">
      <c r="B63" s="90" t="s">
        <v>2143</v>
      </c>
      <c r="C63" s="67" t="s">
        <v>2144</v>
      </c>
      <c r="D63" s="91" t="s">
        <v>643</v>
      </c>
      <c r="E63" s="91" t="s">
        <v>127</v>
      </c>
      <c r="F63" s="103">
        <v>44956</v>
      </c>
      <c r="G63" s="93">
        <v>2711593.6326360004</v>
      </c>
      <c r="H63" s="104">
        <v>-11.283555</v>
      </c>
      <c r="I63" s="93">
        <v>-305.96415578100004</v>
      </c>
      <c r="J63" s="94">
        <f t="shared" si="0"/>
        <v>2.5304481657474679E-2</v>
      </c>
      <c r="K63" s="94">
        <f>I63/'סכום נכסי הקרן'!$C$42</f>
        <v>-1.0829732198866851E-4</v>
      </c>
    </row>
    <row r="64" spans="2:11">
      <c r="B64" s="90" t="s">
        <v>2145</v>
      </c>
      <c r="C64" s="67" t="s">
        <v>2146</v>
      </c>
      <c r="D64" s="91" t="s">
        <v>643</v>
      </c>
      <c r="E64" s="91" t="s">
        <v>127</v>
      </c>
      <c r="F64" s="103">
        <v>44956</v>
      </c>
      <c r="G64" s="93">
        <v>2122178.5622020005</v>
      </c>
      <c r="H64" s="104">
        <v>-11.280314000000001</v>
      </c>
      <c r="I64" s="93">
        <v>-239.38840263900005</v>
      </c>
      <c r="J64" s="94">
        <f t="shared" si="0"/>
        <v>1.9798395756941502E-2</v>
      </c>
      <c r="K64" s="94">
        <f>I64/'סכום נכסי הקרן'!$C$42</f>
        <v>-8.4732549323539836E-5</v>
      </c>
    </row>
    <row r="65" spans="2:11">
      <c r="B65" s="90" t="s">
        <v>2147</v>
      </c>
      <c r="C65" s="67" t="s">
        <v>2148</v>
      </c>
      <c r="D65" s="91" t="s">
        <v>643</v>
      </c>
      <c r="E65" s="91" t="s">
        <v>127</v>
      </c>
      <c r="F65" s="103">
        <v>44972</v>
      </c>
      <c r="G65" s="93">
        <v>2514352.7214400005</v>
      </c>
      <c r="H65" s="104">
        <v>-9.4944570000000006</v>
      </c>
      <c r="I65" s="93">
        <v>-238.72414299900004</v>
      </c>
      <c r="J65" s="94">
        <f t="shared" si="0"/>
        <v>1.9743458779656449E-2</v>
      </c>
      <c r="K65" s="94">
        <f>I65/'סכום נכסי הקרן'!$C$42</f>
        <v>-8.4497431781965299E-5</v>
      </c>
    </row>
    <row r="66" spans="2:11">
      <c r="B66" s="90" t="s">
        <v>2149</v>
      </c>
      <c r="C66" s="67" t="s">
        <v>2150</v>
      </c>
      <c r="D66" s="91" t="s">
        <v>643</v>
      </c>
      <c r="E66" s="91" t="s">
        <v>127</v>
      </c>
      <c r="F66" s="103">
        <v>44972</v>
      </c>
      <c r="G66" s="93">
        <v>1437596.8214000002</v>
      </c>
      <c r="H66" s="104">
        <v>-9.4317100000000007</v>
      </c>
      <c r="I66" s="93">
        <v>-135.58995822100005</v>
      </c>
      <c r="J66" s="94">
        <f t="shared" si="0"/>
        <v>1.1213841706336623E-2</v>
      </c>
      <c r="K66" s="94">
        <f>I66/'סכום נכסי הקרן'!$C$42</f>
        <v>-4.7992645826134424E-5</v>
      </c>
    </row>
    <row r="67" spans="2:11">
      <c r="B67" s="90" t="s">
        <v>2151</v>
      </c>
      <c r="C67" s="67" t="s">
        <v>2152</v>
      </c>
      <c r="D67" s="91" t="s">
        <v>643</v>
      </c>
      <c r="E67" s="91" t="s">
        <v>127</v>
      </c>
      <c r="F67" s="103">
        <v>44972</v>
      </c>
      <c r="G67" s="93">
        <v>2996743.5218000007</v>
      </c>
      <c r="H67" s="104">
        <v>-9.4003630000000005</v>
      </c>
      <c r="I67" s="93">
        <v>-281.70476465300004</v>
      </c>
      <c r="J67" s="94">
        <f t="shared" si="0"/>
        <v>2.3298131219943785E-2</v>
      </c>
      <c r="K67" s="94">
        <f>I67/'סכום נכסי הקרן'!$C$42</f>
        <v>-9.9710606706507969E-5</v>
      </c>
    </row>
    <row r="68" spans="2:11">
      <c r="B68" s="90" t="s">
        <v>2151</v>
      </c>
      <c r="C68" s="67" t="s">
        <v>2153</v>
      </c>
      <c r="D68" s="91" t="s">
        <v>643</v>
      </c>
      <c r="E68" s="91" t="s">
        <v>127</v>
      </c>
      <c r="F68" s="103">
        <v>44972</v>
      </c>
      <c r="G68" s="93">
        <v>2612985.1530800005</v>
      </c>
      <c r="H68" s="104">
        <v>-9.4003630000000005</v>
      </c>
      <c r="I68" s="93">
        <v>-245.63008553600002</v>
      </c>
      <c r="J68" s="94">
        <f t="shared" si="0"/>
        <v>2.0314608350458372E-2</v>
      </c>
      <c r="K68" s="94">
        <f>I68/'סכום נכסי הקרן'!$C$42</f>
        <v>-8.6941819689613053E-5</v>
      </c>
    </row>
    <row r="69" spans="2:11">
      <c r="B69" s="90" t="s">
        <v>2154</v>
      </c>
      <c r="C69" s="67" t="s">
        <v>2155</v>
      </c>
      <c r="D69" s="91" t="s">
        <v>643</v>
      </c>
      <c r="E69" s="91" t="s">
        <v>127</v>
      </c>
      <c r="F69" s="103">
        <v>44972</v>
      </c>
      <c r="G69" s="93">
        <v>599451.71473600017</v>
      </c>
      <c r="H69" s="104">
        <v>-9.3815629999999999</v>
      </c>
      <c r="I69" s="93">
        <v>-56.237942555000011</v>
      </c>
      <c r="J69" s="94">
        <f t="shared" si="0"/>
        <v>4.6511068664386451E-3</v>
      </c>
      <c r="K69" s="94">
        <f>I69/'סכום נכסי הקרן'!$C$42</f>
        <v>-1.9905660378134026E-5</v>
      </c>
    </row>
    <row r="70" spans="2:11">
      <c r="B70" s="90" t="s">
        <v>2156</v>
      </c>
      <c r="C70" s="67" t="s">
        <v>2157</v>
      </c>
      <c r="D70" s="91" t="s">
        <v>643</v>
      </c>
      <c r="E70" s="91" t="s">
        <v>127</v>
      </c>
      <c r="F70" s="103">
        <v>44973</v>
      </c>
      <c r="G70" s="93">
        <v>3006186.1396000003</v>
      </c>
      <c r="H70" s="104">
        <v>-9.0248799999999996</v>
      </c>
      <c r="I70" s="93">
        <v>-271.30469373600005</v>
      </c>
      <c r="J70" s="94">
        <f t="shared" si="0"/>
        <v>2.243800300301621E-2</v>
      </c>
      <c r="K70" s="94">
        <f>I70/'סכום נכסי הקרן'!$C$42</f>
        <v>-9.6029457109332575E-5</v>
      </c>
    </row>
    <row r="71" spans="2:11">
      <c r="B71" s="90" t="s">
        <v>2158</v>
      </c>
      <c r="C71" s="67" t="s">
        <v>2159</v>
      </c>
      <c r="D71" s="91" t="s">
        <v>643</v>
      </c>
      <c r="E71" s="91" t="s">
        <v>127</v>
      </c>
      <c r="F71" s="103">
        <v>44973</v>
      </c>
      <c r="G71" s="93">
        <v>7456193.1786500011</v>
      </c>
      <c r="H71" s="104">
        <v>-9.0124289999999991</v>
      </c>
      <c r="I71" s="93">
        <v>-671.98408802300014</v>
      </c>
      <c r="J71" s="94">
        <f t="shared" si="0"/>
        <v>5.5575820592736233E-2</v>
      </c>
      <c r="K71" s="94">
        <f>I71/'סכום נכסי הקרן'!$C$42</f>
        <v>-2.3785164300088181E-4</v>
      </c>
    </row>
    <row r="72" spans="2:11">
      <c r="B72" s="90" t="s">
        <v>2160</v>
      </c>
      <c r="C72" s="67" t="s">
        <v>2161</v>
      </c>
      <c r="D72" s="91" t="s">
        <v>643</v>
      </c>
      <c r="E72" s="91" t="s">
        <v>127</v>
      </c>
      <c r="F72" s="103">
        <v>44977</v>
      </c>
      <c r="G72" s="93">
        <v>5247343.4029210005</v>
      </c>
      <c r="H72" s="104">
        <v>-8.6751989999999992</v>
      </c>
      <c r="I72" s="93">
        <v>-455.21745841500007</v>
      </c>
      <c r="J72" s="94">
        <f t="shared" si="0"/>
        <v>3.7648337587849988E-2</v>
      </c>
      <c r="K72" s="94">
        <f>I72/'סכום נכסי הקרן'!$C$42</f>
        <v>-1.6112616702761484E-4</v>
      </c>
    </row>
    <row r="73" spans="2:11">
      <c r="B73" s="90" t="s">
        <v>2162</v>
      </c>
      <c r="C73" s="67" t="s">
        <v>2163</v>
      </c>
      <c r="D73" s="91" t="s">
        <v>643</v>
      </c>
      <c r="E73" s="91" t="s">
        <v>127</v>
      </c>
      <c r="F73" s="103">
        <v>44977</v>
      </c>
      <c r="G73" s="93">
        <v>6181498.7826270005</v>
      </c>
      <c r="H73" s="104">
        <v>-8.63809</v>
      </c>
      <c r="I73" s="93">
        <v>-533.96343369800002</v>
      </c>
      <c r="J73" s="94">
        <f t="shared" si="0"/>
        <v>4.4160950420102429E-2</v>
      </c>
      <c r="K73" s="94">
        <f>I73/'סכום נכסי הקרן'!$C$42</f>
        <v>-1.8899864188914357E-4</v>
      </c>
    </row>
    <row r="74" spans="2:11">
      <c r="B74" s="90" t="s">
        <v>2164</v>
      </c>
      <c r="C74" s="67" t="s">
        <v>2165</v>
      </c>
      <c r="D74" s="91" t="s">
        <v>643</v>
      </c>
      <c r="E74" s="91" t="s">
        <v>127</v>
      </c>
      <c r="F74" s="103">
        <v>45013</v>
      </c>
      <c r="G74" s="93">
        <v>3019062.4366000011</v>
      </c>
      <c r="H74" s="104">
        <v>-8.4818820000000006</v>
      </c>
      <c r="I74" s="93">
        <v>-256.07332201400004</v>
      </c>
      <c r="J74" s="94">
        <f t="shared" si="0"/>
        <v>2.1178306535063276E-2</v>
      </c>
      <c r="K74" s="94">
        <f>I74/'סכום נכסי הקרן'!$C$42</f>
        <v>-9.0638247921785757E-5</v>
      </c>
    </row>
    <row r="75" spans="2:11">
      <c r="B75" s="90" t="s">
        <v>2164</v>
      </c>
      <c r="C75" s="67" t="s">
        <v>2166</v>
      </c>
      <c r="D75" s="91" t="s">
        <v>643</v>
      </c>
      <c r="E75" s="91" t="s">
        <v>127</v>
      </c>
      <c r="F75" s="103">
        <v>45013</v>
      </c>
      <c r="G75" s="93">
        <v>987167.22823500028</v>
      </c>
      <c r="H75" s="104">
        <v>-8.4818820000000006</v>
      </c>
      <c r="I75" s="93">
        <v>-83.730362265000025</v>
      </c>
      <c r="J75" s="94">
        <f t="shared" si="0"/>
        <v>6.9248419335268254E-3</v>
      </c>
      <c r="K75" s="94">
        <f>I75/'סכום נכסי הקרן'!$C$42</f>
        <v>-2.9636719959219695E-5</v>
      </c>
    </row>
    <row r="76" spans="2:11">
      <c r="B76" s="90" t="s">
        <v>2167</v>
      </c>
      <c r="C76" s="67" t="s">
        <v>2168</v>
      </c>
      <c r="D76" s="91" t="s">
        <v>643</v>
      </c>
      <c r="E76" s="91" t="s">
        <v>127</v>
      </c>
      <c r="F76" s="103">
        <v>45013</v>
      </c>
      <c r="G76" s="93">
        <v>1027356.8166400002</v>
      </c>
      <c r="H76" s="104">
        <v>-8.3894260000000003</v>
      </c>
      <c r="I76" s="93">
        <v>-86.189341288999998</v>
      </c>
      <c r="J76" s="94">
        <f t="shared" ref="J76:J139" si="1">IFERROR(I76/$I$11,0)</f>
        <v>7.1282095124842113E-3</v>
      </c>
      <c r="K76" s="94">
        <f>I76/'סכום נכסי הקרן'!$C$42</f>
        <v>-3.0507086105364332E-5</v>
      </c>
    </row>
    <row r="77" spans="2:11">
      <c r="B77" s="90" t="s">
        <v>2169</v>
      </c>
      <c r="C77" s="67" t="s">
        <v>2170</v>
      </c>
      <c r="D77" s="91" t="s">
        <v>643</v>
      </c>
      <c r="E77" s="91" t="s">
        <v>127</v>
      </c>
      <c r="F77" s="103">
        <v>45013</v>
      </c>
      <c r="G77" s="93">
        <v>1210028.5500800002</v>
      </c>
      <c r="H77" s="104">
        <v>-8.2663960000000003</v>
      </c>
      <c r="I77" s="93">
        <v>-100.02575336600002</v>
      </c>
      <c r="J77" s="94">
        <f t="shared" si="1"/>
        <v>8.272537137117196E-3</v>
      </c>
      <c r="K77" s="94">
        <f>I77/'סכום נכסי הקרן'!$C$42</f>
        <v>-3.5404543358309073E-5</v>
      </c>
    </row>
    <row r="78" spans="2:11">
      <c r="B78" s="90" t="s">
        <v>2171</v>
      </c>
      <c r="C78" s="67" t="s">
        <v>2172</v>
      </c>
      <c r="D78" s="91" t="s">
        <v>643</v>
      </c>
      <c r="E78" s="91" t="s">
        <v>127</v>
      </c>
      <c r="F78" s="103">
        <v>45014</v>
      </c>
      <c r="G78" s="93">
        <v>1649488.98055</v>
      </c>
      <c r="H78" s="104">
        <v>-8.1790500000000002</v>
      </c>
      <c r="I78" s="93">
        <v>-134.91252706000003</v>
      </c>
      <c r="J78" s="94">
        <f t="shared" si="1"/>
        <v>1.1157815390626633E-2</v>
      </c>
      <c r="K78" s="94">
        <f>I78/'סכום נכסי הקרן'!$C$42</f>
        <v>-4.7752866168348335E-5</v>
      </c>
    </row>
    <row r="79" spans="2:11">
      <c r="B79" s="90" t="s">
        <v>2171</v>
      </c>
      <c r="C79" s="67" t="s">
        <v>2173</v>
      </c>
      <c r="D79" s="91" t="s">
        <v>643</v>
      </c>
      <c r="E79" s="91" t="s">
        <v>127</v>
      </c>
      <c r="F79" s="103">
        <v>45014</v>
      </c>
      <c r="G79" s="93">
        <v>1029107.9930320003</v>
      </c>
      <c r="H79" s="104">
        <v>-8.1790500000000002</v>
      </c>
      <c r="I79" s="93">
        <v>-84.171256428000007</v>
      </c>
      <c r="J79" s="94">
        <f t="shared" si="1"/>
        <v>6.9613056762552594E-3</v>
      </c>
      <c r="K79" s="94">
        <f>I79/'סכום נכסי הקרן'!$C$42</f>
        <v>-2.979277633455377E-5</v>
      </c>
    </row>
    <row r="80" spans="2:11">
      <c r="B80" s="90" t="s">
        <v>2174</v>
      </c>
      <c r="C80" s="67" t="s">
        <v>2175</v>
      </c>
      <c r="D80" s="91" t="s">
        <v>643</v>
      </c>
      <c r="E80" s="91" t="s">
        <v>127</v>
      </c>
      <c r="F80" s="103">
        <v>45012</v>
      </c>
      <c r="G80" s="93">
        <v>4239306.1823000005</v>
      </c>
      <c r="H80" s="104">
        <v>-8.1382340000000006</v>
      </c>
      <c r="I80" s="93">
        <v>-345.00465186400004</v>
      </c>
      <c r="J80" s="94">
        <f t="shared" si="1"/>
        <v>2.8533289667711324E-2</v>
      </c>
      <c r="K80" s="94">
        <f>I80/'סכום נכסי הקרן'!$C$42</f>
        <v>-1.2211587260975586E-4</v>
      </c>
    </row>
    <row r="81" spans="2:11">
      <c r="B81" s="90" t="s">
        <v>2176</v>
      </c>
      <c r="C81" s="67" t="s">
        <v>2177</v>
      </c>
      <c r="D81" s="91" t="s">
        <v>643</v>
      </c>
      <c r="E81" s="91" t="s">
        <v>127</v>
      </c>
      <c r="F81" s="103">
        <v>45014</v>
      </c>
      <c r="G81" s="93">
        <v>5148458.592480001</v>
      </c>
      <c r="H81" s="104">
        <v>-8.1177240000000008</v>
      </c>
      <c r="I81" s="93">
        <v>-417.93765482200007</v>
      </c>
      <c r="J81" s="94">
        <f t="shared" si="1"/>
        <v>3.4565146016584537E-2</v>
      </c>
      <c r="K81" s="94">
        <f>I81/'סכום נכסי הקרן'!$C$42</f>
        <v>-1.4793082104638423E-4</v>
      </c>
    </row>
    <row r="82" spans="2:11">
      <c r="B82" s="90" t="s">
        <v>2178</v>
      </c>
      <c r="C82" s="67" t="s">
        <v>2179</v>
      </c>
      <c r="D82" s="91" t="s">
        <v>643</v>
      </c>
      <c r="E82" s="91" t="s">
        <v>127</v>
      </c>
      <c r="F82" s="103">
        <v>45012</v>
      </c>
      <c r="G82" s="93">
        <v>1818133.1364000002</v>
      </c>
      <c r="H82" s="104">
        <v>-8.0616489999999992</v>
      </c>
      <c r="I82" s="93">
        <v>-146.57150681300004</v>
      </c>
      <c r="J82" s="94">
        <f t="shared" si="1"/>
        <v>1.2122060494931686E-2</v>
      </c>
      <c r="K82" s="94">
        <f>I82/'סכום נכסי הקרן'!$C$42</f>
        <v>-5.1879611934194732E-5</v>
      </c>
    </row>
    <row r="83" spans="2:11">
      <c r="B83" s="90" t="s">
        <v>2180</v>
      </c>
      <c r="C83" s="67" t="s">
        <v>2181</v>
      </c>
      <c r="D83" s="91" t="s">
        <v>643</v>
      </c>
      <c r="E83" s="91" t="s">
        <v>127</v>
      </c>
      <c r="F83" s="103">
        <v>44993</v>
      </c>
      <c r="G83" s="93">
        <v>2559045.9177500005</v>
      </c>
      <c r="H83" s="104">
        <v>-7.4786109999999999</v>
      </c>
      <c r="I83" s="93">
        <v>-191.38109634800003</v>
      </c>
      <c r="J83" s="94">
        <f t="shared" si="1"/>
        <v>1.5827996027063026E-2</v>
      </c>
      <c r="K83" s="94">
        <f>I83/'סכום נכסי הקרן'!$C$42</f>
        <v>-6.7740157865350876E-5</v>
      </c>
    </row>
    <row r="84" spans="2:11">
      <c r="B84" s="90" t="s">
        <v>2182</v>
      </c>
      <c r="C84" s="67" t="s">
        <v>2183</v>
      </c>
      <c r="D84" s="91" t="s">
        <v>643</v>
      </c>
      <c r="E84" s="91" t="s">
        <v>127</v>
      </c>
      <c r="F84" s="103">
        <v>44993</v>
      </c>
      <c r="G84" s="93">
        <v>1712595.5725090003</v>
      </c>
      <c r="H84" s="104">
        <v>-7.1036210000000004</v>
      </c>
      <c r="I84" s="93">
        <v>-121.65629789400002</v>
      </c>
      <c r="J84" s="94">
        <f t="shared" si="1"/>
        <v>1.0061471255405685E-2</v>
      </c>
      <c r="K84" s="94">
        <f>I84/'סכום נכסי הקרן'!$C$42</f>
        <v>-4.3060767139031157E-5</v>
      </c>
    </row>
    <row r="85" spans="2:11">
      <c r="B85" s="90" t="s">
        <v>2184</v>
      </c>
      <c r="C85" s="67" t="s">
        <v>2185</v>
      </c>
      <c r="D85" s="91" t="s">
        <v>643</v>
      </c>
      <c r="E85" s="91" t="s">
        <v>127</v>
      </c>
      <c r="F85" s="103">
        <v>44993</v>
      </c>
      <c r="G85" s="93">
        <v>2142547.1472160006</v>
      </c>
      <c r="H85" s="104">
        <v>-7.0135069999999997</v>
      </c>
      <c r="I85" s="93">
        <v>-150.26769078800001</v>
      </c>
      <c r="J85" s="94">
        <f t="shared" si="1"/>
        <v>1.2427749961592559E-2</v>
      </c>
      <c r="K85" s="94">
        <f>I85/'סכום נכסי הקרן'!$C$42</f>
        <v>-5.3187892066055808E-5</v>
      </c>
    </row>
    <row r="86" spans="2:11">
      <c r="B86" s="90" t="s">
        <v>2186</v>
      </c>
      <c r="C86" s="67" t="s">
        <v>2187</v>
      </c>
      <c r="D86" s="91" t="s">
        <v>643</v>
      </c>
      <c r="E86" s="91" t="s">
        <v>127</v>
      </c>
      <c r="F86" s="103">
        <v>44993</v>
      </c>
      <c r="G86" s="93">
        <v>3346834.0250300006</v>
      </c>
      <c r="H86" s="104">
        <v>-7.0105060000000003</v>
      </c>
      <c r="I86" s="93">
        <v>-234.62998845600004</v>
      </c>
      <c r="J86" s="94">
        <f t="shared" si="1"/>
        <v>1.9404855526370911E-2</v>
      </c>
      <c r="K86" s="94">
        <f>I86/'סכום נכסי הקרן'!$C$42</f>
        <v>-8.3048288264866508E-5</v>
      </c>
    </row>
    <row r="87" spans="2:11">
      <c r="B87" s="90" t="s">
        <v>2186</v>
      </c>
      <c r="C87" s="67" t="s">
        <v>2188</v>
      </c>
      <c r="D87" s="91" t="s">
        <v>643</v>
      </c>
      <c r="E87" s="91" t="s">
        <v>127</v>
      </c>
      <c r="F87" s="103">
        <v>44993</v>
      </c>
      <c r="G87" s="93">
        <v>5050197.1871000007</v>
      </c>
      <c r="H87" s="104">
        <v>-7.0105060000000003</v>
      </c>
      <c r="I87" s="93">
        <v>-354.0443591720001</v>
      </c>
      <c r="J87" s="94">
        <f t="shared" si="1"/>
        <v>2.9280910274381199E-2</v>
      </c>
      <c r="K87" s="94">
        <f>I87/'סכום נכסי הקרן'!$C$42</f>
        <v>-1.2531551568728853E-4</v>
      </c>
    </row>
    <row r="88" spans="2:11">
      <c r="B88" s="90" t="s">
        <v>2189</v>
      </c>
      <c r="C88" s="67" t="s">
        <v>2190</v>
      </c>
      <c r="D88" s="91" t="s">
        <v>643</v>
      </c>
      <c r="E88" s="91" t="s">
        <v>127</v>
      </c>
      <c r="F88" s="103">
        <v>44986</v>
      </c>
      <c r="G88" s="93">
        <v>2824287.1885400005</v>
      </c>
      <c r="H88" s="104">
        <v>-7.0262739999999999</v>
      </c>
      <c r="I88" s="93">
        <v>-198.44216957000003</v>
      </c>
      <c r="J88" s="94">
        <f t="shared" si="1"/>
        <v>1.6411975537251388E-2</v>
      </c>
      <c r="K88" s="94">
        <f>I88/'סכום נכסי הקרן'!$C$42</f>
        <v>-7.0239454942672066E-5</v>
      </c>
    </row>
    <row r="89" spans="2:11">
      <c r="B89" s="90" t="s">
        <v>2189</v>
      </c>
      <c r="C89" s="67" t="s">
        <v>2191</v>
      </c>
      <c r="D89" s="91" t="s">
        <v>643</v>
      </c>
      <c r="E89" s="91" t="s">
        <v>127</v>
      </c>
      <c r="F89" s="103">
        <v>44986</v>
      </c>
      <c r="G89" s="93">
        <v>3122522.6245750003</v>
      </c>
      <c r="H89" s="104">
        <v>-7.0262739999999999</v>
      </c>
      <c r="I89" s="93">
        <v>-219.39700986000003</v>
      </c>
      <c r="J89" s="94">
        <f t="shared" si="1"/>
        <v>1.8145026163394518E-2</v>
      </c>
      <c r="K89" s="94">
        <f>I89/'סכום נכסי הקרן'!$C$42</f>
        <v>-7.7656510317392459E-5</v>
      </c>
    </row>
    <row r="90" spans="2:11">
      <c r="B90" s="90" t="s">
        <v>2192</v>
      </c>
      <c r="C90" s="67" t="s">
        <v>2193</v>
      </c>
      <c r="D90" s="91" t="s">
        <v>643</v>
      </c>
      <c r="E90" s="91" t="s">
        <v>127</v>
      </c>
      <c r="F90" s="103">
        <v>44986</v>
      </c>
      <c r="G90" s="93">
        <v>2817182.7017150004</v>
      </c>
      <c r="H90" s="104">
        <v>-6.9962720000000003</v>
      </c>
      <c r="I90" s="93">
        <v>-197.09775287300002</v>
      </c>
      <c r="J90" s="94">
        <f t="shared" si="1"/>
        <v>1.6300786801556513E-2</v>
      </c>
      <c r="K90" s="94">
        <f>I90/'סכום נכסי הקרן'!$C$42</f>
        <v>-6.976359290075966E-5</v>
      </c>
    </row>
    <row r="91" spans="2:11">
      <c r="B91" s="90" t="s">
        <v>2194</v>
      </c>
      <c r="C91" s="67" t="s">
        <v>2195</v>
      </c>
      <c r="D91" s="91" t="s">
        <v>643</v>
      </c>
      <c r="E91" s="91" t="s">
        <v>127</v>
      </c>
      <c r="F91" s="103">
        <v>44993</v>
      </c>
      <c r="G91" s="93">
        <v>3677470.4232000005</v>
      </c>
      <c r="H91" s="104">
        <v>-6.8816129999999998</v>
      </c>
      <c r="I91" s="93">
        <v>-253.06929909300004</v>
      </c>
      <c r="J91" s="94">
        <f t="shared" si="1"/>
        <v>2.0929861606247865E-2</v>
      </c>
      <c r="K91" s="94">
        <f>I91/'סכום נכסי הקרן'!$C$42</f>
        <v>-8.9574961156359099E-5</v>
      </c>
    </row>
    <row r="92" spans="2:11">
      <c r="B92" s="90" t="s">
        <v>2194</v>
      </c>
      <c r="C92" s="67" t="s">
        <v>2196</v>
      </c>
      <c r="D92" s="91" t="s">
        <v>643</v>
      </c>
      <c r="E92" s="91" t="s">
        <v>127</v>
      </c>
      <c r="F92" s="103">
        <v>44993</v>
      </c>
      <c r="G92" s="93">
        <v>668029.00290000008</v>
      </c>
      <c r="H92" s="104">
        <v>-6.8816129999999998</v>
      </c>
      <c r="I92" s="93">
        <v>-45.971173683000011</v>
      </c>
      <c r="J92" s="94">
        <f t="shared" si="1"/>
        <v>3.8020032714769867E-3</v>
      </c>
      <c r="K92" s="94">
        <f>I92/'סכום נכסי הקרן'!$C$42</f>
        <v>-1.6271693610111496E-5</v>
      </c>
    </row>
    <row r="93" spans="2:11">
      <c r="B93" s="90" t="s">
        <v>2197</v>
      </c>
      <c r="C93" s="67" t="s">
        <v>2198</v>
      </c>
      <c r="D93" s="91" t="s">
        <v>643</v>
      </c>
      <c r="E93" s="91" t="s">
        <v>127</v>
      </c>
      <c r="F93" s="103">
        <v>44980</v>
      </c>
      <c r="G93" s="93">
        <v>3007562.0037710005</v>
      </c>
      <c r="H93" s="104">
        <v>-6.8717079999999999</v>
      </c>
      <c r="I93" s="93">
        <v>-206.67088333500001</v>
      </c>
      <c r="J93" s="94">
        <f t="shared" si="1"/>
        <v>1.7092523675315285E-2</v>
      </c>
      <c r="K93" s="94">
        <f>I93/'סכום נכסי הקרן'!$C$42</f>
        <v>-7.315204338587079E-5</v>
      </c>
    </row>
    <row r="94" spans="2:11">
      <c r="B94" s="90" t="s">
        <v>2197</v>
      </c>
      <c r="C94" s="67" t="s">
        <v>2199</v>
      </c>
      <c r="D94" s="91" t="s">
        <v>643</v>
      </c>
      <c r="E94" s="91" t="s">
        <v>127</v>
      </c>
      <c r="F94" s="103">
        <v>44980</v>
      </c>
      <c r="G94" s="93">
        <v>2452814.3997280006</v>
      </c>
      <c r="H94" s="104">
        <v>-6.8717079999999999</v>
      </c>
      <c r="I94" s="93">
        <v>-168.55024701500002</v>
      </c>
      <c r="J94" s="94">
        <f t="shared" si="1"/>
        <v>1.3939791813413295E-2</v>
      </c>
      <c r="K94" s="94">
        <f>I94/'סכום נכסי הקרן'!$C$42</f>
        <v>-5.9659081063464209E-5</v>
      </c>
    </row>
    <row r="95" spans="2:11">
      <c r="B95" s="90" t="s">
        <v>2197</v>
      </c>
      <c r="C95" s="67" t="s">
        <v>2200</v>
      </c>
      <c r="D95" s="91" t="s">
        <v>643</v>
      </c>
      <c r="E95" s="91" t="s">
        <v>127</v>
      </c>
      <c r="F95" s="103">
        <v>44980</v>
      </c>
      <c r="G95" s="93">
        <v>2206875.8883930002</v>
      </c>
      <c r="H95" s="104">
        <v>-6.8717079999999999</v>
      </c>
      <c r="I95" s="93">
        <v>-151.65007028700003</v>
      </c>
      <c r="J95" s="94">
        <f t="shared" si="1"/>
        <v>1.2542078375608327E-2</v>
      </c>
      <c r="K95" s="94">
        <f>I95/'סכום נכסי הקרן'!$C$42</f>
        <v>-5.3677191204157773E-5</v>
      </c>
    </row>
    <row r="96" spans="2:11">
      <c r="B96" s="90" t="s">
        <v>2201</v>
      </c>
      <c r="C96" s="67" t="s">
        <v>2202</v>
      </c>
      <c r="D96" s="91" t="s">
        <v>643</v>
      </c>
      <c r="E96" s="91" t="s">
        <v>127</v>
      </c>
      <c r="F96" s="103">
        <v>44998</v>
      </c>
      <c r="G96" s="93">
        <v>1839765.3153600001</v>
      </c>
      <c r="H96" s="104">
        <v>-6.6408940000000003</v>
      </c>
      <c r="I96" s="93">
        <v>-122.17686409200002</v>
      </c>
      <c r="J96" s="94">
        <f t="shared" si="1"/>
        <v>1.010452419987615E-2</v>
      </c>
      <c r="K96" s="94">
        <f>I96/'סכום נכסי הקרן'!$C$42</f>
        <v>-4.3245023772025693E-5</v>
      </c>
    </row>
    <row r="97" spans="2:11">
      <c r="B97" s="90" t="s">
        <v>2203</v>
      </c>
      <c r="C97" s="67" t="s">
        <v>2204</v>
      </c>
      <c r="D97" s="91" t="s">
        <v>643</v>
      </c>
      <c r="E97" s="91" t="s">
        <v>127</v>
      </c>
      <c r="F97" s="103">
        <v>44991</v>
      </c>
      <c r="G97" s="93">
        <v>2945961.3029480004</v>
      </c>
      <c r="H97" s="104">
        <v>-6.7052659999999999</v>
      </c>
      <c r="I97" s="93">
        <v>-197.53453594000004</v>
      </c>
      <c r="J97" s="94">
        <f t="shared" si="1"/>
        <v>1.633691053990418E-2</v>
      </c>
      <c r="K97" s="94">
        <f>I97/'סכום נכסי הקרן'!$C$42</f>
        <v>-6.9918194136075465E-5</v>
      </c>
    </row>
    <row r="98" spans="2:11">
      <c r="B98" s="90" t="s">
        <v>2205</v>
      </c>
      <c r="C98" s="67" t="s">
        <v>2206</v>
      </c>
      <c r="D98" s="91" t="s">
        <v>643</v>
      </c>
      <c r="E98" s="91" t="s">
        <v>127</v>
      </c>
      <c r="F98" s="103">
        <v>44991</v>
      </c>
      <c r="G98" s="93">
        <v>2580671.6579</v>
      </c>
      <c r="H98" s="104">
        <v>-6.757466</v>
      </c>
      <c r="I98" s="93">
        <v>-174.38801216099998</v>
      </c>
      <c r="J98" s="94">
        <f t="shared" si="1"/>
        <v>1.4422598764052753E-2</v>
      </c>
      <c r="K98" s="94">
        <f>I98/'סכום נכסי הקרן'!$C$42</f>
        <v>-6.1725383013432178E-5</v>
      </c>
    </row>
    <row r="99" spans="2:11">
      <c r="B99" s="90" t="s">
        <v>2207</v>
      </c>
      <c r="C99" s="67" t="s">
        <v>2208</v>
      </c>
      <c r="D99" s="91" t="s">
        <v>643</v>
      </c>
      <c r="E99" s="91" t="s">
        <v>127</v>
      </c>
      <c r="F99" s="103">
        <v>44998</v>
      </c>
      <c r="G99" s="93">
        <v>3080181.9263600004</v>
      </c>
      <c r="H99" s="104">
        <v>-6.1594319999999998</v>
      </c>
      <c r="I99" s="93">
        <v>-189.72170605900001</v>
      </c>
      <c r="J99" s="94">
        <f t="shared" si="1"/>
        <v>1.5690757692646339E-2</v>
      </c>
      <c r="K99" s="94">
        <f>I99/'סכום נכסי הקרן'!$C$42</f>
        <v>-6.7152809572953729E-5</v>
      </c>
    </row>
    <row r="100" spans="2:11">
      <c r="B100" s="90" t="s">
        <v>2207</v>
      </c>
      <c r="C100" s="67" t="s">
        <v>2209</v>
      </c>
      <c r="D100" s="91" t="s">
        <v>643</v>
      </c>
      <c r="E100" s="91" t="s">
        <v>127</v>
      </c>
      <c r="F100" s="103">
        <v>44998</v>
      </c>
      <c r="G100" s="93">
        <v>3357173.2047700007</v>
      </c>
      <c r="H100" s="104">
        <v>-6.1594319999999998</v>
      </c>
      <c r="I100" s="93">
        <v>-206.78279503400006</v>
      </c>
      <c r="J100" s="94">
        <f t="shared" si="1"/>
        <v>1.7101779228559343E-2</v>
      </c>
      <c r="K100" s="94">
        <f>I100/'סכום נכסי הקרן'!$C$42</f>
        <v>-7.3191655010539593E-5</v>
      </c>
    </row>
    <row r="101" spans="2:11">
      <c r="B101" s="90" t="s">
        <v>2210</v>
      </c>
      <c r="C101" s="67" t="s">
        <v>2211</v>
      </c>
      <c r="D101" s="91" t="s">
        <v>643</v>
      </c>
      <c r="E101" s="91" t="s">
        <v>127</v>
      </c>
      <c r="F101" s="103">
        <v>44987</v>
      </c>
      <c r="G101" s="93">
        <v>370212.07542500005</v>
      </c>
      <c r="H101" s="104">
        <v>-6.2355119999999999</v>
      </c>
      <c r="I101" s="93">
        <v>-23.084619583000006</v>
      </c>
      <c r="J101" s="94">
        <f t="shared" si="1"/>
        <v>1.9091920467504612E-3</v>
      </c>
      <c r="K101" s="94">
        <f>I101/'סכום נכסי הקרן'!$C$42</f>
        <v>-8.1708998676155418E-6</v>
      </c>
    </row>
    <row r="102" spans="2:11">
      <c r="B102" s="90" t="s">
        <v>2210</v>
      </c>
      <c r="C102" s="67" t="s">
        <v>2212</v>
      </c>
      <c r="D102" s="91" t="s">
        <v>643</v>
      </c>
      <c r="E102" s="91" t="s">
        <v>127</v>
      </c>
      <c r="F102" s="103">
        <v>44987</v>
      </c>
      <c r="G102" s="93">
        <v>2354474.7700250004</v>
      </c>
      <c r="H102" s="104">
        <v>-6.2355119999999999</v>
      </c>
      <c r="I102" s="93">
        <v>-146.81356385800001</v>
      </c>
      <c r="J102" s="94">
        <f t="shared" si="1"/>
        <v>1.2142079598279362E-2</v>
      </c>
      <c r="K102" s="94">
        <f>I102/'סכום נכסי הקרן'!$C$42</f>
        <v>-5.1965289060899574E-5</v>
      </c>
    </row>
    <row r="103" spans="2:11">
      <c r="B103" s="90" t="s">
        <v>2213</v>
      </c>
      <c r="C103" s="67" t="s">
        <v>2214</v>
      </c>
      <c r="D103" s="91" t="s">
        <v>643</v>
      </c>
      <c r="E103" s="91" t="s">
        <v>127</v>
      </c>
      <c r="F103" s="103">
        <v>44987</v>
      </c>
      <c r="G103" s="93">
        <v>2221890.3308400004</v>
      </c>
      <c r="H103" s="104">
        <v>-6.2059699999999998</v>
      </c>
      <c r="I103" s="93">
        <v>-137.88983859100003</v>
      </c>
      <c r="J103" s="94">
        <f t="shared" si="1"/>
        <v>1.1404051178712552E-2</v>
      </c>
      <c r="K103" s="94">
        <f>I103/'סכום נכסי הקרן'!$C$42</f>
        <v>-4.8806698323001353E-5</v>
      </c>
    </row>
    <row r="104" spans="2:11">
      <c r="B104" s="90" t="s">
        <v>2215</v>
      </c>
      <c r="C104" s="67" t="s">
        <v>2216</v>
      </c>
      <c r="D104" s="91" t="s">
        <v>643</v>
      </c>
      <c r="E104" s="91" t="s">
        <v>127</v>
      </c>
      <c r="F104" s="103">
        <v>44987</v>
      </c>
      <c r="G104" s="93">
        <v>2720984.7452480006</v>
      </c>
      <c r="H104" s="104">
        <v>-5.957471</v>
      </c>
      <c r="I104" s="93">
        <v>-162.10187301800005</v>
      </c>
      <c r="J104" s="94">
        <f t="shared" si="1"/>
        <v>1.3406485024220588E-2</v>
      </c>
      <c r="K104" s="94">
        <f>I104/'סכום נכסי הקרן'!$C$42</f>
        <v>-5.7376651498230046E-5</v>
      </c>
    </row>
    <row r="105" spans="2:11">
      <c r="B105" s="90" t="s">
        <v>2217</v>
      </c>
      <c r="C105" s="67" t="s">
        <v>2218</v>
      </c>
      <c r="D105" s="91" t="s">
        <v>643</v>
      </c>
      <c r="E105" s="91" t="s">
        <v>127</v>
      </c>
      <c r="F105" s="103">
        <v>44987</v>
      </c>
      <c r="G105" s="93">
        <v>3710433.7435200005</v>
      </c>
      <c r="H105" s="104">
        <v>-5.957471</v>
      </c>
      <c r="I105" s="93">
        <v>-221.04800866100004</v>
      </c>
      <c r="J105" s="94">
        <f t="shared" si="1"/>
        <v>1.8281570487581045E-2</v>
      </c>
      <c r="K105" s="94">
        <f>I105/'סכום נכסי הקרן'!$C$42</f>
        <v>-7.8240888406709509E-5</v>
      </c>
    </row>
    <row r="106" spans="2:11">
      <c r="B106" s="90" t="s">
        <v>2219</v>
      </c>
      <c r="C106" s="67" t="s">
        <v>2220</v>
      </c>
      <c r="D106" s="91" t="s">
        <v>643</v>
      </c>
      <c r="E106" s="91" t="s">
        <v>127</v>
      </c>
      <c r="F106" s="103">
        <v>44987</v>
      </c>
      <c r="G106" s="93">
        <v>352275.47046000004</v>
      </c>
      <c r="H106" s="104">
        <v>-5.9331389999999997</v>
      </c>
      <c r="I106" s="93">
        <v>-20.900993504000002</v>
      </c>
      <c r="J106" s="94">
        <f t="shared" si="1"/>
        <v>1.7285972776612704E-3</v>
      </c>
      <c r="K106" s="94">
        <f>I106/'סכום נכסי הקרן'!$C$42</f>
        <v>-7.3979960744353276E-6</v>
      </c>
    </row>
    <row r="107" spans="2:11">
      <c r="B107" s="90" t="s">
        <v>2221</v>
      </c>
      <c r="C107" s="67" t="s">
        <v>2222</v>
      </c>
      <c r="D107" s="91" t="s">
        <v>643</v>
      </c>
      <c r="E107" s="91" t="s">
        <v>127</v>
      </c>
      <c r="F107" s="103">
        <v>44987</v>
      </c>
      <c r="G107" s="93">
        <v>3092886.5394000006</v>
      </c>
      <c r="H107" s="104">
        <v>-5.9280629999999999</v>
      </c>
      <c r="I107" s="93">
        <v>-183.34825408400002</v>
      </c>
      <c r="J107" s="94">
        <f t="shared" si="1"/>
        <v>1.5163647259777134E-2</v>
      </c>
      <c r="K107" s="94">
        <f>I107/'סכום נכסי הקרן'!$C$42</f>
        <v>-6.4896898977956011E-5</v>
      </c>
    </row>
    <row r="108" spans="2:11">
      <c r="B108" s="90" t="s">
        <v>2223</v>
      </c>
      <c r="C108" s="67" t="s">
        <v>2224</v>
      </c>
      <c r="D108" s="91" t="s">
        <v>643</v>
      </c>
      <c r="E108" s="91" t="s">
        <v>127</v>
      </c>
      <c r="F108" s="103">
        <v>44987</v>
      </c>
      <c r="G108" s="93">
        <v>4207493.1445120005</v>
      </c>
      <c r="H108" s="104">
        <v>-5.8986710000000002</v>
      </c>
      <c r="I108" s="93">
        <v>-248.18617462700004</v>
      </c>
      <c r="J108" s="94">
        <f t="shared" si="1"/>
        <v>2.0526007327416891E-2</v>
      </c>
      <c r="K108" s="94">
        <f>I108/'סכום נכסי הקרן'!$C$42</f>
        <v>-8.7846558359452179E-5</v>
      </c>
    </row>
    <row r="109" spans="2:11">
      <c r="B109" s="90" t="s">
        <v>2225</v>
      </c>
      <c r="C109" s="67" t="s">
        <v>2226</v>
      </c>
      <c r="D109" s="91" t="s">
        <v>643</v>
      </c>
      <c r="E109" s="91" t="s">
        <v>127</v>
      </c>
      <c r="F109" s="103">
        <v>45007</v>
      </c>
      <c r="G109" s="93">
        <v>3595714.5214480008</v>
      </c>
      <c r="H109" s="104">
        <v>-5.4958879999999999</v>
      </c>
      <c r="I109" s="93">
        <v>-197.61642728500004</v>
      </c>
      <c r="J109" s="94">
        <f t="shared" si="1"/>
        <v>1.6343683287620883E-2</v>
      </c>
      <c r="K109" s="94">
        <f>I109/'סכום נכסי הקרן'!$C$42</f>
        <v>-6.9947179928005613E-5</v>
      </c>
    </row>
    <row r="110" spans="2:11">
      <c r="B110" s="90" t="s">
        <v>2227</v>
      </c>
      <c r="C110" s="67" t="s">
        <v>2228</v>
      </c>
      <c r="D110" s="91" t="s">
        <v>643</v>
      </c>
      <c r="E110" s="91" t="s">
        <v>127</v>
      </c>
      <c r="F110" s="103">
        <v>45007</v>
      </c>
      <c r="G110" s="93">
        <v>4650918.4764</v>
      </c>
      <c r="H110" s="104">
        <v>-5.4666810000000003</v>
      </c>
      <c r="I110" s="93">
        <v>-254.25085385800006</v>
      </c>
      <c r="J110" s="94">
        <f t="shared" si="1"/>
        <v>2.102758099694553E-2</v>
      </c>
      <c r="K110" s="94">
        <f>I110/'סכום נכסי הקרן'!$C$42</f>
        <v>-8.9993177520644727E-5</v>
      </c>
    </row>
    <row r="111" spans="2:11">
      <c r="B111" s="90" t="s">
        <v>2229</v>
      </c>
      <c r="C111" s="67" t="s">
        <v>2230</v>
      </c>
      <c r="D111" s="91" t="s">
        <v>643</v>
      </c>
      <c r="E111" s="91" t="s">
        <v>127</v>
      </c>
      <c r="F111" s="103">
        <v>44985</v>
      </c>
      <c r="G111" s="93">
        <v>1860624.9165000003</v>
      </c>
      <c r="H111" s="104">
        <v>-5.659624</v>
      </c>
      <c r="I111" s="93">
        <v>-105.30436556800001</v>
      </c>
      <c r="J111" s="94">
        <f t="shared" si="1"/>
        <v>8.7090998622556207E-3</v>
      </c>
      <c r="K111" s="94">
        <f>I111/'סכום נכסי הקרן'!$C$42</f>
        <v>-3.7272930731444652E-5</v>
      </c>
    </row>
    <row r="112" spans="2:11">
      <c r="B112" s="90" t="s">
        <v>2229</v>
      </c>
      <c r="C112" s="67" t="s">
        <v>2231</v>
      </c>
      <c r="D112" s="91" t="s">
        <v>643</v>
      </c>
      <c r="E112" s="91" t="s">
        <v>127</v>
      </c>
      <c r="F112" s="103">
        <v>44985</v>
      </c>
      <c r="G112" s="93">
        <v>3720142.2043750007</v>
      </c>
      <c r="H112" s="104">
        <v>-5.659624</v>
      </c>
      <c r="I112" s="93">
        <v>-210.54604352600001</v>
      </c>
      <c r="J112" s="94">
        <f t="shared" si="1"/>
        <v>1.7413015203882189E-2</v>
      </c>
      <c r="K112" s="94">
        <f>I112/'סכום נכסי הקרן'!$C$42</f>
        <v>-7.4523672915124479E-5</v>
      </c>
    </row>
    <row r="113" spans="2:11">
      <c r="B113" s="90" t="s">
        <v>2232</v>
      </c>
      <c r="C113" s="67" t="s">
        <v>2233</v>
      </c>
      <c r="D113" s="91" t="s">
        <v>643</v>
      </c>
      <c r="E113" s="91" t="s">
        <v>127</v>
      </c>
      <c r="F113" s="103">
        <v>44991</v>
      </c>
      <c r="G113" s="93">
        <v>2232085.3226250005</v>
      </c>
      <c r="H113" s="104">
        <v>-5.6292460000000002</v>
      </c>
      <c r="I113" s="93">
        <v>-125.64956648000002</v>
      </c>
      <c r="J113" s="94">
        <f t="shared" si="1"/>
        <v>1.0391730829210577E-2</v>
      </c>
      <c r="K113" s="94">
        <f>I113/'סכום נכסי הקרן'!$C$42</f>
        <v>-4.447420164001505E-5</v>
      </c>
    </row>
    <row r="114" spans="2:11">
      <c r="B114" s="90" t="s">
        <v>2234</v>
      </c>
      <c r="C114" s="67" t="s">
        <v>2235</v>
      </c>
      <c r="D114" s="91" t="s">
        <v>643</v>
      </c>
      <c r="E114" s="91" t="s">
        <v>127</v>
      </c>
      <c r="F114" s="103">
        <v>44985</v>
      </c>
      <c r="G114" s="93">
        <v>1014085.4849750001</v>
      </c>
      <c r="H114" s="104">
        <v>-5.6478609999999998</v>
      </c>
      <c r="I114" s="93">
        <v>-57.274140206000006</v>
      </c>
      <c r="J114" s="94">
        <f t="shared" si="1"/>
        <v>4.7368046318723694E-3</v>
      </c>
      <c r="K114" s="94">
        <f>I114/'סכום נכסי הקרן'!$C$42</f>
        <v>-2.0272426970017327E-5</v>
      </c>
    </row>
    <row r="115" spans="2:11">
      <c r="B115" s="90" t="s">
        <v>2236</v>
      </c>
      <c r="C115" s="67" t="s">
        <v>2237</v>
      </c>
      <c r="D115" s="91" t="s">
        <v>643</v>
      </c>
      <c r="E115" s="91" t="s">
        <v>127</v>
      </c>
      <c r="F115" s="103">
        <v>44985</v>
      </c>
      <c r="G115" s="93">
        <v>1860882.4424400001</v>
      </c>
      <c r="H115" s="104">
        <v>-5.6450009999999997</v>
      </c>
      <c r="I115" s="93">
        <v>-105.04683962800001</v>
      </c>
      <c r="J115" s="94">
        <f t="shared" si="1"/>
        <v>8.6878014182976346E-3</v>
      </c>
      <c r="K115" s="94">
        <f>I115/'סכום נכסי הקרן'!$C$42</f>
        <v>-3.7181778323171784E-5</v>
      </c>
    </row>
    <row r="116" spans="2:11">
      <c r="B116" s="90" t="s">
        <v>2238</v>
      </c>
      <c r="C116" s="67" t="s">
        <v>2239</v>
      </c>
      <c r="D116" s="91" t="s">
        <v>643</v>
      </c>
      <c r="E116" s="91" t="s">
        <v>127</v>
      </c>
      <c r="F116" s="103">
        <v>44985</v>
      </c>
      <c r="G116" s="93">
        <v>7074484.7967020012</v>
      </c>
      <c r="H116" s="104">
        <v>-5.5982380000000003</v>
      </c>
      <c r="I116" s="93">
        <v>-396.04647515700009</v>
      </c>
      <c r="J116" s="94">
        <f t="shared" si="1"/>
        <v>3.2754656311084616E-2</v>
      </c>
      <c r="K116" s="94">
        <f>I116/'סכום נכסי הקרן'!$C$42</f>
        <v>-1.401823443438086E-4</v>
      </c>
    </row>
    <row r="117" spans="2:11">
      <c r="B117" s="90" t="s">
        <v>2238</v>
      </c>
      <c r="C117" s="67" t="s">
        <v>2240</v>
      </c>
      <c r="D117" s="91" t="s">
        <v>643</v>
      </c>
      <c r="E117" s="91" t="s">
        <v>127</v>
      </c>
      <c r="F117" s="103">
        <v>44985</v>
      </c>
      <c r="G117" s="93">
        <v>67637.46873600001</v>
      </c>
      <c r="H117" s="104">
        <v>-5.5982380000000003</v>
      </c>
      <c r="I117" s="93">
        <v>-3.7865062760000003</v>
      </c>
      <c r="J117" s="94">
        <f t="shared" si="1"/>
        <v>3.1315948877206609E-4</v>
      </c>
      <c r="K117" s="94">
        <f>I117/'סכום נכסי הקרן'!$C$42</f>
        <v>-1.3402500967387857E-6</v>
      </c>
    </row>
    <row r="118" spans="2:11">
      <c r="B118" s="90" t="s">
        <v>2241</v>
      </c>
      <c r="C118" s="67" t="s">
        <v>2242</v>
      </c>
      <c r="D118" s="91" t="s">
        <v>643</v>
      </c>
      <c r="E118" s="91" t="s">
        <v>127</v>
      </c>
      <c r="F118" s="103">
        <v>44991</v>
      </c>
      <c r="G118" s="93">
        <v>2705723.2970119999</v>
      </c>
      <c r="H118" s="104">
        <v>-5.5591160000000004</v>
      </c>
      <c r="I118" s="93">
        <v>-150.41430848300004</v>
      </c>
      <c r="J118" s="94">
        <f t="shared" si="1"/>
        <v>1.243987584203865E-2</v>
      </c>
      <c r="K118" s="94">
        <f>I118/'סכום נכסי הקרן'!$C$42</f>
        <v>-5.3239788026496416E-5</v>
      </c>
    </row>
    <row r="119" spans="2:11">
      <c r="B119" s="90" t="s">
        <v>2243</v>
      </c>
      <c r="C119" s="67" t="s">
        <v>2244</v>
      </c>
      <c r="D119" s="91" t="s">
        <v>643</v>
      </c>
      <c r="E119" s="91" t="s">
        <v>127</v>
      </c>
      <c r="F119" s="103">
        <v>44991</v>
      </c>
      <c r="G119" s="93">
        <v>3203307.6107330006</v>
      </c>
      <c r="H119" s="104">
        <v>-5.4978300000000004</v>
      </c>
      <c r="I119" s="93">
        <v>-176.11239698500003</v>
      </c>
      <c r="J119" s="94">
        <f t="shared" si="1"/>
        <v>1.4565212411190458E-2</v>
      </c>
      <c r="K119" s="94">
        <f>I119/'סכום נכסי הקרן'!$C$42</f>
        <v>-6.2335736399567944E-5</v>
      </c>
    </row>
    <row r="120" spans="2:11">
      <c r="B120" s="90" t="s">
        <v>2245</v>
      </c>
      <c r="C120" s="67" t="s">
        <v>2246</v>
      </c>
      <c r="D120" s="91" t="s">
        <v>643</v>
      </c>
      <c r="E120" s="91" t="s">
        <v>127</v>
      </c>
      <c r="F120" s="103">
        <v>45007</v>
      </c>
      <c r="G120" s="93">
        <v>1117432.8874650002</v>
      </c>
      <c r="H120" s="104">
        <v>-5.4826600000000001</v>
      </c>
      <c r="I120" s="93">
        <v>-61.265042179000005</v>
      </c>
      <c r="J120" s="94">
        <f t="shared" si="1"/>
        <v>5.0668684771446306E-3</v>
      </c>
      <c r="K120" s="94">
        <f>I120/'סכום נכסי הקרן'!$C$42</f>
        <v>-2.1685023798204455E-5</v>
      </c>
    </row>
    <row r="121" spans="2:11">
      <c r="B121" s="90" t="s">
        <v>2245</v>
      </c>
      <c r="C121" s="67" t="s">
        <v>2247</v>
      </c>
      <c r="D121" s="91" t="s">
        <v>643</v>
      </c>
      <c r="E121" s="91" t="s">
        <v>127</v>
      </c>
      <c r="F121" s="103">
        <v>45007</v>
      </c>
      <c r="G121" s="93">
        <v>707288.57988000009</v>
      </c>
      <c r="H121" s="104">
        <v>-5.4826600000000001</v>
      </c>
      <c r="I121" s="93">
        <v>-38.778225668000005</v>
      </c>
      <c r="J121" s="94">
        <f t="shared" si="1"/>
        <v>3.2071171788752881E-3</v>
      </c>
      <c r="K121" s="94">
        <f>I121/'סכום נכסי הקרן'!$C$42</f>
        <v>-1.3725718885589261E-5</v>
      </c>
    </row>
    <row r="122" spans="2:11">
      <c r="B122" s="90" t="s">
        <v>2245</v>
      </c>
      <c r="C122" s="67" t="s">
        <v>2248</v>
      </c>
      <c r="D122" s="91" t="s">
        <v>643</v>
      </c>
      <c r="E122" s="91" t="s">
        <v>127</v>
      </c>
      <c r="F122" s="103">
        <v>45007</v>
      </c>
      <c r="G122" s="93">
        <v>2483923.5332800006</v>
      </c>
      <c r="H122" s="104">
        <v>-5.4826600000000001</v>
      </c>
      <c r="I122" s="93">
        <v>-136.18507361200002</v>
      </c>
      <c r="J122" s="94">
        <f t="shared" si="1"/>
        <v>1.1263060172654027E-2</v>
      </c>
      <c r="K122" s="94">
        <f>I122/'סכום נכסי הקרן'!$C$42</f>
        <v>-4.8203289464945719E-5</v>
      </c>
    </row>
    <row r="123" spans="2:11">
      <c r="B123" s="90" t="s">
        <v>2249</v>
      </c>
      <c r="C123" s="67" t="s">
        <v>2250</v>
      </c>
      <c r="D123" s="91" t="s">
        <v>643</v>
      </c>
      <c r="E123" s="91" t="s">
        <v>127</v>
      </c>
      <c r="F123" s="103">
        <v>44984</v>
      </c>
      <c r="G123" s="93">
        <v>1867063.0650000004</v>
      </c>
      <c r="H123" s="104">
        <v>-5.29528</v>
      </c>
      <c r="I123" s="93">
        <v>-98.866217068000012</v>
      </c>
      <c r="J123" s="94">
        <f t="shared" si="1"/>
        <v>8.1766387633059861E-3</v>
      </c>
      <c r="K123" s="94">
        <f>I123/'סכום נכסי הקרן'!$C$42</f>
        <v>-3.4994120524622838E-5</v>
      </c>
    </row>
    <row r="124" spans="2:11">
      <c r="B124" s="90" t="s">
        <v>2251</v>
      </c>
      <c r="C124" s="67" t="s">
        <v>2252</v>
      </c>
      <c r="D124" s="91" t="s">
        <v>643</v>
      </c>
      <c r="E124" s="91" t="s">
        <v>127</v>
      </c>
      <c r="F124" s="103">
        <v>45005</v>
      </c>
      <c r="G124" s="93">
        <v>2809865.5313400007</v>
      </c>
      <c r="H124" s="104">
        <v>-4.907635</v>
      </c>
      <c r="I124" s="93">
        <v>-137.89795589600004</v>
      </c>
      <c r="J124" s="94">
        <f t="shared" si="1"/>
        <v>1.1404722512892063E-2</v>
      </c>
      <c r="K124" s="94">
        <f>I124/'סכום נכסי הקרן'!$C$42</f>
        <v>-4.8809571477835533E-5</v>
      </c>
    </row>
    <row r="125" spans="2:11">
      <c r="B125" s="90" t="s">
        <v>2253</v>
      </c>
      <c r="C125" s="67" t="s">
        <v>2254</v>
      </c>
      <c r="D125" s="91" t="s">
        <v>643</v>
      </c>
      <c r="E125" s="91" t="s">
        <v>127</v>
      </c>
      <c r="F125" s="103">
        <v>45090</v>
      </c>
      <c r="G125" s="93">
        <v>5161592.4154200014</v>
      </c>
      <c r="H125" s="104">
        <v>-7.7926339999999996</v>
      </c>
      <c r="I125" s="93">
        <v>-402.22400895100003</v>
      </c>
      <c r="J125" s="94">
        <f t="shared" si="1"/>
        <v>3.3265563512549716E-2</v>
      </c>
      <c r="K125" s="94">
        <f>I125/'סכום נכסי הקרן'!$C$42</f>
        <v>-1.4236890886041673E-4</v>
      </c>
    </row>
    <row r="126" spans="2:11">
      <c r="B126" s="90" t="s">
        <v>2255</v>
      </c>
      <c r="C126" s="67" t="s">
        <v>2256</v>
      </c>
      <c r="D126" s="91" t="s">
        <v>643</v>
      </c>
      <c r="E126" s="91" t="s">
        <v>127</v>
      </c>
      <c r="F126" s="103">
        <v>45090</v>
      </c>
      <c r="G126" s="93">
        <v>2128366.0521200006</v>
      </c>
      <c r="H126" s="104">
        <v>-7.6404709999999998</v>
      </c>
      <c r="I126" s="93">
        <v>-162.61718139400006</v>
      </c>
      <c r="J126" s="94">
        <f t="shared" si="1"/>
        <v>1.3449103125400284E-2</v>
      </c>
      <c r="K126" s="94">
        <f>I126/'סכום נכסי הקרן'!$C$42</f>
        <v>-5.7559047102632398E-5</v>
      </c>
    </row>
    <row r="127" spans="2:11">
      <c r="B127" s="90" t="s">
        <v>2257</v>
      </c>
      <c r="C127" s="67" t="s">
        <v>2258</v>
      </c>
      <c r="D127" s="91" t="s">
        <v>643</v>
      </c>
      <c r="E127" s="91" t="s">
        <v>127</v>
      </c>
      <c r="F127" s="103">
        <v>45090</v>
      </c>
      <c r="G127" s="93">
        <v>1872721.0397160002</v>
      </c>
      <c r="H127" s="104">
        <v>-7.4887360000000003</v>
      </c>
      <c r="I127" s="93">
        <v>-140.24313527100003</v>
      </c>
      <c r="J127" s="94">
        <f t="shared" si="1"/>
        <v>1.1598678397452121E-2</v>
      </c>
      <c r="K127" s="94">
        <f>I127/'סכום נכסי הקרן'!$C$42</f>
        <v>-4.9639657751331391E-5</v>
      </c>
    </row>
    <row r="128" spans="2:11">
      <c r="B128" s="90" t="s">
        <v>2257</v>
      </c>
      <c r="C128" s="67" t="s">
        <v>2259</v>
      </c>
      <c r="D128" s="91" t="s">
        <v>643</v>
      </c>
      <c r="E128" s="91" t="s">
        <v>127</v>
      </c>
      <c r="F128" s="103">
        <v>45090</v>
      </c>
      <c r="G128" s="93">
        <v>1327450.3491800001</v>
      </c>
      <c r="H128" s="104">
        <v>-7.4887360000000003</v>
      </c>
      <c r="I128" s="93">
        <v>-99.409252585000004</v>
      </c>
      <c r="J128" s="94">
        <f t="shared" si="1"/>
        <v>8.2215500119593062E-3</v>
      </c>
      <c r="K128" s="94">
        <f>I128/'סכום נכסי הקרן'!$C$42</f>
        <v>-3.5186330269211107E-5</v>
      </c>
    </row>
    <row r="129" spans="2:11">
      <c r="B129" s="90" t="s">
        <v>2260</v>
      </c>
      <c r="C129" s="67" t="s">
        <v>2261</v>
      </c>
      <c r="D129" s="91" t="s">
        <v>643</v>
      </c>
      <c r="E129" s="91" t="s">
        <v>127</v>
      </c>
      <c r="F129" s="103">
        <v>45019</v>
      </c>
      <c r="G129" s="93">
        <v>5187860.0613000011</v>
      </c>
      <c r="H129" s="104">
        <v>-7.2914320000000004</v>
      </c>
      <c r="I129" s="93">
        <v>-378.26927753400003</v>
      </c>
      <c r="J129" s="94">
        <f t="shared" si="1"/>
        <v>3.1284409673780829E-2</v>
      </c>
      <c r="K129" s="94">
        <f>I129/'סכום נכסי הקרן'!$C$42</f>
        <v>-1.338900291864336E-4</v>
      </c>
    </row>
    <row r="130" spans="2:11">
      <c r="B130" s="90" t="s">
        <v>2260</v>
      </c>
      <c r="C130" s="67" t="s">
        <v>2262</v>
      </c>
      <c r="D130" s="91" t="s">
        <v>643</v>
      </c>
      <c r="E130" s="91" t="s">
        <v>127</v>
      </c>
      <c r="F130" s="103">
        <v>45019</v>
      </c>
      <c r="G130" s="93">
        <v>2328277.5542250006</v>
      </c>
      <c r="H130" s="104">
        <v>-7.2914320000000004</v>
      </c>
      <c r="I130" s="93">
        <v>-169.76476966000001</v>
      </c>
      <c r="J130" s="94">
        <f t="shared" si="1"/>
        <v>1.4040237782041684E-2</v>
      </c>
      <c r="K130" s="94">
        <f>I130/'סכום נכסי הקרן'!$C$42</f>
        <v>-6.0088966549927E-5</v>
      </c>
    </row>
    <row r="131" spans="2:11">
      <c r="B131" s="90" t="s">
        <v>2263</v>
      </c>
      <c r="C131" s="67" t="s">
        <v>2264</v>
      </c>
      <c r="D131" s="91" t="s">
        <v>643</v>
      </c>
      <c r="E131" s="91" t="s">
        <v>127</v>
      </c>
      <c r="F131" s="103">
        <v>45019</v>
      </c>
      <c r="G131" s="93">
        <v>1738791.8308800003</v>
      </c>
      <c r="H131" s="104">
        <v>-7.2371350000000003</v>
      </c>
      <c r="I131" s="93">
        <v>-125.83870352700002</v>
      </c>
      <c r="J131" s="94">
        <f t="shared" si="1"/>
        <v>1.0407373233218144E-2</v>
      </c>
      <c r="K131" s="94">
        <f>I131/'סכום נכסי הקרן'!$C$42</f>
        <v>-4.4541147507012639E-5</v>
      </c>
    </row>
    <row r="132" spans="2:11">
      <c r="B132" s="90" t="s">
        <v>2263</v>
      </c>
      <c r="C132" s="67" t="s">
        <v>2265</v>
      </c>
      <c r="D132" s="91" t="s">
        <v>643</v>
      </c>
      <c r="E132" s="91" t="s">
        <v>127</v>
      </c>
      <c r="F132" s="103">
        <v>45019</v>
      </c>
      <c r="G132" s="93">
        <v>998338.46954400023</v>
      </c>
      <c r="H132" s="104">
        <v>-7.2371350000000003</v>
      </c>
      <c r="I132" s="93">
        <v>-72.251097834999996</v>
      </c>
      <c r="J132" s="94">
        <f t="shared" si="1"/>
        <v>5.975460018286559E-3</v>
      </c>
      <c r="K132" s="94">
        <f>I132/'סכום נכסי הקרן'!$C$42</f>
        <v>-2.5573585200850781E-5</v>
      </c>
    </row>
    <row r="133" spans="2:11">
      <c r="B133" s="90" t="s">
        <v>2263</v>
      </c>
      <c r="C133" s="67" t="s">
        <v>2266</v>
      </c>
      <c r="D133" s="91" t="s">
        <v>643</v>
      </c>
      <c r="E133" s="91" t="s">
        <v>127</v>
      </c>
      <c r="F133" s="103">
        <v>45019</v>
      </c>
      <c r="G133" s="93">
        <v>1221291.0178560002</v>
      </c>
      <c r="H133" s="104">
        <v>-7.2371350000000003</v>
      </c>
      <c r="I133" s="93">
        <v>-88.386473634000012</v>
      </c>
      <c r="J133" s="94">
        <f t="shared" si="1"/>
        <v>7.3099213047730181E-3</v>
      </c>
      <c r="K133" s="94">
        <f>I133/'סכום נכסי הקרן'!$C$42</f>
        <v>-3.1284770499181033E-5</v>
      </c>
    </row>
    <row r="134" spans="2:11">
      <c r="B134" s="90" t="s">
        <v>2267</v>
      </c>
      <c r="C134" s="67" t="s">
        <v>2268</v>
      </c>
      <c r="D134" s="91" t="s">
        <v>643</v>
      </c>
      <c r="E134" s="91" t="s">
        <v>127</v>
      </c>
      <c r="F134" s="103">
        <v>45091</v>
      </c>
      <c r="G134" s="93">
        <v>3595231.0472040004</v>
      </c>
      <c r="H134" s="104">
        <v>-7.3895689999999998</v>
      </c>
      <c r="I134" s="93">
        <v>-265.67207087600002</v>
      </c>
      <c r="J134" s="94">
        <f t="shared" si="1"/>
        <v>2.1972162154827567E-2</v>
      </c>
      <c r="K134" s="94">
        <f>I134/'סכום נכסי הקרן'!$C$42</f>
        <v>-9.4035766149183717E-5</v>
      </c>
    </row>
    <row r="135" spans="2:11">
      <c r="B135" s="90" t="s">
        <v>2269</v>
      </c>
      <c r="C135" s="67" t="s">
        <v>2270</v>
      </c>
      <c r="D135" s="91" t="s">
        <v>643</v>
      </c>
      <c r="E135" s="91" t="s">
        <v>127</v>
      </c>
      <c r="F135" s="103">
        <v>45019</v>
      </c>
      <c r="G135" s="93">
        <v>610851.52968000015</v>
      </c>
      <c r="H135" s="104">
        <v>-7.2009670000000003</v>
      </c>
      <c r="I135" s="93">
        <v>-43.987216065000005</v>
      </c>
      <c r="J135" s="94">
        <f t="shared" si="1"/>
        <v>3.6379218972201208E-3</v>
      </c>
      <c r="K135" s="94">
        <f>I135/'סכום נכסי הקרן'!$C$42</f>
        <v>-1.5569463322972219E-5</v>
      </c>
    </row>
    <row r="136" spans="2:11">
      <c r="B136" s="90" t="s">
        <v>2271</v>
      </c>
      <c r="C136" s="67" t="s">
        <v>2272</v>
      </c>
      <c r="D136" s="91" t="s">
        <v>643</v>
      </c>
      <c r="E136" s="91" t="s">
        <v>127</v>
      </c>
      <c r="F136" s="103">
        <v>45091</v>
      </c>
      <c r="G136" s="93">
        <v>3519434.7398400004</v>
      </c>
      <c r="H136" s="104">
        <v>-7.3292380000000001</v>
      </c>
      <c r="I136" s="93">
        <v>-257.94773280000004</v>
      </c>
      <c r="J136" s="94">
        <f t="shared" si="1"/>
        <v>2.1333327940207411E-2</v>
      </c>
      <c r="K136" s="94">
        <f>I136/'סכום נכסי הקרן'!$C$42</f>
        <v>-9.1301703639048827E-5</v>
      </c>
    </row>
    <row r="137" spans="2:11">
      <c r="B137" s="90" t="s">
        <v>2271</v>
      </c>
      <c r="C137" s="67" t="s">
        <v>2273</v>
      </c>
      <c r="D137" s="91" t="s">
        <v>643</v>
      </c>
      <c r="E137" s="91" t="s">
        <v>127</v>
      </c>
      <c r="F137" s="103">
        <v>45091</v>
      </c>
      <c r="G137" s="93">
        <v>2997709.9794000005</v>
      </c>
      <c r="H137" s="104">
        <v>-7.3292380000000001</v>
      </c>
      <c r="I137" s="93">
        <v>-219.709285542</v>
      </c>
      <c r="J137" s="94">
        <f t="shared" si="1"/>
        <v>1.817085263397266E-2</v>
      </c>
      <c r="K137" s="94">
        <f>I137/'סכום נכסי הקרן'!$C$42</f>
        <v>-7.7767041631089841E-5</v>
      </c>
    </row>
    <row r="138" spans="2:11">
      <c r="B138" s="90" t="s">
        <v>2274</v>
      </c>
      <c r="C138" s="67" t="s">
        <v>2275</v>
      </c>
      <c r="D138" s="91" t="s">
        <v>643</v>
      </c>
      <c r="E138" s="91" t="s">
        <v>127</v>
      </c>
      <c r="F138" s="103">
        <v>45019</v>
      </c>
      <c r="G138" s="93">
        <v>3006437.1703790003</v>
      </c>
      <c r="H138" s="104">
        <v>-7.1317139999999997</v>
      </c>
      <c r="I138" s="93">
        <v>-214.41048914600003</v>
      </c>
      <c r="J138" s="94">
        <f t="shared" si="1"/>
        <v>1.7732620593794574E-2</v>
      </c>
      <c r="K138" s="94">
        <f>I138/'סכום נכסי הקרן'!$C$42</f>
        <v>-7.5891509976131063E-5</v>
      </c>
    </row>
    <row r="139" spans="2:11">
      <c r="B139" s="90" t="s">
        <v>2276</v>
      </c>
      <c r="C139" s="67" t="s">
        <v>2277</v>
      </c>
      <c r="D139" s="91" t="s">
        <v>643</v>
      </c>
      <c r="E139" s="91" t="s">
        <v>127</v>
      </c>
      <c r="F139" s="103">
        <v>45092</v>
      </c>
      <c r="G139" s="93">
        <v>4021646.8712400002</v>
      </c>
      <c r="H139" s="104">
        <v>-6.6657080000000004</v>
      </c>
      <c r="I139" s="93">
        <v>-268.07121751300002</v>
      </c>
      <c r="J139" s="94">
        <f t="shared" si="1"/>
        <v>2.21705813517253E-2</v>
      </c>
      <c r="K139" s="94">
        <f>I139/'סכום נכסי הקרן'!$C$42</f>
        <v>-9.4884954365960305E-5</v>
      </c>
    </row>
    <row r="140" spans="2:11">
      <c r="B140" s="90" t="s">
        <v>2278</v>
      </c>
      <c r="C140" s="67" t="s">
        <v>2279</v>
      </c>
      <c r="D140" s="91" t="s">
        <v>643</v>
      </c>
      <c r="E140" s="91" t="s">
        <v>127</v>
      </c>
      <c r="F140" s="103">
        <v>45097</v>
      </c>
      <c r="G140" s="93">
        <v>1852126.5604800005</v>
      </c>
      <c r="H140" s="104">
        <v>-6.216475</v>
      </c>
      <c r="I140" s="93">
        <v>-115.13698614600001</v>
      </c>
      <c r="J140" s="94">
        <f t="shared" ref="J140:J203" si="2">IFERROR(I140/$I$11,0)</f>
        <v>9.5222976253262707E-3</v>
      </c>
      <c r="K140" s="94">
        <f>I140/'סכום נכסי הקרן'!$C$42</f>
        <v>-4.0753228853327464E-5</v>
      </c>
    </row>
    <row r="141" spans="2:11">
      <c r="B141" s="90" t="s">
        <v>2280</v>
      </c>
      <c r="C141" s="67" t="s">
        <v>2281</v>
      </c>
      <c r="D141" s="91" t="s">
        <v>643</v>
      </c>
      <c r="E141" s="91" t="s">
        <v>127</v>
      </c>
      <c r="F141" s="103">
        <v>45033</v>
      </c>
      <c r="G141" s="93">
        <v>3093830.8011800004</v>
      </c>
      <c r="H141" s="104">
        <v>-5.8957329999999999</v>
      </c>
      <c r="I141" s="93">
        <v>-182.40399230400004</v>
      </c>
      <c r="J141" s="94">
        <f t="shared" si="2"/>
        <v>1.5085552965264523E-2</v>
      </c>
      <c r="K141" s="94">
        <f>I141/'סכום נכסי הקרן'!$C$42</f>
        <v>-6.4562673480955489E-5</v>
      </c>
    </row>
    <row r="142" spans="2:11">
      <c r="B142" s="90" t="s">
        <v>2282</v>
      </c>
      <c r="C142" s="67" t="s">
        <v>2283</v>
      </c>
      <c r="D142" s="91" t="s">
        <v>643</v>
      </c>
      <c r="E142" s="91" t="s">
        <v>127</v>
      </c>
      <c r="F142" s="103">
        <v>45034</v>
      </c>
      <c r="G142" s="93">
        <v>2476026.07112</v>
      </c>
      <c r="H142" s="104">
        <v>-5.7633029999999996</v>
      </c>
      <c r="I142" s="93">
        <v>-142.70089193500002</v>
      </c>
      <c r="J142" s="94">
        <f t="shared" si="2"/>
        <v>1.1801944882259705E-2</v>
      </c>
      <c r="K142" s="94">
        <f>I142/'סכום נכסי הקרן'!$C$42</f>
        <v>-5.050959123792424E-5</v>
      </c>
    </row>
    <row r="143" spans="2:11">
      <c r="B143" s="90" t="s">
        <v>2284</v>
      </c>
      <c r="C143" s="67" t="s">
        <v>2285</v>
      </c>
      <c r="D143" s="91" t="s">
        <v>643</v>
      </c>
      <c r="E143" s="91" t="s">
        <v>127</v>
      </c>
      <c r="F143" s="103">
        <v>45033</v>
      </c>
      <c r="G143" s="93">
        <v>2477468.2163840006</v>
      </c>
      <c r="H143" s="104">
        <v>-5.7929950000000003</v>
      </c>
      <c r="I143" s="93">
        <v>-143.51961840400003</v>
      </c>
      <c r="J143" s="94">
        <f t="shared" si="2"/>
        <v>1.1869656895336585E-2</v>
      </c>
      <c r="K143" s="94">
        <f>I143/'סכום נכסי הקרן'!$C$42</f>
        <v>-5.0799382974500744E-5</v>
      </c>
    </row>
    <row r="144" spans="2:11">
      <c r="B144" s="90" t="s">
        <v>2286</v>
      </c>
      <c r="C144" s="67" t="s">
        <v>2287</v>
      </c>
      <c r="D144" s="91" t="s">
        <v>643</v>
      </c>
      <c r="E144" s="91" t="s">
        <v>127</v>
      </c>
      <c r="F144" s="103">
        <v>45034</v>
      </c>
      <c r="G144" s="93">
        <v>2406260.0277460003</v>
      </c>
      <c r="H144" s="104">
        <v>-5.6900190000000004</v>
      </c>
      <c r="I144" s="93">
        <v>-136.916662401</v>
      </c>
      <c r="J144" s="94">
        <f t="shared" si="2"/>
        <v>1.1323565544745111E-2</v>
      </c>
      <c r="K144" s="94">
        <f>I144/'סכום נכסי הקרן'!$C$42</f>
        <v>-4.8462238446872678E-5</v>
      </c>
    </row>
    <row r="145" spans="2:11">
      <c r="B145" s="90" t="s">
        <v>2288</v>
      </c>
      <c r="C145" s="67" t="s">
        <v>2289</v>
      </c>
      <c r="D145" s="91" t="s">
        <v>643</v>
      </c>
      <c r="E145" s="91" t="s">
        <v>127</v>
      </c>
      <c r="F145" s="103">
        <v>45034</v>
      </c>
      <c r="G145" s="93">
        <v>3097607.8483000007</v>
      </c>
      <c r="H145" s="104">
        <v>-5.6753749999999998</v>
      </c>
      <c r="I145" s="93">
        <v>-175.80085551900004</v>
      </c>
      <c r="J145" s="94">
        <f t="shared" si="2"/>
        <v>1.4539446663265456E-2</v>
      </c>
      <c r="K145" s="94">
        <f>I145/'סכום נכסי הקרן'!$C$42</f>
        <v>-6.2225464964765063E-5</v>
      </c>
    </row>
    <row r="146" spans="2:11">
      <c r="B146" s="90" t="s">
        <v>2288</v>
      </c>
      <c r="C146" s="67" t="s">
        <v>2290</v>
      </c>
      <c r="D146" s="91" t="s">
        <v>643</v>
      </c>
      <c r="E146" s="91" t="s">
        <v>127</v>
      </c>
      <c r="F146" s="103">
        <v>45034</v>
      </c>
      <c r="G146" s="93">
        <v>4051399.4234700007</v>
      </c>
      <c r="H146" s="104">
        <v>-5.6753749999999998</v>
      </c>
      <c r="I146" s="93">
        <v>-229.93210231100005</v>
      </c>
      <c r="J146" s="94">
        <f t="shared" si="2"/>
        <v>1.9016321211030571E-2</v>
      </c>
      <c r="K146" s="94">
        <f>I146/'סכום נכסי הקרן'!$C$42</f>
        <v>-8.1385451364208997E-5</v>
      </c>
    </row>
    <row r="147" spans="2:11">
      <c r="B147" s="90" t="s">
        <v>2291</v>
      </c>
      <c r="C147" s="67" t="s">
        <v>2292</v>
      </c>
      <c r="D147" s="91" t="s">
        <v>643</v>
      </c>
      <c r="E147" s="91" t="s">
        <v>127</v>
      </c>
      <c r="F147" s="103">
        <v>45034</v>
      </c>
      <c r="G147" s="93">
        <v>2787847.0634700004</v>
      </c>
      <c r="H147" s="104">
        <v>-5.6753749999999998</v>
      </c>
      <c r="I147" s="93">
        <v>-158.22076996700002</v>
      </c>
      <c r="J147" s="94">
        <f t="shared" si="2"/>
        <v>1.3085501996930638E-2</v>
      </c>
      <c r="K147" s="94">
        <f>I147/'סכום נכסי הקרן'!$C$42</f>
        <v>-5.6002918468253164E-5</v>
      </c>
    </row>
    <row r="148" spans="2:11">
      <c r="B148" s="90" t="s">
        <v>2293</v>
      </c>
      <c r="C148" s="67" t="s">
        <v>2294</v>
      </c>
      <c r="D148" s="91" t="s">
        <v>643</v>
      </c>
      <c r="E148" s="91" t="s">
        <v>127</v>
      </c>
      <c r="F148" s="103">
        <v>45034</v>
      </c>
      <c r="G148" s="93">
        <v>2478566.9937280007</v>
      </c>
      <c r="H148" s="104">
        <v>-5.7156900000000004</v>
      </c>
      <c r="I148" s="93">
        <v>-141.66721714900004</v>
      </c>
      <c r="J148" s="94">
        <f t="shared" si="2"/>
        <v>1.1716455768035317E-2</v>
      </c>
      <c r="K148" s="94">
        <f>I148/'סכום נכסי הקרן'!$C$42</f>
        <v>-5.0143717624901625E-5</v>
      </c>
    </row>
    <row r="149" spans="2:11">
      <c r="B149" s="90" t="s">
        <v>2295</v>
      </c>
      <c r="C149" s="67" t="s">
        <v>2296</v>
      </c>
      <c r="D149" s="91" t="s">
        <v>643</v>
      </c>
      <c r="E149" s="91" t="s">
        <v>127</v>
      </c>
      <c r="F149" s="103">
        <v>45034</v>
      </c>
      <c r="G149" s="93">
        <v>3100784.0015600002</v>
      </c>
      <c r="H149" s="104">
        <v>-5.6278920000000001</v>
      </c>
      <c r="I149" s="93">
        <v>-174.50876203600004</v>
      </c>
      <c r="J149" s="94">
        <f t="shared" si="2"/>
        <v>1.4432585270443615E-2</v>
      </c>
      <c r="K149" s="94">
        <f>I149/'סכום נכסי הקרן'!$C$42</f>
        <v>-6.1768122948309813E-5</v>
      </c>
    </row>
    <row r="150" spans="2:11">
      <c r="B150" s="90" t="s">
        <v>2297</v>
      </c>
      <c r="C150" s="67" t="s">
        <v>2298</v>
      </c>
      <c r="D150" s="91" t="s">
        <v>643</v>
      </c>
      <c r="E150" s="91" t="s">
        <v>127</v>
      </c>
      <c r="F150" s="103">
        <v>45035</v>
      </c>
      <c r="G150" s="93">
        <v>8254478.9548200015</v>
      </c>
      <c r="H150" s="104">
        <v>-5.4803040000000003</v>
      </c>
      <c r="I150" s="93">
        <v>-452.37056408700005</v>
      </c>
      <c r="J150" s="94">
        <f t="shared" si="2"/>
        <v>3.7412887833548673E-2</v>
      </c>
      <c r="K150" s="94">
        <f>I150/'סכום נכסי הקרן'!$C$42</f>
        <v>-1.6011849659994614E-4</v>
      </c>
    </row>
    <row r="151" spans="2:11">
      <c r="B151" s="90" t="s">
        <v>2299</v>
      </c>
      <c r="C151" s="67" t="s">
        <v>2300</v>
      </c>
      <c r="D151" s="91" t="s">
        <v>643</v>
      </c>
      <c r="E151" s="91" t="s">
        <v>127</v>
      </c>
      <c r="F151" s="103">
        <v>45035</v>
      </c>
      <c r="G151" s="93">
        <v>217776.07696000003</v>
      </c>
      <c r="H151" s="104">
        <v>-5.4511339999999997</v>
      </c>
      <c r="I151" s="93">
        <v>-11.871265447000001</v>
      </c>
      <c r="J151" s="94">
        <f t="shared" si="2"/>
        <v>9.818019956874919E-4</v>
      </c>
      <c r="K151" s="94">
        <f>I151/'סכום נכסי הקרן'!$C$42</f>
        <v>-4.2018851954897834E-6</v>
      </c>
    </row>
    <row r="152" spans="2:11">
      <c r="B152" s="90" t="s">
        <v>2299</v>
      </c>
      <c r="C152" s="67" t="s">
        <v>2301</v>
      </c>
      <c r="D152" s="91" t="s">
        <v>643</v>
      </c>
      <c r="E152" s="91" t="s">
        <v>127</v>
      </c>
      <c r="F152" s="103">
        <v>45035</v>
      </c>
      <c r="G152" s="93">
        <v>1414186.0684800001</v>
      </c>
      <c r="H152" s="104">
        <v>-5.4511339999999997</v>
      </c>
      <c r="I152" s="93">
        <v>-77.08917547499999</v>
      </c>
      <c r="J152" s="94">
        <f t="shared" si="2"/>
        <v>6.3755887411636476E-3</v>
      </c>
      <c r="K152" s="94">
        <f>I152/'סכום נכסי הקרן'!$C$42</f>
        <v>-2.7286043480964759E-5</v>
      </c>
    </row>
    <row r="153" spans="2:11">
      <c r="B153" s="90" t="s">
        <v>2302</v>
      </c>
      <c r="C153" s="67" t="s">
        <v>2303</v>
      </c>
      <c r="D153" s="91" t="s">
        <v>643</v>
      </c>
      <c r="E153" s="91" t="s">
        <v>127</v>
      </c>
      <c r="F153" s="103">
        <v>45035</v>
      </c>
      <c r="G153" s="93">
        <v>3202421.9851840003</v>
      </c>
      <c r="H153" s="104">
        <v>-5.4511339999999997</v>
      </c>
      <c r="I153" s="93">
        <v>-174.56830884000004</v>
      </c>
      <c r="J153" s="94">
        <f t="shared" si="2"/>
        <v>1.4437510033626194E-2</v>
      </c>
      <c r="K153" s="94">
        <f>I153/'סכום נכסי הקרן'!$C$42</f>
        <v>-6.1789199794353182E-5</v>
      </c>
    </row>
    <row r="154" spans="2:11">
      <c r="B154" s="90" t="s">
        <v>2304</v>
      </c>
      <c r="C154" s="67" t="s">
        <v>2305</v>
      </c>
      <c r="D154" s="91" t="s">
        <v>643</v>
      </c>
      <c r="E154" s="91" t="s">
        <v>127</v>
      </c>
      <c r="F154" s="103">
        <v>45036</v>
      </c>
      <c r="G154" s="93">
        <v>4967847.0665600011</v>
      </c>
      <c r="H154" s="104">
        <v>-5.4152399999999998</v>
      </c>
      <c r="I154" s="93">
        <v>-269.02084450900009</v>
      </c>
      <c r="J154" s="94">
        <f t="shared" si="2"/>
        <v>2.2249119371449827E-2</v>
      </c>
      <c r="K154" s="94">
        <f>I154/'סכום נכסי הקרן'!$C$42</f>
        <v>-9.5221078904118823E-5</v>
      </c>
    </row>
    <row r="155" spans="2:11">
      <c r="B155" s="90" t="s">
        <v>2306</v>
      </c>
      <c r="C155" s="67" t="s">
        <v>2307</v>
      </c>
      <c r="D155" s="91" t="s">
        <v>643</v>
      </c>
      <c r="E155" s="91" t="s">
        <v>127</v>
      </c>
      <c r="F155" s="103">
        <v>45055</v>
      </c>
      <c r="G155" s="93">
        <v>3131407.1737200003</v>
      </c>
      <c r="H155" s="104">
        <v>-5.2874759999999998</v>
      </c>
      <c r="I155" s="93">
        <v>-165.57240441200003</v>
      </c>
      <c r="J155" s="94">
        <f t="shared" si="2"/>
        <v>1.3693512103510299E-2</v>
      </c>
      <c r="K155" s="94">
        <f>I155/'סכום נכסי הקרן'!$C$42</f>
        <v>-5.860506093360463E-5</v>
      </c>
    </row>
    <row r="156" spans="2:11">
      <c r="B156" s="90" t="s">
        <v>2308</v>
      </c>
      <c r="C156" s="67" t="s">
        <v>2309</v>
      </c>
      <c r="D156" s="91" t="s">
        <v>643</v>
      </c>
      <c r="E156" s="91" t="s">
        <v>127</v>
      </c>
      <c r="F156" s="103">
        <v>45055</v>
      </c>
      <c r="G156" s="93">
        <v>2609505.9781000004</v>
      </c>
      <c r="H156" s="104">
        <v>-5.2874759999999998</v>
      </c>
      <c r="I156" s="93">
        <v>-137.97700371100001</v>
      </c>
      <c r="J156" s="94">
        <f t="shared" si="2"/>
        <v>1.1411260089098088E-2</v>
      </c>
      <c r="K156" s="94">
        <f>I156/'סכום נכסי הקרן'!$C$42</f>
        <v>-4.8837550790156282E-5</v>
      </c>
    </row>
    <row r="157" spans="2:11">
      <c r="B157" s="90" t="s">
        <v>2310</v>
      </c>
      <c r="C157" s="67" t="s">
        <v>2311</v>
      </c>
      <c r="D157" s="91" t="s">
        <v>643</v>
      </c>
      <c r="E157" s="91" t="s">
        <v>127</v>
      </c>
      <c r="F157" s="103">
        <v>45036</v>
      </c>
      <c r="G157" s="93">
        <v>2485983.7408000003</v>
      </c>
      <c r="H157" s="104">
        <v>-5.3278790000000003</v>
      </c>
      <c r="I157" s="93">
        <v>-132.45021473400004</v>
      </c>
      <c r="J157" s="94">
        <f t="shared" si="2"/>
        <v>1.0954172134019679E-2</v>
      </c>
      <c r="K157" s="94">
        <f>I157/'סכום נכסי הקרן'!$C$42</f>
        <v>-4.6881320185699454E-5</v>
      </c>
    </row>
    <row r="158" spans="2:11">
      <c r="B158" s="90" t="s">
        <v>2310</v>
      </c>
      <c r="C158" s="67" t="s">
        <v>2312</v>
      </c>
      <c r="D158" s="91" t="s">
        <v>643</v>
      </c>
      <c r="E158" s="91" t="s">
        <v>127</v>
      </c>
      <c r="F158" s="103">
        <v>45036</v>
      </c>
      <c r="G158" s="93">
        <v>1491146.2732000002</v>
      </c>
      <c r="H158" s="104">
        <v>-5.3278790000000003</v>
      </c>
      <c r="I158" s="93">
        <v>-79.446474586000008</v>
      </c>
      <c r="J158" s="94">
        <f t="shared" si="2"/>
        <v>6.5705469772459725E-3</v>
      </c>
      <c r="K158" s="94">
        <f>I158/'סכום נכסי הקרן'!$C$42</f>
        <v>-2.8120419586871424E-5</v>
      </c>
    </row>
    <row r="159" spans="2:11">
      <c r="B159" s="90" t="s">
        <v>2313</v>
      </c>
      <c r="C159" s="67" t="s">
        <v>2314</v>
      </c>
      <c r="D159" s="91" t="s">
        <v>643</v>
      </c>
      <c r="E159" s="91" t="s">
        <v>127</v>
      </c>
      <c r="F159" s="103">
        <v>45036</v>
      </c>
      <c r="G159" s="93">
        <v>1863932.8415000003</v>
      </c>
      <c r="H159" s="104">
        <v>-5.3278790000000003</v>
      </c>
      <c r="I159" s="93">
        <v>-99.308093130000003</v>
      </c>
      <c r="J159" s="94">
        <f t="shared" si="2"/>
        <v>8.2131837130802968E-3</v>
      </c>
      <c r="K159" s="94">
        <f>I159/'סכום נכסי הקרן'!$C$42</f>
        <v>-3.5150524447308966E-5</v>
      </c>
    </row>
    <row r="160" spans="2:11">
      <c r="B160" s="90" t="s">
        <v>2313</v>
      </c>
      <c r="C160" s="67" t="s">
        <v>2315</v>
      </c>
      <c r="D160" s="91" t="s">
        <v>643</v>
      </c>
      <c r="E160" s="91" t="s">
        <v>127</v>
      </c>
      <c r="F160" s="103">
        <v>45036</v>
      </c>
      <c r="G160" s="93">
        <v>3107479.6760000004</v>
      </c>
      <c r="H160" s="104">
        <v>-5.3278790000000003</v>
      </c>
      <c r="I160" s="93">
        <v>-165.56276841800002</v>
      </c>
      <c r="J160" s="94">
        <f t="shared" si="2"/>
        <v>1.3692715167565948E-2</v>
      </c>
      <c r="K160" s="94">
        <f>I160/'סכום נכסי הקרן'!$C$42</f>
        <v>-5.8601650232301281E-5</v>
      </c>
    </row>
    <row r="161" spans="2:11">
      <c r="B161" s="90" t="s">
        <v>2316</v>
      </c>
      <c r="C161" s="67" t="s">
        <v>2317</v>
      </c>
      <c r="D161" s="91" t="s">
        <v>643</v>
      </c>
      <c r="E161" s="91" t="s">
        <v>127</v>
      </c>
      <c r="F161" s="103">
        <v>45036</v>
      </c>
      <c r="G161" s="93">
        <v>2485983.7408000003</v>
      </c>
      <c r="H161" s="104">
        <v>-5.3278790000000003</v>
      </c>
      <c r="I161" s="93">
        <v>-132.45021473400004</v>
      </c>
      <c r="J161" s="94">
        <f t="shared" si="2"/>
        <v>1.0954172134019679E-2</v>
      </c>
      <c r="K161" s="94">
        <f>I161/'סכום נכסי הקרן'!$C$42</f>
        <v>-4.6881320185699454E-5</v>
      </c>
    </row>
    <row r="162" spans="2:11">
      <c r="B162" s="90" t="s">
        <v>2318</v>
      </c>
      <c r="C162" s="67" t="s">
        <v>2319</v>
      </c>
      <c r="D162" s="91" t="s">
        <v>643</v>
      </c>
      <c r="E162" s="91" t="s">
        <v>127</v>
      </c>
      <c r="F162" s="103">
        <v>45061</v>
      </c>
      <c r="G162" s="93">
        <v>3355079.1147000003</v>
      </c>
      <c r="H162" s="104">
        <v>-5.3211459999999997</v>
      </c>
      <c r="I162" s="93">
        <v>-178.52864134400002</v>
      </c>
      <c r="J162" s="94">
        <f t="shared" si="2"/>
        <v>1.476504565932445E-2</v>
      </c>
      <c r="K162" s="94">
        <f>I162/'סכום נכסי הקרן'!$C$42</f>
        <v>-6.3190976428198045E-5</v>
      </c>
    </row>
    <row r="163" spans="2:11">
      <c r="B163" s="90" t="s">
        <v>2320</v>
      </c>
      <c r="C163" s="67" t="s">
        <v>2321</v>
      </c>
      <c r="D163" s="91" t="s">
        <v>643</v>
      </c>
      <c r="E163" s="91" t="s">
        <v>127</v>
      </c>
      <c r="F163" s="103">
        <v>45055</v>
      </c>
      <c r="G163" s="93">
        <v>3952629.2089590007</v>
      </c>
      <c r="H163" s="104">
        <v>-5.2583989999999998</v>
      </c>
      <c r="I163" s="93">
        <v>-207.84502050500004</v>
      </c>
      <c r="J163" s="94">
        <f t="shared" si="2"/>
        <v>1.7189629600699863E-2</v>
      </c>
      <c r="K163" s="94">
        <f>I163/'סכום נכסי הקרן'!$C$42</f>
        <v>-7.3567634260670415E-5</v>
      </c>
    </row>
    <row r="164" spans="2:11">
      <c r="B164" s="90" t="s">
        <v>2322</v>
      </c>
      <c r="C164" s="67" t="s">
        <v>2323</v>
      </c>
      <c r="D164" s="91" t="s">
        <v>643</v>
      </c>
      <c r="E164" s="91" t="s">
        <v>127</v>
      </c>
      <c r="F164" s="103">
        <v>45061</v>
      </c>
      <c r="G164" s="93">
        <v>2492851.0992000005</v>
      </c>
      <c r="H164" s="104">
        <v>-5.0310050000000004</v>
      </c>
      <c r="I164" s="93">
        <v>-125.41545348600002</v>
      </c>
      <c r="J164" s="94">
        <f t="shared" si="2"/>
        <v>1.0372368731231069E-2</v>
      </c>
      <c r="K164" s="94">
        <f>I164/'סכום נכסי הקרן'!$C$42</f>
        <v>-4.4391336344149813E-5</v>
      </c>
    </row>
    <row r="165" spans="2:11">
      <c r="B165" s="90" t="s">
        <v>2324</v>
      </c>
      <c r="C165" s="67" t="s">
        <v>2325</v>
      </c>
      <c r="D165" s="91" t="s">
        <v>643</v>
      </c>
      <c r="E165" s="91" t="s">
        <v>127</v>
      </c>
      <c r="F165" s="103">
        <v>45061</v>
      </c>
      <c r="G165" s="93">
        <v>3739276.6488000005</v>
      </c>
      <c r="H165" s="104">
        <v>-5.0310050000000004</v>
      </c>
      <c r="I165" s="93">
        <v>-188.12318022800002</v>
      </c>
      <c r="J165" s="94">
        <f t="shared" si="2"/>
        <v>1.5558553096763898E-2</v>
      </c>
      <c r="K165" s="94">
        <f>I165/'סכום נכסי הקרן'!$C$42</f>
        <v>-6.6587004515870769E-5</v>
      </c>
    </row>
    <row r="166" spans="2:11">
      <c r="B166" s="90" t="s">
        <v>2326</v>
      </c>
      <c r="C166" s="67" t="s">
        <v>2327</v>
      </c>
      <c r="D166" s="91" t="s">
        <v>643</v>
      </c>
      <c r="E166" s="91" t="s">
        <v>127</v>
      </c>
      <c r="F166" s="103">
        <v>45061</v>
      </c>
      <c r="G166" s="93">
        <v>3738163.6545000006</v>
      </c>
      <c r="H166" s="104">
        <v>-5.0310050000000004</v>
      </c>
      <c r="I166" s="93">
        <v>-188.06718543400004</v>
      </c>
      <c r="J166" s="94">
        <f t="shared" si="2"/>
        <v>1.5553922099273131E-2</v>
      </c>
      <c r="K166" s="94">
        <f>I166/'סכום נכסי הקרן'!$C$42</f>
        <v>-6.6567184918963973E-5</v>
      </c>
    </row>
    <row r="167" spans="2:11">
      <c r="B167" s="90" t="s">
        <v>2328</v>
      </c>
      <c r="C167" s="67" t="s">
        <v>2329</v>
      </c>
      <c r="D167" s="91" t="s">
        <v>643</v>
      </c>
      <c r="E167" s="91" t="s">
        <v>127</v>
      </c>
      <c r="F167" s="103">
        <v>45061</v>
      </c>
      <c r="G167" s="93">
        <v>4988037.1002559997</v>
      </c>
      <c r="H167" s="104">
        <v>-4.98184</v>
      </c>
      <c r="I167" s="93">
        <v>-248.49600511500003</v>
      </c>
      <c r="J167" s="94">
        <f t="shared" si="2"/>
        <v>2.0551631570493698E-2</v>
      </c>
      <c r="K167" s="94">
        <f>I167/'סכום נכסי הקרן'!$C$42</f>
        <v>-8.7956224186271634E-5</v>
      </c>
    </row>
    <row r="168" spans="2:11">
      <c r="B168" s="90" t="s">
        <v>2330</v>
      </c>
      <c r="C168" s="67" t="s">
        <v>2331</v>
      </c>
      <c r="D168" s="91" t="s">
        <v>643</v>
      </c>
      <c r="E168" s="91" t="s">
        <v>127</v>
      </c>
      <c r="F168" s="103">
        <v>45105</v>
      </c>
      <c r="G168" s="93">
        <v>2100868.5697720004</v>
      </c>
      <c r="H168" s="104">
        <v>-4.9064059999999996</v>
      </c>
      <c r="I168" s="93">
        <v>-103.07713381000002</v>
      </c>
      <c r="J168" s="94">
        <f t="shared" si="2"/>
        <v>8.5248987259382153E-3</v>
      </c>
      <c r="K168" s="94">
        <f>I168/'סכום נכסי הקרן'!$C$42</f>
        <v>-3.6484592521618011E-5</v>
      </c>
    </row>
    <row r="169" spans="2:11">
      <c r="B169" s="90" t="s">
        <v>2332</v>
      </c>
      <c r="C169" s="67" t="s">
        <v>2333</v>
      </c>
      <c r="D169" s="91" t="s">
        <v>643</v>
      </c>
      <c r="E169" s="91" t="s">
        <v>127</v>
      </c>
      <c r="F169" s="103">
        <v>45106</v>
      </c>
      <c r="G169" s="93">
        <v>1276577.7390260003</v>
      </c>
      <c r="H169" s="104">
        <v>-4.5232890000000001</v>
      </c>
      <c r="I169" s="93">
        <v>-57.743294515000017</v>
      </c>
      <c r="J169" s="94">
        <f t="shared" si="2"/>
        <v>4.7756056037584795E-3</v>
      </c>
      <c r="K169" s="94">
        <f>I169/'סכום נכסי הקרן'!$C$42</f>
        <v>-2.0438486144937518E-5</v>
      </c>
    </row>
    <row r="170" spans="2:11">
      <c r="B170" s="90" t="s">
        <v>2334</v>
      </c>
      <c r="C170" s="67" t="s">
        <v>2335</v>
      </c>
      <c r="D170" s="91" t="s">
        <v>643</v>
      </c>
      <c r="E170" s="91" t="s">
        <v>127</v>
      </c>
      <c r="F170" s="103">
        <v>45106</v>
      </c>
      <c r="G170" s="93">
        <v>5951510.3153799996</v>
      </c>
      <c r="H170" s="104">
        <v>-4.4373550000000002</v>
      </c>
      <c r="I170" s="93">
        <v>-264.08966673300006</v>
      </c>
      <c r="J170" s="94">
        <f t="shared" si="2"/>
        <v>2.1841290888194899E-2</v>
      </c>
      <c r="K170" s="94">
        <f>I170/'סכום נכסי הקרן'!$C$42</f>
        <v>-9.3475667432544069E-5</v>
      </c>
    </row>
    <row r="171" spans="2:11">
      <c r="B171" s="90" t="s">
        <v>2336</v>
      </c>
      <c r="C171" s="67" t="s">
        <v>2337</v>
      </c>
      <c r="D171" s="91" t="s">
        <v>643</v>
      </c>
      <c r="E171" s="91" t="s">
        <v>127</v>
      </c>
      <c r="F171" s="103">
        <v>45106</v>
      </c>
      <c r="G171" s="93">
        <v>1886073.4802250003</v>
      </c>
      <c r="H171" s="104">
        <v>-4.038195</v>
      </c>
      <c r="I171" s="93">
        <v>-76.163333805000008</v>
      </c>
      <c r="J171" s="94">
        <f t="shared" si="2"/>
        <v>6.2990178647600427E-3</v>
      </c>
      <c r="K171" s="94">
        <f>I171/'סכום נכסי הקרן'!$C$42</f>
        <v>-2.6958337860708108E-5</v>
      </c>
    </row>
    <row r="172" spans="2:11">
      <c r="B172" s="90" t="s">
        <v>2338</v>
      </c>
      <c r="C172" s="67" t="s">
        <v>2339</v>
      </c>
      <c r="D172" s="91" t="s">
        <v>643</v>
      </c>
      <c r="E172" s="91" t="s">
        <v>127</v>
      </c>
      <c r="F172" s="103">
        <v>45090</v>
      </c>
      <c r="G172" s="93">
        <v>1969558.3891200004</v>
      </c>
      <c r="H172" s="104">
        <v>7.2873749999999999</v>
      </c>
      <c r="I172" s="93">
        <v>143.529112355</v>
      </c>
      <c r="J172" s="94">
        <f t="shared" si="2"/>
        <v>-1.1870442083746392E-2</v>
      </c>
      <c r="K172" s="94">
        <f>I172/'סכום נכסי הקרן'!$C$42</f>
        <v>5.0802743399076502E-5</v>
      </c>
    </row>
    <row r="173" spans="2:11">
      <c r="B173" s="90" t="s">
        <v>2340</v>
      </c>
      <c r="C173" s="67" t="s">
        <v>2341</v>
      </c>
      <c r="D173" s="91" t="s">
        <v>643</v>
      </c>
      <c r="E173" s="91" t="s">
        <v>127</v>
      </c>
      <c r="F173" s="103">
        <v>45090</v>
      </c>
      <c r="G173" s="93">
        <v>1969558.3891200004</v>
      </c>
      <c r="H173" s="104">
        <v>7.1618519999999997</v>
      </c>
      <c r="I173" s="93">
        <v>141.05686333100002</v>
      </c>
      <c r="J173" s="94">
        <f t="shared" si="2"/>
        <v>-1.1665977021749735E-2</v>
      </c>
      <c r="K173" s="94">
        <f>I173/'סכום נכסי הקרן'!$C$42</f>
        <v>4.9927680279656932E-5</v>
      </c>
    </row>
    <row r="174" spans="2:11">
      <c r="B174" s="90" t="s">
        <v>2342</v>
      </c>
      <c r="C174" s="67" t="s">
        <v>2343</v>
      </c>
      <c r="D174" s="91" t="s">
        <v>643</v>
      </c>
      <c r="E174" s="91" t="s">
        <v>127</v>
      </c>
      <c r="F174" s="103">
        <v>45089</v>
      </c>
      <c r="G174" s="93">
        <v>3282597.3152000005</v>
      </c>
      <c r="H174" s="104">
        <v>6.6739730000000002</v>
      </c>
      <c r="I174" s="93">
        <v>219.07966321900003</v>
      </c>
      <c r="J174" s="94">
        <f t="shared" si="2"/>
        <v>-1.8118780303856667E-2</v>
      </c>
      <c r="K174" s="94">
        <f>I174/'סכום נכסי הקרן'!$C$42</f>
        <v>7.7544184116061225E-5</v>
      </c>
    </row>
    <row r="175" spans="2:11">
      <c r="B175" s="90" t="s">
        <v>2344</v>
      </c>
      <c r="C175" s="67" t="s">
        <v>2345</v>
      </c>
      <c r="D175" s="91" t="s">
        <v>643</v>
      </c>
      <c r="E175" s="91" t="s">
        <v>127</v>
      </c>
      <c r="F175" s="103">
        <v>45089</v>
      </c>
      <c r="G175" s="93">
        <v>5252155.7043200005</v>
      </c>
      <c r="H175" s="104">
        <v>6.6847659999999998</v>
      </c>
      <c r="I175" s="93">
        <v>351.09433961100001</v>
      </c>
      <c r="J175" s="94">
        <f t="shared" si="2"/>
        <v>-2.9036931643355055E-2</v>
      </c>
      <c r="K175" s="94">
        <f>I175/'סכום נכסי הקרן'!$C$42</f>
        <v>1.2427134364218409E-4</v>
      </c>
    </row>
    <row r="176" spans="2:11">
      <c r="B176" s="90" t="s">
        <v>2346</v>
      </c>
      <c r="C176" s="67" t="s">
        <v>2347</v>
      </c>
      <c r="D176" s="91" t="s">
        <v>643</v>
      </c>
      <c r="E176" s="91" t="s">
        <v>127</v>
      </c>
      <c r="F176" s="103">
        <v>45089</v>
      </c>
      <c r="G176" s="93">
        <v>2626077.8521600002</v>
      </c>
      <c r="H176" s="104">
        <v>6.6847659999999998</v>
      </c>
      <c r="I176" s="93">
        <v>175.54716980600003</v>
      </c>
      <c r="J176" s="94">
        <f t="shared" si="2"/>
        <v>-1.4518465821718882E-2</v>
      </c>
      <c r="K176" s="94">
        <f>I176/'סכום נכסי הקרן'!$C$42</f>
        <v>6.2135671821269027E-5</v>
      </c>
    </row>
    <row r="177" spans="2:11">
      <c r="B177" s="90" t="s">
        <v>2348</v>
      </c>
      <c r="C177" s="67" t="s">
        <v>2349</v>
      </c>
      <c r="D177" s="91" t="s">
        <v>643</v>
      </c>
      <c r="E177" s="91" t="s">
        <v>127</v>
      </c>
      <c r="F177" s="103">
        <v>45089</v>
      </c>
      <c r="G177" s="93">
        <v>3282597.3152000005</v>
      </c>
      <c r="H177" s="104">
        <v>6.6128030000000004</v>
      </c>
      <c r="I177" s="93">
        <v>217.07170513700004</v>
      </c>
      <c r="J177" s="94">
        <f t="shared" si="2"/>
        <v>-1.7952713993490185E-2</v>
      </c>
      <c r="K177" s="94">
        <f>I177/'סכום נכסי הקרן'!$C$42</f>
        <v>7.6833458762004555E-5</v>
      </c>
    </row>
    <row r="178" spans="2:11">
      <c r="B178" s="90" t="s">
        <v>2350</v>
      </c>
      <c r="C178" s="67" t="s">
        <v>2351</v>
      </c>
      <c r="D178" s="91" t="s">
        <v>643</v>
      </c>
      <c r="E178" s="91" t="s">
        <v>127</v>
      </c>
      <c r="F178" s="103">
        <v>45089</v>
      </c>
      <c r="G178" s="93">
        <v>787588.86032000009</v>
      </c>
      <c r="H178" s="104">
        <v>6.4934050000000001</v>
      </c>
      <c r="I178" s="93">
        <v>51.141332953000003</v>
      </c>
      <c r="J178" s="94">
        <f t="shared" si="2"/>
        <v>-4.2295964974873573E-3</v>
      </c>
      <c r="K178" s="94">
        <f>I178/'סכום נכסי הקרן'!$C$42</f>
        <v>1.8101693603956064E-5</v>
      </c>
    </row>
    <row r="179" spans="2:11">
      <c r="B179" s="90" t="s">
        <v>2352</v>
      </c>
      <c r="C179" s="67" t="s">
        <v>2353</v>
      </c>
      <c r="D179" s="91" t="s">
        <v>643</v>
      </c>
      <c r="E179" s="91" t="s">
        <v>127</v>
      </c>
      <c r="F179" s="103">
        <v>45089</v>
      </c>
      <c r="G179" s="93">
        <v>2626077.8521600002</v>
      </c>
      <c r="H179" s="104">
        <v>6.3451050000000002</v>
      </c>
      <c r="I179" s="93">
        <v>166.62738666300004</v>
      </c>
      <c r="J179" s="94">
        <f t="shared" si="2"/>
        <v>-1.3780763431860339E-2</v>
      </c>
      <c r="K179" s="94">
        <f>I179/'סכום נכסי הקרן'!$C$42</f>
        <v>5.8978476415026763E-5</v>
      </c>
    </row>
    <row r="180" spans="2:11">
      <c r="B180" s="90" t="s">
        <v>2354</v>
      </c>
      <c r="C180" s="67" t="s">
        <v>2355</v>
      </c>
      <c r="D180" s="91" t="s">
        <v>643</v>
      </c>
      <c r="E180" s="91" t="s">
        <v>127</v>
      </c>
      <c r="F180" s="103">
        <v>45089</v>
      </c>
      <c r="G180" s="93">
        <v>2626077.8521600002</v>
      </c>
      <c r="H180" s="104">
        <v>6.3272459999999997</v>
      </c>
      <c r="I180" s="93">
        <v>166.15841475800002</v>
      </c>
      <c r="J180" s="94">
        <f t="shared" si="2"/>
        <v>-1.374197754552783E-2</v>
      </c>
      <c r="K180" s="94">
        <f>I180/'סכום נכסי הקרן'!$C$42</f>
        <v>5.8812481802782775E-5</v>
      </c>
    </row>
    <row r="181" spans="2:11">
      <c r="B181" s="90" t="s">
        <v>2356</v>
      </c>
      <c r="C181" s="67" t="s">
        <v>2357</v>
      </c>
      <c r="D181" s="91" t="s">
        <v>643</v>
      </c>
      <c r="E181" s="91" t="s">
        <v>127</v>
      </c>
      <c r="F181" s="103">
        <v>45098</v>
      </c>
      <c r="G181" s="93">
        <v>8731708.8584320024</v>
      </c>
      <c r="H181" s="104">
        <v>6.0960510000000001</v>
      </c>
      <c r="I181" s="93">
        <v>532.28944746699995</v>
      </c>
      <c r="J181" s="94">
        <f t="shared" si="2"/>
        <v>-4.4022504941843447E-2</v>
      </c>
      <c r="K181" s="94">
        <f>I181/'סכום נכסי הקרן'!$C$42</f>
        <v>1.884061273006276E-4</v>
      </c>
    </row>
    <row r="182" spans="2:11">
      <c r="B182" s="90" t="s">
        <v>2358</v>
      </c>
      <c r="C182" s="67" t="s">
        <v>2359</v>
      </c>
      <c r="D182" s="91" t="s">
        <v>643</v>
      </c>
      <c r="E182" s="91" t="s">
        <v>127</v>
      </c>
      <c r="F182" s="103">
        <v>45098</v>
      </c>
      <c r="G182" s="93">
        <v>3282597.3152000005</v>
      </c>
      <c r="H182" s="104">
        <v>6.1445259999999999</v>
      </c>
      <c r="I182" s="93">
        <v>201.70003929300003</v>
      </c>
      <c r="J182" s="94">
        <f t="shared" si="2"/>
        <v>-1.6681414630329672E-2</v>
      </c>
      <c r="K182" s="94">
        <f>I182/'סכום נכסי הקרן'!$C$42</f>
        <v>7.1392591869735524E-5</v>
      </c>
    </row>
    <row r="183" spans="2:11">
      <c r="B183" s="90" t="s">
        <v>2360</v>
      </c>
      <c r="C183" s="67" t="s">
        <v>2361</v>
      </c>
      <c r="D183" s="91" t="s">
        <v>643</v>
      </c>
      <c r="E183" s="91" t="s">
        <v>127</v>
      </c>
      <c r="F183" s="103">
        <v>45098</v>
      </c>
      <c r="G183" s="93">
        <v>2626077.8521600002</v>
      </c>
      <c r="H183" s="104">
        <v>6.1436539999999997</v>
      </c>
      <c r="I183" s="93">
        <v>161.33713978200004</v>
      </c>
      <c r="J183" s="94">
        <f t="shared" si="2"/>
        <v>-1.3343238471388841E-2</v>
      </c>
      <c r="K183" s="94">
        <f>I183/'סכום נכסי הקרן'!$C$42</f>
        <v>5.710597089748083E-5</v>
      </c>
    </row>
    <row r="184" spans="2:11">
      <c r="B184" s="90" t="s">
        <v>2362</v>
      </c>
      <c r="C184" s="67" t="s">
        <v>2363</v>
      </c>
      <c r="D184" s="91" t="s">
        <v>643</v>
      </c>
      <c r="E184" s="91" t="s">
        <v>127</v>
      </c>
      <c r="F184" s="103">
        <v>45097</v>
      </c>
      <c r="G184" s="93">
        <v>5252155.7043200005</v>
      </c>
      <c r="H184" s="104">
        <v>5.8281700000000001</v>
      </c>
      <c r="I184" s="93">
        <v>306.10457986900008</v>
      </c>
      <c r="J184" s="94">
        <f t="shared" si="2"/>
        <v>-2.5316095301399714E-2</v>
      </c>
      <c r="K184" s="94">
        <f>I184/'סכום נכסי הקרן'!$C$42</f>
        <v>1.0834702569541248E-4</v>
      </c>
    </row>
    <row r="185" spans="2:11">
      <c r="B185" s="90" t="s">
        <v>2364</v>
      </c>
      <c r="C185" s="67" t="s">
        <v>2365</v>
      </c>
      <c r="D185" s="91" t="s">
        <v>643</v>
      </c>
      <c r="E185" s="91" t="s">
        <v>127</v>
      </c>
      <c r="F185" s="103">
        <v>45097</v>
      </c>
      <c r="G185" s="93">
        <v>5580415.4358400013</v>
      </c>
      <c r="H185" s="104">
        <v>5.821796</v>
      </c>
      <c r="I185" s="93">
        <v>324.88038497100007</v>
      </c>
      <c r="J185" s="94">
        <f t="shared" si="2"/>
        <v>-2.6868930843834789E-2</v>
      </c>
      <c r="K185" s="94">
        <f>I185/'סכום נכסי הקרן'!$C$42</f>
        <v>1.1499280224246397E-4</v>
      </c>
    </row>
    <row r="186" spans="2:11">
      <c r="B186" s="90" t="s">
        <v>2366</v>
      </c>
      <c r="C186" s="67" t="s">
        <v>2367</v>
      </c>
      <c r="D186" s="91" t="s">
        <v>643</v>
      </c>
      <c r="E186" s="91" t="s">
        <v>127</v>
      </c>
      <c r="F186" s="103">
        <v>45097</v>
      </c>
      <c r="G186" s="93">
        <v>6236934.8988800012</v>
      </c>
      <c r="H186" s="104">
        <v>5.821796</v>
      </c>
      <c r="I186" s="93">
        <v>363.10160691400006</v>
      </c>
      <c r="J186" s="94">
        <f t="shared" si="2"/>
        <v>-3.002998154637258E-2</v>
      </c>
      <c r="K186" s="94">
        <f>I186/'סכום נכסי הקרן'!$C$42</f>
        <v>1.2852136727648119E-4</v>
      </c>
    </row>
    <row r="187" spans="2:11">
      <c r="B187" s="90" t="s">
        <v>2368</v>
      </c>
      <c r="C187" s="67" t="s">
        <v>2369</v>
      </c>
      <c r="D187" s="91" t="s">
        <v>643</v>
      </c>
      <c r="E187" s="91" t="s">
        <v>127</v>
      </c>
      <c r="F187" s="103">
        <v>45098</v>
      </c>
      <c r="G187" s="93">
        <v>3577791.1864000005</v>
      </c>
      <c r="H187" s="104">
        <v>5.5939519999999998</v>
      </c>
      <c r="I187" s="93">
        <v>200.13992959900003</v>
      </c>
      <c r="J187" s="94">
        <f t="shared" si="2"/>
        <v>-1.6552387205418736E-2</v>
      </c>
      <c r="K187" s="94">
        <f>I187/'סכום נכסי הקרן'!$C$42</f>
        <v>7.0840384368704921E-5</v>
      </c>
    </row>
    <row r="188" spans="2:11">
      <c r="B188" s="90" t="s">
        <v>2370</v>
      </c>
      <c r="C188" s="67" t="s">
        <v>2371</v>
      </c>
      <c r="D188" s="91" t="s">
        <v>643</v>
      </c>
      <c r="E188" s="91" t="s">
        <v>127</v>
      </c>
      <c r="F188" s="103">
        <v>45050</v>
      </c>
      <c r="G188" s="93">
        <v>3939116.7782400008</v>
      </c>
      <c r="H188" s="104">
        <v>5.392531</v>
      </c>
      <c r="I188" s="93">
        <v>212.41810839100003</v>
      </c>
      <c r="J188" s="94">
        <f t="shared" si="2"/>
        <v>-1.7567842591806361E-2</v>
      </c>
      <c r="K188" s="94">
        <f>I188/'סכום נכסי הקרן'!$C$42</f>
        <v>7.5186298283612729E-5</v>
      </c>
    </row>
    <row r="189" spans="2:11">
      <c r="B189" s="90" t="s">
        <v>2372</v>
      </c>
      <c r="C189" s="67" t="s">
        <v>2373</v>
      </c>
      <c r="D189" s="91" t="s">
        <v>643</v>
      </c>
      <c r="E189" s="91" t="s">
        <v>127</v>
      </c>
      <c r="F189" s="103">
        <v>45050</v>
      </c>
      <c r="G189" s="93">
        <v>2297818.1206400003</v>
      </c>
      <c r="H189" s="104">
        <v>5.3372359999999999</v>
      </c>
      <c r="I189" s="93">
        <v>122.63997316100001</v>
      </c>
      <c r="J189" s="94">
        <f t="shared" si="2"/>
        <v>-1.0142825205796296E-2</v>
      </c>
      <c r="K189" s="94">
        <f>I189/'סכום נכסי הקרן'!$C$42</f>
        <v>4.3408943208383666E-5</v>
      </c>
    </row>
    <row r="190" spans="2:11">
      <c r="B190" s="90" t="s">
        <v>2374</v>
      </c>
      <c r="C190" s="67" t="s">
        <v>2375</v>
      </c>
      <c r="D190" s="91" t="s">
        <v>643</v>
      </c>
      <c r="E190" s="91" t="s">
        <v>127</v>
      </c>
      <c r="F190" s="103">
        <v>45105</v>
      </c>
      <c r="G190" s="93">
        <v>1289696.9088640003</v>
      </c>
      <c r="H190" s="104">
        <v>4.6741729999999997</v>
      </c>
      <c r="I190" s="93">
        <v>60.282658498000011</v>
      </c>
      <c r="J190" s="94">
        <f t="shared" si="2"/>
        <v>-4.9856213461759299E-3</v>
      </c>
      <c r="K190" s="94">
        <f>I190/'סכום נכסי הקרן'!$C$42</f>
        <v>2.133730489124262E-5</v>
      </c>
    </row>
    <row r="191" spans="2:11">
      <c r="B191" s="90" t="s">
        <v>2376</v>
      </c>
      <c r="C191" s="67" t="s">
        <v>2377</v>
      </c>
      <c r="D191" s="91" t="s">
        <v>643</v>
      </c>
      <c r="E191" s="91" t="s">
        <v>127</v>
      </c>
      <c r="F191" s="103">
        <v>45082</v>
      </c>
      <c r="G191" s="93">
        <v>4252979.8457280006</v>
      </c>
      <c r="H191" s="104">
        <v>2.7862040000000001</v>
      </c>
      <c r="I191" s="93">
        <v>118.49669804400001</v>
      </c>
      <c r="J191" s="94">
        <f t="shared" si="2"/>
        <v>-9.8001594810077971E-3</v>
      </c>
      <c r="K191" s="94">
        <f>I191/'סכום נכסי הקרן'!$C$42</f>
        <v>4.194241325395803E-5</v>
      </c>
    </row>
    <row r="192" spans="2:11">
      <c r="B192" s="90" t="s">
        <v>2378</v>
      </c>
      <c r="C192" s="67" t="s">
        <v>2379</v>
      </c>
      <c r="D192" s="91" t="s">
        <v>643</v>
      </c>
      <c r="E192" s="91" t="s">
        <v>127</v>
      </c>
      <c r="F192" s="103">
        <v>45131</v>
      </c>
      <c r="G192" s="93">
        <v>2932862.2832000004</v>
      </c>
      <c r="H192" s="104">
        <v>-6.7494379999999996</v>
      </c>
      <c r="I192" s="93">
        <v>-197.95172736200004</v>
      </c>
      <c r="J192" s="94">
        <f t="shared" si="2"/>
        <v>1.6371413969427508E-2</v>
      </c>
      <c r="K192" s="94">
        <f>I192/'סכום נכסי הקרן'!$C$42</f>
        <v>-7.0065860824821785E-5</v>
      </c>
    </row>
    <row r="193" spans="2:11">
      <c r="B193" s="90" t="s">
        <v>2378</v>
      </c>
      <c r="C193" s="67" t="s">
        <v>2380</v>
      </c>
      <c r="D193" s="91" t="s">
        <v>643</v>
      </c>
      <c r="E193" s="91" t="s">
        <v>127</v>
      </c>
      <c r="F193" s="103">
        <v>45131</v>
      </c>
      <c r="G193" s="93">
        <v>2200301.6313600005</v>
      </c>
      <c r="H193" s="104">
        <v>-6.7494379999999996</v>
      </c>
      <c r="I193" s="93">
        <v>-148.50799887200003</v>
      </c>
      <c r="J193" s="94">
        <f t="shared" si="2"/>
        <v>1.2282216274165789E-2</v>
      </c>
      <c r="K193" s="94">
        <f>I193/'סכום נכסי הקרן'!$C$42</f>
        <v>-5.2565041583647301E-5</v>
      </c>
    </row>
    <row r="194" spans="2:11">
      <c r="B194" s="90" t="s">
        <v>2381</v>
      </c>
      <c r="C194" s="67" t="s">
        <v>2382</v>
      </c>
      <c r="D194" s="91" t="s">
        <v>643</v>
      </c>
      <c r="E194" s="91" t="s">
        <v>127</v>
      </c>
      <c r="F194" s="103">
        <v>45131</v>
      </c>
      <c r="G194" s="93">
        <v>3889317.2801770009</v>
      </c>
      <c r="H194" s="104">
        <v>-6.6595570000000004</v>
      </c>
      <c r="I194" s="93">
        <v>-259.01128381699999</v>
      </c>
      <c r="J194" s="94">
        <f t="shared" si="2"/>
        <v>2.1421287940400137E-2</v>
      </c>
      <c r="K194" s="94">
        <f>I194/'סכום נכסי הקרן'!$C$42</f>
        <v>-9.1678152071857614E-5</v>
      </c>
    </row>
    <row r="195" spans="2:11">
      <c r="B195" s="90" t="s">
        <v>2383</v>
      </c>
      <c r="C195" s="67" t="s">
        <v>2384</v>
      </c>
      <c r="D195" s="91" t="s">
        <v>643</v>
      </c>
      <c r="E195" s="91" t="s">
        <v>127</v>
      </c>
      <c r="F195" s="103">
        <v>45131</v>
      </c>
      <c r="G195" s="93">
        <v>2206022.9718580004</v>
      </c>
      <c r="H195" s="104">
        <v>-6.6296299999999997</v>
      </c>
      <c r="I195" s="93">
        <v>-146.25115261300004</v>
      </c>
      <c r="J195" s="94">
        <f t="shared" si="2"/>
        <v>1.2095565898016886E-2</v>
      </c>
      <c r="K195" s="94">
        <f>I195/'סכום נכסי הקרן'!$C$42</f>
        <v>-5.176622119448778E-5</v>
      </c>
    </row>
    <row r="196" spans="2:11">
      <c r="B196" s="90" t="s">
        <v>2385</v>
      </c>
      <c r="C196" s="67" t="s">
        <v>2386</v>
      </c>
      <c r="D196" s="91" t="s">
        <v>643</v>
      </c>
      <c r="E196" s="91" t="s">
        <v>127</v>
      </c>
      <c r="F196" s="103">
        <v>45126</v>
      </c>
      <c r="G196" s="93">
        <v>4879343.7165320013</v>
      </c>
      <c r="H196" s="104">
        <v>-6.7910469999999998</v>
      </c>
      <c r="I196" s="93">
        <v>-331.3585266660001</v>
      </c>
      <c r="J196" s="94">
        <f t="shared" si="2"/>
        <v>2.7404699542874764E-2</v>
      </c>
      <c r="K196" s="94">
        <f>I196/'סכום נכסי הקרן'!$C$42</f>
        <v>-1.1728576821176463E-4</v>
      </c>
    </row>
    <row r="197" spans="2:11">
      <c r="B197" s="90" t="s">
        <v>2387</v>
      </c>
      <c r="C197" s="67" t="s">
        <v>2388</v>
      </c>
      <c r="D197" s="91" t="s">
        <v>643</v>
      </c>
      <c r="E197" s="91" t="s">
        <v>127</v>
      </c>
      <c r="F197" s="103">
        <v>45138</v>
      </c>
      <c r="G197" s="93">
        <v>4703325.0051900009</v>
      </c>
      <c r="H197" s="104">
        <v>-4.0221640000000001</v>
      </c>
      <c r="I197" s="93">
        <v>-189.17546521300002</v>
      </c>
      <c r="J197" s="94">
        <f t="shared" si="2"/>
        <v>1.5645581350231693E-2</v>
      </c>
      <c r="K197" s="94">
        <f>I197/'סכום נכסי הקרן'!$C$42</f>
        <v>-6.6959465288452102E-5</v>
      </c>
    </row>
    <row r="198" spans="2:11">
      <c r="B198" s="90" t="s">
        <v>2389</v>
      </c>
      <c r="C198" s="67" t="s">
        <v>2390</v>
      </c>
      <c r="D198" s="91" t="s">
        <v>643</v>
      </c>
      <c r="E198" s="91" t="s">
        <v>127</v>
      </c>
      <c r="F198" s="103">
        <v>45132</v>
      </c>
      <c r="G198" s="93">
        <v>2126229.6561380005</v>
      </c>
      <c r="H198" s="104">
        <v>-3.6737929999999999</v>
      </c>
      <c r="I198" s="93">
        <v>-78.113271270000013</v>
      </c>
      <c r="J198" s="94">
        <f t="shared" si="2"/>
        <v>6.4602856338239227E-3</v>
      </c>
      <c r="K198" s="94">
        <f>I198/'סכום נכסי הקרן'!$C$42</f>
        <v>-2.7648526569139776E-5</v>
      </c>
    </row>
    <row r="199" spans="2:11">
      <c r="B199" s="90" t="s">
        <v>2391</v>
      </c>
      <c r="C199" s="67" t="s">
        <v>2392</v>
      </c>
      <c r="D199" s="91" t="s">
        <v>643</v>
      </c>
      <c r="E199" s="91" t="s">
        <v>127</v>
      </c>
      <c r="F199" s="103">
        <v>45132</v>
      </c>
      <c r="G199" s="93">
        <v>2063030.7442500005</v>
      </c>
      <c r="H199" s="104">
        <v>-3.402971</v>
      </c>
      <c r="I199" s="93">
        <v>-70.204346789000013</v>
      </c>
      <c r="J199" s="94">
        <f t="shared" si="2"/>
        <v>5.8061853718211253E-3</v>
      </c>
      <c r="K199" s="94">
        <f>I199/'סכום נכסי הקרן'!$C$42</f>
        <v>-2.4849128911212853E-5</v>
      </c>
    </row>
    <row r="200" spans="2:11">
      <c r="B200" s="90" t="s">
        <v>2393</v>
      </c>
      <c r="C200" s="67" t="s">
        <v>2394</v>
      </c>
      <c r="D200" s="91" t="s">
        <v>643</v>
      </c>
      <c r="E200" s="91" t="s">
        <v>127</v>
      </c>
      <c r="F200" s="103">
        <v>45132</v>
      </c>
      <c r="G200" s="93">
        <v>4596864.7708369996</v>
      </c>
      <c r="H200" s="104">
        <v>-3.3804669999999999</v>
      </c>
      <c r="I200" s="93">
        <v>-155.39548910500002</v>
      </c>
      <c r="J200" s="94">
        <f t="shared" si="2"/>
        <v>1.2851839764283801E-2</v>
      </c>
      <c r="K200" s="94">
        <f>I200/'סכום נכסי הקרן'!$C$42</f>
        <v>-5.500289821934714E-5</v>
      </c>
    </row>
    <row r="201" spans="2:11">
      <c r="B201" s="90" t="s">
        <v>2395</v>
      </c>
      <c r="C201" s="67" t="s">
        <v>2396</v>
      </c>
      <c r="D201" s="91" t="s">
        <v>643</v>
      </c>
      <c r="E201" s="91" t="s">
        <v>127</v>
      </c>
      <c r="F201" s="103">
        <v>45132</v>
      </c>
      <c r="G201" s="93">
        <v>2524509.6214240002</v>
      </c>
      <c r="H201" s="104">
        <v>-3.3720300000000001</v>
      </c>
      <c r="I201" s="93">
        <v>-85.127225338000017</v>
      </c>
      <c r="J201" s="94">
        <f t="shared" si="2"/>
        <v>7.0403681980936864E-3</v>
      </c>
      <c r="K201" s="94">
        <f>I201/'סכום נכסי הקרן'!$C$42</f>
        <v>-3.0131145620306086E-5</v>
      </c>
    </row>
    <row r="202" spans="2:11">
      <c r="B202" s="90" t="s">
        <v>2397</v>
      </c>
      <c r="C202" s="67" t="s">
        <v>2398</v>
      </c>
      <c r="D202" s="91" t="s">
        <v>643</v>
      </c>
      <c r="E202" s="91" t="s">
        <v>127</v>
      </c>
      <c r="F202" s="103">
        <v>45133</v>
      </c>
      <c r="G202" s="93">
        <v>2567988.6762010003</v>
      </c>
      <c r="H202" s="104">
        <v>-3.3246329999999999</v>
      </c>
      <c r="I202" s="93">
        <v>-85.376197750000017</v>
      </c>
      <c r="J202" s="94">
        <f t="shared" si="2"/>
        <v>7.0609592304536365E-3</v>
      </c>
      <c r="K202" s="94">
        <f>I202/'סכום נכסי הקרן'!$C$42</f>
        <v>-3.0219270470747585E-5</v>
      </c>
    </row>
    <row r="203" spans="2:11">
      <c r="B203" s="90" t="s">
        <v>2399</v>
      </c>
      <c r="C203" s="67" t="s">
        <v>2400</v>
      </c>
      <c r="D203" s="91" t="s">
        <v>643</v>
      </c>
      <c r="E203" s="91" t="s">
        <v>127</v>
      </c>
      <c r="F203" s="103">
        <v>45132</v>
      </c>
      <c r="G203" s="93">
        <v>1895442.4235880002</v>
      </c>
      <c r="H203" s="104">
        <v>-3.2596720000000001</v>
      </c>
      <c r="I203" s="93">
        <v>-61.785211483000005</v>
      </c>
      <c r="J203" s="94">
        <f t="shared" si="2"/>
        <v>5.1098885968650296E-3</v>
      </c>
      <c r="K203" s="94">
        <f>I203/'סכום נכסי הקרן'!$C$42</f>
        <v>-2.1869139948869605E-5</v>
      </c>
    </row>
    <row r="204" spans="2:11">
      <c r="B204" s="90" t="s">
        <v>2401</v>
      </c>
      <c r="C204" s="67" t="s">
        <v>2402</v>
      </c>
      <c r="D204" s="91" t="s">
        <v>643</v>
      </c>
      <c r="E204" s="91" t="s">
        <v>127</v>
      </c>
      <c r="F204" s="103">
        <v>45110</v>
      </c>
      <c r="G204" s="93">
        <v>1268401.0964800003</v>
      </c>
      <c r="H204" s="104">
        <v>-3.2179000000000002</v>
      </c>
      <c r="I204" s="93">
        <v>-40.815881287000003</v>
      </c>
      <c r="J204" s="94">
        <f t="shared" ref="J204:J267" si="3">IFERROR(I204/$I$11,0)</f>
        <v>3.3756395964886182E-3</v>
      </c>
      <c r="K204" s="94">
        <f>I204/'סכום נכסי הקרן'!$C$42</f>
        <v>-1.4446955809926285E-5</v>
      </c>
    </row>
    <row r="205" spans="2:11">
      <c r="B205" s="90" t="s">
        <v>2401</v>
      </c>
      <c r="C205" s="67" t="s">
        <v>2403</v>
      </c>
      <c r="D205" s="91" t="s">
        <v>643</v>
      </c>
      <c r="E205" s="91" t="s">
        <v>127</v>
      </c>
      <c r="F205" s="103">
        <v>45110</v>
      </c>
      <c r="G205" s="93">
        <v>760814.13442000013</v>
      </c>
      <c r="H205" s="104">
        <v>-3.2179000000000002</v>
      </c>
      <c r="I205" s="93">
        <v>-24.482239473000003</v>
      </c>
      <c r="J205" s="94">
        <f t="shared" si="3"/>
        <v>2.0247809031652001E-3</v>
      </c>
      <c r="K205" s="94">
        <f>I205/'סכום נכסי הקרן'!$C$42</f>
        <v>-8.6655934073170851E-6</v>
      </c>
    </row>
    <row r="206" spans="2:11">
      <c r="B206" s="90" t="s">
        <v>2404</v>
      </c>
      <c r="C206" s="67" t="s">
        <v>2405</v>
      </c>
      <c r="D206" s="91" t="s">
        <v>643</v>
      </c>
      <c r="E206" s="91" t="s">
        <v>127</v>
      </c>
      <c r="F206" s="103">
        <v>45110</v>
      </c>
      <c r="G206" s="93">
        <v>4505261.8047360005</v>
      </c>
      <c r="H206" s="104">
        <v>-3.109283</v>
      </c>
      <c r="I206" s="93">
        <v>-140.08133979000002</v>
      </c>
      <c r="J206" s="94">
        <f t="shared" si="3"/>
        <v>1.1585297252295505E-2</v>
      </c>
      <c r="K206" s="94">
        <f>I206/'סכום נכסי הקרן'!$C$42</f>
        <v>-4.958238954859881E-5</v>
      </c>
    </row>
    <row r="207" spans="2:11">
      <c r="B207" s="90" t="s">
        <v>2406</v>
      </c>
      <c r="C207" s="67" t="s">
        <v>2407</v>
      </c>
      <c r="D207" s="91" t="s">
        <v>643</v>
      </c>
      <c r="E207" s="91" t="s">
        <v>127</v>
      </c>
      <c r="F207" s="103">
        <v>45110</v>
      </c>
      <c r="G207" s="93">
        <v>2664867.8728840007</v>
      </c>
      <c r="H207" s="104">
        <v>-3.1397219999999999</v>
      </c>
      <c r="I207" s="93">
        <v>-83.669435639000014</v>
      </c>
      <c r="J207" s="94">
        <f t="shared" si="3"/>
        <v>6.9198030534458116E-3</v>
      </c>
      <c r="K207" s="94">
        <f>I207/'סכום נכסי הקרן'!$C$42</f>
        <v>-2.9615154719275938E-5</v>
      </c>
    </row>
    <row r="208" spans="2:11">
      <c r="B208" s="90" t="s">
        <v>2406</v>
      </c>
      <c r="C208" s="67" t="s">
        <v>2408</v>
      </c>
      <c r="D208" s="91" t="s">
        <v>643</v>
      </c>
      <c r="E208" s="91" t="s">
        <v>127</v>
      </c>
      <c r="F208" s="103">
        <v>45110</v>
      </c>
      <c r="G208" s="93">
        <v>1729390.4887400002</v>
      </c>
      <c r="H208" s="104">
        <v>-3.1397219999999999</v>
      </c>
      <c r="I208" s="93">
        <v>-54.298048918000013</v>
      </c>
      <c r="J208" s="94">
        <f t="shared" si="3"/>
        <v>4.4906697628517333E-3</v>
      </c>
      <c r="K208" s="94">
        <f>I208/'סכום נכסי הקרן'!$C$42</f>
        <v>-1.9219026725594902E-5</v>
      </c>
    </row>
    <row r="209" spans="2:11">
      <c r="B209" s="90" t="s">
        <v>2409</v>
      </c>
      <c r="C209" s="67" t="s">
        <v>2410</v>
      </c>
      <c r="D209" s="91" t="s">
        <v>643</v>
      </c>
      <c r="E209" s="91" t="s">
        <v>127</v>
      </c>
      <c r="F209" s="103">
        <v>45152</v>
      </c>
      <c r="G209" s="93">
        <v>6413941.06164</v>
      </c>
      <c r="H209" s="104">
        <v>-2.1598039999999998</v>
      </c>
      <c r="I209" s="93">
        <v>-138.52852532900002</v>
      </c>
      <c r="J209" s="94">
        <f t="shared" si="3"/>
        <v>1.1456873172861962E-2</v>
      </c>
      <c r="K209" s="94">
        <f>I209/'סכום נכסי הקרן'!$C$42</f>
        <v>-4.9032764226500802E-5</v>
      </c>
    </row>
    <row r="210" spans="2:11">
      <c r="B210" s="90" t="s">
        <v>2411</v>
      </c>
      <c r="C210" s="67" t="s">
        <v>2412</v>
      </c>
      <c r="D210" s="91" t="s">
        <v>643</v>
      </c>
      <c r="E210" s="91" t="s">
        <v>127</v>
      </c>
      <c r="F210" s="103">
        <v>45160</v>
      </c>
      <c r="G210" s="93">
        <v>2247943.9302600003</v>
      </c>
      <c r="H210" s="104">
        <v>-1.5459579999999999</v>
      </c>
      <c r="I210" s="93">
        <v>-34.752275767000008</v>
      </c>
      <c r="J210" s="94">
        <f t="shared" si="3"/>
        <v>2.8741547272321446E-3</v>
      </c>
      <c r="K210" s="94">
        <f>I210/'סכום נכסי הקרן'!$C$42</f>
        <v>-1.2300716693335994E-5</v>
      </c>
    </row>
    <row r="211" spans="2:11">
      <c r="B211" s="90" t="s">
        <v>2413</v>
      </c>
      <c r="C211" s="67" t="s">
        <v>2414</v>
      </c>
      <c r="D211" s="91" t="s">
        <v>643</v>
      </c>
      <c r="E211" s="91" t="s">
        <v>127</v>
      </c>
      <c r="F211" s="103">
        <v>45155</v>
      </c>
      <c r="G211" s="93">
        <v>3856399.446312001</v>
      </c>
      <c r="H211" s="104">
        <v>-1.4936449999999999</v>
      </c>
      <c r="I211" s="93">
        <v>-57.600930010000006</v>
      </c>
      <c r="J211" s="94">
        <f t="shared" si="3"/>
        <v>4.7638314794456087E-3</v>
      </c>
      <c r="K211" s="94">
        <f>I211/'סכום נכסי הקרן'!$C$42</f>
        <v>-2.0388095619294443E-5</v>
      </c>
    </row>
    <row r="212" spans="2:11">
      <c r="B212" s="90" t="s">
        <v>2415</v>
      </c>
      <c r="C212" s="67" t="s">
        <v>2416</v>
      </c>
      <c r="D212" s="91" t="s">
        <v>643</v>
      </c>
      <c r="E212" s="91" t="s">
        <v>127</v>
      </c>
      <c r="F212" s="103">
        <v>45155</v>
      </c>
      <c r="G212" s="93">
        <v>3856708.477440001</v>
      </c>
      <c r="H212" s="104">
        <v>-1.4855130000000001</v>
      </c>
      <c r="I212" s="93">
        <v>-57.291898882000005</v>
      </c>
      <c r="J212" s="94">
        <f t="shared" si="3"/>
        <v>4.7382733466960255E-3</v>
      </c>
      <c r="K212" s="94">
        <f>I212/'סכום נכסי הקרן'!$C$42</f>
        <v>-2.0278712729366998E-5</v>
      </c>
    </row>
    <row r="213" spans="2:11">
      <c r="B213" s="90" t="s">
        <v>2417</v>
      </c>
      <c r="C213" s="67" t="s">
        <v>2418</v>
      </c>
      <c r="D213" s="91" t="s">
        <v>643</v>
      </c>
      <c r="E213" s="91" t="s">
        <v>127</v>
      </c>
      <c r="F213" s="103">
        <v>45160</v>
      </c>
      <c r="G213" s="93">
        <v>3213923.7312000003</v>
      </c>
      <c r="H213" s="104">
        <v>-1.464591</v>
      </c>
      <c r="I213" s="93">
        <v>-47.070848839000007</v>
      </c>
      <c r="J213" s="94">
        <f t="shared" si="3"/>
        <v>3.8929508850729399E-3</v>
      </c>
      <c r="K213" s="94">
        <f>I213/'סכום נכסי הקרן'!$C$42</f>
        <v>-1.6660928336474387E-5</v>
      </c>
    </row>
    <row r="214" spans="2:11">
      <c r="B214" s="90" t="s">
        <v>2419</v>
      </c>
      <c r="C214" s="67" t="s">
        <v>2420</v>
      </c>
      <c r="D214" s="91" t="s">
        <v>643</v>
      </c>
      <c r="E214" s="91" t="s">
        <v>127</v>
      </c>
      <c r="F214" s="103">
        <v>45160</v>
      </c>
      <c r="G214" s="93">
        <v>3213923.7312000003</v>
      </c>
      <c r="H214" s="104">
        <v>-1.464591</v>
      </c>
      <c r="I214" s="93">
        <v>-47.070848839000007</v>
      </c>
      <c r="J214" s="94">
        <f t="shared" si="3"/>
        <v>3.8929508850729399E-3</v>
      </c>
      <c r="K214" s="94">
        <f>I214/'סכום נכסי הקרן'!$C$42</f>
        <v>-1.6660928336474387E-5</v>
      </c>
    </row>
    <row r="215" spans="2:11">
      <c r="B215" s="90" t="s">
        <v>2421</v>
      </c>
      <c r="C215" s="67" t="s">
        <v>2422</v>
      </c>
      <c r="D215" s="91" t="s">
        <v>643</v>
      </c>
      <c r="E215" s="91" t="s">
        <v>127</v>
      </c>
      <c r="F215" s="103">
        <v>45168</v>
      </c>
      <c r="G215" s="93">
        <v>4507905.7377200006</v>
      </c>
      <c r="H215" s="104">
        <v>-1.2752410000000001</v>
      </c>
      <c r="I215" s="93">
        <v>-57.486674335000011</v>
      </c>
      <c r="J215" s="94">
        <f t="shared" si="3"/>
        <v>4.7543820698410103E-3</v>
      </c>
      <c r="K215" s="94">
        <f>I215/'סכום נכסי הקרן'!$C$42</f>
        <v>-2.0347654334291886E-5</v>
      </c>
    </row>
    <row r="216" spans="2:11">
      <c r="B216" s="90" t="s">
        <v>2423</v>
      </c>
      <c r="C216" s="67" t="s">
        <v>2424</v>
      </c>
      <c r="D216" s="91" t="s">
        <v>643</v>
      </c>
      <c r="E216" s="91" t="s">
        <v>127</v>
      </c>
      <c r="F216" s="103">
        <v>45174</v>
      </c>
      <c r="G216" s="93">
        <v>5424788.4617850007</v>
      </c>
      <c r="H216" s="104">
        <v>-0.79428299999999996</v>
      </c>
      <c r="I216" s="93">
        <v>-43.088165406000009</v>
      </c>
      <c r="J216" s="94">
        <f t="shared" si="3"/>
        <v>3.5635667465269468E-3</v>
      </c>
      <c r="K216" s="94">
        <f>I216/'סכום נכסי הקרן'!$C$42</f>
        <v>-1.5251240495682808E-5</v>
      </c>
    </row>
    <row r="217" spans="2:11">
      <c r="B217" s="90" t="s">
        <v>2423</v>
      </c>
      <c r="C217" s="67" t="s">
        <v>2425</v>
      </c>
      <c r="D217" s="91" t="s">
        <v>643</v>
      </c>
      <c r="E217" s="91" t="s">
        <v>127</v>
      </c>
      <c r="F217" s="103">
        <v>45174</v>
      </c>
      <c r="G217" s="93">
        <v>646390.10940000007</v>
      </c>
      <c r="H217" s="104">
        <v>-0.79428299999999996</v>
      </c>
      <c r="I217" s="93">
        <v>-5.1341659030000013</v>
      </c>
      <c r="J217" s="94">
        <f t="shared" si="3"/>
        <v>4.246164279840886E-4</v>
      </c>
      <c r="K217" s="94">
        <f>I217/'סכום נכסי הקרן'!$C$42</f>
        <v>-1.8172599875993776E-6</v>
      </c>
    </row>
    <row r="218" spans="2:11">
      <c r="B218" s="90" t="s">
        <v>2426</v>
      </c>
      <c r="C218" s="67" t="s">
        <v>2427</v>
      </c>
      <c r="D218" s="91" t="s">
        <v>643</v>
      </c>
      <c r="E218" s="91" t="s">
        <v>127</v>
      </c>
      <c r="F218" s="103">
        <v>45169</v>
      </c>
      <c r="G218" s="93">
        <v>1939633.8748920003</v>
      </c>
      <c r="H218" s="104">
        <v>-0.801952</v>
      </c>
      <c r="I218" s="93">
        <v>-15.554927312000004</v>
      </c>
      <c r="J218" s="94">
        <f t="shared" si="3"/>
        <v>1.2864558328577215E-3</v>
      </c>
      <c r="K218" s="94">
        <f>I218/'סכום נכסי הקרן'!$C$42</f>
        <v>-5.5057330729412427E-6</v>
      </c>
    </row>
    <row r="219" spans="2:11">
      <c r="B219" s="90" t="s">
        <v>2428</v>
      </c>
      <c r="C219" s="67" t="s">
        <v>2429</v>
      </c>
      <c r="D219" s="91" t="s">
        <v>643</v>
      </c>
      <c r="E219" s="91" t="s">
        <v>127</v>
      </c>
      <c r="F219" s="103">
        <v>45174</v>
      </c>
      <c r="G219" s="93">
        <v>1617692.1131000004</v>
      </c>
      <c r="H219" s="104">
        <v>-0.68731100000000001</v>
      </c>
      <c r="I219" s="93">
        <v>-11.118575157</v>
      </c>
      <c r="J219" s="94">
        <f t="shared" si="3"/>
        <v>9.195514435323003E-4</v>
      </c>
      <c r="K219" s="94">
        <f>I219/'סכום נכסי הקרן'!$C$42</f>
        <v>-3.9354672470023151E-6</v>
      </c>
    </row>
    <row r="220" spans="2:11">
      <c r="B220" s="90" t="s">
        <v>2428</v>
      </c>
      <c r="C220" s="67" t="s">
        <v>2430</v>
      </c>
      <c r="D220" s="91" t="s">
        <v>643</v>
      </c>
      <c r="E220" s="91" t="s">
        <v>127</v>
      </c>
      <c r="F220" s="103">
        <v>45174</v>
      </c>
      <c r="G220" s="93">
        <v>3316551.8272200008</v>
      </c>
      <c r="H220" s="104">
        <v>-0.68731100000000001</v>
      </c>
      <c r="I220" s="93">
        <v>-22.795024130000005</v>
      </c>
      <c r="J220" s="94">
        <f t="shared" si="3"/>
        <v>1.8852413234710594E-3</v>
      </c>
      <c r="K220" s="94">
        <f>I220/'סכום נכסי הקרן'!$C$42</f>
        <v>-8.0683963180087584E-6</v>
      </c>
    </row>
    <row r="221" spans="2:11">
      <c r="B221" s="90" t="s">
        <v>2428</v>
      </c>
      <c r="C221" s="67" t="s">
        <v>2431</v>
      </c>
      <c r="D221" s="91" t="s">
        <v>643</v>
      </c>
      <c r="E221" s="91" t="s">
        <v>127</v>
      </c>
      <c r="F221" s="103">
        <v>45174</v>
      </c>
      <c r="G221" s="93">
        <v>70526.647393000021</v>
      </c>
      <c r="H221" s="104">
        <v>-0.68731100000000001</v>
      </c>
      <c r="I221" s="93">
        <v>-0.48473737600000011</v>
      </c>
      <c r="J221" s="94">
        <f t="shared" si="3"/>
        <v>4.0089754985757433E-5</v>
      </c>
      <c r="K221" s="94">
        <f>I221/'סכום נכסי הקרן'!$C$42</f>
        <v>-1.7157486815608943E-7</v>
      </c>
    </row>
    <row r="222" spans="2:11">
      <c r="B222" s="90" t="s">
        <v>2432</v>
      </c>
      <c r="C222" s="67" t="s">
        <v>2433</v>
      </c>
      <c r="D222" s="91" t="s">
        <v>643</v>
      </c>
      <c r="E222" s="91" t="s">
        <v>127</v>
      </c>
      <c r="F222" s="103">
        <v>45159</v>
      </c>
      <c r="G222" s="93">
        <v>3317167.7959860004</v>
      </c>
      <c r="H222" s="104">
        <v>-0.79363300000000003</v>
      </c>
      <c r="I222" s="93">
        <v>-26.326153077000004</v>
      </c>
      <c r="J222" s="94">
        <f t="shared" si="3"/>
        <v>2.1772800671646044E-3</v>
      </c>
      <c r="K222" s="94">
        <f>I222/'סכום נכסי הקרן'!$C$42</f>
        <v>-9.3182545165308296E-6</v>
      </c>
    </row>
    <row r="223" spans="2:11">
      <c r="B223" s="90" t="s">
        <v>2434</v>
      </c>
      <c r="C223" s="67" t="s">
        <v>2435</v>
      </c>
      <c r="D223" s="91" t="s">
        <v>643</v>
      </c>
      <c r="E223" s="91" t="s">
        <v>127</v>
      </c>
      <c r="F223" s="103">
        <v>45181</v>
      </c>
      <c r="G223" s="93">
        <v>2821814.3876000005</v>
      </c>
      <c r="H223" s="104">
        <v>-0.62833700000000003</v>
      </c>
      <c r="I223" s="93">
        <v>-17.730500201000002</v>
      </c>
      <c r="J223" s="94">
        <f t="shared" si="3"/>
        <v>1.466384570338997E-3</v>
      </c>
      <c r="K223" s="94">
        <f>I223/'סכום נכסי הקרן'!$C$42</f>
        <v>-6.2757864050658473E-6</v>
      </c>
    </row>
    <row r="224" spans="2:11">
      <c r="B224" s="90" t="s">
        <v>2434</v>
      </c>
      <c r="C224" s="67" t="s">
        <v>2436</v>
      </c>
      <c r="D224" s="91" t="s">
        <v>643</v>
      </c>
      <c r="E224" s="91" t="s">
        <v>127</v>
      </c>
      <c r="F224" s="103">
        <v>45181</v>
      </c>
      <c r="G224" s="93">
        <v>1423946.7642400002</v>
      </c>
      <c r="H224" s="104">
        <v>-0.62833700000000003</v>
      </c>
      <c r="I224" s="93">
        <v>-8.9471825290000009</v>
      </c>
      <c r="J224" s="94">
        <f t="shared" si="3"/>
        <v>7.3996843065895438E-4</v>
      </c>
      <c r="K224" s="94">
        <f>I224/'סכום נכסי הקרן'!$C$42</f>
        <v>-3.1668935361436656E-6</v>
      </c>
    </row>
    <row r="225" spans="2:11">
      <c r="B225" s="90" t="s">
        <v>2437</v>
      </c>
      <c r="C225" s="67" t="s">
        <v>2438</v>
      </c>
      <c r="D225" s="91" t="s">
        <v>643</v>
      </c>
      <c r="E225" s="91" t="s">
        <v>127</v>
      </c>
      <c r="F225" s="103">
        <v>45181</v>
      </c>
      <c r="G225" s="93">
        <v>1942003.1135400003</v>
      </c>
      <c r="H225" s="104">
        <v>-0.61499300000000001</v>
      </c>
      <c r="I225" s="93">
        <v>-11.943177509000002</v>
      </c>
      <c r="J225" s="94">
        <f t="shared" si="3"/>
        <v>9.8774941606157214E-4</v>
      </c>
      <c r="K225" s="94">
        <f>I225/'סכום נכסי הקרן'!$C$42</f>
        <v>-4.2273387775062908E-6</v>
      </c>
    </row>
    <row r="226" spans="2:11">
      <c r="B226" s="90" t="s">
        <v>2437</v>
      </c>
      <c r="C226" s="67" t="s">
        <v>2439</v>
      </c>
      <c r="D226" s="91" t="s">
        <v>643</v>
      </c>
      <c r="E226" s="91" t="s">
        <v>127</v>
      </c>
      <c r="F226" s="103">
        <v>45181</v>
      </c>
      <c r="G226" s="93">
        <v>331787.17602900008</v>
      </c>
      <c r="H226" s="104">
        <v>-0.61499300000000001</v>
      </c>
      <c r="I226" s="93">
        <v>-2.0404669340000003</v>
      </c>
      <c r="J226" s="94">
        <f t="shared" si="3"/>
        <v>1.6875492481231667E-4</v>
      </c>
      <c r="K226" s="94">
        <f>I226/'סכום נכסי הקרן'!$C$42</f>
        <v>-7.222320013093235E-7</v>
      </c>
    </row>
    <row r="227" spans="2:11">
      <c r="B227" s="90" t="s">
        <v>2440</v>
      </c>
      <c r="C227" s="67" t="s">
        <v>2441</v>
      </c>
      <c r="D227" s="91" t="s">
        <v>643</v>
      </c>
      <c r="E227" s="91" t="s">
        <v>127</v>
      </c>
      <c r="F227" s="103">
        <v>45159</v>
      </c>
      <c r="G227" s="93">
        <v>2590710.9564000005</v>
      </c>
      <c r="H227" s="104">
        <v>-0.71882299999999999</v>
      </c>
      <c r="I227" s="93">
        <v>-18.622627815000005</v>
      </c>
      <c r="J227" s="94">
        <f t="shared" si="3"/>
        <v>1.540167157018033E-3</v>
      </c>
      <c r="K227" s="94">
        <f>I227/'סכום נכסי הקרן'!$C$42</f>
        <v>-6.5915587909576609E-6</v>
      </c>
    </row>
    <row r="228" spans="2:11">
      <c r="B228" s="90" t="s">
        <v>2442</v>
      </c>
      <c r="C228" s="67" t="s">
        <v>2443</v>
      </c>
      <c r="D228" s="91" t="s">
        <v>643</v>
      </c>
      <c r="E228" s="91" t="s">
        <v>127</v>
      </c>
      <c r="F228" s="103">
        <v>45167</v>
      </c>
      <c r="G228" s="93">
        <v>2267292.7125520003</v>
      </c>
      <c r="H228" s="104">
        <v>-0.67937800000000004</v>
      </c>
      <c r="I228" s="93">
        <v>-15.403493475000001</v>
      </c>
      <c r="J228" s="94">
        <f t="shared" si="3"/>
        <v>1.2739316378555122E-3</v>
      </c>
      <c r="K228" s="94">
        <f>I228/'סכום נכסי הקרן'!$C$42</f>
        <v>-5.4521324184341598E-6</v>
      </c>
    </row>
    <row r="229" spans="2:11">
      <c r="B229" s="90" t="s">
        <v>2444</v>
      </c>
      <c r="C229" s="67" t="s">
        <v>2445</v>
      </c>
      <c r="D229" s="91" t="s">
        <v>643</v>
      </c>
      <c r="E229" s="91" t="s">
        <v>127</v>
      </c>
      <c r="F229" s="103">
        <v>45189</v>
      </c>
      <c r="G229" s="93">
        <v>9577411.8214940019</v>
      </c>
      <c r="H229" s="104">
        <v>-0.49394500000000002</v>
      </c>
      <c r="I229" s="93">
        <v>-47.307125112000008</v>
      </c>
      <c r="J229" s="94">
        <f t="shared" si="3"/>
        <v>3.9124918950352462E-3</v>
      </c>
      <c r="K229" s="94">
        <f>I229/'סכום נכסי הקרן'!$C$42</f>
        <v>-1.6744559334197137E-5</v>
      </c>
    </row>
    <row r="230" spans="2:11">
      <c r="B230" s="90" t="s">
        <v>2446</v>
      </c>
      <c r="C230" s="67" t="s">
        <v>2447</v>
      </c>
      <c r="D230" s="91" t="s">
        <v>643</v>
      </c>
      <c r="E230" s="91" t="s">
        <v>127</v>
      </c>
      <c r="F230" s="103">
        <v>45174</v>
      </c>
      <c r="G230" s="93">
        <v>6221622.4614400007</v>
      </c>
      <c r="H230" s="104">
        <v>-0.50065499999999996</v>
      </c>
      <c r="I230" s="93">
        <v>-31.148892274000005</v>
      </c>
      <c r="J230" s="94">
        <f t="shared" si="3"/>
        <v>2.5761402383430252E-3</v>
      </c>
      <c r="K230" s="94">
        <f>I230/'סכום נכסי הקרן'!$C$42</f>
        <v>-1.1025283689120317E-5</v>
      </c>
    </row>
    <row r="231" spans="2:11">
      <c r="B231" s="90" t="s">
        <v>2446</v>
      </c>
      <c r="C231" s="67" t="s">
        <v>2448</v>
      </c>
      <c r="D231" s="91" t="s">
        <v>643</v>
      </c>
      <c r="E231" s="91" t="s">
        <v>127</v>
      </c>
      <c r="F231" s="103">
        <v>45174</v>
      </c>
      <c r="G231" s="93">
        <v>1361385.1292160002</v>
      </c>
      <c r="H231" s="104">
        <v>-0.50065499999999996</v>
      </c>
      <c r="I231" s="93">
        <v>-6.8158489200000014</v>
      </c>
      <c r="J231" s="94">
        <f t="shared" si="3"/>
        <v>5.6369846178880051E-4</v>
      </c>
      <c r="K231" s="94">
        <f>I231/'סכום נכסי הקרן'!$C$42</f>
        <v>-2.4124988864502672E-6</v>
      </c>
    </row>
    <row r="232" spans="2:11">
      <c r="B232" s="90" t="s">
        <v>2449</v>
      </c>
      <c r="C232" s="67" t="s">
        <v>2450</v>
      </c>
      <c r="D232" s="91" t="s">
        <v>643</v>
      </c>
      <c r="E232" s="91" t="s">
        <v>127</v>
      </c>
      <c r="F232" s="103">
        <v>45167</v>
      </c>
      <c r="G232" s="93">
        <v>3179593.5062400009</v>
      </c>
      <c r="H232" s="104">
        <v>-0.60472199999999998</v>
      </c>
      <c r="I232" s="93">
        <v>-19.227699152000003</v>
      </c>
      <c r="J232" s="94">
        <f t="shared" si="3"/>
        <v>1.5902090206131245E-3</v>
      </c>
      <c r="K232" s="94">
        <f>I232/'סכום נכסי הקרן'!$C$42</f>
        <v>-6.8057263794516075E-6</v>
      </c>
    </row>
    <row r="233" spans="2:11">
      <c r="B233" s="90" t="s">
        <v>2451</v>
      </c>
      <c r="C233" s="67" t="s">
        <v>2452</v>
      </c>
      <c r="D233" s="91" t="s">
        <v>643</v>
      </c>
      <c r="E233" s="91" t="s">
        <v>127</v>
      </c>
      <c r="F233" s="103">
        <v>45189</v>
      </c>
      <c r="G233" s="93">
        <v>4240131.6510120006</v>
      </c>
      <c r="H233" s="104">
        <v>-0.41411599999999998</v>
      </c>
      <c r="I233" s="93">
        <v>-17.559058136000004</v>
      </c>
      <c r="J233" s="94">
        <f t="shared" si="3"/>
        <v>1.4522056134019066E-3</v>
      </c>
      <c r="K233" s="94">
        <f>I233/'סכום נכסי הקרן'!$C$42</f>
        <v>-6.215103752654117E-6</v>
      </c>
    </row>
    <row r="234" spans="2:11">
      <c r="B234" s="90" t="s">
        <v>2453</v>
      </c>
      <c r="C234" s="67" t="s">
        <v>2454</v>
      </c>
      <c r="D234" s="91" t="s">
        <v>643</v>
      </c>
      <c r="E234" s="91" t="s">
        <v>127</v>
      </c>
      <c r="F234" s="103">
        <v>45189</v>
      </c>
      <c r="G234" s="93">
        <v>2269335.7516760007</v>
      </c>
      <c r="H234" s="104">
        <v>-0.41411599999999998</v>
      </c>
      <c r="I234" s="93">
        <v>-9.3976795230000025</v>
      </c>
      <c r="J234" s="94">
        <f t="shared" si="3"/>
        <v>7.7722636661658995E-4</v>
      </c>
      <c r="K234" s="94">
        <f>I234/'סכום נכסי הקרן'!$C$42</f>
        <v>-3.3263488745953573E-6</v>
      </c>
    </row>
    <row r="235" spans="2:11">
      <c r="B235" s="90" t="s">
        <v>2455</v>
      </c>
      <c r="C235" s="67" t="s">
        <v>2456</v>
      </c>
      <c r="D235" s="91" t="s">
        <v>643</v>
      </c>
      <c r="E235" s="91" t="s">
        <v>127</v>
      </c>
      <c r="F235" s="103">
        <v>45190</v>
      </c>
      <c r="G235" s="93">
        <v>2593801.2676800005</v>
      </c>
      <c r="H235" s="104">
        <v>-0.37950800000000001</v>
      </c>
      <c r="I235" s="93">
        <v>-9.8436715310000018</v>
      </c>
      <c r="J235" s="94">
        <f t="shared" si="3"/>
        <v>8.1411172188642147E-4</v>
      </c>
      <c r="K235" s="94">
        <f>I235/'סכום נכסי הקרן'!$C$42</f>
        <v>-3.4842096539780251E-6</v>
      </c>
    </row>
    <row r="236" spans="2:11">
      <c r="B236" s="90" t="s">
        <v>2457</v>
      </c>
      <c r="C236" s="67" t="s">
        <v>2458</v>
      </c>
      <c r="D236" s="91" t="s">
        <v>643</v>
      </c>
      <c r="E236" s="91" t="s">
        <v>127</v>
      </c>
      <c r="F236" s="103">
        <v>45188</v>
      </c>
      <c r="G236" s="93">
        <v>3244826.8440000005</v>
      </c>
      <c r="H236" s="104">
        <v>-0.32858700000000002</v>
      </c>
      <c r="I236" s="93">
        <v>-10.662088968000003</v>
      </c>
      <c r="J236" s="94">
        <f t="shared" si="3"/>
        <v>8.8179817675843367E-4</v>
      </c>
      <c r="K236" s="94">
        <f>I236/'סכום נכסי הקרן'!$C$42</f>
        <v>-3.7738920073559494E-6</v>
      </c>
    </row>
    <row r="237" spans="2:11">
      <c r="B237" s="90" t="s">
        <v>2459</v>
      </c>
      <c r="C237" s="67" t="s">
        <v>2460</v>
      </c>
      <c r="D237" s="91" t="s">
        <v>643</v>
      </c>
      <c r="E237" s="91" t="s">
        <v>127</v>
      </c>
      <c r="F237" s="103">
        <v>45188</v>
      </c>
      <c r="G237" s="93">
        <v>6489653.688000001</v>
      </c>
      <c r="H237" s="104">
        <v>-0.32858700000000002</v>
      </c>
      <c r="I237" s="93">
        <v>-21.324177936000005</v>
      </c>
      <c r="J237" s="94">
        <f t="shared" si="3"/>
        <v>1.7635963535168673E-3</v>
      </c>
      <c r="K237" s="94">
        <f>I237/'סכום נכסי הקרן'!$C$42</f>
        <v>-7.5477840147118988E-6</v>
      </c>
    </row>
    <row r="238" spans="2:11">
      <c r="B238" s="90" t="s">
        <v>2461</v>
      </c>
      <c r="C238" s="67" t="s">
        <v>2462</v>
      </c>
      <c r="D238" s="91" t="s">
        <v>643</v>
      </c>
      <c r="E238" s="91" t="s">
        <v>127</v>
      </c>
      <c r="F238" s="103">
        <v>45190</v>
      </c>
      <c r="G238" s="93">
        <v>4542757.5816000011</v>
      </c>
      <c r="H238" s="104">
        <v>-0.29984100000000002</v>
      </c>
      <c r="I238" s="93">
        <v>-13.621062018000002</v>
      </c>
      <c r="J238" s="94">
        <f t="shared" si="3"/>
        <v>1.1265172977860628E-3</v>
      </c>
      <c r="K238" s="94">
        <f>I238/'סכום נכסי הקרן'!$C$42</f>
        <v>-4.8212331781988837E-6</v>
      </c>
    </row>
    <row r="239" spans="2:11">
      <c r="B239" s="90" t="s">
        <v>2461</v>
      </c>
      <c r="C239" s="67" t="s">
        <v>2463</v>
      </c>
      <c r="D239" s="91" t="s">
        <v>643</v>
      </c>
      <c r="E239" s="91" t="s">
        <v>127</v>
      </c>
      <c r="F239" s="103">
        <v>45190</v>
      </c>
      <c r="G239" s="93">
        <v>778526.64540000027</v>
      </c>
      <c r="H239" s="104">
        <v>-0.29984100000000002</v>
      </c>
      <c r="I239" s="93">
        <v>-2.3343441800000004</v>
      </c>
      <c r="J239" s="94">
        <f t="shared" si="3"/>
        <v>1.9305976980951608E-4</v>
      </c>
      <c r="K239" s="94">
        <f>I239/'סכום נכסי הקרן'!$C$42</f>
        <v>-8.2625110986786109E-7</v>
      </c>
    </row>
    <row r="240" spans="2:11">
      <c r="B240" s="90" t="s">
        <v>2464</v>
      </c>
      <c r="C240" s="67" t="s">
        <v>2465</v>
      </c>
      <c r="D240" s="91" t="s">
        <v>643</v>
      </c>
      <c r="E240" s="91" t="s">
        <v>127</v>
      </c>
      <c r="F240" s="103">
        <v>45182</v>
      </c>
      <c r="G240" s="93">
        <v>3247402.1034000004</v>
      </c>
      <c r="H240" s="104">
        <v>-0.27774799999999999</v>
      </c>
      <c r="I240" s="93">
        <v>-9.019588523000003</v>
      </c>
      <c r="J240" s="94">
        <f t="shared" si="3"/>
        <v>7.4595670122086857E-4</v>
      </c>
      <c r="K240" s="94">
        <f>I240/'סכום נכסי הקרן'!$C$42</f>
        <v>-3.1925219475048334E-6</v>
      </c>
    </row>
    <row r="241" spans="2:11">
      <c r="B241" s="90" t="s">
        <v>2466</v>
      </c>
      <c r="C241" s="67" t="s">
        <v>2467</v>
      </c>
      <c r="D241" s="91" t="s">
        <v>643</v>
      </c>
      <c r="E241" s="91" t="s">
        <v>127</v>
      </c>
      <c r="F241" s="103">
        <v>45182</v>
      </c>
      <c r="G241" s="93">
        <v>1558700.9662400002</v>
      </c>
      <c r="H241" s="104">
        <v>-0.251247</v>
      </c>
      <c r="I241" s="93">
        <v>-3.9161949860000003</v>
      </c>
      <c r="J241" s="94">
        <f t="shared" si="3"/>
        <v>3.2388527321893933E-4</v>
      </c>
      <c r="K241" s="94">
        <f>I241/'סכום נכסי הקרן'!$C$42</f>
        <v>-1.386153970508947E-6</v>
      </c>
    </row>
    <row r="242" spans="2:11">
      <c r="B242" s="90" t="s">
        <v>2468</v>
      </c>
      <c r="C242" s="67" t="s">
        <v>2469</v>
      </c>
      <c r="D242" s="91" t="s">
        <v>643</v>
      </c>
      <c r="E242" s="91" t="s">
        <v>127</v>
      </c>
      <c r="F242" s="103">
        <v>45182</v>
      </c>
      <c r="G242" s="93">
        <v>1949316.8502360005</v>
      </c>
      <c r="H242" s="104">
        <v>-0.232705</v>
      </c>
      <c r="I242" s="93">
        <v>-4.5361649180000008</v>
      </c>
      <c r="J242" s="94">
        <f t="shared" si="3"/>
        <v>3.751593112919117E-4</v>
      </c>
      <c r="K242" s="94">
        <f>I242/'סכום נכסי הקרן'!$C$42</f>
        <v>-1.6055949804459234E-6</v>
      </c>
    </row>
    <row r="243" spans="2:11">
      <c r="B243" s="90" t="s">
        <v>2468</v>
      </c>
      <c r="C243" s="67" t="s">
        <v>2470</v>
      </c>
      <c r="D243" s="91" t="s">
        <v>643</v>
      </c>
      <c r="E243" s="91" t="s">
        <v>127</v>
      </c>
      <c r="F243" s="103">
        <v>45182</v>
      </c>
      <c r="G243" s="93">
        <v>1558989.309442</v>
      </c>
      <c r="H243" s="104">
        <v>-0.232705</v>
      </c>
      <c r="I243" s="93">
        <v>-3.6278517840000002</v>
      </c>
      <c r="J243" s="94">
        <f t="shared" si="3"/>
        <v>3.0003811619676502E-4</v>
      </c>
      <c r="K243" s="94">
        <f>I243/'סכום נכסי הקרן'!$C$42</f>
        <v>-1.2840936605012974E-6</v>
      </c>
    </row>
    <row r="244" spans="2:11">
      <c r="B244" s="90" t="s">
        <v>2471</v>
      </c>
      <c r="C244" s="67" t="s">
        <v>2472</v>
      </c>
      <c r="D244" s="91" t="s">
        <v>643</v>
      </c>
      <c r="E244" s="91" t="s">
        <v>127</v>
      </c>
      <c r="F244" s="103">
        <v>45182</v>
      </c>
      <c r="G244" s="93">
        <v>2599295.1544000003</v>
      </c>
      <c r="H244" s="104">
        <v>-0.22476099999999999</v>
      </c>
      <c r="I244" s="93">
        <v>-5.8421991380000007</v>
      </c>
      <c r="J244" s="94">
        <f t="shared" si="3"/>
        <v>4.8317365983435793E-4</v>
      </c>
      <c r="K244" s="94">
        <f>I244/'סכום נכסי הקרן'!$C$42</f>
        <v>-2.0678713804069634E-6</v>
      </c>
    </row>
    <row r="245" spans="2:11">
      <c r="B245" s="90" t="s">
        <v>2473</v>
      </c>
      <c r="C245" s="67" t="s">
        <v>2474</v>
      </c>
      <c r="D245" s="91" t="s">
        <v>643</v>
      </c>
      <c r="E245" s="91" t="s">
        <v>127</v>
      </c>
      <c r="F245" s="103">
        <v>45173</v>
      </c>
      <c r="G245" s="93">
        <v>6174956.9893200006</v>
      </c>
      <c r="H245" s="104">
        <v>-0.26227800000000001</v>
      </c>
      <c r="I245" s="93">
        <v>-16.195561717000004</v>
      </c>
      <c r="J245" s="94">
        <f t="shared" si="3"/>
        <v>1.3394389069994945E-3</v>
      </c>
      <c r="K245" s="94">
        <f>I245/'סכום נכסי הקרן'!$C$42</f>
        <v>-5.7324883615083242E-6</v>
      </c>
    </row>
    <row r="246" spans="2:11">
      <c r="B246" s="90" t="s">
        <v>2475</v>
      </c>
      <c r="C246" s="67" t="s">
        <v>2476</v>
      </c>
      <c r="D246" s="91" t="s">
        <v>643</v>
      </c>
      <c r="E246" s="91" t="s">
        <v>127</v>
      </c>
      <c r="F246" s="103">
        <v>45173</v>
      </c>
      <c r="G246" s="93">
        <v>5524961.516760001</v>
      </c>
      <c r="H246" s="104">
        <v>-0.26227800000000001</v>
      </c>
      <c r="I246" s="93">
        <v>-14.490765747000003</v>
      </c>
      <c r="J246" s="94">
        <f t="shared" si="3"/>
        <v>1.1984453378590643E-3</v>
      </c>
      <c r="K246" s="94">
        <f>I246/'סכום נכסי הקרן'!$C$42</f>
        <v>-5.1290685340556485E-6</v>
      </c>
    </row>
    <row r="247" spans="2:11">
      <c r="B247" s="90" t="s">
        <v>2477</v>
      </c>
      <c r="C247" s="67" t="s">
        <v>2478</v>
      </c>
      <c r="D247" s="91" t="s">
        <v>643</v>
      </c>
      <c r="E247" s="91" t="s">
        <v>127</v>
      </c>
      <c r="F247" s="103">
        <v>45173</v>
      </c>
      <c r="G247" s="93">
        <v>2834912.9955000007</v>
      </c>
      <c r="H247" s="104">
        <v>-0.22256999999999999</v>
      </c>
      <c r="I247" s="93">
        <v>-6.3096742750000008</v>
      </c>
      <c r="J247" s="94">
        <f t="shared" si="3"/>
        <v>5.2183575735799382E-4</v>
      </c>
      <c r="K247" s="94">
        <f>I247/'סכום נכסי הקרן'!$C$42</f>
        <v>-2.2333362052135093E-6</v>
      </c>
    </row>
    <row r="248" spans="2:11">
      <c r="B248" s="90" t="s">
        <v>2477</v>
      </c>
      <c r="C248" s="67" t="s">
        <v>2479</v>
      </c>
      <c r="D248" s="91" t="s">
        <v>643</v>
      </c>
      <c r="E248" s="91" t="s">
        <v>127</v>
      </c>
      <c r="F248" s="103">
        <v>45173</v>
      </c>
      <c r="G248" s="93">
        <v>1950758.9955000002</v>
      </c>
      <c r="H248" s="104">
        <v>-0.22256999999999999</v>
      </c>
      <c r="I248" s="93">
        <v>-4.341810091000001</v>
      </c>
      <c r="J248" s="94">
        <f t="shared" si="3"/>
        <v>3.5908537563003845E-4</v>
      </c>
      <c r="K248" s="94">
        <f>I248/'סכום נכסי הקרן'!$C$42</f>
        <v>-1.5368022578933621E-6</v>
      </c>
    </row>
    <row r="249" spans="2:11">
      <c r="B249" s="90" t="s">
        <v>2480</v>
      </c>
      <c r="C249" s="67" t="s">
        <v>2481</v>
      </c>
      <c r="D249" s="91" t="s">
        <v>643</v>
      </c>
      <c r="E249" s="91" t="s">
        <v>127</v>
      </c>
      <c r="F249" s="103">
        <v>45195</v>
      </c>
      <c r="G249" s="93">
        <v>5371798.8223649999</v>
      </c>
      <c r="H249" s="104">
        <v>-8.3234000000000002E-2</v>
      </c>
      <c r="I249" s="93">
        <v>-4.4711574730000008</v>
      </c>
      <c r="J249" s="94">
        <f t="shared" si="3"/>
        <v>3.697829308613255E-4</v>
      </c>
      <c r="K249" s="94">
        <f>I249/'סכום נכסי הקרן'!$C$42</f>
        <v>-1.5825853171575715E-6</v>
      </c>
    </row>
    <row r="250" spans="2:11">
      <c r="B250" s="90" t="s">
        <v>2482</v>
      </c>
      <c r="C250" s="67" t="s">
        <v>2483</v>
      </c>
      <c r="D250" s="91" t="s">
        <v>643</v>
      </c>
      <c r="E250" s="91" t="s">
        <v>127</v>
      </c>
      <c r="F250" s="103">
        <v>45173</v>
      </c>
      <c r="G250" s="93">
        <v>3251694.2024000003</v>
      </c>
      <c r="H250" s="104">
        <v>-0.209341</v>
      </c>
      <c r="I250" s="93">
        <v>-6.8071402510000008</v>
      </c>
      <c r="J250" s="94">
        <f t="shared" si="3"/>
        <v>5.6297821939828567E-4</v>
      </c>
      <c r="K250" s="94">
        <f>I250/'סכום נכסי הקרן'!$C$42</f>
        <v>-2.4094164157981792E-6</v>
      </c>
    </row>
    <row r="251" spans="2:11">
      <c r="B251" s="90" t="s">
        <v>2484</v>
      </c>
      <c r="C251" s="67" t="s">
        <v>2485</v>
      </c>
      <c r="D251" s="91" t="s">
        <v>643</v>
      </c>
      <c r="E251" s="91" t="s">
        <v>127</v>
      </c>
      <c r="F251" s="103">
        <v>45195</v>
      </c>
      <c r="G251" s="93">
        <v>3578374.4414880006</v>
      </c>
      <c r="H251" s="104">
        <v>-4.0978000000000001E-2</v>
      </c>
      <c r="I251" s="93">
        <v>-1.4663441180000003</v>
      </c>
      <c r="J251" s="94">
        <f t="shared" si="3"/>
        <v>1.2127262993523855E-4</v>
      </c>
      <c r="K251" s="94">
        <f>I251/'סכום נכסי הקרן'!$C$42</f>
        <v>-5.1901877423478742E-7</v>
      </c>
    </row>
    <row r="252" spans="2:11">
      <c r="B252" s="90" t="s">
        <v>2484</v>
      </c>
      <c r="C252" s="67" t="s">
        <v>2486</v>
      </c>
      <c r="D252" s="91" t="s">
        <v>643</v>
      </c>
      <c r="E252" s="91" t="s">
        <v>127</v>
      </c>
      <c r="F252" s="103">
        <v>45195</v>
      </c>
      <c r="G252" s="93">
        <v>1418242.4142240002</v>
      </c>
      <c r="H252" s="104">
        <v>-4.0978000000000001E-2</v>
      </c>
      <c r="I252" s="93">
        <v>-0.58116652000000013</v>
      </c>
      <c r="J252" s="94">
        <f t="shared" si="3"/>
        <v>4.8064837881874613E-5</v>
      </c>
      <c r="K252" s="94">
        <f>I252/'סכום נכסי הקרן'!$C$42</f>
        <v>-2.0570637624141719E-7</v>
      </c>
    </row>
    <row r="253" spans="2:11">
      <c r="B253" s="90" t="s">
        <v>2487</v>
      </c>
      <c r="C253" s="67" t="s">
        <v>2488</v>
      </c>
      <c r="D253" s="91" t="s">
        <v>643</v>
      </c>
      <c r="E253" s="91" t="s">
        <v>127</v>
      </c>
      <c r="F253" s="103">
        <v>45187</v>
      </c>
      <c r="G253" s="93">
        <v>1301364.4168000002</v>
      </c>
      <c r="H253" s="104">
        <v>-6.8645999999999999E-2</v>
      </c>
      <c r="I253" s="93">
        <v>-0.89334031700000027</v>
      </c>
      <c r="J253" s="94">
        <f t="shared" si="3"/>
        <v>7.3882882155612605E-5</v>
      </c>
      <c r="K253" s="94">
        <f>I253/'סכום נכסי הקרן'!$C$42</f>
        <v>-3.1620162730714242E-7</v>
      </c>
    </row>
    <row r="254" spans="2:11">
      <c r="B254" s="90" t="s">
        <v>2489</v>
      </c>
      <c r="C254" s="67" t="s">
        <v>2490</v>
      </c>
      <c r="D254" s="91" t="s">
        <v>643</v>
      </c>
      <c r="E254" s="91" t="s">
        <v>127</v>
      </c>
      <c r="F254" s="103">
        <v>45195</v>
      </c>
      <c r="G254" s="93">
        <v>6832163.1882000007</v>
      </c>
      <c r="H254" s="104">
        <v>-3.0419999999999999E-2</v>
      </c>
      <c r="I254" s="93">
        <v>-2.0783115940000001</v>
      </c>
      <c r="J254" s="94">
        <f t="shared" si="3"/>
        <v>1.7188483230869939E-4</v>
      </c>
      <c r="K254" s="94">
        <f>I254/'סכום נכסי הקרן'!$C$42</f>
        <v>-7.3562728063251715E-7</v>
      </c>
    </row>
    <row r="255" spans="2:11">
      <c r="B255" s="90" t="s">
        <v>2491</v>
      </c>
      <c r="C255" s="67" t="s">
        <v>2492</v>
      </c>
      <c r="D255" s="91" t="s">
        <v>643</v>
      </c>
      <c r="E255" s="91" t="s">
        <v>127</v>
      </c>
      <c r="F255" s="103">
        <v>45175</v>
      </c>
      <c r="G255" s="93">
        <v>2602728.8336000005</v>
      </c>
      <c r="H255" s="104">
        <v>-0.124905</v>
      </c>
      <c r="I255" s="93">
        <v>-3.2509387930000004</v>
      </c>
      <c r="J255" s="94">
        <f t="shared" si="3"/>
        <v>2.688658769425364E-4</v>
      </c>
      <c r="K255" s="94">
        <f>I255/'סכום נכסי הקרן'!$C$42</f>
        <v>-1.1506836947363668E-6</v>
      </c>
    </row>
    <row r="256" spans="2:11">
      <c r="B256" s="90" t="s">
        <v>2493</v>
      </c>
      <c r="C256" s="67" t="s">
        <v>2494</v>
      </c>
      <c r="D256" s="91" t="s">
        <v>643</v>
      </c>
      <c r="E256" s="91" t="s">
        <v>127</v>
      </c>
      <c r="F256" s="103">
        <v>45173</v>
      </c>
      <c r="G256" s="93">
        <v>780859.85423000017</v>
      </c>
      <c r="H256" s="104">
        <v>-0.26594899999999999</v>
      </c>
      <c r="I256" s="93">
        <v>-2.0766891799999998</v>
      </c>
      <c r="J256" s="94">
        <f t="shared" si="3"/>
        <v>1.717506520639611E-4</v>
      </c>
      <c r="K256" s="94">
        <f>I256/'סכום נכסי הקרן'!$C$42</f>
        <v>-7.3505302025581242E-7</v>
      </c>
    </row>
    <row r="257" spans="2:11">
      <c r="B257" s="90" t="s">
        <v>2495</v>
      </c>
      <c r="C257" s="67" t="s">
        <v>2496</v>
      </c>
      <c r="D257" s="91" t="s">
        <v>643</v>
      </c>
      <c r="E257" s="91" t="s">
        <v>127</v>
      </c>
      <c r="F257" s="103">
        <v>45175</v>
      </c>
      <c r="G257" s="93">
        <v>2278168.8914180007</v>
      </c>
      <c r="H257" s="104">
        <v>-9.0573000000000001E-2</v>
      </c>
      <c r="I257" s="93">
        <v>-2.0634094260000002</v>
      </c>
      <c r="J257" s="94">
        <f t="shared" si="3"/>
        <v>1.7065236232916846E-4</v>
      </c>
      <c r="K257" s="94">
        <f>I257/'סכום נכסי הקרן'!$C$42</f>
        <v>-7.3035259451085141E-7</v>
      </c>
    </row>
    <row r="258" spans="2:11">
      <c r="B258" s="90" t="s">
        <v>2497</v>
      </c>
      <c r="C258" s="67" t="s">
        <v>2498</v>
      </c>
      <c r="D258" s="91" t="s">
        <v>643</v>
      </c>
      <c r="E258" s="91" t="s">
        <v>127</v>
      </c>
      <c r="F258" s="103">
        <v>45175</v>
      </c>
      <c r="G258" s="93">
        <v>7161281.3395200018</v>
      </c>
      <c r="H258" s="104">
        <v>-7.2096999999999994E-2</v>
      </c>
      <c r="I258" s="93">
        <v>-5.1630345610000017</v>
      </c>
      <c r="J258" s="94">
        <f t="shared" si="3"/>
        <v>4.2700398356219948E-4</v>
      </c>
      <c r="K258" s="94">
        <f>I258/'סכום נכסי הקרן'!$C$42</f>
        <v>-1.827478172611365E-6</v>
      </c>
    </row>
    <row r="259" spans="2:11">
      <c r="B259" s="90" t="s">
        <v>2499</v>
      </c>
      <c r="C259" s="67" t="s">
        <v>2500</v>
      </c>
      <c r="D259" s="91" t="s">
        <v>643</v>
      </c>
      <c r="E259" s="91" t="s">
        <v>127</v>
      </c>
      <c r="F259" s="103">
        <v>45187</v>
      </c>
      <c r="G259" s="93">
        <v>2187083.1871700003</v>
      </c>
      <c r="H259" s="104">
        <v>-2.6819999999999999E-3</v>
      </c>
      <c r="I259" s="93">
        <v>-5.8649007000000003E-2</v>
      </c>
      <c r="J259" s="94">
        <f t="shared" si="3"/>
        <v>4.8505117145907313E-6</v>
      </c>
      <c r="K259" s="94">
        <f>I259/'סכום נכסי הקרן'!$C$42</f>
        <v>-2.0759066954041861E-8</v>
      </c>
    </row>
    <row r="260" spans="2:11">
      <c r="B260" s="90" t="s">
        <v>2499</v>
      </c>
      <c r="C260" s="67" t="s">
        <v>2501</v>
      </c>
      <c r="D260" s="91" t="s">
        <v>643</v>
      </c>
      <c r="E260" s="91" t="s">
        <v>127</v>
      </c>
      <c r="F260" s="103">
        <v>45187</v>
      </c>
      <c r="G260" s="93">
        <v>3255557.0915000006</v>
      </c>
      <c r="H260" s="104">
        <v>-2.6819999999999999E-3</v>
      </c>
      <c r="I260" s="93">
        <v>-8.7301294000000015E-2</v>
      </c>
      <c r="J260" s="94">
        <f t="shared" si="3"/>
        <v>7.2201725298764154E-6</v>
      </c>
      <c r="K260" s="94">
        <f>I260/'סכום נכסי הקרן'!$C$42</f>
        <v>-3.0900666524848295E-8</v>
      </c>
    </row>
    <row r="261" spans="2:11">
      <c r="B261" s="90" t="s">
        <v>2502</v>
      </c>
      <c r="C261" s="67" t="s">
        <v>2503</v>
      </c>
      <c r="D261" s="91" t="s">
        <v>643</v>
      </c>
      <c r="E261" s="91" t="s">
        <v>127</v>
      </c>
      <c r="F261" s="103">
        <v>45175</v>
      </c>
      <c r="G261" s="93">
        <v>8139965.7535000006</v>
      </c>
      <c r="H261" s="104">
        <v>-4.5712999999999997E-2</v>
      </c>
      <c r="I261" s="93">
        <v>-3.7210352280000012</v>
      </c>
      <c r="J261" s="94">
        <f t="shared" si="3"/>
        <v>3.0774476648545474E-4</v>
      </c>
      <c r="K261" s="94">
        <f>I261/'סכום נכסי הקרן'!$C$42</f>
        <v>-1.3170763391850853E-6</v>
      </c>
    </row>
    <row r="262" spans="2:11">
      <c r="B262" s="90" t="s">
        <v>2504</v>
      </c>
      <c r="C262" s="67" t="s">
        <v>2505</v>
      </c>
      <c r="D262" s="91" t="s">
        <v>643</v>
      </c>
      <c r="E262" s="91" t="s">
        <v>127</v>
      </c>
      <c r="F262" s="103">
        <v>45187</v>
      </c>
      <c r="G262" s="93">
        <v>4559101.8945920011</v>
      </c>
      <c r="H262" s="104">
        <v>2.6315000000000002E-2</v>
      </c>
      <c r="I262" s="93">
        <v>1.1997446810000001</v>
      </c>
      <c r="J262" s="94">
        <f t="shared" si="3"/>
        <v>-9.9223770825453538E-5</v>
      </c>
      <c r="K262" s="94">
        <f>I262/'סכום נכסי הקרן'!$C$42</f>
        <v>4.2465476287833134E-7</v>
      </c>
    </row>
    <row r="263" spans="2:11">
      <c r="B263" s="90" t="s">
        <v>2506</v>
      </c>
      <c r="C263" s="67" t="s">
        <v>2507</v>
      </c>
      <c r="D263" s="91" t="s">
        <v>643</v>
      </c>
      <c r="E263" s="91" t="s">
        <v>127</v>
      </c>
      <c r="F263" s="103">
        <v>45175</v>
      </c>
      <c r="G263" s="93">
        <v>2967835.2874080003</v>
      </c>
      <c r="H263" s="104">
        <v>-1.1436E-2</v>
      </c>
      <c r="I263" s="93">
        <v>-0.33938901300000002</v>
      </c>
      <c r="J263" s="94">
        <f t="shared" si="3"/>
        <v>2.8068853465155617E-5</v>
      </c>
      <c r="K263" s="94">
        <f>I263/'סכום נכסי הקרן'!$C$42</f>
        <v>-1.2012819320765626E-7</v>
      </c>
    </row>
    <row r="264" spans="2:11">
      <c r="B264" s="90" t="s">
        <v>2508</v>
      </c>
      <c r="C264" s="67" t="s">
        <v>2509</v>
      </c>
      <c r="D264" s="91" t="s">
        <v>643</v>
      </c>
      <c r="E264" s="91" t="s">
        <v>127</v>
      </c>
      <c r="F264" s="103">
        <v>45180</v>
      </c>
      <c r="G264" s="93">
        <v>8183315.9534000019</v>
      </c>
      <c r="H264" s="104">
        <v>0.50219000000000003</v>
      </c>
      <c r="I264" s="93">
        <v>41.095774900000002</v>
      </c>
      <c r="J264" s="94">
        <f t="shared" si="3"/>
        <v>-3.3987879380913263E-3</v>
      </c>
      <c r="K264" s="94">
        <f>I264/'סכום נכסי הקרן'!$C$42</f>
        <v>1.4546025351756304E-5</v>
      </c>
    </row>
    <row r="265" spans="2:11">
      <c r="B265" s="90" t="s">
        <v>2510</v>
      </c>
      <c r="C265" s="67" t="s">
        <v>2511</v>
      </c>
      <c r="D265" s="91" t="s">
        <v>643</v>
      </c>
      <c r="E265" s="91" t="s">
        <v>127</v>
      </c>
      <c r="F265" s="103">
        <v>45180</v>
      </c>
      <c r="G265" s="93">
        <v>2237139.8944199998</v>
      </c>
      <c r="H265" s="104">
        <v>0.51001700000000005</v>
      </c>
      <c r="I265" s="93">
        <v>11.409794776000002</v>
      </c>
      <c r="J265" s="94">
        <f t="shared" si="3"/>
        <v>-9.4363649195397525E-4</v>
      </c>
      <c r="K265" s="94">
        <f>I265/'סכום נכסי הקרן'!$C$42</f>
        <v>4.0385456771136989E-6</v>
      </c>
    </row>
    <row r="266" spans="2:11">
      <c r="B266" s="90" t="s">
        <v>2512</v>
      </c>
      <c r="C266" s="67" t="s">
        <v>2513</v>
      </c>
      <c r="D266" s="91" t="s">
        <v>643</v>
      </c>
      <c r="E266" s="91" t="s">
        <v>127</v>
      </c>
      <c r="F266" s="103">
        <v>45197</v>
      </c>
      <c r="G266" s="93">
        <v>2621957.4371200004</v>
      </c>
      <c r="H266" s="104">
        <v>0.609379</v>
      </c>
      <c r="I266" s="93">
        <v>15.977664727000002</v>
      </c>
      <c r="J266" s="94">
        <f t="shared" si="3"/>
        <v>-1.3214179385870359E-3</v>
      </c>
      <c r="K266" s="94">
        <f>I266/'סכום נכסי הקרן'!$C$42</f>
        <v>5.6553627896381264E-6</v>
      </c>
    </row>
    <row r="267" spans="2:11">
      <c r="B267" s="90" t="s">
        <v>2514</v>
      </c>
      <c r="C267" s="67" t="s">
        <v>2515</v>
      </c>
      <c r="D267" s="91" t="s">
        <v>643</v>
      </c>
      <c r="E267" s="91" t="s">
        <v>127</v>
      </c>
      <c r="F267" s="103">
        <v>45126</v>
      </c>
      <c r="G267" s="93">
        <v>6236934.8988800012</v>
      </c>
      <c r="H267" s="104">
        <v>6.7944329999999997</v>
      </c>
      <c r="I267" s="93">
        <v>423.76433373100008</v>
      </c>
      <c r="J267" s="94">
        <f t="shared" si="3"/>
        <v>-3.5047036090277747E-2</v>
      </c>
      <c r="K267" s="94">
        <f>I267/'סכום נכסי הקרן'!$C$42</f>
        <v>1.4999319897533424E-4</v>
      </c>
    </row>
    <row r="268" spans="2:11">
      <c r="B268" s="90" t="s">
        <v>2516</v>
      </c>
      <c r="C268" s="67" t="s">
        <v>2517</v>
      </c>
      <c r="D268" s="91" t="s">
        <v>643</v>
      </c>
      <c r="E268" s="91" t="s">
        <v>127</v>
      </c>
      <c r="F268" s="103">
        <v>45126</v>
      </c>
      <c r="G268" s="93">
        <v>2018969.6238720003</v>
      </c>
      <c r="H268" s="104">
        <v>6.5409379999999997</v>
      </c>
      <c r="I268" s="93">
        <v>132.05955023700002</v>
      </c>
      <c r="J268" s="94">
        <f t="shared" ref="J268:J331" si="4">IFERROR(I268/$I$11,0)</f>
        <v>-1.0921862589219147E-2</v>
      </c>
      <c r="K268" s="94">
        <f>I268/'סכום נכסי הקרן'!$C$42</f>
        <v>4.674304281555079E-5</v>
      </c>
    </row>
    <row r="269" spans="2:11">
      <c r="B269" s="90" t="s">
        <v>2518</v>
      </c>
      <c r="C269" s="67" t="s">
        <v>2519</v>
      </c>
      <c r="D269" s="91" t="s">
        <v>643</v>
      </c>
      <c r="E269" s="91" t="s">
        <v>127</v>
      </c>
      <c r="F269" s="103">
        <v>45126</v>
      </c>
      <c r="G269" s="93">
        <v>3282597.3152000005</v>
      </c>
      <c r="H269" s="104">
        <v>6.4615090000000004</v>
      </c>
      <c r="I269" s="93">
        <v>212.10531738400002</v>
      </c>
      <c r="J269" s="94">
        <f t="shared" si="4"/>
        <v>-1.7541973501752163E-2</v>
      </c>
      <c r="K269" s="94">
        <f>I269/'סכום נכסי הקרן'!$C$42</f>
        <v>7.5075584568426795E-5</v>
      </c>
    </row>
    <row r="270" spans="2:11">
      <c r="B270" s="90" t="s">
        <v>2520</v>
      </c>
      <c r="C270" s="67" t="s">
        <v>2521</v>
      </c>
      <c r="D270" s="91" t="s">
        <v>643</v>
      </c>
      <c r="E270" s="91" t="s">
        <v>127</v>
      </c>
      <c r="F270" s="103">
        <v>45126</v>
      </c>
      <c r="G270" s="93">
        <v>4464332.3486719998</v>
      </c>
      <c r="H270" s="104">
        <v>6.4484339999999998</v>
      </c>
      <c r="I270" s="93">
        <v>287.87950617900009</v>
      </c>
      <c r="J270" s="94">
        <f t="shared" si="4"/>
        <v>-2.3808807489474369E-2</v>
      </c>
      <c r="K270" s="94">
        <f>I270/'סכום נכסי הקרן'!$C$42</f>
        <v>1.0189618288791097E-4</v>
      </c>
    </row>
    <row r="271" spans="2:11">
      <c r="B271" s="90" t="s">
        <v>2522</v>
      </c>
      <c r="C271" s="67" t="s">
        <v>2523</v>
      </c>
      <c r="D271" s="91" t="s">
        <v>643</v>
      </c>
      <c r="E271" s="91" t="s">
        <v>127</v>
      </c>
      <c r="F271" s="103">
        <v>45126</v>
      </c>
      <c r="G271" s="93">
        <v>5514763.4895360013</v>
      </c>
      <c r="H271" s="104">
        <v>6.4484339999999998</v>
      </c>
      <c r="I271" s="93">
        <v>355.61586057400007</v>
      </c>
      <c r="J271" s="94">
        <f t="shared" si="4"/>
        <v>-2.9410879839934061E-2</v>
      </c>
      <c r="K271" s="94">
        <f>I271/'סכום נכסי הקרן'!$C$42</f>
        <v>1.2587175533210448E-4</v>
      </c>
    </row>
    <row r="272" spans="2:11">
      <c r="B272" s="90" t="s">
        <v>2524</v>
      </c>
      <c r="C272" s="67" t="s">
        <v>2525</v>
      </c>
      <c r="D272" s="91" t="s">
        <v>643</v>
      </c>
      <c r="E272" s="91" t="s">
        <v>127</v>
      </c>
      <c r="F272" s="103">
        <v>45127</v>
      </c>
      <c r="G272" s="93">
        <v>5908675.1673600003</v>
      </c>
      <c r="H272" s="104">
        <v>6.3020579999999997</v>
      </c>
      <c r="I272" s="93">
        <v>372.36813929300007</v>
      </c>
      <c r="J272" s="94">
        <f t="shared" si="4"/>
        <v>-3.0796361510111333E-2</v>
      </c>
      <c r="K272" s="94">
        <f>I272/'סכום נכסי הקרן'!$C$42</f>
        <v>1.3180129605835225E-4</v>
      </c>
    </row>
    <row r="273" spans="2:11">
      <c r="B273" s="90" t="s">
        <v>2526</v>
      </c>
      <c r="C273" s="67" t="s">
        <v>2527</v>
      </c>
      <c r="D273" s="91" t="s">
        <v>643</v>
      </c>
      <c r="E273" s="91" t="s">
        <v>127</v>
      </c>
      <c r="F273" s="103">
        <v>45127</v>
      </c>
      <c r="G273" s="93">
        <v>4595636.2412800007</v>
      </c>
      <c r="H273" s="104">
        <v>6.2493780000000001</v>
      </c>
      <c r="I273" s="93">
        <v>287.19866253200007</v>
      </c>
      <c r="J273" s="94">
        <f t="shared" si="4"/>
        <v>-2.3752498947275553E-2</v>
      </c>
      <c r="K273" s="94">
        <f>I273/'סכום נכסי הקרן'!$C$42</f>
        <v>1.0165519536610505E-4</v>
      </c>
    </row>
    <row r="274" spans="2:11">
      <c r="B274" s="90" t="s">
        <v>2528</v>
      </c>
      <c r="C274" s="67" t="s">
        <v>2529</v>
      </c>
      <c r="D274" s="91" t="s">
        <v>643</v>
      </c>
      <c r="E274" s="91" t="s">
        <v>127</v>
      </c>
      <c r="F274" s="103">
        <v>45131</v>
      </c>
      <c r="G274" s="93">
        <v>3348249.2615040005</v>
      </c>
      <c r="H274" s="104">
        <v>4.2500260000000001</v>
      </c>
      <c r="I274" s="93">
        <v>142.30146920200005</v>
      </c>
      <c r="J274" s="94">
        <f t="shared" si="4"/>
        <v>-1.176891099567591E-2</v>
      </c>
      <c r="K274" s="94">
        <f>I274/'סכום נכסי הקרן'!$C$42</f>
        <v>5.0368213852671787E-5</v>
      </c>
    </row>
    <row r="275" spans="2:11">
      <c r="B275" s="90" t="s">
        <v>2530</v>
      </c>
      <c r="C275" s="67" t="s">
        <v>2531</v>
      </c>
      <c r="D275" s="91" t="s">
        <v>643</v>
      </c>
      <c r="E275" s="91" t="s">
        <v>127</v>
      </c>
      <c r="F275" s="103">
        <v>45147</v>
      </c>
      <c r="G275" s="93">
        <v>787588.86032000009</v>
      </c>
      <c r="H275" s="104">
        <v>3.4611719999999999</v>
      </c>
      <c r="I275" s="93">
        <v>27.259804433000006</v>
      </c>
      <c r="J275" s="94">
        <f t="shared" si="4"/>
        <v>-2.2544968364037071E-3</v>
      </c>
      <c r="K275" s="94">
        <f>I275/'סכום נכסי הקרן'!$C$42</f>
        <v>9.6487244085604758E-6</v>
      </c>
    </row>
    <row r="276" spans="2:11">
      <c r="B276" s="90" t="s">
        <v>2532</v>
      </c>
      <c r="C276" s="67" t="s">
        <v>2533</v>
      </c>
      <c r="D276" s="91" t="s">
        <v>643</v>
      </c>
      <c r="E276" s="91" t="s">
        <v>127</v>
      </c>
      <c r="F276" s="103">
        <v>45147</v>
      </c>
      <c r="G276" s="93">
        <v>3937944.3016000004</v>
      </c>
      <c r="H276" s="104">
        <v>3.4600010000000001</v>
      </c>
      <c r="I276" s="93">
        <v>136.25290269900003</v>
      </c>
      <c r="J276" s="94">
        <f t="shared" si="4"/>
        <v>-1.1268669914368553E-2</v>
      </c>
      <c r="K276" s="94">
        <f>I276/'סכום נכסי הקרן'!$C$42</f>
        <v>4.8227297860492209E-5</v>
      </c>
    </row>
    <row r="277" spans="2:11">
      <c r="B277" s="90" t="s">
        <v>2534</v>
      </c>
      <c r="C277" s="67" t="s">
        <v>2535</v>
      </c>
      <c r="D277" s="91" t="s">
        <v>643</v>
      </c>
      <c r="E277" s="91" t="s">
        <v>127</v>
      </c>
      <c r="F277" s="103">
        <v>45181</v>
      </c>
      <c r="G277" s="93">
        <v>1869416.3184000002</v>
      </c>
      <c r="H277" s="104">
        <v>0.78202799999999995</v>
      </c>
      <c r="I277" s="93">
        <v>14.619358694000002</v>
      </c>
      <c r="J277" s="94">
        <f t="shared" si="4"/>
        <v>-1.2090804982435742E-3</v>
      </c>
      <c r="K277" s="94">
        <f>I277/'סכום נכסי הקרן'!$C$42</f>
        <v>5.1745845578238007E-6</v>
      </c>
    </row>
    <row r="278" spans="2:11">
      <c r="B278" s="90" t="s">
        <v>2536</v>
      </c>
      <c r="C278" s="67" t="s">
        <v>2537</v>
      </c>
      <c r="D278" s="91" t="s">
        <v>643</v>
      </c>
      <c r="E278" s="91" t="s">
        <v>127</v>
      </c>
      <c r="F278" s="103">
        <v>45189</v>
      </c>
      <c r="G278" s="93">
        <v>2362766.5809599999</v>
      </c>
      <c r="H278" s="104">
        <v>0.38976899999999998</v>
      </c>
      <c r="I278" s="93">
        <v>9.2093214430000003</v>
      </c>
      <c r="J278" s="94">
        <f t="shared" si="4"/>
        <v>-7.6164838635210176E-4</v>
      </c>
      <c r="K278" s="94">
        <f>I278/'סכום נכסי הקרן'!$C$42</f>
        <v>3.2596787263001813E-6</v>
      </c>
    </row>
    <row r="279" spans="2:11">
      <c r="B279" s="90" t="s">
        <v>2538</v>
      </c>
      <c r="C279" s="67" t="s">
        <v>2539</v>
      </c>
      <c r="D279" s="91" t="s">
        <v>643</v>
      </c>
      <c r="E279" s="91" t="s">
        <v>127</v>
      </c>
      <c r="F279" s="103">
        <v>45169</v>
      </c>
      <c r="G279" s="93">
        <v>1968972.1508000002</v>
      </c>
      <c r="H279" s="104">
        <v>0.67780099999999999</v>
      </c>
      <c r="I279" s="93">
        <v>13.345707655000002</v>
      </c>
      <c r="J279" s="94">
        <f t="shared" si="4"/>
        <v>-1.1037443706434912E-3</v>
      </c>
      <c r="K279" s="94">
        <f>I279/'סכום נכסי הקרן'!$C$42</f>
        <v>4.7237703233272821E-6</v>
      </c>
    </row>
    <row r="280" spans="2:11">
      <c r="B280" s="90" t="s">
        <v>2540</v>
      </c>
      <c r="C280" s="67" t="s">
        <v>2541</v>
      </c>
      <c r="D280" s="91" t="s">
        <v>643</v>
      </c>
      <c r="E280" s="91" t="s">
        <v>127</v>
      </c>
      <c r="F280" s="103">
        <v>45187</v>
      </c>
      <c r="G280" s="93">
        <v>2669926.2364850002</v>
      </c>
      <c r="H280" s="104">
        <v>-0.13650599999999999</v>
      </c>
      <c r="I280" s="93">
        <v>-3.6446168810000006</v>
      </c>
      <c r="J280" s="94">
        <f t="shared" si="4"/>
        <v>3.0142465799098077E-4</v>
      </c>
      <c r="K280" s="94">
        <f>I280/'סכום נכסי הקרן'!$C$42</f>
        <v>-1.2900277383129475E-6</v>
      </c>
    </row>
    <row r="281" spans="2:11">
      <c r="B281" s="90" t="s">
        <v>2542</v>
      </c>
      <c r="C281" s="67" t="s">
        <v>2543</v>
      </c>
      <c r="D281" s="91" t="s">
        <v>643</v>
      </c>
      <c r="E281" s="91" t="s">
        <v>127</v>
      </c>
      <c r="F281" s="103">
        <v>45173</v>
      </c>
      <c r="G281" s="93">
        <v>322424.22721600009</v>
      </c>
      <c r="H281" s="104">
        <v>0.29394199999999998</v>
      </c>
      <c r="I281" s="93">
        <v>0.94774149200000013</v>
      </c>
      <c r="J281" s="94">
        <f t="shared" si="4"/>
        <v>-7.8382080865404904E-5</v>
      </c>
      <c r="K281" s="94">
        <f>I281/'סכום נכסי הקרן'!$C$42</f>
        <v>3.3545715595068015E-7</v>
      </c>
    </row>
    <row r="282" spans="2:11">
      <c r="B282" s="90" t="s">
        <v>2544</v>
      </c>
      <c r="C282" s="67" t="s">
        <v>2545</v>
      </c>
      <c r="D282" s="91" t="s">
        <v>643</v>
      </c>
      <c r="E282" s="91" t="s">
        <v>127</v>
      </c>
      <c r="F282" s="103">
        <v>45187</v>
      </c>
      <c r="G282" s="93">
        <v>2481818.5130860005</v>
      </c>
      <c r="H282" s="104">
        <v>-0.100825</v>
      </c>
      <c r="I282" s="93">
        <v>-2.5022987400000001</v>
      </c>
      <c r="J282" s="94">
        <f t="shared" si="4"/>
        <v>2.0695029588097932E-4</v>
      </c>
      <c r="K282" s="94">
        <f>I282/'סכום נכסי הקרן'!$C$42</f>
        <v>-8.8569934496375335E-7</v>
      </c>
    </row>
    <row r="283" spans="2:11">
      <c r="B283" s="90" t="s">
        <v>2546</v>
      </c>
      <c r="C283" s="67" t="s">
        <v>2547</v>
      </c>
      <c r="D283" s="91" t="s">
        <v>643</v>
      </c>
      <c r="E283" s="91" t="s">
        <v>127</v>
      </c>
      <c r="F283" s="103">
        <v>45176</v>
      </c>
      <c r="G283" s="93">
        <v>690909.05832000007</v>
      </c>
      <c r="H283" s="104">
        <v>-0.59739699999999996</v>
      </c>
      <c r="I283" s="93">
        <v>-4.1274668650000006</v>
      </c>
      <c r="J283" s="94">
        <f t="shared" si="4"/>
        <v>3.4135831797233297E-4</v>
      </c>
      <c r="K283" s="94">
        <f>I283/'סכום נכסי הקרן'!$C$42</f>
        <v>-1.4609345559955392E-6</v>
      </c>
    </row>
    <row r="284" spans="2:11">
      <c r="B284" s="90" t="s">
        <v>2548</v>
      </c>
      <c r="C284" s="67" t="s">
        <v>2549</v>
      </c>
      <c r="D284" s="91" t="s">
        <v>643</v>
      </c>
      <c r="E284" s="91" t="s">
        <v>127</v>
      </c>
      <c r="F284" s="103">
        <v>45092</v>
      </c>
      <c r="G284" s="93">
        <v>5340750.0000000009</v>
      </c>
      <c r="H284" s="104">
        <v>-7.0537960000000002</v>
      </c>
      <c r="I284" s="93">
        <v>-376.72559999999999</v>
      </c>
      <c r="J284" s="94">
        <f t="shared" si="4"/>
        <v>3.115674125541839E-2</v>
      </c>
      <c r="K284" s="94">
        <f>I284/'סכום נכסי הקרן'!$C$42</f>
        <v>-1.3334363791873906E-4</v>
      </c>
    </row>
    <row r="285" spans="2:11">
      <c r="B285" s="90" t="s">
        <v>2550</v>
      </c>
      <c r="C285" s="67" t="s">
        <v>2551</v>
      </c>
      <c r="D285" s="91" t="s">
        <v>643</v>
      </c>
      <c r="E285" s="91" t="s">
        <v>127</v>
      </c>
      <c r="F285" s="103">
        <v>45124</v>
      </c>
      <c r="G285" s="93">
        <v>2529100.0000000005</v>
      </c>
      <c r="H285" s="104">
        <v>-5.4982119999999997</v>
      </c>
      <c r="I285" s="93">
        <v>-139.05528000000004</v>
      </c>
      <c r="J285" s="94">
        <f t="shared" si="4"/>
        <v>1.1500437929250779E-2</v>
      </c>
      <c r="K285" s="94">
        <f>I285/'סכום נכסי הקרן'!$C$42</f>
        <v>-4.9219211295990718E-5</v>
      </c>
    </row>
    <row r="286" spans="2:11">
      <c r="B286" s="90" t="s">
        <v>2552</v>
      </c>
      <c r="C286" s="67" t="s">
        <v>2553</v>
      </c>
      <c r="D286" s="91" t="s">
        <v>643</v>
      </c>
      <c r="E286" s="91" t="s">
        <v>127</v>
      </c>
      <c r="F286" s="103">
        <v>45105</v>
      </c>
      <c r="G286" s="93">
        <v>3278430.0000000005</v>
      </c>
      <c r="H286" s="104">
        <v>-4.6380540000000003</v>
      </c>
      <c r="I286" s="93">
        <v>-152.05535999999998</v>
      </c>
      <c r="J286" s="94">
        <f t="shared" si="4"/>
        <v>1.2575597485330157E-2</v>
      </c>
      <c r="K286" s="94">
        <f>I286/'סכום נכסי הקרן'!$C$42</f>
        <v>-5.3820645232082753E-5</v>
      </c>
    </row>
    <row r="287" spans="2:11">
      <c r="B287" s="90" t="s">
        <v>2554</v>
      </c>
      <c r="C287" s="67" t="s">
        <v>2555</v>
      </c>
      <c r="D287" s="91" t="s">
        <v>643</v>
      </c>
      <c r="E287" s="91" t="s">
        <v>127</v>
      </c>
      <c r="F287" s="103">
        <v>45077</v>
      </c>
      <c r="G287" s="93">
        <v>3310650.0000000005</v>
      </c>
      <c r="H287" s="104">
        <v>-3.6196929999999998</v>
      </c>
      <c r="I287" s="93">
        <v>-119.83536000000001</v>
      </c>
      <c r="J287" s="94">
        <f t="shared" si="4"/>
        <v>9.9108722761870049E-3</v>
      </c>
      <c r="K287" s="94">
        <f>I287/'סכום נכסי הקרן'!$C$42</f>
        <v>-4.2416238380672158E-5</v>
      </c>
    </row>
    <row r="288" spans="2:11">
      <c r="B288" s="90" t="s">
        <v>2556</v>
      </c>
      <c r="C288" s="67" t="s">
        <v>2557</v>
      </c>
      <c r="D288" s="91" t="s">
        <v>643</v>
      </c>
      <c r="E288" s="91" t="s">
        <v>127</v>
      </c>
      <c r="F288" s="103">
        <v>45078</v>
      </c>
      <c r="G288" s="93">
        <v>1107660.0000000002</v>
      </c>
      <c r="H288" s="104">
        <v>-3.2352089999999998</v>
      </c>
      <c r="I288" s="93">
        <v>-35.835120000000011</v>
      </c>
      <c r="J288" s="94">
        <f t="shared" si="4"/>
        <v>2.9637103549556205E-3</v>
      </c>
      <c r="K288" s="94">
        <f>I288/'סכום נכסי הקרן'!$C$42</f>
        <v>-1.2683994042492906E-5</v>
      </c>
    </row>
    <row r="289" spans="2:11">
      <c r="B289" s="90" t="s">
        <v>2558</v>
      </c>
      <c r="C289" s="67" t="s">
        <v>2559</v>
      </c>
      <c r="D289" s="91" t="s">
        <v>643</v>
      </c>
      <c r="E289" s="91" t="s">
        <v>127</v>
      </c>
      <c r="F289" s="103">
        <v>45168</v>
      </c>
      <c r="G289" s="93">
        <v>6391150.0000000009</v>
      </c>
      <c r="H289" s="104">
        <v>-1.3871629999999999</v>
      </c>
      <c r="I289" s="93">
        <v>-88.65567999999999</v>
      </c>
      <c r="J289" s="94">
        <f t="shared" si="4"/>
        <v>7.3321857675272689E-3</v>
      </c>
      <c r="K289" s="94">
        <f>I289/'סכום נכסי הקרן'!$C$42</f>
        <v>-3.1380057244210627E-5</v>
      </c>
    </row>
    <row r="290" spans="2:11">
      <c r="B290" s="90" t="s">
        <v>2560</v>
      </c>
      <c r="C290" s="67" t="s">
        <v>2561</v>
      </c>
      <c r="D290" s="91" t="s">
        <v>643</v>
      </c>
      <c r="E290" s="91" t="s">
        <v>127</v>
      </c>
      <c r="F290" s="103">
        <v>45169</v>
      </c>
      <c r="G290" s="93">
        <v>53114600.000000007</v>
      </c>
      <c r="H290" s="104">
        <v>-0.46786699999999998</v>
      </c>
      <c r="I290" s="93">
        <v>-248.50560000000004</v>
      </c>
      <c r="J290" s="94">
        <f t="shared" si="4"/>
        <v>2.0552425106556343E-2</v>
      </c>
      <c r="K290" s="94">
        <f>I290/'סכום נכסי הקרן'!$C$42</f>
        <v>-8.7959620336868546E-5</v>
      </c>
    </row>
    <row r="291" spans="2:11">
      <c r="B291" s="90" t="s">
        <v>2562</v>
      </c>
      <c r="C291" s="67" t="s">
        <v>2563</v>
      </c>
      <c r="D291" s="91" t="s">
        <v>643</v>
      </c>
      <c r="E291" s="91" t="s">
        <v>127</v>
      </c>
      <c r="F291" s="103">
        <v>45048</v>
      </c>
      <c r="G291" s="93">
        <v>45888000.000000007</v>
      </c>
      <c r="H291" s="104">
        <v>5.8093719999999998</v>
      </c>
      <c r="I291" s="93">
        <v>2665.8048000000003</v>
      </c>
      <c r="J291" s="94">
        <f t="shared" si="4"/>
        <v>-0.22047291288686616</v>
      </c>
      <c r="K291" s="94">
        <f>I291/'סכום נכסי הקרן'!$C$42</f>
        <v>9.4357301445199533E-4</v>
      </c>
    </row>
    <row r="292" spans="2:11">
      <c r="B292" s="90" t="s">
        <v>2564</v>
      </c>
      <c r="C292" s="67" t="s">
        <v>2565</v>
      </c>
      <c r="D292" s="91" t="s">
        <v>643</v>
      </c>
      <c r="E292" s="91" t="s">
        <v>127</v>
      </c>
      <c r="F292" s="103">
        <v>45049</v>
      </c>
      <c r="G292" s="93">
        <v>15296000.000000002</v>
      </c>
      <c r="H292" s="104">
        <v>5.5243310000000001</v>
      </c>
      <c r="I292" s="93">
        <v>845.00160000000005</v>
      </c>
      <c r="J292" s="94">
        <f t="shared" si="4"/>
        <v>-6.988507341049971E-2</v>
      </c>
      <c r="K292" s="94">
        <f>I292/'סכום נכסי הקרן'!$C$42</f>
        <v>2.9909193161058124E-4</v>
      </c>
    </row>
    <row r="293" spans="2:11">
      <c r="B293" s="90" t="s">
        <v>2566</v>
      </c>
      <c r="C293" s="67" t="s">
        <v>2567</v>
      </c>
      <c r="D293" s="91" t="s">
        <v>643</v>
      </c>
      <c r="E293" s="91" t="s">
        <v>127</v>
      </c>
      <c r="F293" s="103">
        <v>45043</v>
      </c>
      <c r="G293" s="93">
        <v>344160.00000000006</v>
      </c>
      <c r="H293" s="104">
        <v>5.4720300000000002</v>
      </c>
      <c r="I293" s="93">
        <v>18.832540000000005</v>
      </c>
      <c r="J293" s="94">
        <f t="shared" si="4"/>
        <v>-1.5575277495405602E-3</v>
      </c>
      <c r="K293" s="94">
        <f>I293/'סכום נכסי הקרן'!$C$42</f>
        <v>6.6658581069355804E-6</v>
      </c>
    </row>
    <row r="294" spans="2:11">
      <c r="B294" s="90" t="s">
        <v>2568</v>
      </c>
      <c r="C294" s="67" t="s">
        <v>2569</v>
      </c>
      <c r="D294" s="91" t="s">
        <v>643</v>
      </c>
      <c r="E294" s="91" t="s">
        <v>127</v>
      </c>
      <c r="F294" s="103">
        <v>45050</v>
      </c>
      <c r="G294" s="93">
        <v>19120000.000000004</v>
      </c>
      <c r="H294" s="104">
        <v>5.142531</v>
      </c>
      <c r="I294" s="93">
        <v>983.25200000000007</v>
      </c>
      <c r="J294" s="94">
        <f t="shared" si="4"/>
        <v>-8.1318944486046735E-2</v>
      </c>
      <c r="K294" s="94">
        <f>I294/'סכום נכסי הקרן'!$C$42</f>
        <v>3.4802625218693928E-4</v>
      </c>
    </row>
    <row r="295" spans="2:11">
      <c r="B295" s="90" t="s">
        <v>2570</v>
      </c>
      <c r="C295" s="67" t="s">
        <v>2571</v>
      </c>
      <c r="D295" s="91" t="s">
        <v>643</v>
      </c>
      <c r="E295" s="91" t="s">
        <v>127</v>
      </c>
      <c r="F295" s="103">
        <v>45084</v>
      </c>
      <c r="G295" s="93">
        <v>22944000.000000004</v>
      </c>
      <c r="H295" s="104">
        <v>5.027469</v>
      </c>
      <c r="I295" s="93">
        <v>1153.5023999999999</v>
      </c>
      <c r="J295" s="94">
        <f t="shared" si="4"/>
        <v>-9.5399345874833355E-2</v>
      </c>
      <c r="K295" s="94">
        <f>I295/'סכום נכסי הקרן'!$C$42</f>
        <v>4.0828710967345062E-4</v>
      </c>
    </row>
    <row r="296" spans="2:11">
      <c r="B296" s="90" t="s">
        <v>2572</v>
      </c>
      <c r="C296" s="67" t="s">
        <v>2573</v>
      </c>
      <c r="D296" s="91" t="s">
        <v>643</v>
      </c>
      <c r="E296" s="91" t="s">
        <v>127</v>
      </c>
      <c r="F296" s="103">
        <v>45040</v>
      </c>
      <c r="G296" s="93">
        <v>11739680.000000002</v>
      </c>
      <c r="H296" s="104">
        <v>4.951632</v>
      </c>
      <c r="I296" s="93">
        <v>581.30573000000015</v>
      </c>
      <c r="J296" s="94">
        <f t="shared" si="4"/>
        <v>-4.8076351115777925E-2</v>
      </c>
      <c r="K296" s="94">
        <f>I296/'סכום נכסי הקרן'!$C$42</f>
        <v>2.0575565021651915E-4</v>
      </c>
    </row>
    <row r="297" spans="2:11">
      <c r="B297" s="90" t="s">
        <v>2574</v>
      </c>
      <c r="C297" s="67" t="s">
        <v>2575</v>
      </c>
      <c r="D297" s="91" t="s">
        <v>643</v>
      </c>
      <c r="E297" s="91" t="s">
        <v>127</v>
      </c>
      <c r="F297" s="103">
        <v>45085</v>
      </c>
      <c r="G297" s="93">
        <v>3059200.0000000005</v>
      </c>
      <c r="H297" s="104">
        <v>4.6456689999999998</v>
      </c>
      <c r="I297" s="93">
        <v>142.12032000000002</v>
      </c>
      <c r="J297" s="94">
        <f t="shared" si="4"/>
        <v>-1.1753929218978653E-2</v>
      </c>
      <c r="K297" s="94">
        <f>I297/'סכום נכסי הקרן'!$C$42</f>
        <v>5.0304095317587473E-5</v>
      </c>
    </row>
    <row r="298" spans="2:11">
      <c r="B298" s="90" t="s">
        <v>2576</v>
      </c>
      <c r="C298" s="67" t="s">
        <v>2577</v>
      </c>
      <c r="D298" s="91" t="s">
        <v>643</v>
      </c>
      <c r="E298" s="91" t="s">
        <v>127</v>
      </c>
      <c r="F298" s="103">
        <v>45141</v>
      </c>
      <c r="G298" s="93">
        <v>114720000.00000001</v>
      </c>
      <c r="H298" s="104">
        <v>3.6310250000000002</v>
      </c>
      <c r="I298" s="93">
        <v>4165.5120000000006</v>
      </c>
      <c r="J298" s="94">
        <f t="shared" si="4"/>
        <v>-0.34450480556760782</v>
      </c>
      <c r="K298" s="94">
        <f>I298/'סכום נכסי הקרן'!$C$42</f>
        <v>1.4744007943027037E-3</v>
      </c>
    </row>
    <row r="299" spans="2:11">
      <c r="B299" s="90" t="s">
        <v>2578</v>
      </c>
      <c r="C299" s="67" t="s">
        <v>2579</v>
      </c>
      <c r="D299" s="91" t="s">
        <v>643</v>
      </c>
      <c r="E299" s="91" t="s">
        <v>127</v>
      </c>
      <c r="F299" s="103">
        <v>45111</v>
      </c>
      <c r="G299" s="93">
        <v>45888000.000000007</v>
      </c>
      <c r="H299" s="104">
        <v>3.4009</v>
      </c>
      <c r="I299" s="93">
        <v>1560.6048000000003</v>
      </c>
      <c r="J299" s="94">
        <f t="shared" si="4"/>
        <v>-0.12906837219335235</v>
      </c>
      <c r="K299" s="94">
        <f>I299/'סכום נכסי הקרן'!$C$42</f>
        <v>5.5238274591757556E-4</v>
      </c>
    </row>
    <row r="300" spans="2:11">
      <c r="B300" s="90" t="s">
        <v>2580</v>
      </c>
      <c r="C300" s="67" t="s">
        <v>2581</v>
      </c>
      <c r="D300" s="91" t="s">
        <v>643</v>
      </c>
      <c r="E300" s="91" t="s">
        <v>127</v>
      </c>
      <c r="F300" s="103">
        <v>45083</v>
      </c>
      <c r="G300" s="93">
        <v>19120000.000000004</v>
      </c>
      <c r="H300" s="104">
        <v>3.372134</v>
      </c>
      <c r="I300" s="93">
        <v>644.75200000000007</v>
      </c>
      <c r="J300" s="94">
        <f t="shared" si="4"/>
        <v>-5.3323616016308743E-2</v>
      </c>
      <c r="K300" s="94">
        <f>I300/'סכום נכסי הקרן'!$C$42</f>
        <v>2.2821272893422387E-4</v>
      </c>
    </row>
    <row r="301" spans="2:11">
      <c r="B301" s="90" t="s">
        <v>2582</v>
      </c>
      <c r="C301" s="67" t="s">
        <v>2583</v>
      </c>
      <c r="D301" s="91" t="s">
        <v>643</v>
      </c>
      <c r="E301" s="91" t="s">
        <v>127</v>
      </c>
      <c r="F301" s="103">
        <v>45168</v>
      </c>
      <c r="G301" s="93">
        <v>382400.00000000006</v>
      </c>
      <c r="H301" s="104">
        <v>0.82767800000000002</v>
      </c>
      <c r="I301" s="93">
        <v>3.1650400000000003</v>
      </c>
      <c r="J301" s="94">
        <f t="shared" si="4"/>
        <v>-2.6176169695674899E-4</v>
      </c>
      <c r="K301" s="94">
        <f>I301/'סכום נכסי הקרן'!$C$42</f>
        <v>1.120279449440988E-6</v>
      </c>
    </row>
    <row r="302" spans="2:11">
      <c r="B302" s="90" t="s">
        <v>2584</v>
      </c>
      <c r="C302" s="67" t="s">
        <v>2585</v>
      </c>
      <c r="D302" s="91" t="s">
        <v>643</v>
      </c>
      <c r="E302" s="91" t="s">
        <v>127</v>
      </c>
      <c r="F302" s="103">
        <v>45197</v>
      </c>
      <c r="G302" s="93">
        <v>8030400.0000000009</v>
      </c>
      <c r="H302" s="104">
        <v>-0.65506299999999995</v>
      </c>
      <c r="I302" s="93">
        <v>-52.604160000000007</v>
      </c>
      <c r="J302" s="94">
        <f t="shared" si="4"/>
        <v>4.3505782513283678E-3</v>
      </c>
      <c r="K302" s="94">
        <f>I302/'סכום נכסי הקרן'!$C$42</f>
        <v>-1.8619467495862818E-5</v>
      </c>
    </row>
    <row r="303" spans="2:11">
      <c r="B303" s="95"/>
      <c r="C303" s="67"/>
      <c r="D303" s="67"/>
      <c r="E303" s="67"/>
      <c r="F303" s="67"/>
      <c r="G303" s="93"/>
      <c r="H303" s="104"/>
      <c r="I303" s="67"/>
      <c r="J303" s="94"/>
      <c r="K303" s="67"/>
    </row>
    <row r="304" spans="2:11">
      <c r="B304" s="89" t="s">
        <v>189</v>
      </c>
      <c r="C304" s="84"/>
      <c r="D304" s="85"/>
      <c r="E304" s="85"/>
      <c r="F304" s="101"/>
      <c r="G304" s="87"/>
      <c r="H304" s="102"/>
      <c r="I304" s="87">
        <v>3779.0310284840002</v>
      </c>
      <c r="J304" s="88">
        <f t="shared" si="4"/>
        <v>-0.31254125536112665</v>
      </c>
      <c r="K304" s="88">
        <f>I304/'סכום נכסי הקרן'!$C$42</f>
        <v>1.3376042008980823E-3</v>
      </c>
    </row>
    <row r="305" spans="2:11">
      <c r="B305" s="90" t="s">
        <v>2586</v>
      </c>
      <c r="C305" s="67" t="s">
        <v>2587</v>
      </c>
      <c r="D305" s="91" t="s">
        <v>643</v>
      </c>
      <c r="E305" s="91" t="s">
        <v>129</v>
      </c>
      <c r="F305" s="103">
        <v>45078</v>
      </c>
      <c r="G305" s="93">
        <v>6922223.0447900007</v>
      </c>
      <c r="H305" s="104">
        <v>1.3257589999999999</v>
      </c>
      <c r="I305" s="93">
        <v>91.772020206000022</v>
      </c>
      <c r="J305" s="94">
        <f t="shared" si="4"/>
        <v>-7.5899197932005977E-3</v>
      </c>
      <c r="K305" s="94">
        <f>I305/'סכום נכסי הקרן'!$C$42</f>
        <v>3.2483099193206065E-5</v>
      </c>
    </row>
    <row r="306" spans="2:11">
      <c r="B306" s="90" t="s">
        <v>2586</v>
      </c>
      <c r="C306" s="67" t="s">
        <v>2588</v>
      </c>
      <c r="D306" s="91" t="s">
        <v>643</v>
      </c>
      <c r="E306" s="91" t="s">
        <v>129</v>
      </c>
      <c r="F306" s="103">
        <v>45078</v>
      </c>
      <c r="G306" s="93">
        <v>2457363.8789730007</v>
      </c>
      <c r="H306" s="104">
        <v>1.3257589999999999</v>
      </c>
      <c r="I306" s="93">
        <v>32.578731840000003</v>
      </c>
      <c r="J306" s="94">
        <f t="shared" si="4"/>
        <v>-2.6943937931707875E-3</v>
      </c>
      <c r="K306" s="94">
        <f>I306/'סכום נכסי הקרן'!$C$42</f>
        <v>1.1531381520992084E-5</v>
      </c>
    </row>
    <row r="307" spans="2:11">
      <c r="B307" s="90" t="s">
        <v>2589</v>
      </c>
      <c r="C307" s="67" t="s">
        <v>2590</v>
      </c>
      <c r="D307" s="91" t="s">
        <v>643</v>
      </c>
      <c r="E307" s="91" t="s">
        <v>129</v>
      </c>
      <c r="F307" s="103">
        <v>45078</v>
      </c>
      <c r="G307" s="93">
        <v>1765873.2257120002</v>
      </c>
      <c r="H307" s="104">
        <v>1.3257589999999999</v>
      </c>
      <c r="I307" s="93">
        <v>23.411229616000004</v>
      </c>
      <c r="J307" s="94">
        <f t="shared" si="4"/>
        <v>-1.9362040265299204E-3</v>
      </c>
      <c r="K307" s="94">
        <f>I307/'סכום נכסי הקרן'!$C$42</f>
        <v>8.2865048861780687E-6</v>
      </c>
    </row>
    <row r="308" spans="2:11">
      <c r="B308" s="90" t="s">
        <v>2591</v>
      </c>
      <c r="C308" s="67" t="s">
        <v>2592</v>
      </c>
      <c r="D308" s="91" t="s">
        <v>643</v>
      </c>
      <c r="E308" s="91" t="s">
        <v>129</v>
      </c>
      <c r="F308" s="103">
        <v>45099</v>
      </c>
      <c r="G308" s="93">
        <v>1555536.1440120002</v>
      </c>
      <c r="H308" s="104">
        <v>4.0834000000000001</v>
      </c>
      <c r="I308" s="93">
        <v>63.518757423000011</v>
      </c>
      <c r="J308" s="94">
        <f t="shared" si="4"/>
        <v>-5.2532599056026395E-3</v>
      </c>
      <c r="K308" s="94">
        <f>I308/'סכום נכסי הקרן'!$C$42</f>
        <v>2.2482735951208869E-5</v>
      </c>
    </row>
    <row r="309" spans="2:11">
      <c r="B309" s="90" t="s">
        <v>2591</v>
      </c>
      <c r="C309" s="67" t="s">
        <v>2593</v>
      </c>
      <c r="D309" s="91" t="s">
        <v>643</v>
      </c>
      <c r="E309" s="91" t="s">
        <v>129</v>
      </c>
      <c r="F309" s="103">
        <v>45099</v>
      </c>
      <c r="G309" s="93">
        <v>1392585.8336700001</v>
      </c>
      <c r="H309" s="104">
        <v>4.0834000000000001</v>
      </c>
      <c r="I309" s="93">
        <v>56.864845161000005</v>
      </c>
      <c r="J309" s="94">
        <f t="shared" si="4"/>
        <v>-4.7029542648832669E-3</v>
      </c>
      <c r="K309" s="94">
        <f>I309/'סכום נכסי הקרן'!$C$42</f>
        <v>2.0127555237694345E-5</v>
      </c>
    </row>
    <row r="310" spans="2:11">
      <c r="B310" s="90" t="s">
        <v>2591</v>
      </c>
      <c r="C310" s="67" t="s">
        <v>2594</v>
      </c>
      <c r="D310" s="91" t="s">
        <v>643</v>
      </c>
      <c r="E310" s="91" t="s">
        <v>129</v>
      </c>
      <c r="F310" s="103">
        <v>45099</v>
      </c>
      <c r="G310" s="93">
        <v>4724167.4828360006</v>
      </c>
      <c r="H310" s="104">
        <v>4.0834000000000001</v>
      </c>
      <c r="I310" s="93">
        <v>192.90663867000001</v>
      </c>
      <c r="J310" s="94">
        <f t="shared" si="4"/>
        <v>-1.5954164589541242E-2</v>
      </c>
      <c r="K310" s="94">
        <f>I310/'סכום נכסי הקרן'!$C$42</f>
        <v>6.8280130097167553E-5</v>
      </c>
    </row>
    <row r="311" spans="2:11">
      <c r="B311" s="90" t="s">
        <v>2595</v>
      </c>
      <c r="C311" s="67" t="s">
        <v>2596</v>
      </c>
      <c r="D311" s="91" t="s">
        <v>643</v>
      </c>
      <c r="E311" s="91" t="s">
        <v>131</v>
      </c>
      <c r="F311" s="103">
        <v>45166</v>
      </c>
      <c r="G311" s="93">
        <v>425329.84250400006</v>
      </c>
      <c r="H311" s="104">
        <v>0.86027900000000002</v>
      </c>
      <c r="I311" s="93">
        <v>3.6590226380000002</v>
      </c>
      <c r="J311" s="94">
        <f t="shared" si="4"/>
        <v>-3.0261607275928272E-4</v>
      </c>
      <c r="K311" s="94">
        <f>I311/'סכום נכסי הקרן'!$C$42</f>
        <v>1.2951267176372974E-6</v>
      </c>
    </row>
    <row r="312" spans="2:11">
      <c r="B312" s="90" t="s">
        <v>2597</v>
      </c>
      <c r="C312" s="67" t="s">
        <v>2598</v>
      </c>
      <c r="D312" s="91" t="s">
        <v>643</v>
      </c>
      <c r="E312" s="91" t="s">
        <v>131</v>
      </c>
      <c r="F312" s="103">
        <v>45166</v>
      </c>
      <c r="G312" s="93">
        <v>552928.79525500012</v>
      </c>
      <c r="H312" s="104">
        <v>0.70592299999999997</v>
      </c>
      <c r="I312" s="93">
        <v>3.9032540590000009</v>
      </c>
      <c r="J312" s="94">
        <f t="shared" si="4"/>
        <v>-3.2281500585684811E-4</v>
      </c>
      <c r="K312" s="94">
        <f>I312/'סכום נכסי הקרן'!$C$42</f>
        <v>1.3815734740302879E-6</v>
      </c>
    </row>
    <row r="313" spans="2:11">
      <c r="B313" s="90" t="s">
        <v>2599</v>
      </c>
      <c r="C313" s="67" t="s">
        <v>2600</v>
      </c>
      <c r="D313" s="91" t="s">
        <v>643</v>
      </c>
      <c r="E313" s="91" t="s">
        <v>131</v>
      </c>
      <c r="F313" s="103">
        <v>45168</v>
      </c>
      <c r="G313" s="93">
        <v>552928.79525500012</v>
      </c>
      <c r="H313" s="104">
        <v>-0.54898599999999997</v>
      </c>
      <c r="I313" s="93">
        <v>-3.0355001460000004</v>
      </c>
      <c r="J313" s="94">
        <f t="shared" si="4"/>
        <v>2.5104822350726036E-4</v>
      </c>
      <c r="K313" s="94">
        <f>I313/'סכום נכסי הקרן'!$C$42</f>
        <v>-1.0744282638888984E-6</v>
      </c>
    </row>
    <row r="314" spans="2:11">
      <c r="B314" s="90" t="s">
        <v>2601</v>
      </c>
      <c r="C314" s="67" t="s">
        <v>2602</v>
      </c>
      <c r="D314" s="91" t="s">
        <v>643</v>
      </c>
      <c r="E314" s="91" t="s">
        <v>127</v>
      </c>
      <c r="F314" s="103">
        <v>45166</v>
      </c>
      <c r="G314" s="93">
        <v>2064289.3061490003</v>
      </c>
      <c r="H314" s="104">
        <v>1.032483</v>
      </c>
      <c r="I314" s="93">
        <v>21.313437902000004</v>
      </c>
      <c r="J314" s="94">
        <f t="shared" si="4"/>
        <v>-1.7627081089685477E-3</v>
      </c>
      <c r="K314" s="94">
        <f>I314/'סכום נכסי הקרן'!$C$42</f>
        <v>7.5439825337269831E-6</v>
      </c>
    </row>
    <row r="315" spans="2:11">
      <c r="B315" s="90" t="s">
        <v>2603</v>
      </c>
      <c r="C315" s="67" t="s">
        <v>2604</v>
      </c>
      <c r="D315" s="91" t="s">
        <v>643</v>
      </c>
      <c r="E315" s="91" t="s">
        <v>127</v>
      </c>
      <c r="F315" s="103">
        <v>45167</v>
      </c>
      <c r="G315" s="93">
        <v>1463058.9455870003</v>
      </c>
      <c r="H315" s="104">
        <v>1.312535</v>
      </c>
      <c r="I315" s="93">
        <v>19.203164078000004</v>
      </c>
      <c r="J315" s="94">
        <f t="shared" si="4"/>
        <v>-1.588179870079419E-3</v>
      </c>
      <c r="K315" s="94">
        <f>I315/'סכום נכסי הקרן'!$C$42</f>
        <v>6.7970420850374088E-6</v>
      </c>
    </row>
    <row r="316" spans="2:11">
      <c r="B316" s="90" t="s">
        <v>2605</v>
      </c>
      <c r="C316" s="67" t="s">
        <v>2606</v>
      </c>
      <c r="D316" s="91" t="s">
        <v>643</v>
      </c>
      <c r="E316" s="91" t="s">
        <v>129</v>
      </c>
      <c r="F316" s="103">
        <v>45117</v>
      </c>
      <c r="G316" s="93">
        <v>499316.60109500005</v>
      </c>
      <c r="H316" s="104">
        <v>-3.8557950000000001</v>
      </c>
      <c r="I316" s="93">
        <v>-19.252622759000005</v>
      </c>
      <c r="J316" s="94">
        <f t="shared" si="4"/>
        <v>1.5922703044081489E-3</v>
      </c>
      <c r="K316" s="94">
        <f>I316/'סכום נכסי הקרן'!$C$42</f>
        <v>-6.8145481967834721E-6</v>
      </c>
    </row>
    <row r="317" spans="2:11">
      <c r="B317" s="90" t="s">
        <v>2607</v>
      </c>
      <c r="C317" s="67" t="s">
        <v>2608</v>
      </c>
      <c r="D317" s="91" t="s">
        <v>643</v>
      </c>
      <c r="E317" s="91" t="s">
        <v>130</v>
      </c>
      <c r="F317" s="103">
        <v>45167</v>
      </c>
      <c r="G317" s="93">
        <v>1286023.2279680003</v>
      </c>
      <c r="H317" s="104">
        <v>-2.7175989999999999</v>
      </c>
      <c r="I317" s="93">
        <v>-34.94895106300001</v>
      </c>
      <c r="J317" s="94">
        <f t="shared" si="4"/>
        <v>2.8904205751299375E-3</v>
      </c>
      <c r="K317" s="94">
        <f>I317/'סכום נכסי הקרן'!$C$42</f>
        <v>-1.2370330755819099E-5</v>
      </c>
    </row>
    <row r="318" spans="2:11">
      <c r="B318" s="90" t="s">
        <v>2609</v>
      </c>
      <c r="C318" s="67" t="s">
        <v>2610</v>
      </c>
      <c r="D318" s="91" t="s">
        <v>643</v>
      </c>
      <c r="E318" s="91" t="s">
        <v>127</v>
      </c>
      <c r="F318" s="103">
        <v>45127</v>
      </c>
      <c r="G318" s="93">
        <v>1185055.4012580002</v>
      </c>
      <c r="H318" s="104">
        <v>-7.8614119999999996</v>
      </c>
      <c r="I318" s="93">
        <v>-93.162084797000006</v>
      </c>
      <c r="J318" s="94">
        <f t="shared" si="4"/>
        <v>7.7048837956206762E-3</v>
      </c>
      <c r="K318" s="94">
        <f>I318/'סכום נכסי הקרן'!$C$42</f>
        <v>-3.2975118502501643E-5</v>
      </c>
    </row>
    <row r="319" spans="2:11">
      <c r="B319" s="90" t="s">
        <v>2611</v>
      </c>
      <c r="C319" s="67" t="s">
        <v>2612</v>
      </c>
      <c r="D319" s="91" t="s">
        <v>643</v>
      </c>
      <c r="E319" s="91" t="s">
        <v>127</v>
      </c>
      <c r="F319" s="103">
        <v>45127</v>
      </c>
      <c r="G319" s="93">
        <v>3083743.2354160007</v>
      </c>
      <c r="H319" s="104">
        <v>-7.8351649999999999</v>
      </c>
      <c r="I319" s="93">
        <v>-241.61637714900007</v>
      </c>
      <c r="J319" s="94">
        <f t="shared" si="4"/>
        <v>1.998265832187401E-2</v>
      </c>
      <c r="K319" s="94">
        <f>I319/'סכום נכסי הקרן'!$C$42</f>
        <v>-8.5521150433614713E-5</v>
      </c>
    </row>
    <row r="320" spans="2:11">
      <c r="B320" s="90" t="s">
        <v>2613</v>
      </c>
      <c r="C320" s="67" t="s">
        <v>2614</v>
      </c>
      <c r="D320" s="91" t="s">
        <v>643</v>
      </c>
      <c r="E320" s="91" t="s">
        <v>127</v>
      </c>
      <c r="F320" s="103">
        <v>45127</v>
      </c>
      <c r="G320" s="93">
        <v>2689943.5985440002</v>
      </c>
      <c r="H320" s="104">
        <v>-7.8288039999999999</v>
      </c>
      <c r="I320" s="93">
        <v>-210.59042104200003</v>
      </c>
      <c r="J320" s="94">
        <f t="shared" si="4"/>
        <v>1.7416685405173452E-2</v>
      </c>
      <c r="K320" s="94">
        <f>I320/'סכום נכסי הקרן'!$C$42</f>
        <v>-7.4539380526779329E-5</v>
      </c>
    </row>
    <row r="321" spans="2:11">
      <c r="B321" s="90" t="s">
        <v>2615</v>
      </c>
      <c r="C321" s="67" t="s">
        <v>2616</v>
      </c>
      <c r="D321" s="91" t="s">
        <v>643</v>
      </c>
      <c r="E321" s="91" t="s">
        <v>127</v>
      </c>
      <c r="F321" s="103">
        <v>45168</v>
      </c>
      <c r="G321" s="93">
        <v>881082.08271999995</v>
      </c>
      <c r="H321" s="104">
        <v>-2.2661950000000002</v>
      </c>
      <c r="I321" s="93">
        <v>-19.967040954000005</v>
      </c>
      <c r="J321" s="94">
        <f t="shared" si="4"/>
        <v>1.6513555984518189E-3</v>
      </c>
      <c r="K321" s="94">
        <f>I321/'סכום נכסי הקרן'!$C$42</f>
        <v>-7.0674195735007405E-6</v>
      </c>
    </row>
    <row r="322" spans="2:11">
      <c r="B322" s="90" t="s">
        <v>2617</v>
      </c>
      <c r="C322" s="67" t="s">
        <v>2618</v>
      </c>
      <c r="D322" s="91" t="s">
        <v>643</v>
      </c>
      <c r="E322" s="91" t="s">
        <v>127</v>
      </c>
      <c r="F322" s="103">
        <v>45166</v>
      </c>
      <c r="G322" s="93">
        <v>1762164.1654399999</v>
      </c>
      <c r="H322" s="104">
        <v>-2.2033010000000002</v>
      </c>
      <c r="I322" s="93">
        <v>-38.825780226000013</v>
      </c>
      <c r="J322" s="94">
        <f t="shared" si="4"/>
        <v>3.2110501344777796E-3</v>
      </c>
      <c r="K322" s="94">
        <f>I322/'סכום נכסי הקרן'!$C$42</f>
        <v>-1.3742551024852796E-5</v>
      </c>
    </row>
    <row r="323" spans="2:11">
      <c r="B323" s="90" t="s">
        <v>2619</v>
      </c>
      <c r="C323" s="67" t="s">
        <v>2620</v>
      </c>
      <c r="D323" s="91" t="s">
        <v>643</v>
      </c>
      <c r="E323" s="91" t="s">
        <v>127</v>
      </c>
      <c r="F323" s="103">
        <v>45166</v>
      </c>
      <c r="G323" s="93">
        <v>528649.24963200011</v>
      </c>
      <c r="H323" s="104">
        <v>-2.166172</v>
      </c>
      <c r="I323" s="93">
        <v>-11.451454561000002</v>
      </c>
      <c r="J323" s="94">
        <f t="shared" si="4"/>
        <v>9.4708192582414858E-4</v>
      </c>
      <c r="K323" s="94">
        <f>I323/'סכום נכסי הקרן'!$C$42</f>
        <v>-4.0532913362534354E-6</v>
      </c>
    </row>
    <row r="324" spans="2:11">
      <c r="B324" s="90" t="s">
        <v>2621</v>
      </c>
      <c r="C324" s="67" t="s">
        <v>2622</v>
      </c>
      <c r="D324" s="91" t="s">
        <v>643</v>
      </c>
      <c r="E324" s="91" t="s">
        <v>127</v>
      </c>
      <c r="F324" s="103">
        <v>45168</v>
      </c>
      <c r="G324" s="93">
        <v>704865.66617600014</v>
      </c>
      <c r="H324" s="104">
        <v>-2.162604</v>
      </c>
      <c r="I324" s="93">
        <v>-15.243452091000002</v>
      </c>
      <c r="J324" s="94">
        <f t="shared" si="4"/>
        <v>1.2606955636639864E-3</v>
      </c>
      <c r="K324" s="94">
        <f>I324/'סכום נכסי הקרן'!$C$42</f>
        <v>-5.3954850858395336E-6</v>
      </c>
    </row>
    <row r="325" spans="2:11">
      <c r="B325" s="90" t="s">
        <v>2623</v>
      </c>
      <c r="C325" s="67" t="s">
        <v>2624</v>
      </c>
      <c r="D325" s="91" t="s">
        <v>643</v>
      </c>
      <c r="E325" s="91" t="s">
        <v>127</v>
      </c>
      <c r="F325" s="103">
        <v>45189</v>
      </c>
      <c r="G325" s="93">
        <v>660811.56204000011</v>
      </c>
      <c r="H325" s="104">
        <v>-0.74099099999999996</v>
      </c>
      <c r="I325" s="93">
        <v>-4.8965528990000013</v>
      </c>
      <c r="J325" s="94">
        <f t="shared" si="4"/>
        <v>4.0496486492452827E-4</v>
      </c>
      <c r="K325" s="94">
        <f>I325/'סכום נכסי הקרן'!$C$42</f>
        <v>-1.7331558482200525E-6</v>
      </c>
    </row>
    <row r="326" spans="2:11">
      <c r="B326" s="90" t="s">
        <v>2625</v>
      </c>
      <c r="C326" s="67" t="s">
        <v>2626</v>
      </c>
      <c r="D326" s="91" t="s">
        <v>643</v>
      </c>
      <c r="E326" s="91" t="s">
        <v>127</v>
      </c>
      <c r="F326" s="103">
        <v>45189</v>
      </c>
      <c r="G326" s="93">
        <v>660811.56204000011</v>
      </c>
      <c r="H326" s="104">
        <v>-0.70283700000000005</v>
      </c>
      <c r="I326" s="93">
        <v>-4.6444253890000002</v>
      </c>
      <c r="J326" s="94">
        <f t="shared" si="4"/>
        <v>3.8411289311150851E-4</v>
      </c>
      <c r="K326" s="94">
        <f>I326/'סכום נכסי הקרן'!$C$42</f>
        <v>-1.6439142373425506E-6</v>
      </c>
    </row>
    <row r="327" spans="2:11">
      <c r="B327" s="90" t="s">
        <v>2627</v>
      </c>
      <c r="C327" s="67" t="s">
        <v>2628</v>
      </c>
      <c r="D327" s="91" t="s">
        <v>643</v>
      </c>
      <c r="E327" s="91" t="s">
        <v>127</v>
      </c>
      <c r="F327" s="103">
        <v>45195</v>
      </c>
      <c r="G327" s="93">
        <v>660811.56204000011</v>
      </c>
      <c r="H327" s="104">
        <v>-3.2599999999999997E-2</v>
      </c>
      <c r="I327" s="93">
        <v>-0.21542628600000002</v>
      </c>
      <c r="J327" s="94">
        <f t="shared" si="4"/>
        <v>1.7816631130238461E-5</v>
      </c>
      <c r="K327" s="94">
        <f>I327/'סכום נכסי הקרן'!$C$42</f>
        <v>-7.6251055618632578E-8</v>
      </c>
    </row>
    <row r="328" spans="2:11">
      <c r="B328" s="90" t="s">
        <v>2629</v>
      </c>
      <c r="C328" s="67" t="s">
        <v>2630</v>
      </c>
      <c r="D328" s="91" t="s">
        <v>643</v>
      </c>
      <c r="E328" s="91" t="s">
        <v>127</v>
      </c>
      <c r="F328" s="103">
        <v>45196</v>
      </c>
      <c r="G328" s="93">
        <v>660811.56204000011</v>
      </c>
      <c r="H328" s="104">
        <v>0.25872400000000001</v>
      </c>
      <c r="I328" s="93">
        <v>1.7096762580000002</v>
      </c>
      <c r="J328" s="94">
        <f t="shared" si="4"/>
        <v>-1.4139718883197198E-4</v>
      </c>
      <c r="K328" s="94">
        <f>I328/'סכום נכסי הקרן'!$C$42</f>
        <v>6.0514722627030583E-7</v>
      </c>
    </row>
    <row r="329" spans="2:11">
      <c r="B329" s="90" t="s">
        <v>2631</v>
      </c>
      <c r="C329" s="67" t="s">
        <v>2632</v>
      </c>
      <c r="D329" s="91" t="s">
        <v>643</v>
      </c>
      <c r="E329" s="91" t="s">
        <v>131</v>
      </c>
      <c r="F329" s="103">
        <v>45176</v>
      </c>
      <c r="G329" s="93">
        <v>1050349.0759310003</v>
      </c>
      <c r="H329" s="104">
        <v>-1.6319030000000001</v>
      </c>
      <c r="I329" s="93">
        <v>-17.140680887000002</v>
      </c>
      <c r="J329" s="94">
        <f t="shared" si="4"/>
        <v>1.4176041111566469E-3</v>
      </c>
      <c r="K329" s="94">
        <f>I329/'סכום נכסי הקרן'!$C$42</f>
        <v>-6.06701733536765E-6</v>
      </c>
    </row>
    <row r="330" spans="2:11">
      <c r="B330" s="90" t="s">
        <v>2633</v>
      </c>
      <c r="C330" s="67" t="s">
        <v>2634</v>
      </c>
      <c r="D330" s="91" t="s">
        <v>643</v>
      </c>
      <c r="E330" s="91" t="s">
        <v>131</v>
      </c>
      <c r="F330" s="103">
        <v>45161</v>
      </c>
      <c r="G330" s="93">
        <v>5995472.8177110013</v>
      </c>
      <c r="H330" s="104">
        <v>-0.84712500000000002</v>
      </c>
      <c r="I330" s="93">
        <v>-50.789165280000006</v>
      </c>
      <c r="J330" s="94">
        <f t="shared" si="4"/>
        <v>4.200470796801809E-3</v>
      </c>
      <c r="K330" s="94">
        <f>I330/'סכום נכסי הקרן'!$C$42</f>
        <v>-1.7977042349368648E-5</v>
      </c>
    </row>
    <row r="331" spans="2:11">
      <c r="B331" s="90" t="s">
        <v>2635</v>
      </c>
      <c r="C331" s="67" t="s">
        <v>2636</v>
      </c>
      <c r="D331" s="91" t="s">
        <v>643</v>
      </c>
      <c r="E331" s="91" t="s">
        <v>131</v>
      </c>
      <c r="F331" s="103">
        <v>45180</v>
      </c>
      <c r="G331" s="93">
        <v>551660.830923</v>
      </c>
      <c r="H331" s="104">
        <v>-0.62245499999999998</v>
      </c>
      <c r="I331" s="93">
        <v>-3.4338426430000002</v>
      </c>
      <c r="J331" s="94">
        <f t="shared" si="4"/>
        <v>2.8399277017482496E-4</v>
      </c>
      <c r="K331" s="94">
        <f>I331/'סכום נכסי הקרן'!$C$42</f>
        <v>-1.2154232949874338E-6</v>
      </c>
    </row>
    <row r="332" spans="2:11">
      <c r="B332" s="90" t="s">
        <v>2637</v>
      </c>
      <c r="C332" s="67" t="s">
        <v>2638</v>
      </c>
      <c r="D332" s="91" t="s">
        <v>643</v>
      </c>
      <c r="E332" s="91" t="s">
        <v>127</v>
      </c>
      <c r="F332" s="103">
        <v>45127</v>
      </c>
      <c r="G332" s="93">
        <v>4829238.4280020008</v>
      </c>
      <c r="H332" s="104">
        <v>2.4769519999999998</v>
      </c>
      <c r="I332" s="93">
        <v>119.61791655600003</v>
      </c>
      <c r="J332" s="94">
        <f t="shared" ref="J332:J393" si="5">IFERROR(I332/$I$11,0)</f>
        <v>-9.8928888178757175E-3</v>
      </c>
      <c r="K332" s="94">
        <f>I332/'סכום נכסי הקרן'!$C$42</f>
        <v>4.2339273343349138E-5</v>
      </c>
    </row>
    <row r="333" spans="2:11">
      <c r="B333" s="90" t="s">
        <v>2639</v>
      </c>
      <c r="C333" s="67" t="s">
        <v>2640</v>
      </c>
      <c r="D333" s="91" t="s">
        <v>643</v>
      </c>
      <c r="E333" s="91" t="s">
        <v>127</v>
      </c>
      <c r="F333" s="103">
        <v>45127</v>
      </c>
      <c r="G333" s="93">
        <v>2005144.6944060004</v>
      </c>
      <c r="H333" s="104">
        <v>2.4546519999999998</v>
      </c>
      <c r="I333" s="93">
        <v>49.219324920000005</v>
      </c>
      <c r="J333" s="94">
        <f t="shared" si="5"/>
        <v>-4.0706386061865893E-3</v>
      </c>
      <c r="K333" s="94">
        <f>I333/'סכום נכסי הקרן'!$C$42</f>
        <v>1.7421390637475263E-5</v>
      </c>
    </row>
    <row r="334" spans="2:11">
      <c r="B334" s="90" t="s">
        <v>2641</v>
      </c>
      <c r="C334" s="67" t="s">
        <v>2642</v>
      </c>
      <c r="D334" s="91" t="s">
        <v>643</v>
      </c>
      <c r="E334" s="91" t="s">
        <v>127</v>
      </c>
      <c r="F334" s="103">
        <v>45127</v>
      </c>
      <c r="G334" s="93">
        <v>1503330.5009910003</v>
      </c>
      <c r="H334" s="104">
        <v>2.4204590000000001</v>
      </c>
      <c r="I334" s="93">
        <v>36.387494924000009</v>
      </c>
      <c r="J334" s="94">
        <f t="shared" si="5"/>
        <v>-3.0093940106006027E-3</v>
      </c>
      <c r="K334" s="94">
        <f>I334/'סכום נכסי הקרן'!$C$42</f>
        <v>1.2879509510146942E-5</v>
      </c>
    </row>
    <row r="335" spans="2:11">
      <c r="B335" s="90" t="s">
        <v>2643</v>
      </c>
      <c r="C335" s="67" t="s">
        <v>2644</v>
      </c>
      <c r="D335" s="91" t="s">
        <v>643</v>
      </c>
      <c r="E335" s="91" t="s">
        <v>129</v>
      </c>
      <c r="F335" s="103">
        <v>45195</v>
      </c>
      <c r="G335" s="93">
        <v>1400684.2743960002</v>
      </c>
      <c r="H335" s="104">
        <v>-0.11927400000000001</v>
      </c>
      <c r="I335" s="93">
        <v>-1.6706516360000003</v>
      </c>
      <c r="J335" s="94">
        <f t="shared" si="5"/>
        <v>1.3816969367304329E-4</v>
      </c>
      <c r="K335" s="94">
        <f>I335/'סכום נכסי הקרן'!$C$42</f>
        <v>-5.9133429434881267E-7</v>
      </c>
    </row>
    <row r="336" spans="2:11">
      <c r="B336" s="90" t="s">
        <v>2645</v>
      </c>
      <c r="C336" s="67" t="s">
        <v>2646</v>
      </c>
      <c r="D336" s="91" t="s">
        <v>643</v>
      </c>
      <c r="E336" s="91" t="s">
        <v>129</v>
      </c>
      <c r="F336" s="103">
        <v>45195</v>
      </c>
      <c r="G336" s="93">
        <v>1401012.5341270003</v>
      </c>
      <c r="H336" s="104">
        <v>-9.5815999999999998E-2</v>
      </c>
      <c r="I336" s="93">
        <v>-1.3423919040000003</v>
      </c>
      <c r="J336" s="94">
        <f t="shared" si="5"/>
        <v>1.1102127706823337E-4</v>
      </c>
      <c r="K336" s="94">
        <f>I336/'סכום נכסי הקרן'!$C$42</f>
        <v>-4.7514535776709295E-7</v>
      </c>
    </row>
    <row r="337" spans="2:11">
      <c r="B337" s="90" t="s">
        <v>2647</v>
      </c>
      <c r="C337" s="67" t="s">
        <v>2648</v>
      </c>
      <c r="D337" s="91" t="s">
        <v>643</v>
      </c>
      <c r="E337" s="91" t="s">
        <v>129</v>
      </c>
      <c r="F337" s="103">
        <v>45181</v>
      </c>
      <c r="G337" s="93">
        <v>3904600.2674710006</v>
      </c>
      <c r="H337" s="104">
        <v>1.2325010000000001</v>
      </c>
      <c r="I337" s="93">
        <v>48.124220926000007</v>
      </c>
      <c r="J337" s="94">
        <f t="shared" si="5"/>
        <v>-3.9800690463031273E-3</v>
      </c>
      <c r="K337" s="94">
        <f>I337/'סכום נכסי הקרן'!$C$42</f>
        <v>1.7033773893459723E-5</v>
      </c>
    </row>
    <row r="338" spans="2:11">
      <c r="B338" s="90" t="s">
        <v>2649</v>
      </c>
      <c r="C338" s="67" t="s">
        <v>2650</v>
      </c>
      <c r="D338" s="91" t="s">
        <v>643</v>
      </c>
      <c r="E338" s="91" t="s">
        <v>129</v>
      </c>
      <c r="F338" s="103">
        <v>45181</v>
      </c>
      <c r="G338" s="93">
        <v>1420117.2505020001</v>
      </c>
      <c r="H338" s="104">
        <v>1.2507649999999999</v>
      </c>
      <c r="I338" s="93">
        <v>17.762324470000003</v>
      </c>
      <c r="J338" s="94">
        <f t="shared" si="5"/>
        <v>-1.4690165669829093E-3</v>
      </c>
      <c r="K338" s="94">
        <f>I338/'סכום נכסי הקרן'!$C$42</f>
        <v>6.287050741236696E-6</v>
      </c>
    </row>
    <row r="339" spans="2:11">
      <c r="B339" s="90" t="s">
        <v>2651</v>
      </c>
      <c r="C339" s="67" t="s">
        <v>2652</v>
      </c>
      <c r="D339" s="91" t="s">
        <v>643</v>
      </c>
      <c r="E339" s="91" t="s">
        <v>129</v>
      </c>
      <c r="F339" s="103">
        <v>45176</v>
      </c>
      <c r="G339" s="93">
        <v>6390823.061017001</v>
      </c>
      <c r="H339" s="104">
        <v>1.188712</v>
      </c>
      <c r="I339" s="93">
        <v>75.968498468000021</v>
      </c>
      <c r="J339" s="94">
        <f t="shared" si="5"/>
        <v>-6.2829041889643951E-3</v>
      </c>
      <c r="K339" s="94">
        <f>I339/'סכום נכסי הקרן'!$C$42</f>
        <v>2.6889375059585219E-5</v>
      </c>
    </row>
    <row r="340" spans="2:11">
      <c r="B340" s="90" t="s">
        <v>2653</v>
      </c>
      <c r="C340" s="67" t="s">
        <v>2654</v>
      </c>
      <c r="D340" s="91" t="s">
        <v>643</v>
      </c>
      <c r="E340" s="91" t="s">
        <v>129</v>
      </c>
      <c r="F340" s="103">
        <v>45181</v>
      </c>
      <c r="G340" s="93">
        <v>4940993.8464380009</v>
      </c>
      <c r="H340" s="104">
        <v>1.2598940000000001</v>
      </c>
      <c r="I340" s="93">
        <v>62.251292091000018</v>
      </c>
      <c r="J340" s="94">
        <f t="shared" si="5"/>
        <v>-5.1484353611614417E-3</v>
      </c>
      <c r="K340" s="94">
        <f>I340/'סכום נכסי הקרן'!$C$42</f>
        <v>2.2034111174170194E-5</v>
      </c>
    </row>
    <row r="341" spans="2:11">
      <c r="B341" s="90" t="s">
        <v>2653</v>
      </c>
      <c r="C341" s="67" t="s">
        <v>2655</v>
      </c>
      <c r="D341" s="91" t="s">
        <v>643</v>
      </c>
      <c r="E341" s="91" t="s">
        <v>129</v>
      </c>
      <c r="F341" s="103">
        <v>45181</v>
      </c>
      <c r="G341" s="93">
        <v>99485.06475000002</v>
      </c>
      <c r="H341" s="104">
        <v>1.2598940000000001</v>
      </c>
      <c r="I341" s="93">
        <v>1.2534064880000002</v>
      </c>
      <c r="J341" s="94">
        <f t="shared" si="5"/>
        <v>-1.0366182079072588E-4</v>
      </c>
      <c r="K341" s="94">
        <f>I341/'סכום נכסי הקרן'!$C$42</f>
        <v>4.4364858905492585E-7</v>
      </c>
    </row>
    <row r="342" spans="2:11">
      <c r="B342" s="90" t="s">
        <v>2656</v>
      </c>
      <c r="C342" s="67" t="s">
        <v>2657</v>
      </c>
      <c r="D342" s="91" t="s">
        <v>643</v>
      </c>
      <c r="E342" s="91" t="s">
        <v>129</v>
      </c>
      <c r="F342" s="103">
        <v>45176</v>
      </c>
      <c r="G342" s="93">
        <v>2020228.6268610004</v>
      </c>
      <c r="H342" s="104">
        <v>1.2069799999999999</v>
      </c>
      <c r="I342" s="93">
        <v>24.383759847000004</v>
      </c>
      <c r="J342" s="94">
        <f t="shared" si="5"/>
        <v>-2.0166362370575282E-3</v>
      </c>
      <c r="K342" s="94">
        <f>I342/'סכום נכסי הקרן'!$C$42</f>
        <v>8.6307361223549887E-6</v>
      </c>
    </row>
    <row r="343" spans="2:11">
      <c r="B343" s="90" t="s">
        <v>2658</v>
      </c>
      <c r="C343" s="67" t="s">
        <v>2659</v>
      </c>
      <c r="D343" s="91" t="s">
        <v>643</v>
      </c>
      <c r="E343" s="91" t="s">
        <v>129</v>
      </c>
      <c r="F343" s="103">
        <v>45176</v>
      </c>
      <c r="G343" s="93">
        <v>2130034.0727350004</v>
      </c>
      <c r="H343" s="104">
        <v>1.2069799999999999</v>
      </c>
      <c r="I343" s="93">
        <v>25.709089956000003</v>
      </c>
      <c r="J343" s="94">
        <f t="shared" si="5"/>
        <v>-2.1262464341987057E-3</v>
      </c>
      <c r="K343" s="94">
        <f>I343/'סכום נכסי הקרן'!$C$42</f>
        <v>9.0998423847839257E-6</v>
      </c>
    </row>
    <row r="344" spans="2:11">
      <c r="B344" s="90" t="s">
        <v>2660</v>
      </c>
      <c r="C344" s="67" t="s">
        <v>2661</v>
      </c>
      <c r="D344" s="91" t="s">
        <v>643</v>
      </c>
      <c r="E344" s="91" t="s">
        <v>129</v>
      </c>
      <c r="F344" s="103">
        <v>45175</v>
      </c>
      <c r="G344" s="93">
        <v>1876439.9107790003</v>
      </c>
      <c r="H344" s="104">
        <v>1.4078489999999999</v>
      </c>
      <c r="I344" s="93">
        <v>26.417446429000002</v>
      </c>
      <c r="J344" s="94">
        <f t="shared" si="5"/>
        <v>-2.1848303991478931E-3</v>
      </c>
      <c r="K344" s="94">
        <f>I344/'סכום נכסי הקרן'!$C$42</f>
        <v>9.3505681890645664E-6</v>
      </c>
    </row>
    <row r="345" spans="2:11">
      <c r="B345" s="90" t="s">
        <v>2662</v>
      </c>
      <c r="C345" s="67" t="s">
        <v>2663</v>
      </c>
      <c r="D345" s="91" t="s">
        <v>643</v>
      </c>
      <c r="E345" s="91" t="s">
        <v>129</v>
      </c>
      <c r="F345" s="103">
        <v>45183</v>
      </c>
      <c r="G345" s="93">
        <v>10143223.734410001</v>
      </c>
      <c r="H345" s="104">
        <v>1.324182</v>
      </c>
      <c r="I345" s="93">
        <v>134.31469721800002</v>
      </c>
      <c r="J345" s="94">
        <f t="shared" si="5"/>
        <v>-1.1108372428157501E-2</v>
      </c>
      <c r="K345" s="94">
        <f>I345/'סכום נכסי הקרן'!$C$42</f>
        <v>4.7541261737991955E-5</v>
      </c>
    </row>
    <row r="346" spans="2:11">
      <c r="B346" s="90" t="s">
        <v>2662</v>
      </c>
      <c r="C346" s="67" t="s">
        <v>2664</v>
      </c>
      <c r="D346" s="91" t="s">
        <v>643</v>
      </c>
      <c r="E346" s="91" t="s">
        <v>129</v>
      </c>
      <c r="F346" s="103">
        <v>45183</v>
      </c>
      <c r="G346" s="93">
        <v>2056484.6932200002</v>
      </c>
      <c r="H346" s="104">
        <v>1.324182</v>
      </c>
      <c r="I346" s="93">
        <v>27.231590874000005</v>
      </c>
      <c r="J346" s="94">
        <f t="shared" si="5"/>
        <v>-2.2521634601806485E-3</v>
      </c>
      <c r="K346" s="94">
        <f>I346/'סכום נכסי הקרן'!$C$42</f>
        <v>9.638738098642342E-6</v>
      </c>
    </row>
    <row r="347" spans="2:11">
      <c r="B347" s="90" t="s">
        <v>2665</v>
      </c>
      <c r="C347" s="67" t="s">
        <v>2666</v>
      </c>
      <c r="D347" s="91" t="s">
        <v>643</v>
      </c>
      <c r="E347" s="91" t="s">
        <v>129</v>
      </c>
      <c r="F347" s="103">
        <v>45183</v>
      </c>
      <c r="G347" s="93">
        <v>1337141.7072510002</v>
      </c>
      <c r="H347" s="104">
        <v>1.324182</v>
      </c>
      <c r="I347" s="93">
        <v>17.706183700000004</v>
      </c>
      <c r="J347" s="94">
        <f t="shared" si="5"/>
        <v>-1.4643734966824839E-3</v>
      </c>
      <c r="K347" s="94">
        <f>I347/'סכום נכסי הקרן'!$C$42</f>
        <v>6.2671794755001519E-6</v>
      </c>
    </row>
    <row r="348" spans="2:11">
      <c r="B348" s="90" t="s">
        <v>2667</v>
      </c>
      <c r="C348" s="67" t="s">
        <v>2668</v>
      </c>
      <c r="D348" s="91" t="s">
        <v>643</v>
      </c>
      <c r="E348" s="91" t="s">
        <v>129</v>
      </c>
      <c r="F348" s="103">
        <v>45183</v>
      </c>
      <c r="G348" s="93">
        <v>8764085.0120550022</v>
      </c>
      <c r="H348" s="104">
        <v>1.328735</v>
      </c>
      <c r="I348" s="93">
        <v>116.45147528600002</v>
      </c>
      <c r="J348" s="94">
        <f t="shared" si="5"/>
        <v>-9.6310112301835928E-3</v>
      </c>
      <c r="K348" s="94">
        <f>I348/'סכום נכסי הקרן'!$C$42</f>
        <v>4.1218497908396395E-5</v>
      </c>
    </row>
    <row r="349" spans="2:11">
      <c r="B349" s="90" t="s">
        <v>2669</v>
      </c>
      <c r="C349" s="67" t="s">
        <v>2670</v>
      </c>
      <c r="D349" s="91" t="s">
        <v>643</v>
      </c>
      <c r="E349" s="91" t="s">
        <v>129</v>
      </c>
      <c r="F349" s="103">
        <v>45161</v>
      </c>
      <c r="G349" s="93">
        <v>1792134.0042330003</v>
      </c>
      <c r="H349" s="104">
        <v>2.2150789999999998</v>
      </c>
      <c r="I349" s="93">
        <v>39.697179676000005</v>
      </c>
      <c r="J349" s="94">
        <f t="shared" si="5"/>
        <v>-3.2831184175829459E-3</v>
      </c>
      <c r="K349" s="94">
        <f>I349/'סכום נכסי הקרן'!$C$42</f>
        <v>1.4050986588412551E-5</v>
      </c>
    </row>
    <row r="350" spans="2:11">
      <c r="B350" s="90" t="s">
        <v>2671</v>
      </c>
      <c r="C350" s="67" t="s">
        <v>2672</v>
      </c>
      <c r="D350" s="91" t="s">
        <v>643</v>
      </c>
      <c r="E350" s="91" t="s">
        <v>129</v>
      </c>
      <c r="F350" s="103">
        <v>45148</v>
      </c>
      <c r="G350" s="93">
        <v>1096683.4326040002</v>
      </c>
      <c r="H350" s="104">
        <v>4.1136619999999997</v>
      </c>
      <c r="I350" s="93">
        <v>45.113845584000003</v>
      </c>
      <c r="J350" s="94">
        <f t="shared" si="5"/>
        <v>-3.7310987464021232E-3</v>
      </c>
      <c r="K350" s="94">
        <f>I350/'סכום נכסי הקרן'!$C$42</f>
        <v>1.5968238661441647E-5</v>
      </c>
    </row>
    <row r="351" spans="2:11">
      <c r="B351" s="90" t="s">
        <v>2673</v>
      </c>
      <c r="C351" s="67" t="s">
        <v>2674</v>
      </c>
      <c r="D351" s="91" t="s">
        <v>643</v>
      </c>
      <c r="E351" s="91" t="s">
        <v>129</v>
      </c>
      <c r="F351" s="103">
        <v>45148</v>
      </c>
      <c r="G351" s="93">
        <v>1464051.5329680003</v>
      </c>
      <c r="H351" s="104">
        <v>4.2417959999999999</v>
      </c>
      <c r="I351" s="93">
        <v>62.102073288000014</v>
      </c>
      <c r="J351" s="94">
        <f t="shared" si="5"/>
        <v>-5.1360943584912904E-3</v>
      </c>
      <c r="K351" s="94">
        <f>I351/'סכום נכסי הקרן'!$C$42</f>
        <v>2.1981294540424306E-5</v>
      </c>
    </row>
    <row r="352" spans="2:11">
      <c r="B352" s="90" t="s">
        <v>2673</v>
      </c>
      <c r="C352" s="67" t="s">
        <v>2675</v>
      </c>
      <c r="D352" s="91" t="s">
        <v>643</v>
      </c>
      <c r="E352" s="91" t="s">
        <v>129</v>
      </c>
      <c r="F352" s="103">
        <v>45148</v>
      </c>
      <c r="G352" s="93">
        <v>878169.45514500001</v>
      </c>
      <c r="H352" s="104">
        <v>4.2417959999999999</v>
      </c>
      <c r="I352" s="93">
        <v>37.250153281000003</v>
      </c>
      <c r="J352" s="94">
        <f t="shared" si="5"/>
        <v>-3.0807393697184146E-3</v>
      </c>
      <c r="K352" s="94">
        <f>I352/'סכום נכסי הקרן'!$C$42</f>
        <v>1.3184851126441086E-5</v>
      </c>
    </row>
    <row r="353" spans="2:11">
      <c r="B353" s="90" t="s">
        <v>2676</v>
      </c>
      <c r="C353" s="67" t="s">
        <v>2677</v>
      </c>
      <c r="D353" s="91" t="s">
        <v>643</v>
      </c>
      <c r="E353" s="91" t="s">
        <v>129</v>
      </c>
      <c r="F353" s="103">
        <v>45133</v>
      </c>
      <c r="G353" s="93">
        <v>2200193.676486</v>
      </c>
      <c r="H353" s="104">
        <v>4.4818499999999997</v>
      </c>
      <c r="I353" s="93">
        <v>98.60937769200001</v>
      </c>
      <c r="J353" s="94">
        <f t="shared" si="5"/>
        <v>-8.1553971009866878E-3</v>
      </c>
      <c r="K353" s="94">
        <f>I353/'סכום נכסי הקרן'!$C$42</f>
        <v>3.4903211128615189E-5</v>
      </c>
    </row>
    <row r="354" spans="2:11">
      <c r="B354" s="90" t="s">
        <v>2678</v>
      </c>
      <c r="C354" s="67" t="s">
        <v>2679</v>
      </c>
      <c r="D354" s="91" t="s">
        <v>643</v>
      </c>
      <c r="E354" s="91" t="s">
        <v>129</v>
      </c>
      <c r="F354" s="103">
        <v>45133</v>
      </c>
      <c r="G354" s="93">
        <v>9361978.8351199999</v>
      </c>
      <c r="H354" s="104">
        <v>4.5245829999999998</v>
      </c>
      <c r="I354" s="93">
        <v>423.59054801600007</v>
      </c>
      <c r="J354" s="94">
        <f t="shared" si="5"/>
        <v>-3.5032663303941634E-2</v>
      </c>
      <c r="K354" s="94">
        <f>I354/'סכום נכסי הקרן'!$C$42</f>
        <v>1.4993168677797782E-4</v>
      </c>
    </row>
    <row r="355" spans="2:11">
      <c r="B355" s="90" t="s">
        <v>2680</v>
      </c>
      <c r="C355" s="67" t="s">
        <v>2681</v>
      </c>
      <c r="D355" s="91" t="s">
        <v>643</v>
      </c>
      <c r="E355" s="91" t="s">
        <v>129</v>
      </c>
      <c r="F355" s="103">
        <v>45133</v>
      </c>
      <c r="G355" s="93">
        <v>2640627.9308810006</v>
      </c>
      <c r="H355" s="104">
        <v>4.5245829999999998</v>
      </c>
      <c r="I355" s="93">
        <v>119.47741526800002</v>
      </c>
      <c r="J355" s="94">
        <f t="shared" si="5"/>
        <v>-9.8812687891963041E-3</v>
      </c>
      <c r="K355" s="94">
        <f>I355/'סכום נכסי הקרן'!$C$42</f>
        <v>4.2289542311334878E-5</v>
      </c>
    </row>
    <row r="356" spans="2:11">
      <c r="B356" s="90" t="s">
        <v>2682</v>
      </c>
      <c r="C356" s="67" t="s">
        <v>2683</v>
      </c>
      <c r="D356" s="91" t="s">
        <v>643</v>
      </c>
      <c r="E356" s="91" t="s">
        <v>129</v>
      </c>
      <c r="F356" s="103">
        <v>45133</v>
      </c>
      <c r="G356" s="93">
        <v>3520900.2482830007</v>
      </c>
      <c r="H356" s="104">
        <v>4.5262919999999998</v>
      </c>
      <c r="I356" s="93">
        <v>159.36622746600003</v>
      </c>
      <c r="J356" s="94">
        <f t="shared" si="5"/>
        <v>-1.3180235996731612E-2</v>
      </c>
      <c r="K356" s="94">
        <f>I356/'סכום נכסי הקרן'!$C$42</f>
        <v>5.6408358050798021E-5</v>
      </c>
    </row>
    <row r="357" spans="2:11">
      <c r="B357" s="90" t="s">
        <v>2684</v>
      </c>
      <c r="C357" s="67" t="s">
        <v>2685</v>
      </c>
      <c r="D357" s="91" t="s">
        <v>643</v>
      </c>
      <c r="E357" s="91" t="s">
        <v>129</v>
      </c>
      <c r="F357" s="103">
        <v>45127</v>
      </c>
      <c r="G357" s="93">
        <v>2987386.2482680003</v>
      </c>
      <c r="H357" s="104">
        <v>5.743957</v>
      </c>
      <c r="I357" s="93">
        <v>171.59417152100005</v>
      </c>
      <c r="J357" s="94">
        <f t="shared" si="5"/>
        <v>-1.4191536765798984E-2</v>
      </c>
      <c r="K357" s="94">
        <f>I357/'סכום נכסי הקרן'!$C$42</f>
        <v>6.0736491165618251E-5</v>
      </c>
    </row>
    <row r="358" spans="2:11">
      <c r="B358" s="90" t="s">
        <v>2684</v>
      </c>
      <c r="C358" s="67" t="s">
        <v>2686</v>
      </c>
      <c r="D358" s="91" t="s">
        <v>643</v>
      </c>
      <c r="E358" s="91" t="s">
        <v>129</v>
      </c>
      <c r="F358" s="103">
        <v>45127</v>
      </c>
      <c r="G358" s="93">
        <v>5094263.3641890008</v>
      </c>
      <c r="H358" s="104">
        <v>5.743957</v>
      </c>
      <c r="I358" s="93">
        <v>292.61228025299999</v>
      </c>
      <c r="J358" s="94">
        <f t="shared" si="5"/>
        <v>-2.4200227178616727E-2</v>
      </c>
      <c r="K358" s="94">
        <f>I358/'סכום נכסי הקרן'!$C$42</f>
        <v>1.0357136852030398E-4</v>
      </c>
    </row>
    <row r="359" spans="2:11">
      <c r="B359" s="90" t="s">
        <v>2687</v>
      </c>
      <c r="C359" s="67" t="s">
        <v>2688</v>
      </c>
      <c r="D359" s="91" t="s">
        <v>643</v>
      </c>
      <c r="E359" s="91" t="s">
        <v>129</v>
      </c>
      <c r="F359" s="103">
        <v>45127</v>
      </c>
      <c r="G359" s="93">
        <v>677804.08670800016</v>
      </c>
      <c r="H359" s="104">
        <v>5.743957</v>
      </c>
      <c r="I359" s="93">
        <v>38.932772983000007</v>
      </c>
      <c r="J359" s="94">
        <f t="shared" si="5"/>
        <v>-3.2198988711870783E-3</v>
      </c>
      <c r="K359" s="94">
        <f>I359/'סכום נכסי הקרן'!$C$42</f>
        <v>1.378042156895528E-5</v>
      </c>
    </row>
    <row r="360" spans="2:11">
      <c r="B360" s="90" t="s">
        <v>2689</v>
      </c>
      <c r="C360" s="67" t="s">
        <v>2690</v>
      </c>
      <c r="D360" s="91" t="s">
        <v>643</v>
      </c>
      <c r="E360" s="91" t="s">
        <v>129</v>
      </c>
      <c r="F360" s="103">
        <v>45127</v>
      </c>
      <c r="G360" s="93">
        <v>5198583.7161360011</v>
      </c>
      <c r="H360" s="104">
        <v>5.7772860000000001</v>
      </c>
      <c r="I360" s="93">
        <v>300.33706188000008</v>
      </c>
      <c r="J360" s="94">
        <f t="shared" si="5"/>
        <v>-2.483909807671086E-2</v>
      </c>
      <c r="K360" s="94">
        <f>I360/'סכום נכסי הקרן'!$C$42</f>
        <v>1.0630558802721306E-4</v>
      </c>
    </row>
    <row r="361" spans="2:11">
      <c r="B361" s="90" t="s">
        <v>2691</v>
      </c>
      <c r="C361" s="67" t="s">
        <v>2692</v>
      </c>
      <c r="D361" s="91" t="s">
        <v>643</v>
      </c>
      <c r="E361" s="91" t="s">
        <v>130</v>
      </c>
      <c r="F361" s="103">
        <v>45195</v>
      </c>
      <c r="G361" s="93">
        <v>1201499.5519070001</v>
      </c>
      <c r="H361" s="104">
        <v>-0.37175000000000002</v>
      </c>
      <c r="I361" s="93">
        <v>-4.4665733390000009</v>
      </c>
      <c r="J361" s="94">
        <f t="shared" si="5"/>
        <v>3.6940380431160823E-4</v>
      </c>
      <c r="K361" s="94">
        <f>I361/'סכום נכסי הקרן'!$C$42</f>
        <v>-1.5809627433153186E-6</v>
      </c>
    </row>
    <row r="362" spans="2:11">
      <c r="B362" s="90" t="s">
        <v>2693</v>
      </c>
      <c r="C362" s="67" t="s">
        <v>2694</v>
      </c>
      <c r="D362" s="91" t="s">
        <v>643</v>
      </c>
      <c r="E362" s="91" t="s">
        <v>130</v>
      </c>
      <c r="F362" s="103">
        <v>45153</v>
      </c>
      <c r="G362" s="93">
        <v>4998325.5843250006</v>
      </c>
      <c r="H362" s="104">
        <v>3.4994689999999999</v>
      </c>
      <c r="I362" s="93">
        <v>174.91486945500003</v>
      </c>
      <c r="J362" s="94">
        <f t="shared" si="5"/>
        <v>-1.4466172007781584E-2</v>
      </c>
      <c r="K362" s="94">
        <f>I362/'סכום נכסי הקרן'!$C$42</f>
        <v>6.1911866406772021E-5</v>
      </c>
    </row>
    <row r="363" spans="2:11">
      <c r="B363" s="90" t="s">
        <v>2695</v>
      </c>
      <c r="C363" s="67" t="s">
        <v>2696</v>
      </c>
      <c r="D363" s="91" t="s">
        <v>643</v>
      </c>
      <c r="E363" s="91" t="s">
        <v>130</v>
      </c>
      <c r="F363" s="103">
        <v>45153</v>
      </c>
      <c r="G363" s="93">
        <v>1666246.3971960002</v>
      </c>
      <c r="H363" s="104">
        <v>3.5074540000000001</v>
      </c>
      <c r="I363" s="93">
        <v>58.442825572000011</v>
      </c>
      <c r="J363" s="94">
        <f t="shared" si="5"/>
        <v>-4.8334596708648246E-3</v>
      </c>
      <c r="K363" s="94">
        <f>I363/'סכום נכסי הקרן'!$C$42</f>
        <v>2.0686088155465924E-5</v>
      </c>
    </row>
    <row r="364" spans="2:11">
      <c r="B364" s="90" t="s">
        <v>2697</v>
      </c>
      <c r="C364" s="67" t="s">
        <v>2698</v>
      </c>
      <c r="D364" s="91" t="s">
        <v>643</v>
      </c>
      <c r="E364" s="91" t="s">
        <v>130</v>
      </c>
      <c r="F364" s="103">
        <v>45152</v>
      </c>
      <c r="G364" s="93">
        <v>1537396.7678930003</v>
      </c>
      <c r="H364" s="104">
        <v>3.5135830000000001</v>
      </c>
      <c r="I364" s="93">
        <v>54.017706125000004</v>
      </c>
      <c r="J364" s="94">
        <f t="shared" si="5"/>
        <v>-4.4674842722338334E-3</v>
      </c>
      <c r="K364" s="94">
        <f>I364/'סכום נכסי הקרן'!$C$42</f>
        <v>1.9119798194582086E-5</v>
      </c>
    </row>
    <row r="365" spans="2:11">
      <c r="B365" s="90" t="s">
        <v>2699</v>
      </c>
      <c r="C365" s="67" t="s">
        <v>2700</v>
      </c>
      <c r="D365" s="91" t="s">
        <v>643</v>
      </c>
      <c r="E365" s="91" t="s">
        <v>130</v>
      </c>
      <c r="F365" s="103">
        <v>45153</v>
      </c>
      <c r="G365" s="93">
        <v>3582994.3607090004</v>
      </c>
      <c r="H365" s="104">
        <v>3.522659</v>
      </c>
      <c r="I365" s="93">
        <v>126.21668175300003</v>
      </c>
      <c r="J365" s="94">
        <f t="shared" si="5"/>
        <v>-1.0438633571744819E-2</v>
      </c>
      <c r="K365" s="94">
        <f>I365/'סכום נכסי הקרן'!$C$42</f>
        <v>4.4674934517263371E-5</v>
      </c>
    </row>
    <row r="366" spans="2:11">
      <c r="B366" s="90" t="s">
        <v>2701</v>
      </c>
      <c r="C366" s="67" t="s">
        <v>2702</v>
      </c>
      <c r="D366" s="91" t="s">
        <v>643</v>
      </c>
      <c r="E366" s="91" t="s">
        <v>130</v>
      </c>
      <c r="F366" s="103">
        <v>45113</v>
      </c>
      <c r="G366" s="93">
        <v>363546.64519900008</v>
      </c>
      <c r="H366" s="104">
        <v>3.643138</v>
      </c>
      <c r="I366" s="93">
        <v>13.244506812000001</v>
      </c>
      <c r="J366" s="94">
        <f t="shared" si="5"/>
        <v>-1.0953746488083379E-3</v>
      </c>
      <c r="K366" s="94">
        <f>I366/'סכום נכסי הקרן'!$C$42</f>
        <v>4.6879498519654652E-6</v>
      </c>
    </row>
    <row r="367" spans="2:11">
      <c r="B367" s="90" t="s">
        <v>2701</v>
      </c>
      <c r="C367" s="67" t="s">
        <v>2703</v>
      </c>
      <c r="D367" s="91" t="s">
        <v>643</v>
      </c>
      <c r="E367" s="91" t="s">
        <v>130</v>
      </c>
      <c r="F367" s="103">
        <v>45113</v>
      </c>
      <c r="G367" s="93">
        <v>3984680.2741870005</v>
      </c>
      <c r="H367" s="104">
        <v>3.643138</v>
      </c>
      <c r="I367" s="93">
        <v>145.16741014799999</v>
      </c>
      <c r="J367" s="94">
        <f t="shared" si="5"/>
        <v>-1.2005935982849145E-2</v>
      </c>
      <c r="K367" s="94">
        <f>I367/'סכום נכסי הקרן'!$C$42</f>
        <v>5.1382625912271411E-5</v>
      </c>
    </row>
    <row r="368" spans="2:11">
      <c r="B368" s="90" t="s">
        <v>2704</v>
      </c>
      <c r="C368" s="67" t="s">
        <v>2705</v>
      </c>
      <c r="D368" s="91" t="s">
        <v>643</v>
      </c>
      <c r="E368" s="91" t="s">
        <v>130</v>
      </c>
      <c r="F368" s="103">
        <v>45113</v>
      </c>
      <c r="G368" s="93">
        <v>4171426.1902370006</v>
      </c>
      <c r="H368" s="104">
        <v>3.659062</v>
      </c>
      <c r="I368" s="93">
        <v>152.63505361700004</v>
      </c>
      <c r="J368" s="94">
        <f t="shared" si="5"/>
        <v>-1.262354050813585E-2</v>
      </c>
      <c r="K368" s="94">
        <f>I368/'סכום נכסי הקרן'!$C$42</f>
        <v>5.4025830268005611E-5</v>
      </c>
    </row>
    <row r="369" spans="2:11">
      <c r="B369" s="90" t="s">
        <v>2706</v>
      </c>
      <c r="C369" s="67" t="s">
        <v>2707</v>
      </c>
      <c r="D369" s="91" t="s">
        <v>643</v>
      </c>
      <c r="E369" s="91" t="s">
        <v>130</v>
      </c>
      <c r="F369" s="103">
        <v>45113</v>
      </c>
      <c r="G369" s="93">
        <v>5841513.2262910008</v>
      </c>
      <c r="H369" s="104">
        <v>3.6840730000000002</v>
      </c>
      <c r="I369" s="93">
        <v>215.20563492099998</v>
      </c>
      <c r="J369" s="94">
        <f t="shared" si="5"/>
        <v>-1.7798382387450254E-2</v>
      </c>
      <c r="K369" s="94">
        <f>I369/'סכום נכסי הקרן'!$C$42</f>
        <v>7.6172955225177605E-5</v>
      </c>
    </row>
    <row r="370" spans="2:11">
      <c r="B370" s="90" t="s">
        <v>2708</v>
      </c>
      <c r="C370" s="67" t="s">
        <v>2709</v>
      </c>
      <c r="D370" s="91" t="s">
        <v>643</v>
      </c>
      <c r="E370" s="91" t="s">
        <v>127</v>
      </c>
      <c r="F370" s="103">
        <v>45141</v>
      </c>
      <c r="G370" s="93">
        <v>2668118.6464820006</v>
      </c>
      <c r="H370" s="104">
        <v>4.7432480000000004</v>
      </c>
      <c r="I370" s="93">
        <v>126.55548030500002</v>
      </c>
      <c r="J370" s="94">
        <f t="shared" si="5"/>
        <v>-1.0466653591680745E-2</v>
      </c>
      <c r="K370" s="94">
        <f>I370/'סכום נכסי הקרן'!$C$42</f>
        <v>4.4794853714273819E-5</v>
      </c>
    </row>
    <row r="371" spans="2:11">
      <c r="B371" s="90" t="s">
        <v>2710</v>
      </c>
      <c r="C371" s="67" t="s">
        <v>2575</v>
      </c>
      <c r="D371" s="91" t="s">
        <v>643</v>
      </c>
      <c r="E371" s="91" t="s">
        <v>131</v>
      </c>
      <c r="F371" s="103">
        <v>45168</v>
      </c>
      <c r="G371" s="93">
        <v>265965.08352500008</v>
      </c>
      <c r="H371" s="104">
        <v>9.9307000000000006E-2</v>
      </c>
      <c r="I371" s="93">
        <v>0.26412153800000004</v>
      </c>
      <c r="J371" s="94">
        <f t="shared" si="5"/>
        <v>-2.18439267717648E-5</v>
      </c>
      <c r="K371" s="94">
        <f>I371/'סכום נכסי הקרן'!$C$42</f>
        <v>9.3486948403858101E-8</v>
      </c>
    </row>
    <row r="372" spans="2:11">
      <c r="B372" s="90" t="s">
        <v>2711</v>
      </c>
      <c r="C372" s="67" t="s">
        <v>2555</v>
      </c>
      <c r="D372" s="91" t="s">
        <v>643</v>
      </c>
      <c r="E372" s="91" t="s">
        <v>131</v>
      </c>
      <c r="F372" s="103">
        <v>45127</v>
      </c>
      <c r="G372" s="93">
        <v>282014.54219100007</v>
      </c>
      <c r="H372" s="104">
        <v>5.3215859999999999</v>
      </c>
      <c r="I372" s="93">
        <v>15.007646377</v>
      </c>
      <c r="J372" s="94">
        <f t="shared" si="5"/>
        <v>-1.2411934708472328E-3</v>
      </c>
      <c r="K372" s="94">
        <f>I372/'סכום נכסי הקרן'!$C$42</f>
        <v>5.3120206444880943E-6</v>
      </c>
    </row>
    <row r="373" spans="2:11">
      <c r="B373" s="90" t="s">
        <v>2712</v>
      </c>
      <c r="C373" s="67" t="s">
        <v>2713</v>
      </c>
      <c r="D373" s="91" t="s">
        <v>643</v>
      </c>
      <c r="E373" s="91" t="s">
        <v>127</v>
      </c>
      <c r="F373" s="103">
        <v>45127</v>
      </c>
      <c r="G373" s="93">
        <v>5498182.4600000009</v>
      </c>
      <c r="H373" s="104">
        <v>7.1247160000000003</v>
      </c>
      <c r="I373" s="93">
        <v>391.72988000000004</v>
      </c>
      <c r="J373" s="94">
        <f t="shared" si="5"/>
        <v>-3.2397656313178869E-2</v>
      </c>
      <c r="K373" s="94">
        <f>I373/'סכום נכסי הקרן'!$C$42</f>
        <v>1.3865446701968515E-4</v>
      </c>
    </row>
    <row r="374" spans="2:11">
      <c r="B374" s="95"/>
      <c r="C374" s="67"/>
      <c r="D374" s="67"/>
      <c r="E374" s="67"/>
      <c r="F374" s="67"/>
      <c r="G374" s="93"/>
      <c r="H374" s="104"/>
      <c r="I374" s="67"/>
      <c r="J374" s="94"/>
      <c r="K374" s="67"/>
    </row>
    <row r="375" spans="2:11">
      <c r="B375" s="89" t="s">
        <v>187</v>
      </c>
      <c r="C375" s="84"/>
      <c r="D375" s="85"/>
      <c r="E375" s="85"/>
      <c r="F375" s="101"/>
      <c r="G375" s="87"/>
      <c r="H375" s="102"/>
      <c r="I375" s="87">
        <v>-39.104686016000009</v>
      </c>
      <c r="J375" s="88">
        <f t="shared" si="5"/>
        <v>3.2341167790956868E-3</v>
      </c>
      <c r="K375" s="88">
        <f>I375/'סכום נכסי הקרן'!$C$42</f>
        <v>-1.3841270922505621E-5</v>
      </c>
    </row>
    <row r="376" spans="2:11">
      <c r="B376" s="90" t="s">
        <v>2714</v>
      </c>
      <c r="C376" s="67" t="s">
        <v>2715</v>
      </c>
      <c r="D376" s="91" t="s">
        <v>643</v>
      </c>
      <c r="E376" s="91" t="s">
        <v>128</v>
      </c>
      <c r="F376" s="103">
        <v>45119</v>
      </c>
      <c r="G376" s="93">
        <v>1049010.3</v>
      </c>
      <c r="H376" s="104">
        <v>-2.4624030000000001</v>
      </c>
      <c r="I376" s="93">
        <v>-25.830861098000007</v>
      </c>
      <c r="J376" s="94">
        <f t="shared" si="5"/>
        <v>2.1363174035293562E-3</v>
      </c>
      <c r="K376" s="94">
        <f>I376/'סכום נכסי הקרן'!$C$42</f>
        <v>-9.1429438014856304E-6</v>
      </c>
    </row>
    <row r="377" spans="2:11">
      <c r="B377" s="90" t="s">
        <v>2716</v>
      </c>
      <c r="C377" s="67" t="s">
        <v>2717</v>
      </c>
      <c r="D377" s="91" t="s">
        <v>643</v>
      </c>
      <c r="E377" s="91" t="s">
        <v>128</v>
      </c>
      <c r="F377" s="103">
        <v>45196</v>
      </c>
      <c r="G377" s="93">
        <v>524505.15</v>
      </c>
      <c r="H377" s="104">
        <v>-1.4406319999999999</v>
      </c>
      <c r="I377" s="93">
        <v>-7.5561890330000017</v>
      </c>
      <c r="J377" s="94">
        <f t="shared" si="5"/>
        <v>6.2492760401260529E-4</v>
      </c>
      <c r="K377" s="94">
        <f>I377/'סכום נכסי הקרן'!$C$42</f>
        <v>-2.6745454369490666E-6</v>
      </c>
    </row>
    <row r="378" spans="2:11">
      <c r="B378" s="90" t="s">
        <v>2718</v>
      </c>
      <c r="C378" s="67" t="s">
        <v>2719</v>
      </c>
      <c r="D378" s="91" t="s">
        <v>643</v>
      </c>
      <c r="E378" s="91" t="s">
        <v>128</v>
      </c>
      <c r="F378" s="103">
        <v>45196</v>
      </c>
      <c r="G378" s="93">
        <v>524505.15</v>
      </c>
      <c r="H378" s="104">
        <v>-1.090101</v>
      </c>
      <c r="I378" s="93">
        <v>-5.7176358850000009</v>
      </c>
      <c r="J378" s="94">
        <f t="shared" si="5"/>
        <v>4.7287177155372551E-4</v>
      </c>
      <c r="K378" s="94">
        <f>I378/'סכום נכסי הקרן'!$C$42</f>
        <v>-2.0237816840709238E-6</v>
      </c>
    </row>
    <row r="379" spans="2:11">
      <c r="B379" s="95"/>
      <c r="C379" s="67"/>
      <c r="D379" s="67"/>
      <c r="E379" s="67"/>
      <c r="F379" s="67"/>
      <c r="G379" s="93"/>
      <c r="H379" s="104"/>
      <c r="I379" s="67"/>
      <c r="J379" s="94"/>
      <c r="K379" s="67"/>
    </row>
    <row r="380" spans="2:11">
      <c r="B380" s="83" t="s">
        <v>196</v>
      </c>
      <c r="C380" s="84"/>
      <c r="D380" s="85"/>
      <c r="E380" s="85"/>
      <c r="F380" s="101"/>
      <c r="G380" s="87"/>
      <c r="H380" s="102"/>
      <c r="I380" s="87">
        <v>2473.789169224</v>
      </c>
      <c r="J380" s="88">
        <f t="shared" si="5"/>
        <v>-0.2045924382786001</v>
      </c>
      <c r="K380" s="88">
        <f>I380/'סכום נכסי הקרן'!$C$42</f>
        <v>8.7560826041103491E-4</v>
      </c>
    </row>
    <row r="381" spans="2:11">
      <c r="B381" s="89" t="s">
        <v>186</v>
      </c>
      <c r="C381" s="84"/>
      <c r="D381" s="85"/>
      <c r="E381" s="85"/>
      <c r="F381" s="101"/>
      <c r="G381" s="87"/>
      <c r="H381" s="102"/>
      <c r="I381" s="87">
        <v>2550.1350910070005</v>
      </c>
      <c r="J381" s="88">
        <f t="shared" si="5"/>
        <v>-0.21090655691269175</v>
      </c>
      <c r="K381" s="88">
        <f>I381/'סכום נכסי הקרן'!$C$42</f>
        <v>9.0263122606774838E-4</v>
      </c>
    </row>
    <row r="382" spans="2:11">
      <c r="B382" s="90" t="s">
        <v>2720</v>
      </c>
      <c r="C382" s="67" t="s">
        <v>2721</v>
      </c>
      <c r="D382" s="91" t="s">
        <v>643</v>
      </c>
      <c r="E382" s="91" t="s">
        <v>136</v>
      </c>
      <c r="F382" s="103">
        <v>44909</v>
      </c>
      <c r="G382" s="93">
        <v>11436516.535243999</v>
      </c>
      <c r="H382" s="104">
        <v>15.957428</v>
      </c>
      <c r="I382" s="93">
        <v>1824.9738427540003</v>
      </c>
      <c r="J382" s="94">
        <f t="shared" si="5"/>
        <v>-0.15093276861618377</v>
      </c>
      <c r="K382" s="94">
        <f>I382/'סכום נכסי הקרן'!$C$42</f>
        <v>6.4595729968804679E-4</v>
      </c>
    </row>
    <row r="383" spans="2:11">
      <c r="B383" s="90" t="s">
        <v>2722</v>
      </c>
      <c r="C383" s="67" t="s">
        <v>2723</v>
      </c>
      <c r="D383" s="91" t="s">
        <v>643</v>
      </c>
      <c r="E383" s="91" t="s">
        <v>127</v>
      </c>
      <c r="F383" s="103">
        <v>44868</v>
      </c>
      <c r="G383" s="93">
        <v>7390499.672294002</v>
      </c>
      <c r="H383" s="104">
        <v>-4.7118099999999998</v>
      </c>
      <c r="I383" s="93">
        <v>-348.22631098800002</v>
      </c>
      <c r="J383" s="94">
        <f t="shared" si="5"/>
        <v>2.8799733996792296E-2</v>
      </c>
      <c r="K383" s="94">
        <f>I383/'סכום נכסי הקרן'!$C$42</f>
        <v>-1.2325619264037829E-4</v>
      </c>
    </row>
    <row r="384" spans="2:11">
      <c r="B384" s="90" t="s">
        <v>2724</v>
      </c>
      <c r="C384" s="67" t="s">
        <v>2725</v>
      </c>
      <c r="D384" s="91" t="s">
        <v>643</v>
      </c>
      <c r="E384" s="91" t="s">
        <v>127</v>
      </c>
      <c r="F384" s="103">
        <v>44972</v>
      </c>
      <c r="G384" s="93">
        <v>32722576.721954003</v>
      </c>
      <c r="H384" s="104">
        <v>-4.1344789999999998</v>
      </c>
      <c r="I384" s="93">
        <v>-1352.9079672370001</v>
      </c>
      <c r="J384" s="94">
        <f t="shared" si="5"/>
        <v>0.11189099832237914</v>
      </c>
      <c r="K384" s="94">
        <f>I384/'סכום נכסי הקרן'!$C$42</f>
        <v>-4.7886756334219874E-4</v>
      </c>
    </row>
    <row r="385" spans="2:11">
      <c r="B385" s="90" t="s">
        <v>2726</v>
      </c>
      <c r="C385" s="67" t="s">
        <v>2727</v>
      </c>
      <c r="D385" s="91" t="s">
        <v>643</v>
      </c>
      <c r="E385" s="91" t="s">
        <v>136</v>
      </c>
      <c r="F385" s="103">
        <v>44972</v>
      </c>
      <c r="G385" s="93">
        <v>15472706.813510003</v>
      </c>
      <c r="H385" s="104">
        <v>18.719602999999999</v>
      </c>
      <c r="I385" s="93">
        <v>2896.4292957740008</v>
      </c>
      <c r="J385" s="94">
        <f t="shared" si="5"/>
        <v>-0.23954649785691295</v>
      </c>
      <c r="K385" s="94">
        <f>I385/'סכום נכסי הקרן'!$C$42</f>
        <v>1.0252035414447989E-3</v>
      </c>
    </row>
    <row r="386" spans="2:11">
      <c r="B386" s="90" t="s">
        <v>2728</v>
      </c>
      <c r="C386" s="67" t="s">
        <v>2729</v>
      </c>
      <c r="D386" s="91" t="s">
        <v>643</v>
      </c>
      <c r="E386" s="91" t="s">
        <v>127</v>
      </c>
      <c r="F386" s="103">
        <v>45068</v>
      </c>
      <c r="G386" s="93">
        <v>3293336.8095980003</v>
      </c>
      <c r="H386" s="104">
        <v>4.9135770000000001</v>
      </c>
      <c r="I386" s="93">
        <v>161.82063014100004</v>
      </c>
      <c r="J386" s="94">
        <f t="shared" si="5"/>
        <v>-1.3383225092990485E-2</v>
      </c>
      <c r="K386" s="94">
        <f>I386/'סכום נכסי הקרן'!$C$42</f>
        <v>5.727710437863448E-5</v>
      </c>
    </row>
    <row r="387" spans="2:11">
      <c r="B387" s="90" t="s">
        <v>2724</v>
      </c>
      <c r="C387" s="67" t="s">
        <v>2730</v>
      </c>
      <c r="D387" s="91" t="s">
        <v>643</v>
      </c>
      <c r="E387" s="91" t="s">
        <v>127</v>
      </c>
      <c r="F387" s="103">
        <v>45069</v>
      </c>
      <c r="G387" s="93">
        <v>25972705.659452006</v>
      </c>
      <c r="H387" s="104">
        <v>2.166995</v>
      </c>
      <c r="I387" s="93">
        <v>562.82725920700011</v>
      </c>
      <c r="J387" s="94">
        <f t="shared" si="5"/>
        <v>-4.6548106331528311E-2</v>
      </c>
      <c r="K387" s="94">
        <f>I387/'סכום נכסי הקרן'!$C$42</f>
        <v>1.9921511642026588E-4</v>
      </c>
    </row>
    <row r="388" spans="2:11">
      <c r="B388" s="90" t="s">
        <v>2726</v>
      </c>
      <c r="C388" s="67" t="s">
        <v>2731</v>
      </c>
      <c r="D388" s="91" t="s">
        <v>643</v>
      </c>
      <c r="E388" s="91" t="s">
        <v>136</v>
      </c>
      <c r="F388" s="103">
        <v>45082</v>
      </c>
      <c r="G388" s="93">
        <v>8074447.7802590011</v>
      </c>
      <c r="H388" s="104">
        <v>5.7461880000000001</v>
      </c>
      <c r="I388" s="93">
        <v>463.97296438700005</v>
      </c>
      <c r="J388" s="94">
        <f t="shared" si="5"/>
        <v>-3.8372453586682752E-2</v>
      </c>
      <c r="K388" s="94">
        <f>I388/'סכום נכסי הקרן'!$C$42</f>
        <v>1.6422521582633127E-4</v>
      </c>
    </row>
    <row r="389" spans="2:11">
      <c r="B389" s="90" t="s">
        <v>2724</v>
      </c>
      <c r="C389" s="67" t="s">
        <v>2732</v>
      </c>
      <c r="D389" s="91" t="s">
        <v>643</v>
      </c>
      <c r="E389" s="91" t="s">
        <v>127</v>
      </c>
      <c r="F389" s="103">
        <v>45153</v>
      </c>
      <c r="G389" s="93">
        <v>34828618.329162009</v>
      </c>
      <c r="H389" s="104">
        <v>-3.882339</v>
      </c>
      <c r="I389" s="93">
        <v>-1352.1650627580002</v>
      </c>
      <c r="J389" s="94">
        <f t="shared" si="5"/>
        <v>0.1118295570966443</v>
      </c>
      <c r="K389" s="94">
        <f>I389/'סכום נכסי הקרן'!$C$42</f>
        <v>-4.786046091233828E-4</v>
      </c>
    </row>
    <row r="390" spans="2:11">
      <c r="B390" s="90" t="s">
        <v>2733</v>
      </c>
      <c r="C390" s="67" t="s">
        <v>2734</v>
      </c>
      <c r="D390" s="91" t="s">
        <v>643</v>
      </c>
      <c r="E390" s="91" t="s">
        <v>127</v>
      </c>
      <c r="F390" s="103">
        <v>45126</v>
      </c>
      <c r="G390" s="93">
        <v>4438081.7213080013</v>
      </c>
      <c r="H390" s="104">
        <v>-6.9081549999999998</v>
      </c>
      <c r="I390" s="93">
        <v>-306.58956027300002</v>
      </c>
      <c r="J390" s="94">
        <f t="shared" si="5"/>
        <v>2.5356205155790748E-2</v>
      </c>
      <c r="K390" s="94">
        <f>I390/'סכום נכסי הקרן'!$C$42</f>
        <v>-1.0851868658436894E-4</v>
      </c>
    </row>
    <row r="391" spans="2:11">
      <c r="B391" s="95"/>
      <c r="C391" s="67"/>
      <c r="D391" s="67"/>
      <c r="E391" s="67"/>
      <c r="F391" s="67"/>
      <c r="G391" s="93"/>
      <c r="H391" s="104"/>
      <c r="I391" s="67"/>
      <c r="J391" s="94"/>
      <c r="K391" s="67"/>
    </row>
    <row r="392" spans="2:11">
      <c r="B392" s="124" t="s">
        <v>187</v>
      </c>
      <c r="C392" s="118"/>
      <c r="D392" s="121"/>
      <c r="E392" s="121"/>
      <c r="F392" s="122"/>
      <c r="G392" s="119"/>
      <c r="H392" s="120"/>
      <c r="I392" s="119">
        <v>-76.345921783000009</v>
      </c>
      <c r="J392" s="96">
        <f t="shared" si="5"/>
        <v>6.3141186340916096E-3</v>
      </c>
      <c r="K392" s="96">
        <f>I392/'סכום נכסי הקרן'!$C$42</f>
        <v>-2.7022965656713337E-5</v>
      </c>
    </row>
    <row r="393" spans="2:11">
      <c r="B393" s="90" t="s">
        <v>2735</v>
      </c>
      <c r="C393" s="67" t="s">
        <v>2736</v>
      </c>
      <c r="D393" s="91" t="s">
        <v>643</v>
      </c>
      <c r="E393" s="91" t="s">
        <v>127</v>
      </c>
      <c r="F393" s="103">
        <v>45195</v>
      </c>
      <c r="G393" s="93">
        <v>11780043.806853002</v>
      </c>
      <c r="H393" s="104">
        <v>-0.64809499999999998</v>
      </c>
      <c r="I393" s="93">
        <v>-76.345921783000009</v>
      </c>
      <c r="J393" s="94">
        <f t="shared" si="5"/>
        <v>6.3141186340916096E-3</v>
      </c>
      <c r="K393" s="94">
        <f>I393/'סכום נכסי הקרן'!$C$42</f>
        <v>-2.7022965656713337E-5</v>
      </c>
    </row>
    <row r="394" spans="2:11">
      <c r="C394" s="1"/>
      <c r="D394" s="1"/>
    </row>
    <row r="395" spans="2:11">
      <c r="C395" s="1"/>
      <c r="D395" s="1"/>
    </row>
    <row r="396" spans="2:11">
      <c r="C396" s="1"/>
      <c r="D396" s="1"/>
    </row>
    <row r="397" spans="2:11">
      <c r="B397" s="115" t="s">
        <v>214</v>
      </c>
      <c r="C397" s="1"/>
      <c r="D397" s="1"/>
    </row>
    <row r="398" spans="2:11">
      <c r="B398" s="115" t="s">
        <v>107</v>
      </c>
      <c r="C398" s="1"/>
      <c r="D398" s="1"/>
    </row>
    <row r="399" spans="2:11">
      <c r="B399" s="115" t="s">
        <v>197</v>
      </c>
      <c r="C399" s="1"/>
      <c r="D399" s="1"/>
    </row>
    <row r="400" spans="2:11">
      <c r="B400" s="115" t="s">
        <v>205</v>
      </c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141</v>
      </c>
      <c r="C1" s="46" t="s" vm="1">
        <v>223</v>
      </c>
    </row>
    <row r="2" spans="2:17">
      <c r="B2" s="46" t="s">
        <v>140</v>
      </c>
      <c r="C2" s="46" t="s">
        <v>2982</v>
      </c>
    </row>
    <row r="3" spans="2:17">
      <c r="B3" s="46" t="s">
        <v>142</v>
      </c>
      <c r="C3" s="46" t="s">
        <v>2983</v>
      </c>
    </row>
    <row r="4" spans="2:17">
      <c r="B4" s="46" t="s">
        <v>143</v>
      </c>
      <c r="C4" s="46" t="s">
        <v>2984</v>
      </c>
    </row>
    <row r="6" spans="2:17" ht="26.25" customHeight="1">
      <c r="B6" s="141" t="s">
        <v>169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17" ht="26.25" customHeight="1">
      <c r="B7" s="141" t="s">
        <v>97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17" s="3" customFormat="1" ht="63">
      <c r="B8" s="21" t="s">
        <v>111</v>
      </c>
      <c r="C8" s="29" t="s">
        <v>43</v>
      </c>
      <c r="D8" s="29" t="s">
        <v>50</v>
      </c>
      <c r="E8" s="29" t="s">
        <v>14</v>
      </c>
      <c r="F8" s="29" t="s">
        <v>65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106</v>
      </c>
      <c r="O8" s="29" t="s">
        <v>57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206</v>
      </c>
      <c r="M9" s="15"/>
      <c r="N9" s="15" t="s">
        <v>202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108" t="s">
        <v>2985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1">
        <v>0</v>
      </c>
      <c r="O11" s="67"/>
      <c r="P11" s="69">
        <v>0</v>
      </c>
      <c r="Q11" s="69">
        <v>0</v>
      </c>
    </row>
    <row r="12" spans="2:17" ht="18" customHeight="1">
      <c r="B12" s="115" t="s">
        <v>214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15" t="s">
        <v>107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15" t="s">
        <v>197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15" t="s">
        <v>205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2.710937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141</v>
      </c>
      <c r="C1" s="46" t="s" vm="1">
        <v>223</v>
      </c>
    </row>
    <row r="2" spans="2:18">
      <c r="B2" s="46" t="s">
        <v>140</v>
      </c>
      <c r="C2" s="46" t="s">
        <v>2982</v>
      </c>
    </row>
    <row r="3" spans="2:18">
      <c r="B3" s="46" t="s">
        <v>142</v>
      </c>
      <c r="C3" s="46" t="s">
        <v>2983</v>
      </c>
    </row>
    <row r="4" spans="2:18">
      <c r="B4" s="46" t="s">
        <v>143</v>
      </c>
      <c r="C4" s="46" t="s">
        <v>2984</v>
      </c>
    </row>
    <row r="6" spans="2:18" ht="26.25" customHeight="1">
      <c r="B6" s="141" t="s">
        <v>170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s="3" customFormat="1" ht="78.75">
      <c r="B7" s="47" t="s">
        <v>111</v>
      </c>
      <c r="C7" s="48" t="s">
        <v>182</v>
      </c>
      <c r="D7" s="48" t="s">
        <v>43</v>
      </c>
      <c r="E7" s="48" t="s">
        <v>112</v>
      </c>
      <c r="F7" s="48" t="s">
        <v>14</v>
      </c>
      <c r="G7" s="48" t="s">
        <v>99</v>
      </c>
      <c r="H7" s="48" t="s">
        <v>65</v>
      </c>
      <c r="I7" s="48" t="s">
        <v>17</v>
      </c>
      <c r="J7" s="48" t="s">
        <v>222</v>
      </c>
      <c r="K7" s="48" t="s">
        <v>98</v>
      </c>
      <c r="L7" s="48" t="s">
        <v>33</v>
      </c>
      <c r="M7" s="48" t="s">
        <v>18</v>
      </c>
      <c r="N7" s="48" t="s">
        <v>199</v>
      </c>
      <c r="O7" s="48" t="s">
        <v>198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206</v>
      </c>
      <c r="O8" s="15"/>
      <c r="P8" s="15" t="s">
        <v>202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78" t="s">
        <v>38</v>
      </c>
      <c r="C10" s="79"/>
      <c r="D10" s="78"/>
      <c r="E10" s="78"/>
      <c r="F10" s="78"/>
      <c r="G10" s="99"/>
      <c r="H10" s="78"/>
      <c r="I10" s="81">
        <v>3.9523267270498694</v>
      </c>
      <c r="J10" s="79"/>
      <c r="K10" s="79"/>
      <c r="L10" s="80"/>
      <c r="M10" s="80">
        <v>0.19802115416905428</v>
      </c>
      <c r="N10" s="81"/>
      <c r="O10" s="100"/>
      <c r="P10" s="81">
        <v>275542.58050500101</v>
      </c>
      <c r="Q10" s="82">
        <f>IFERROR(P10/$P$10,0)</f>
        <v>1</v>
      </c>
      <c r="R10" s="82">
        <f>P10/'סכום נכסי הקרן'!$C$42</f>
        <v>9.7529475262774445E-2</v>
      </c>
    </row>
    <row r="11" spans="2:18" ht="21.75" customHeight="1">
      <c r="B11" s="83" t="s">
        <v>36</v>
      </c>
      <c r="C11" s="85"/>
      <c r="D11" s="84"/>
      <c r="E11" s="84"/>
      <c r="F11" s="84"/>
      <c r="G11" s="101"/>
      <c r="H11" s="84"/>
      <c r="I11" s="87">
        <v>5.1164525089223334</v>
      </c>
      <c r="J11" s="85"/>
      <c r="K11" s="85"/>
      <c r="L11" s="86"/>
      <c r="M11" s="86">
        <v>5.5134356567223423E-2</v>
      </c>
      <c r="N11" s="87"/>
      <c r="O11" s="102"/>
      <c r="P11" s="87">
        <v>169911.16427993507</v>
      </c>
      <c r="Q11" s="88">
        <f t="shared" ref="Q11:Q74" si="0">IFERROR(P11/$P$10,0)</f>
        <v>0.61664213192941053</v>
      </c>
      <c r="R11" s="88">
        <f>P11/'סכום נכסי הקרן'!$C$42</f>
        <v>6.0140783551993947E-2</v>
      </c>
    </row>
    <row r="12" spans="2:18">
      <c r="B12" s="89" t="s">
        <v>34</v>
      </c>
      <c r="C12" s="85"/>
      <c r="D12" s="84"/>
      <c r="E12" s="84"/>
      <c r="F12" s="84"/>
      <c r="G12" s="101"/>
      <c r="H12" s="84"/>
      <c r="I12" s="87">
        <v>7.0203292781120643</v>
      </c>
      <c r="J12" s="85"/>
      <c r="K12" s="85"/>
      <c r="L12" s="86"/>
      <c r="M12" s="86">
        <v>4.799729903652579E-2</v>
      </c>
      <c r="N12" s="87"/>
      <c r="O12" s="102"/>
      <c r="P12" s="87">
        <f>SUM(P13:P39)</f>
        <v>34421.310856480006</v>
      </c>
      <c r="Q12" s="88">
        <f t="shared" si="0"/>
        <v>0.1249219296465697</v>
      </c>
      <c r="R12" s="88">
        <f>P12/'סכום נכסי הקרן'!$C$42</f>
        <v>1.218357024724317E-2</v>
      </c>
    </row>
    <row r="13" spans="2:18">
      <c r="B13" s="90" t="s">
        <v>3027</v>
      </c>
      <c r="C13" s="91" t="s">
        <v>2784</v>
      </c>
      <c r="D13" s="67">
        <v>6028</v>
      </c>
      <c r="E13" s="67"/>
      <c r="F13" s="67" t="s">
        <v>644</v>
      </c>
      <c r="G13" s="103">
        <v>43100</v>
      </c>
      <c r="H13" s="67"/>
      <c r="I13" s="93">
        <v>7.5399999999987717</v>
      </c>
      <c r="J13" s="91" t="s">
        <v>26</v>
      </c>
      <c r="K13" s="91" t="s">
        <v>128</v>
      </c>
      <c r="L13" s="92">
        <v>6.229999999999368E-2</v>
      </c>
      <c r="M13" s="92">
        <v>6.229999999999368E-2</v>
      </c>
      <c r="N13" s="93">
        <v>1088913.1247570002</v>
      </c>
      <c r="O13" s="104">
        <v>110.56</v>
      </c>
      <c r="P13" s="93">
        <v>1203.9023508120001</v>
      </c>
      <c r="Q13" s="94">
        <f t="shared" si="0"/>
        <v>4.3692061989313831E-3</v>
      </c>
      <c r="R13" s="94">
        <f>P13/'סכום נכסי הקרן'!$C$42</f>
        <v>4.261263878966391E-4</v>
      </c>
    </row>
    <row r="14" spans="2:18">
      <c r="B14" s="90" t="s">
        <v>3027</v>
      </c>
      <c r="C14" s="91" t="s">
        <v>2784</v>
      </c>
      <c r="D14" s="67">
        <v>6869</v>
      </c>
      <c r="E14" s="67"/>
      <c r="F14" s="67" t="s">
        <v>644</v>
      </c>
      <c r="G14" s="103">
        <v>43555</v>
      </c>
      <c r="H14" s="67"/>
      <c r="I14" s="93">
        <v>3.4499999999973037</v>
      </c>
      <c r="J14" s="91" t="s">
        <v>26</v>
      </c>
      <c r="K14" s="91" t="s">
        <v>128</v>
      </c>
      <c r="L14" s="92">
        <v>5.6499999999991023E-2</v>
      </c>
      <c r="M14" s="92">
        <v>5.6499999999991023E-2</v>
      </c>
      <c r="N14" s="93">
        <v>220731.04545500001</v>
      </c>
      <c r="O14" s="104">
        <v>100.81</v>
      </c>
      <c r="P14" s="93">
        <v>222.51896686800001</v>
      </c>
      <c r="Q14" s="94">
        <f t="shared" si="0"/>
        <v>8.0756653458125449E-4</v>
      </c>
      <c r="R14" s="94">
        <f>P14/'סכום נכסי הקרן'!$C$42</f>
        <v>7.8761540357486946E-5</v>
      </c>
    </row>
    <row r="15" spans="2:18">
      <c r="B15" s="90" t="s">
        <v>3027</v>
      </c>
      <c r="C15" s="91" t="s">
        <v>2784</v>
      </c>
      <c r="D15" s="67">
        <v>6870</v>
      </c>
      <c r="E15" s="67"/>
      <c r="F15" s="67" t="s">
        <v>644</v>
      </c>
      <c r="G15" s="103">
        <v>43555</v>
      </c>
      <c r="H15" s="67"/>
      <c r="I15" s="93">
        <v>5.1800000000002848</v>
      </c>
      <c r="J15" s="91" t="s">
        <v>26</v>
      </c>
      <c r="K15" s="91" t="s">
        <v>128</v>
      </c>
      <c r="L15" s="92">
        <v>4.7100000000004583E-2</v>
      </c>
      <c r="M15" s="92">
        <v>4.7100000000004583E-2</v>
      </c>
      <c r="N15" s="93">
        <v>2617173.7319900002</v>
      </c>
      <c r="O15" s="104">
        <v>101.65</v>
      </c>
      <c r="P15" s="93">
        <v>2660.3570985180004</v>
      </c>
      <c r="Q15" s="94">
        <f t="shared" si="0"/>
        <v>9.65497635117675E-3</v>
      </c>
      <c r="R15" s="94">
        <f>P15/'סכום נכסי הקרן'!$C$42</f>
        <v>9.4164477720476512E-4</v>
      </c>
    </row>
    <row r="16" spans="2:18">
      <c r="B16" s="90" t="s">
        <v>3027</v>
      </c>
      <c r="C16" s="91" t="s">
        <v>2784</v>
      </c>
      <c r="D16" s="67">
        <v>6868</v>
      </c>
      <c r="E16" s="67"/>
      <c r="F16" s="67" t="s">
        <v>644</v>
      </c>
      <c r="G16" s="103">
        <v>43555</v>
      </c>
      <c r="H16" s="67"/>
      <c r="I16" s="93">
        <v>5.5799999999972911</v>
      </c>
      <c r="J16" s="91" t="s">
        <v>26</v>
      </c>
      <c r="K16" s="91" t="s">
        <v>128</v>
      </c>
      <c r="L16" s="92">
        <v>2.4699999999988995E-2</v>
      </c>
      <c r="M16" s="92">
        <v>2.4699999999988995E-2</v>
      </c>
      <c r="N16" s="93">
        <v>179514.30077500004</v>
      </c>
      <c r="O16" s="104">
        <v>131.57</v>
      </c>
      <c r="P16" s="93">
        <v>236.18693845800001</v>
      </c>
      <c r="Q16" s="94">
        <f t="shared" si="0"/>
        <v>8.5717038007384597E-4</v>
      </c>
      <c r="R16" s="94">
        <f>P16/'סכום נכסי הקרן'!$C$42</f>
        <v>8.3599377379395132E-5</v>
      </c>
    </row>
    <row r="17" spans="2:18">
      <c r="B17" s="90" t="s">
        <v>3027</v>
      </c>
      <c r="C17" s="91" t="s">
        <v>2784</v>
      </c>
      <c r="D17" s="67">
        <v>6867</v>
      </c>
      <c r="E17" s="67"/>
      <c r="F17" s="67" t="s">
        <v>644</v>
      </c>
      <c r="G17" s="103">
        <v>43555</v>
      </c>
      <c r="H17" s="67"/>
      <c r="I17" s="93">
        <v>5.0200000000031109</v>
      </c>
      <c r="J17" s="91" t="s">
        <v>26</v>
      </c>
      <c r="K17" s="91" t="s">
        <v>128</v>
      </c>
      <c r="L17" s="92">
        <v>5.7300000000031305E-2</v>
      </c>
      <c r="M17" s="92">
        <v>5.7300000000031305E-2</v>
      </c>
      <c r="N17" s="93">
        <v>429484.71281200007</v>
      </c>
      <c r="O17" s="104">
        <v>121.26</v>
      </c>
      <c r="P17" s="93">
        <v>520.79309936900006</v>
      </c>
      <c r="Q17" s="94">
        <f t="shared" si="0"/>
        <v>1.8900639545964761E-3</v>
      </c>
      <c r="R17" s="94">
        <f>P17/'סכום נכסי הקרן'!$C$42</f>
        <v>1.8433694570487864E-4</v>
      </c>
    </row>
    <row r="18" spans="2:18">
      <c r="B18" s="90" t="s">
        <v>3027</v>
      </c>
      <c r="C18" s="91" t="s">
        <v>2784</v>
      </c>
      <c r="D18" s="67">
        <v>6866</v>
      </c>
      <c r="E18" s="67"/>
      <c r="F18" s="67" t="s">
        <v>644</v>
      </c>
      <c r="G18" s="103">
        <v>43555</v>
      </c>
      <c r="H18" s="67"/>
      <c r="I18" s="93">
        <v>5.8699999999995187</v>
      </c>
      <c r="J18" s="91" t="s">
        <v>26</v>
      </c>
      <c r="K18" s="91" t="s">
        <v>128</v>
      </c>
      <c r="L18" s="92">
        <v>3.079999999999896E-2</v>
      </c>
      <c r="M18" s="92">
        <v>3.079999999999896E-2</v>
      </c>
      <c r="N18" s="93">
        <v>658685.3719100001</v>
      </c>
      <c r="O18" s="104">
        <v>116.42</v>
      </c>
      <c r="P18" s="93">
        <v>766.84141545099999</v>
      </c>
      <c r="Q18" s="94">
        <f t="shared" si="0"/>
        <v>2.7830232773663165E-3</v>
      </c>
      <c r="R18" s="94">
        <f>P18/'סכום נכסי הקרן'!$C$42</f>
        <v>2.7142679988562362E-4</v>
      </c>
    </row>
    <row r="19" spans="2:18">
      <c r="B19" s="90" t="s">
        <v>3027</v>
      </c>
      <c r="C19" s="91" t="s">
        <v>2784</v>
      </c>
      <c r="D19" s="67">
        <v>6865</v>
      </c>
      <c r="E19" s="67"/>
      <c r="F19" s="67" t="s">
        <v>644</v>
      </c>
      <c r="G19" s="103">
        <v>43555</v>
      </c>
      <c r="H19" s="67"/>
      <c r="I19" s="93">
        <v>4.0399999999963381</v>
      </c>
      <c r="J19" s="91" t="s">
        <v>26</v>
      </c>
      <c r="K19" s="91" t="s">
        <v>128</v>
      </c>
      <c r="L19" s="92">
        <v>2.5199999999994064E-2</v>
      </c>
      <c r="M19" s="92">
        <v>2.5199999999994064E-2</v>
      </c>
      <c r="N19" s="93">
        <v>327600.63778900006</v>
      </c>
      <c r="O19" s="104">
        <v>123.35</v>
      </c>
      <c r="P19" s="93">
        <v>404.09542391200006</v>
      </c>
      <c r="Q19" s="94">
        <f t="shared" si="0"/>
        <v>1.4665443837079324E-3</v>
      </c>
      <c r="R19" s="94">
        <f>P19/'סכום נכסי הקרן'!$C$42</f>
        <v>1.4303130419260359E-4</v>
      </c>
    </row>
    <row r="20" spans="2:18">
      <c r="B20" s="90" t="s">
        <v>3027</v>
      </c>
      <c r="C20" s="91" t="s">
        <v>2784</v>
      </c>
      <c r="D20" s="67">
        <v>5212</v>
      </c>
      <c r="E20" s="67"/>
      <c r="F20" s="67" t="s">
        <v>644</v>
      </c>
      <c r="G20" s="103">
        <v>42643</v>
      </c>
      <c r="H20" s="67"/>
      <c r="I20" s="93">
        <v>6.8400000000006003</v>
      </c>
      <c r="J20" s="91" t="s">
        <v>26</v>
      </c>
      <c r="K20" s="91" t="s">
        <v>128</v>
      </c>
      <c r="L20" s="92">
        <v>5.0200000000003818E-2</v>
      </c>
      <c r="M20" s="92">
        <v>5.0200000000003818E-2</v>
      </c>
      <c r="N20" s="93">
        <v>2455935.5517680002</v>
      </c>
      <c r="O20" s="104">
        <v>100.36</v>
      </c>
      <c r="P20" s="93">
        <v>2464.7769198030005</v>
      </c>
      <c r="Q20" s="94">
        <f t="shared" si="0"/>
        <v>8.9451761513072766E-3</v>
      </c>
      <c r="R20" s="94">
        <f>P20/'סכום נכסי הקרן'!$C$42</f>
        <v>8.72418336170083E-4</v>
      </c>
    </row>
    <row r="21" spans="2:18">
      <c r="B21" s="90" t="s">
        <v>3028</v>
      </c>
      <c r="C21" s="91" t="s">
        <v>2784</v>
      </c>
      <c r="D21" s="67" t="s">
        <v>2785</v>
      </c>
      <c r="E21" s="67"/>
      <c r="F21" s="67" t="s">
        <v>644</v>
      </c>
      <c r="G21" s="103">
        <v>45107</v>
      </c>
      <c r="H21" s="67"/>
      <c r="I21" s="93">
        <v>9.0199999999999481</v>
      </c>
      <c r="J21" s="91" t="s">
        <v>26</v>
      </c>
      <c r="K21" s="91" t="s">
        <v>128</v>
      </c>
      <c r="L21" s="92">
        <v>7.1500000000002714E-2</v>
      </c>
      <c r="M21" s="92">
        <v>7.1500000000002714E-2</v>
      </c>
      <c r="N21" s="93">
        <v>2118353.8395170001</v>
      </c>
      <c r="O21" s="104">
        <v>105.25</v>
      </c>
      <c r="P21" s="93">
        <v>2229.5674159559999</v>
      </c>
      <c r="Q21" s="94">
        <f t="shared" si="0"/>
        <v>8.0915530799985889E-3</v>
      </c>
      <c r="R21" s="94">
        <f>P21/'סכום נכסי הקרן'!$C$42</f>
        <v>7.8916492595314865E-4</v>
      </c>
    </row>
    <row r="22" spans="2:18">
      <c r="B22" s="90" t="s">
        <v>3028</v>
      </c>
      <c r="C22" s="91" t="s">
        <v>2784</v>
      </c>
      <c r="D22" s="67" t="s">
        <v>2786</v>
      </c>
      <c r="E22" s="67"/>
      <c r="F22" s="67" t="s">
        <v>644</v>
      </c>
      <c r="G22" s="103">
        <v>45107</v>
      </c>
      <c r="H22" s="67"/>
      <c r="I22" s="93">
        <v>8.8799999999981818</v>
      </c>
      <c r="J22" s="91" t="s">
        <v>26</v>
      </c>
      <c r="K22" s="91" t="s">
        <v>128</v>
      </c>
      <c r="L22" s="92">
        <v>7.129999999998772E-2</v>
      </c>
      <c r="M22" s="92">
        <v>7.129999999998772E-2</v>
      </c>
      <c r="N22" s="93">
        <v>1610559.7571280003</v>
      </c>
      <c r="O22" s="104">
        <v>105.14</v>
      </c>
      <c r="P22" s="93">
        <v>1693.3425286160002</v>
      </c>
      <c r="Q22" s="94">
        <f t="shared" si="0"/>
        <v>6.145484031950795E-3</v>
      </c>
      <c r="R22" s="94">
        <f>P22/'סכום נכסי הקרן'!$C$42</f>
        <v>5.9936583287192044E-4</v>
      </c>
    </row>
    <row r="23" spans="2:18">
      <c r="B23" s="90" t="s">
        <v>3028</v>
      </c>
      <c r="C23" s="91" t="s">
        <v>2784</v>
      </c>
      <c r="D23" s="67" t="s">
        <v>2787</v>
      </c>
      <c r="E23" s="67"/>
      <c r="F23" s="67" t="s">
        <v>644</v>
      </c>
      <c r="G23" s="103">
        <v>45107</v>
      </c>
      <c r="H23" s="67"/>
      <c r="I23" s="93">
        <v>8.3899999999803576</v>
      </c>
      <c r="J23" s="91" t="s">
        <v>26</v>
      </c>
      <c r="K23" s="91" t="s">
        <v>128</v>
      </c>
      <c r="L23" s="92">
        <v>7.2999999999842538E-2</v>
      </c>
      <c r="M23" s="92">
        <v>7.2999999999842538E-2</v>
      </c>
      <c r="N23" s="93">
        <v>121332.20023400002</v>
      </c>
      <c r="O23" s="104">
        <v>99.45</v>
      </c>
      <c r="P23" s="93">
        <v>120.66487318300001</v>
      </c>
      <c r="Q23" s="94">
        <f t="shared" si="0"/>
        <v>4.379173373561767E-4</v>
      </c>
      <c r="R23" s="94">
        <f>P23/'סכום נכסי הקרן'!$C$42</f>
        <v>4.2709848120819289E-5</v>
      </c>
    </row>
    <row r="24" spans="2:18">
      <c r="B24" s="90" t="s">
        <v>3028</v>
      </c>
      <c r="C24" s="91" t="s">
        <v>2784</v>
      </c>
      <c r="D24" s="67" t="s">
        <v>2788</v>
      </c>
      <c r="E24" s="67"/>
      <c r="F24" s="67" t="s">
        <v>644</v>
      </c>
      <c r="G24" s="103">
        <v>45107</v>
      </c>
      <c r="H24" s="67"/>
      <c r="I24" s="93">
        <v>7.6100000000004933</v>
      </c>
      <c r="J24" s="91" t="s">
        <v>26</v>
      </c>
      <c r="K24" s="91" t="s">
        <v>128</v>
      </c>
      <c r="L24" s="92">
        <v>6.5199999999997538E-2</v>
      </c>
      <c r="M24" s="92">
        <v>6.5199999999997538E-2</v>
      </c>
      <c r="N24" s="93">
        <v>969966.99503100011</v>
      </c>
      <c r="O24" s="104">
        <v>83.84</v>
      </c>
      <c r="P24" s="93">
        <v>813.22032876000003</v>
      </c>
      <c r="Q24" s="94">
        <f t="shared" si="0"/>
        <v>2.9513417754510737E-3</v>
      </c>
      <c r="R24" s="94">
        <f>P24/'סכום נכסי הקרן'!$C$42</f>
        <v>2.8784281468084829E-4</v>
      </c>
    </row>
    <row r="25" spans="2:18">
      <c r="B25" s="90" t="s">
        <v>3028</v>
      </c>
      <c r="C25" s="91" t="s">
        <v>2784</v>
      </c>
      <c r="D25" s="67" t="s">
        <v>2789</v>
      </c>
      <c r="E25" s="67"/>
      <c r="F25" s="67" t="s">
        <v>644</v>
      </c>
      <c r="G25" s="103">
        <v>45107</v>
      </c>
      <c r="H25" s="67"/>
      <c r="I25" s="93">
        <v>11.240000000082102</v>
      </c>
      <c r="J25" s="91" t="s">
        <v>26</v>
      </c>
      <c r="K25" s="91" t="s">
        <v>128</v>
      </c>
      <c r="L25" s="92">
        <v>3.5500000000190046E-2</v>
      </c>
      <c r="M25" s="92">
        <v>3.5500000000190046E-2</v>
      </c>
      <c r="N25" s="93">
        <v>47023.356388000007</v>
      </c>
      <c r="O25" s="104">
        <v>139.87</v>
      </c>
      <c r="P25" s="93">
        <v>65.771558665000015</v>
      </c>
      <c r="Q25" s="94">
        <f t="shared" si="0"/>
        <v>2.3869834761820516E-4</v>
      </c>
      <c r="R25" s="94">
        <f>P25/'סכום נכסי הקרן'!$C$42</f>
        <v>2.3280124589294879E-5</v>
      </c>
    </row>
    <row r="26" spans="2:18">
      <c r="B26" s="90" t="s">
        <v>3028</v>
      </c>
      <c r="C26" s="91" t="s">
        <v>2784</v>
      </c>
      <c r="D26" s="67" t="s">
        <v>2790</v>
      </c>
      <c r="E26" s="67"/>
      <c r="F26" s="67" t="s">
        <v>644</v>
      </c>
      <c r="G26" s="103">
        <v>45107</v>
      </c>
      <c r="H26" s="67"/>
      <c r="I26" s="93">
        <v>10.429999999999755</v>
      </c>
      <c r="J26" s="91" t="s">
        <v>26</v>
      </c>
      <c r="K26" s="91" t="s">
        <v>128</v>
      </c>
      <c r="L26" s="92">
        <v>3.3299999999985376E-2</v>
      </c>
      <c r="M26" s="92">
        <v>3.3299999999985376E-2</v>
      </c>
      <c r="N26" s="93">
        <v>238143.84824400005</v>
      </c>
      <c r="O26" s="104">
        <v>137.91</v>
      </c>
      <c r="P26" s="93">
        <v>328.42419595600006</v>
      </c>
      <c r="Q26" s="94">
        <f t="shared" si="0"/>
        <v>1.1919181251553942E-3</v>
      </c>
      <c r="R26" s="94">
        <f>P26/'סכום נכסי הקרן'!$C$42</f>
        <v>1.1624714930259551E-4</v>
      </c>
    </row>
    <row r="27" spans="2:18">
      <c r="B27" s="90" t="s">
        <v>3028</v>
      </c>
      <c r="C27" s="91" t="s">
        <v>2784</v>
      </c>
      <c r="D27" s="67" t="s">
        <v>2791</v>
      </c>
      <c r="E27" s="67"/>
      <c r="F27" s="67" t="s">
        <v>644</v>
      </c>
      <c r="G27" s="103">
        <v>45107</v>
      </c>
      <c r="H27" s="67"/>
      <c r="I27" s="93">
        <v>10.590000000004949</v>
      </c>
      <c r="J27" s="91" t="s">
        <v>26</v>
      </c>
      <c r="K27" s="91" t="s">
        <v>128</v>
      </c>
      <c r="L27" s="92">
        <v>3.4800000000022188E-2</v>
      </c>
      <c r="M27" s="92">
        <v>3.4800000000022188E-2</v>
      </c>
      <c r="N27" s="93">
        <v>184716.15627900002</v>
      </c>
      <c r="O27" s="104">
        <v>126.91</v>
      </c>
      <c r="P27" s="93">
        <v>234.42324937600003</v>
      </c>
      <c r="Q27" s="94">
        <f t="shared" si="0"/>
        <v>8.5076959410905028E-4</v>
      </c>
      <c r="R27" s="94">
        <f>P27/'סכום נכסי הקרן'!$C$42</f>
        <v>8.2975112082979275E-5</v>
      </c>
    </row>
    <row r="28" spans="2:18">
      <c r="B28" s="90" t="s">
        <v>3028</v>
      </c>
      <c r="C28" s="91" t="s">
        <v>2784</v>
      </c>
      <c r="D28" s="67" t="s">
        <v>2792</v>
      </c>
      <c r="E28" s="67"/>
      <c r="F28" s="67" t="s">
        <v>644</v>
      </c>
      <c r="G28" s="103">
        <v>45107</v>
      </c>
      <c r="H28" s="67"/>
      <c r="I28" s="93">
        <v>10.289999999993668</v>
      </c>
      <c r="J28" s="91" t="s">
        <v>26</v>
      </c>
      <c r="K28" s="91" t="s">
        <v>128</v>
      </c>
      <c r="L28" s="92">
        <v>3.0199999999986224E-2</v>
      </c>
      <c r="M28" s="92">
        <v>3.0199999999986224E-2</v>
      </c>
      <c r="N28" s="93">
        <v>717054.87070100009</v>
      </c>
      <c r="O28" s="104">
        <v>107.26</v>
      </c>
      <c r="P28" s="93">
        <v>769.1129422030001</v>
      </c>
      <c r="Q28" s="94">
        <f t="shared" si="0"/>
        <v>2.7912671094006865E-3</v>
      </c>
      <c r="R28" s="94">
        <f>P28/'סכום נכסי הקרן'!$C$42</f>
        <v>2.7223081649809016E-4</v>
      </c>
    </row>
    <row r="29" spans="2:18">
      <c r="B29" s="90" t="s">
        <v>3027</v>
      </c>
      <c r="C29" s="91" t="s">
        <v>2784</v>
      </c>
      <c r="D29" s="67">
        <v>5211</v>
      </c>
      <c r="E29" s="67"/>
      <c r="F29" s="67" t="s">
        <v>644</v>
      </c>
      <c r="G29" s="103">
        <v>42643</v>
      </c>
      <c r="H29" s="67"/>
      <c r="I29" s="93">
        <v>4.5799999999999246</v>
      </c>
      <c r="J29" s="91" t="s">
        <v>26</v>
      </c>
      <c r="K29" s="91" t="s">
        <v>128</v>
      </c>
      <c r="L29" s="92">
        <v>4.6900000000001253E-2</v>
      </c>
      <c r="M29" s="92">
        <v>4.6900000000001253E-2</v>
      </c>
      <c r="N29" s="93">
        <v>1904407.6609920005</v>
      </c>
      <c r="O29" s="104">
        <v>96.84</v>
      </c>
      <c r="P29" s="93">
        <v>1844.2283790330002</v>
      </c>
      <c r="Q29" s="94">
        <f t="shared" si="0"/>
        <v>6.6930794349569795E-3</v>
      </c>
      <c r="R29" s="94">
        <f>P29/'סכום נכסי הקרן'!$C$42</f>
        <v>6.5277252518342109E-4</v>
      </c>
    </row>
    <row r="30" spans="2:18">
      <c r="B30" s="90" t="s">
        <v>3027</v>
      </c>
      <c r="C30" s="91" t="s">
        <v>2784</v>
      </c>
      <c r="D30" s="67">
        <v>6027</v>
      </c>
      <c r="E30" s="67"/>
      <c r="F30" s="67" t="s">
        <v>644</v>
      </c>
      <c r="G30" s="103">
        <v>43100</v>
      </c>
      <c r="H30" s="67"/>
      <c r="I30" s="93">
        <v>8.029999999999518</v>
      </c>
      <c r="J30" s="91" t="s">
        <v>26</v>
      </c>
      <c r="K30" s="91" t="s">
        <v>128</v>
      </c>
      <c r="L30" s="92">
        <v>4.8799999999995292E-2</v>
      </c>
      <c r="M30" s="92">
        <v>4.8799999999995292E-2</v>
      </c>
      <c r="N30" s="93">
        <v>4095622.3153950004</v>
      </c>
      <c r="O30" s="104">
        <v>101.75</v>
      </c>
      <c r="P30" s="93">
        <v>4167.2957059670007</v>
      </c>
      <c r="Q30" s="94">
        <f t="shared" si="0"/>
        <v>1.5123962686018923E-2</v>
      </c>
      <c r="R30" s="94">
        <f>P30/'סכום נכסי הקרן'!$C$42</f>
        <v>1.4750321446612064E-3</v>
      </c>
    </row>
    <row r="31" spans="2:18">
      <c r="B31" s="90" t="s">
        <v>3027</v>
      </c>
      <c r="C31" s="91" t="s">
        <v>2784</v>
      </c>
      <c r="D31" s="67">
        <v>5025</v>
      </c>
      <c r="E31" s="67"/>
      <c r="F31" s="67" t="s">
        <v>644</v>
      </c>
      <c r="G31" s="103">
        <v>42551</v>
      </c>
      <c r="H31" s="67"/>
      <c r="I31" s="93">
        <v>7.5199999999989631</v>
      </c>
      <c r="J31" s="91" t="s">
        <v>26</v>
      </c>
      <c r="K31" s="91" t="s">
        <v>128</v>
      </c>
      <c r="L31" s="92">
        <v>5.2199999999992336E-2</v>
      </c>
      <c r="M31" s="92">
        <v>5.2199999999992336E-2</v>
      </c>
      <c r="N31" s="93">
        <v>2605569.0979910004</v>
      </c>
      <c r="O31" s="104">
        <v>99.09</v>
      </c>
      <c r="P31" s="93">
        <v>2581.8584190590004</v>
      </c>
      <c r="Q31" s="94">
        <f t="shared" si="0"/>
        <v>9.3700886967346252E-3</v>
      </c>
      <c r="R31" s="94">
        <f>P31/'סכום נכסי הקרן'!$C$42</f>
        <v>9.1385983375818212E-4</v>
      </c>
    </row>
    <row r="32" spans="2:18">
      <c r="B32" s="90" t="s">
        <v>3027</v>
      </c>
      <c r="C32" s="91" t="s">
        <v>2784</v>
      </c>
      <c r="D32" s="67">
        <v>5024</v>
      </c>
      <c r="E32" s="67"/>
      <c r="F32" s="67" t="s">
        <v>644</v>
      </c>
      <c r="G32" s="103">
        <v>42551</v>
      </c>
      <c r="H32" s="67"/>
      <c r="I32" s="93">
        <v>5.4599999999997761</v>
      </c>
      <c r="J32" s="91" t="s">
        <v>26</v>
      </c>
      <c r="K32" s="91" t="s">
        <v>128</v>
      </c>
      <c r="L32" s="92">
        <v>4.6499999999997342E-2</v>
      </c>
      <c r="M32" s="92">
        <v>4.6499999999997342E-2</v>
      </c>
      <c r="N32" s="93">
        <v>1703922.4387680003</v>
      </c>
      <c r="O32" s="104">
        <v>99.09</v>
      </c>
      <c r="P32" s="93">
        <v>1688.4167444530001</v>
      </c>
      <c r="Q32" s="94">
        <f t="shared" si="0"/>
        <v>6.1276073605703776E-3</v>
      </c>
      <c r="R32" s="94">
        <f>P32/'סכום נכסי הקרן'!$C$42</f>
        <v>5.9762233049274333E-4</v>
      </c>
    </row>
    <row r="33" spans="2:18">
      <c r="B33" s="90" t="s">
        <v>3027</v>
      </c>
      <c r="C33" s="91" t="s">
        <v>2784</v>
      </c>
      <c r="D33" s="67">
        <v>6026</v>
      </c>
      <c r="E33" s="67"/>
      <c r="F33" s="67" t="s">
        <v>644</v>
      </c>
      <c r="G33" s="103">
        <v>43100</v>
      </c>
      <c r="H33" s="67"/>
      <c r="I33" s="93">
        <v>6.1400000000005051</v>
      </c>
      <c r="J33" s="91" t="s">
        <v>26</v>
      </c>
      <c r="K33" s="91" t="s">
        <v>128</v>
      </c>
      <c r="L33" s="92">
        <v>4.5300000000004365E-2</v>
      </c>
      <c r="M33" s="92">
        <v>4.5300000000004365E-2</v>
      </c>
      <c r="N33" s="93">
        <v>4984869.1976080006</v>
      </c>
      <c r="O33" s="104">
        <f t="shared" ref="O33" si="1">P33/N33*100000</f>
        <v>94.910447136371374</v>
      </c>
      <c r="P33" s="93">
        <v>4731.161644613001</v>
      </c>
      <c r="Q33" s="94">
        <f t="shared" si="0"/>
        <v>1.7170346724422622E-2</v>
      </c>
      <c r="R33" s="94">
        <f>P33/'סכום נכסי הקרן'!$C$42</f>
        <v>1.6746149061128365E-3</v>
      </c>
    </row>
    <row r="34" spans="2:18">
      <c r="B34" s="90" t="s">
        <v>3027</v>
      </c>
      <c r="C34" s="91" t="s">
        <v>2784</v>
      </c>
      <c r="D34" s="67">
        <v>5023</v>
      </c>
      <c r="E34" s="67"/>
      <c r="F34" s="67" t="s">
        <v>644</v>
      </c>
      <c r="G34" s="103">
        <v>42551</v>
      </c>
      <c r="H34" s="67"/>
      <c r="I34" s="93">
        <v>7.7900000000042189</v>
      </c>
      <c r="J34" s="91" t="s">
        <v>26</v>
      </c>
      <c r="K34" s="91" t="s">
        <v>128</v>
      </c>
      <c r="L34" s="92">
        <v>4.1300000000020834E-2</v>
      </c>
      <c r="M34" s="92">
        <v>4.1300000000020834E-2</v>
      </c>
      <c r="N34" s="93">
        <v>882501.88220000011</v>
      </c>
      <c r="O34" s="104">
        <v>111.49</v>
      </c>
      <c r="P34" s="93">
        <v>983.90090671500013</v>
      </c>
      <c r="Q34" s="94">
        <f t="shared" si="0"/>
        <v>3.5707762659105339E-3</v>
      </c>
      <c r="R34" s="94">
        <f>P34/'סכום נכסי הקרן'!$C$42</f>
        <v>3.4825593549502352E-4</v>
      </c>
    </row>
    <row r="35" spans="2:18">
      <c r="B35" s="90" t="s">
        <v>3027</v>
      </c>
      <c r="C35" s="91" t="s">
        <v>2784</v>
      </c>
      <c r="D35" s="67">
        <v>5210</v>
      </c>
      <c r="E35" s="67"/>
      <c r="F35" s="67" t="s">
        <v>644</v>
      </c>
      <c r="G35" s="103">
        <v>42643</v>
      </c>
      <c r="H35" s="67"/>
      <c r="I35" s="93">
        <v>7.2099999999974216</v>
      </c>
      <c r="J35" s="91" t="s">
        <v>26</v>
      </c>
      <c r="K35" s="91" t="s">
        <v>128</v>
      </c>
      <c r="L35" s="92">
        <v>3.329999999997995E-2</v>
      </c>
      <c r="M35" s="92">
        <v>3.329999999997995E-2</v>
      </c>
      <c r="N35" s="93">
        <v>659779.65239300008</v>
      </c>
      <c r="O35" s="104">
        <v>116.39</v>
      </c>
      <c r="P35" s="93">
        <v>767.91721403800011</v>
      </c>
      <c r="Q35" s="94">
        <f t="shared" si="0"/>
        <v>2.7869275689826191E-3</v>
      </c>
      <c r="R35" s="94">
        <f>P35/'סכום נכסי הקרן'!$C$42</f>
        <v>2.718075833982345E-4</v>
      </c>
    </row>
    <row r="36" spans="2:18">
      <c r="B36" s="90" t="s">
        <v>3027</v>
      </c>
      <c r="C36" s="91" t="s">
        <v>2784</v>
      </c>
      <c r="D36" s="67">
        <v>6025</v>
      </c>
      <c r="E36" s="67"/>
      <c r="F36" s="67" t="s">
        <v>644</v>
      </c>
      <c r="G36" s="103">
        <v>43100</v>
      </c>
      <c r="H36" s="67"/>
      <c r="I36" s="93">
        <v>8.2700000000042113</v>
      </c>
      <c r="J36" s="91" t="s">
        <v>26</v>
      </c>
      <c r="K36" s="91" t="s">
        <v>128</v>
      </c>
      <c r="L36" s="92">
        <v>3.8600000000017246E-2</v>
      </c>
      <c r="M36" s="92">
        <v>3.8600000000017246E-2</v>
      </c>
      <c r="N36" s="93">
        <v>839850.06189000013</v>
      </c>
      <c r="O36" s="104">
        <v>117.35</v>
      </c>
      <c r="P36" s="93">
        <v>985.56392695500017</v>
      </c>
      <c r="Q36" s="94">
        <f t="shared" si="0"/>
        <v>3.5768117041972483E-3</v>
      </c>
      <c r="R36" s="94">
        <f>P36/'סכום נכסי הקרן'!$C$42</f>
        <v>3.4884456862410766E-4</v>
      </c>
    </row>
    <row r="37" spans="2:18">
      <c r="B37" s="90" t="s">
        <v>3027</v>
      </c>
      <c r="C37" s="91" t="s">
        <v>2784</v>
      </c>
      <c r="D37" s="67">
        <v>5022</v>
      </c>
      <c r="E37" s="67"/>
      <c r="F37" s="67" t="s">
        <v>644</v>
      </c>
      <c r="G37" s="103">
        <v>42551</v>
      </c>
      <c r="H37" s="67"/>
      <c r="I37" s="93">
        <v>6.9700000000023037</v>
      </c>
      <c r="J37" s="91" t="s">
        <v>26</v>
      </c>
      <c r="K37" s="91" t="s">
        <v>128</v>
      </c>
      <c r="L37" s="92">
        <v>2.2400000000006449E-2</v>
      </c>
      <c r="M37" s="92">
        <v>2.2400000000006449E-2</v>
      </c>
      <c r="N37" s="93">
        <v>589103.25426800014</v>
      </c>
      <c r="O37" s="104">
        <v>115.74</v>
      </c>
      <c r="P37" s="93">
        <v>681.82792621900001</v>
      </c>
      <c r="Q37" s="94">
        <f t="shared" si="0"/>
        <v>2.4744920548010365E-3</v>
      </c>
      <c r="R37" s="94">
        <f>P37/'סכום נכסי הקרן'!$C$42</f>
        <v>2.413359116466496E-4</v>
      </c>
    </row>
    <row r="38" spans="2:18">
      <c r="B38" s="90" t="s">
        <v>3027</v>
      </c>
      <c r="C38" s="91" t="s">
        <v>2784</v>
      </c>
      <c r="D38" s="67">
        <v>6024</v>
      </c>
      <c r="E38" s="67"/>
      <c r="F38" s="67" t="s">
        <v>644</v>
      </c>
      <c r="G38" s="103">
        <v>43100</v>
      </c>
      <c r="H38" s="67"/>
      <c r="I38" s="93">
        <v>7.3600000000013539</v>
      </c>
      <c r="J38" s="91" t="s">
        <v>26</v>
      </c>
      <c r="K38" s="91" t="s">
        <v>128</v>
      </c>
      <c r="L38" s="92">
        <v>1.6300000000003385E-2</v>
      </c>
      <c r="M38" s="92">
        <v>1.6300000000003385E-2</v>
      </c>
      <c r="N38" s="93">
        <v>610565.4799550001</v>
      </c>
      <c r="O38" s="104">
        <v>121.02</v>
      </c>
      <c r="P38" s="93">
        <v>738.90641662500002</v>
      </c>
      <c r="Q38" s="94">
        <f t="shared" si="0"/>
        <v>2.6816414917460972E-3</v>
      </c>
      <c r="R38" s="94">
        <f>P38/'סכום נכסי הקרן'!$C$42</f>
        <v>2.6153908753288055E-4</v>
      </c>
    </row>
    <row r="39" spans="2:18">
      <c r="B39" s="90" t="s">
        <v>3027</v>
      </c>
      <c r="C39" s="91" t="s">
        <v>2784</v>
      </c>
      <c r="D39" s="67">
        <v>5209</v>
      </c>
      <c r="E39" s="67"/>
      <c r="F39" s="67" t="s">
        <v>644</v>
      </c>
      <c r="G39" s="103">
        <v>42643</v>
      </c>
      <c r="H39" s="67"/>
      <c r="I39" s="93">
        <v>6.0100000000019955</v>
      </c>
      <c r="J39" s="91" t="s">
        <v>26</v>
      </c>
      <c r="K39" s="91" t="s">
        <v>128</v>
      </c>
      <c r="L39" s="92">
        <v>2.0400000000002323E-2</v>
      </c>
      <c r="M39" s="92">
        <v>2.0400000000002323E-2</v>
      </c>
      <c r="N39" s="93">
        <v>444876.00703600014</v>
      </c>
      <c r="O39" s="104">
        <v>116.04</v>
      </c>
      <c r="P39" s="93">
        <v>516.23426689700011</v>
      </c>
      <c r="Q39" s="94">
        <f t="shared" si="0"/>
        <v>1.8735190254474321E-3</v>
      </c>
      <c r="R39" s="94">
        <f>P39/'סכום נכסי הקרן'!$C$42</f>
        <v>1.8272332744671263E-4</v>
      </c>
    </row>
    <row r="40" spans="2:18">
      <c r="B40" s="95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93"/>
      <c r="O40" s="104"/>
      <c r="P40" s="67"/>
      <c r="Q40" s="94"/>
      <c r="R40" s="67"/>
    </row>
    <row r="41" spans="2:18">
      <c r="B41" s="89" t="s">
        <v>35</v>
      </c>
      <c r="C41" s="85"/>
      <c r="D41" s="84"/>
      <c r="E41" s="84"/>
      <c r="F41" s="84"/>
      <c r="G41" s="101"/>
      <c r="H41" s="84"/>
      <c r="I41" s="87">
        <v>4.6319587944518679</v>
      </c>
      <c r="J41" s="85"/>
      <c r="K41" s="85"/>
      <c r="L41" s="86"/>
      <c r="M41" s="86">
        <v>5.6950576802374815E-2</v>
      </c>
      <c r="N41" s="87"/>
      <c r="O41" s="102"/>
      <c r="P41" s="87">
        <f>SUM(P42:P264)</f>
        <v>135489.853423455</v>
      </c>
      <c r="Q41" s="88">
        <f t="shared" si="0"/>
        <v>0.49172020228284063</v>
      </c>
      <c r="R41" s="88">
        <f>P41/'סכום נכסי הקרן'!$C$42</f>
        <v>4.7957213304750758E-2</v>
      </c>
    </row>
    <row r="42" spans="2:18">
      <c r="B42" s="90" t="s">
        <v>3029</v>
      </c>
      <c r="C42" s="91" t="s">
        <v>2793</v>
      </c>
      <c r="D42" s="67" t="s">
        <v>2794</v>
      </c>
      <c r="E42" s="67"/>
      <c r="F42" s="67" t="s">
        <v>324</v>
      </c>
      <c r="G42" s="103">
        <v>42368</v>
      </c>
      <c r="H42" s="67" t="s">
        <v>289</v>
      </c>
      <c r="I42" s="93">
        <v>6.9500000000113875</v>
      </c>
      <c r="J42" s="91" t="s">
        <v>124</v>
      </c>
      <c r="K42" s="91" t="s">
        <v>128</v>
      </c>
      <c r="L42" s="92">
        <v>3.1699999999999999E-2</v>
      </c>
      <c r="M42" s="92">
        <v>2.5200000000018687E-2</v>
      </c>
      <c r="N42" s="93">
        <v>145608.88696500004</v>
      </c>
      <c r="O42" s="104">
        <v>117.61</v>
      </c>
      <c r="P42" s="93">
        <v>171.25062265900002</v>
      </c>
      <c r="Q42" s="94">
        <f t="shared" si="0"/>
        <v>6.2150329849252413E-4</v>
      </c>
      <c r="R42" s="94">
        <f>P42/'סכום נכסי הקרן'!$C$42</f>
        <v>6.0614890576059356E-5</v>
      </c>
    </row>
    <row r="43" spans="2:18">
      <c r="B43" s="90" t="s">
        <v>3029</v>
      </c>
      <c r="C43" s="91" t="s">
        <v>2793</v>
      </c>
      <c r="D43" s="67" t="s">
        <v>2795</v>
      </c>
      <c r="E43" s="67"/>
      <c r="F43" s="67" t="s">
        <v>324</v>
      </c>
      <c r="G43" s="103">
        <v>42388</v>
      </c>
      <c r="H43" s="67" t="s">
        <v>289</v>
      </c>
      <c r="I43" s="93">
        <v>6.9499999999991688</v>
      </c>
      <c r="J43" s="91" t="s">
        <v>124</v>
      </c>
      <c r="K43" s="91" t="s">
        <v>128</v>
      </c>
      <c r="L43" s="92">
        <v>3.1899999999999998E-2</v>
      </c>
      <c r="M43" s="92">
        <v>2.5400000000014997E-2</v>
      </c>
      <c r="N43" s="93">
        <v>203852.44328500002</v>
      </c>
      <c r="O43" s="104">
        <v>117.76</v>
      </c>
      <c r="P43" s="93">
        <v>240.05662611600002</v>
      </c>
      <c r="Q43" s="94">
        <f t="shared" si="0"/>
        <v>8.712142626959359E-4</v>
      </c>
      <c r="R43" s="94">
        <f>P43/'סכום נכסי הקרן'!$C$42</f>
        <v>8.4969069882179557E-5</v>
      </c>
    </row>
    <row r="44" spans="2:18">
      <c r="B44" s="90" t="s">
        <v>3029</v>
      </c>
      <c r="C44" s="91" t="s">
        <v>2793</v>
      </c>
      <c r="D44" s="67" t="s">
        <v>2796</v>
      </c>
      <c r="E44" s="67"/>
      <c r="F44" s="67" t="s">
        <v>324</v>
      </c>
      <c r="G44" s="103">
        <v>42509</v>
      </c>
      <c r="H44" s="67" t="s">
        <v>289</v>
      </c>
      <c r="I44" s="93">
        <v>7.0100000000082474</v>
      </c>
      <c r="J44" s="91" t="s">
        <v>124</v>
      </c>
      <c r="K44" s="91" t="s">
        <v>128</v>
      </c>
      <c r="L44" s="92">
        <v>2.7400000000000001E-2</v>
      </c>
      <c r="M44" s="92">
        <v>2.7000000000030226E-2</v>
      </c>
      <c r="N44" s="93">
        <v>203852.44328500002</v>
      </c>
      <c r="O44" s="104">
        <v>113.61</v>
      </c>
      <c r="P44" s="93">
        <v>231.59676450900002</v>
      </c>
      <c r="Q44" s="94">
        <f t="shared" si="0"/>
        <v>8.4051170633787627E-4</v>
      </c>
      <c r="R44" s="94">
        <f>P44/'סכום נכסי הקרן'!$C$42</f>
        <v>8.197466567135224E-5</v>
      </c>
    </row>
    <row r="45" spans="2:18">
      <c r="B45" s="90" t="s">
        <v>3029</v>
      </c>
      <c r="C45" s="91" t="s">
        <v>2793</v>
      </c>
      <c r="D45" s="67" t="s">
        <v>2797</v>
      </c>
      <c r="E45" s="67"/>
      <c r="F45" s="67" t="s">
        <v>324</v>
      </c>
      <c r="G45" s="103">
        <v>42723</v>
      </c>
      <c r="H45" s="67" t="s">
        <v>289</v>
      </c>
      <c r="I45" s="93">
        <v>6.9199999999452579</v>
      </c>
      <c r="J45" s="91" t="s">
        <v>124</v>
      </c>
      <c r="K45" s="91" t="s">
        <v>128</v>
      </c>
      <c r="L45" s="92">
        <v>3.15E-2</v>
      </c>
      <c r="M45" s="92">
        <v>2.8299999999729271E-2</v>
      </c>
      <c r="N45" s="93">
        <v>29121.777057000003</v>
      </c>
      <c r="O45" s="104">
        <v>115.42</v>
      </c>
      <c r="P45" s="93">
        <v>33.612354277000009</v>
      </c>
      <c r="Q45" s="94">
        <f t="shared" si="0"/>
        <v>1.2198606188341898E-4</v>
      </c>
      <c r="R45" s="94">
        <f>P45/'סכום נכסי הקרן'!$C$42</f>
        <v>1.1897236604862184E-5</v>
      </c>
    </row>
    <row r="46" spans="2:18">
      <c r="B46" s="90" t="s">
        <v>3029</v>
      </c>
      <c r="C46" s="91" t="s">
        <v>2793</v>
      </c>
      <c r="D46" s="67" t="s">
        <v>2798</v>
      </c>
      <c r="E46" s="67"/>
      <c r="F46" s="67" t="s">
        <v>324</v>
      </c>
      <c r="G46" s="103">
        <v>42918</v>
      </c>
      <c r="H46" s="67" t="s">
        <v>289</v>
      </c>
      <c r="I46" s="93">
        <v>6.8900000000029831</v>
      </c>
      <c r="J46" s="91" t="s">
        <v>124</v>
      </c>
      <c r="K46" s="91" t="s">
        <v>128</v>
      </c>
      <c r="L46" s="92">
        <v>3.1899999999999998E-2</v>
      </c>
      <c r="M46" s="92">
        <v>3.1000000000006085E-2</v>
      </c>
      <c r="N46" s="93">
        <v>145608.88696500004</v>
      </c>
      <c r="O46" s="104">
        <v>112.84</v>
      </c>
      <c r="P46" s="93">
        <v>164.30507025900002</v>
      </c>
      <c r="Q46" s="94">
        <f t="shared" si="0"/>
        <v>5.9629647787238431E-4</v>
      </c>
      <c r="R46" s="94">
        <f>P46/'סכום נכסי הקרן'!$C$42</f>
        <v>5.8156482587934238E-5</v>
      </c>
    </row>
    <row r="47" spans="2:18">
      <c r="B47" s="90" t="s">
        <v>3029</v>
      </c>
      <c r="C47" s="91" t="s">
        <v>2793</v>
      </c>
      <c r="D47" s="67" t="s">
        <v>2799</v>
      </c>
      <c r="E47" s="67"/>
      <c r="F47" s="67" t="s">
        <v>324</v>
      </c>
      <c r="G47" s="103">
        <v>43915</v>
      </c>
      <c r="H47" s="67" t="s">
        <v>289</v>
      </c>
      <c r="I47" s="93">
        <v>6.9200000000053938</v>
      </c>
      <c r="J47" s="91" t="s">
        <v>124</v>
      </c>
      <c r="K47" s="91" t="s">
        <v>128</v>
      </c>
      <c r="L47" s="92">
        <v>2.6600000000000002E-2</v>
      </c>
      <c r="M47" s="92">
        <v>3.6700000000022576E-2</v>
      </c>
      <c r="N47" s="93">
        <v>306545.02674800006</v>
      </c>
      <c r="O47" s="104">
        <v>104.04</v>
      </c>
      <c r="P47" s="93">
        <v>318.92943988400003</v>
      </c>
      <c r="Q47" s="94">
        <f t="shared" si="0"/>
        <v>1.157459726549275E-3</v>
      </c>
      <c r="R47" s="94">
        <f>P47/'סכום נכסי הקרן'!$C$42</f>
        <v>1.1288643976814517E-4</v>
      </c>
    </row>
    <row r="48" spans="2:18">
      <c r="B48" s="90" t="s">
        <v>3029</v>
      </c>
      <c r="C48" s="91" t="s">
        <v>2793</v>
      </c>
      <c r="D48" s="67" t="s">
        <v>2800</v>
      </c>
      <c r="E48" s="67"/>
      <c r="F48" s="67" t="s">
        <v>324</v>
      </c>
      <c r="G48" s="103">
        <v>44168</v>
      </c>
      <c r="H48" s="67" t="s">
        <v>289</v>
      </c>
      <c r="I48" s="93">
        <v>7.0399999999878684</v>
      </c>
      <c r="J48" s="91" t="s">
        <v>124</v>
      </c>
      <c r="K48" s="91" t="s">
        <v>128</v>
      </c>
      <c r="L48" s="92">
        <v>1.89E-2</v>
      </c>
      <c r="M48" s="92">
        <v>3.9099999999923016E-2</v>
      </c>
      <c r="N48" s="93">
        <v>310466.71100800001</v>
      </c>
      <c r="O48" s="104">
        <v>96.65</v>
      </c>
      <c r="P48" s="93">
        <v>300.06607774100007</v>
      </c>
      <c r="Q48" s="94">
        <f t="shared" si="0"/>
        <v>1.089000753317522E-3</v>
      </c>
      <c r="R48" s="94">
        <f>P48/'סכום נכסי הקרן'!$C$42</f>
        <v>1.06209672031824E-4</v>
      </c>
    </row>
    <row r="49" spans="2:18">
      <c r="B49" s="90" t="s">
        <v>3029</v>
      </c>
      <c r="C49" s="91" t="s">
        <v>2793</v>
      </c>
      <c r="D49" s="67" t="s">
        <v>2801</v>
      </c>
      <c r="E49" s="67"/>
      <c r="F49" s="67" t="s">
        <v>324</v>
      </c>
      <c r="G49" s="103">
        <v>44277</v>
      </c>
      <c r="H49" s="67" t="s">
        <v>289</v>
      </c>
      <c r="I49" s="93">
        <v>6.9700000000062836</v>
      </c>
      <c r="J49" s="91" t="s">
        <v>124</v>
      </c>
      <c r="K49" s="91" t="s">
        <v>128</v>
      </c>
      <c r="L49" s="92">
        <v>1.9E-2</v>
      </c>
      <c r="M49" s="92">
        <v>4.6100000000037153E-2</v>
      </c>
      <c r="N49" s="93">
        <v>472117.44240300008</v>
      </c>
      <c r="O49" s="104">
        <v>92.37</v>
      </c>
      <c r="P49" s="93">
        <v>436.09488625800003</v>
      </c>
      <c r="Q49" s="94">
        <f t="shared" si="0"/>
        <v>1.5826769331213585E-3</v>
      </c>
      <c r="R49" s="94">
        <f>P49/'סכום נכסי הקרן'!$C$42</f>
        <v>1.5435765079782325E-4</v>
      </c>
    </row>
    <row r="50" spans="2:18">
      <c r="B50" s="90" t="s">
        <v>3030</v>
      </c>
      <c r="C50" s="91" t="s">
        <v>2784</v>
      </c>
      <c r="D50" s="67">
        <v>4069</v>
      </c>
      <c r="E50" s="67"/>
      <c r="F50" s="67" t="s">
        <v>338</v>
      </c>
      <c r="G50" s="103">
        <v>42052</v>
      </c>
      <c r="H50" s="67" t="s">
        <v>126</v>
      </c>
      <c r="I50" s="93">
        <v>3.8600000000020698</v>
      </c>
      <c r="J50" s="91" t="s">
        <v>654</v>
      </c>
      <c r="K50" s="91" t="s">
        <v>128</v>
      </c>
      <c r="L50" s="92">
        <v>2.9779E-2</v>
      </c>
      <c r="M50" s="92">
        <v>2.3300000000006652E-2</v>
      </c>
      <c r="N50" s="93">
        <v>463077.15896600008</v>
      </c>
      <c r="O50" s="104">
        <v>116.86</v>
      </c>
      <c r="P50" s="93">
        <v>541.15200710800013</v>
      </c>
      <c r="Q50" s="94">
        <f t="shared" si="0"/>
        <v>1.9639505666100795E-3</v>
      </c>
      <c r="R50" s="94">
        <f>P50/'סכום נכסי הקרן'!$C$42</f>
        <v>1.9154306820350959E-4</v>
      </c>
    </row>
    <row r="51" spans="2:18">
      <c r="B51" s="90" t="s">
        <v>3031</v>
      </c>
      <c r="C51" s="91" t="s">
        <v>2793</v>
      </c>
      <c r="D51" s="67" t="s">
        <v>2802</v>
      </c>
      <c r="E51" s="67"/>
      <c r="F51" s="67" t="s">
        <v>338</v>
      </c>
      <c r="G51" s="103">
        <v>42122</v>
      </c>
      <c r="H51" s="67" t="s">
        <v>126</v>
      </c>
      <c r="I51" s="93">
        <v>4.2100000000006235</v>
      </c>
      <c r="J51" s="91" t="s">
        <v>304</v>
      </c>
      <c r="K51" s="91" t="s">
        <v>128</v>
      </c>
      <c r="L51" s="92">
        <v>2.98E-2</v>
      </c>
      <c r="M51" s="92">
        <v>2.8100000000003761E-2</v>
      </c>
      <c r="N51" s="93">
        <v>2849977.7873790003</v>
      </c>
      <c r="O51" s="104">
        <v>113.73</v>
      </c>
      <c r="P51" s="93">
        <v>3241.2797445380002</v>
      </c>
      <c r="Q51" s="94">
        <f t="shared" si="0"/>
        <v>1.1763262645640976E-2</v>
      </c>
      <c r="R51" s="94">
        <f>P51/'סכום נכסי הקרן'!$C$42</f>
        <v>1.1472648332075603E-3</v>
      </c>
    </row>
    <row r="52" spans="2:18">
      <c r="B52" s="90" t="s">
        <v>3032</v>
      </c>
      <c r="C52" s="91" t="s">
        <v>2784</v>
      </c>
      <c r="D52" s="67">
        <v>4099</v>
      </c>
      <c r="E52" s="67"/>
      <c r="F52" s="67" t="s">
        <v>338</v>
      </c>
      <c r="G52" s="103">
        <v>42052</v>
      </c>
      <c r="H52" s="67" t="s">
        <v>126</v>
      </c>
      <c r="I52" s="93">
        <v>3.8700000000020798</v>
      </c>
      <c r="J52" s="91" t="s">
        <v>654</v>
      </c>
      <c r="K52" s="91" t="s">
        <v>128</v>
      </c>
      <c r="L52" s="92">
        <v>2.9779E-2</v>
      </c>
      <c r="M52" s="92">
        <v>3.2400000000028434E-2</v>
      </c>
      <c r="N52" s="93">
        <v>336265.36056300008</v>
      </c>
      <c r="O52" s="104">
        <v>112.96</v>
      </c>
      <c r="P52" s="93">
        <v>379.84537868300004</v>
      </c>
      <c r="Q52" s="94">
        <f t="shared" si="0"/>
        <v>1.3785360432744657E-3</v>
      </c>
      <c r="R52" s="94">
        <f>P52/'סכום נכסי הקרן'!$C$42</f>
        <v>1.3444789693137997E-4</v>
      </c>
    </row>
    <row r="53" spans="2:18">
      <c r="B53" s="90" t="s">
        <v>3032</v>
      </c>
      <c r="C53" s="91" t="s">
        <v>2784</v>
      </c>
      <c r="D53" s="67" t="s">
        <v>2803</v>
      </c>
      <c r="E53" s="67"/>
      <c r="F53" s="67" t="s">
        <v>338</v>
      </c>
      <c r="G53" s="103">
        <v>42054</v>
      </c>
      <c r="H53" s="67" t="s">
        <v>126</v>
      </c>
      <c r="I53" s="93">
        <v>3.8699999998342984</v>
      </c>
      <c r="J53" s="91" t="s">
        <v>654</v>
      </c>
      <c r="K53" s="91" t="s">
        <v>128</v>
      </c>
      <c r="L53" s="92">
        <v>2.9779E-2</v>
      </c>
      <c r="M53" s="92">
        <v>3.2399999998547785E-2</v>
      </c>
      <c r="N53" s="93">
        <v>9509.7672340000026</v>
      </c>
      <c r="O53" s="104">
        <v>112.96</v>
      </c>
      <c r="P53" s="93">
        <v>10.742233694000003</v>
      </c>
      <c r="Q53" s="94">
        <f t="shared" si="0"/>
        <v>3.8985748316329766E-5</v>
      </c>
      <c r="R53" s="94">
        <f>P53/'סכום נכסי הקרן'!$C$42</f>
        <v>3.8022595760182348E-6</v>
      </c>
    </row>
    <row r="54" spans="2:18">
      <c r="B54" s="90" t="s">
        <v>3033</v>
      </c>
      <c r="C54" s="91" t="s">
        <v>2793</v>
      </c>
      <c r="D54" s="67" t="s">
        <v>2804</v>
      </c>
      <c r="E54" s="67"/>
      <c r="F54" s="67" t="s">
        <v>2805</v>
      </c>
      <c r="G54" s="103">
        <v>40742</v>
      </c>
      <c r="H54" s="67" t="s">
        <v>2783</v>
      </c>
      <c r="I54" s="93">
        <v>3.0599999999998473</v>
      </c>
      <c r="J54" s="91" t="s">
        <v>293</v>
      </c>
      <c r="K54" s="91" t="s">
        <v>128</v>
      </c>
      <c r="L54" s="92">
        <v>4.4999999999999998E-2</v>
      </c>
      <c r="M54" s="92">
        <v>2.0599999999998477E-2</v>
      </c>
      <c r="N54" s="93">
        <v>1053495.180439</v>
      </c>
      <c r="O54" s="104">
        <v>124.81</v>
      </c>
      <c r="P54" s="93">
        <v>1314.8673854700003</v>
      </c>
      <c r="Q54" s="94">
        <f t="shared" si="0"/>
        <v>4.7719208517978439E-3</v>
      </c>
      <c r="R54" s="94">
        <f>P54/'סכום נכסי הקרן'!$C$42</f>
        <v>4.6540293667133534E-4</v>
      </c>
    </row>
    <row r="55" spans="2:18">
      <c r="B55" s="90" t="s">
        <v>3034</v>
      </c>
      <c r="C55" s="91" t="s">
        <v>2793</v>
      </c>
      <c r="D55" s="67" t="s">
        <v>2806</v>
      </c>
      <c r="E55" s="67"/>
      <c r="F55" s="67" t="s">
        <v>2805</v>
      </c>
      <c r="G55" s="103">
        <v>41534</v>
      </c>
      <c r="H55" s="67" t="s">
        <v>2783</v>
      </c>
      <c r="I55" s="93">
        <v>5.3800000000006571</v>
      </c>
      <c r="J55" s="91" t="s">
        <v>535</v>
      </c>
      <c r="K55" s="91" t="s">
        <v>128</v>
      </c>
      <c r="L55" s="92">
        <v>3.9842000000000002E-2</v>
      </c>
      <c r="M55" s="92">
        <v>3.5100000000004801E-2</v>
      </c>
      <c r="N55" s="93">
        <v>3111739.117203</v>
      </c>
      <c r="O55" s="104">
        <v>115.19</v>
      </c>
      <c r="P55" s="93">
        <v>3584.4120724280006</v>
      </c>
      <c r="Q55" s="94">
        <f t="shared" si="0"/>
        <v>1.3008559569481656E-2</v>
      </c>
      <c r="R55" s="94">
        <f>P55/'סכום נכסי הקרן'!$C$42</f>
        <v>1.268717988736089E-3</v>
      </c>
    </row>
    <row r="56" spans="2:18">
      <c r="B56" s="90" t="s">
        <v>3035</v>
      </c>
      <c r="C56" s="91" t="s">
        <v>2793</v>
      </c>
      <c r="D56" s="67" t="s">
        <v>2807</v>
      </c>
      <c r="E56" s="67"/>
      <c r="F56" s="67" t="s">
        <v>445</v>
      </c>
      <c r="G56" s="103">
        <v>43431</v>
      </c>
      <c r="H56" s="67" t="s">
        <v>289</v>
      </c>
      <c r="I56" s="93">
        <v>7.7899999999859926</v>
      </c>
      <c r="J56" s="91" t="s">
        <v>304</v>
      </c>
      <c r="K56" s="91" t="s">
        <v>128</v>
      </c>
      <c r="L56" s="92">
        <v>3.6600000000000001E-2</v>
      </c>
      <c r="M56" s="92">
        <v>3.4799999999886373E-2</v>
      </c>
      <c r="N56" s="93">
        <v>90652.262685000009</v>
      </c>
      <c r="O56" s="104">
        <v>112.62</v>
      </c>
      <c r="P56" s="93">
        <v>102.09258471700002</v>
      </c>
      <c r="Q56" s="94">
        <f t="shared" si="0"/>
        <v>3.7051472962868284E-4</v>
      </c>
      <c r="R56" s="94">
        <f>P56/'סכום נכסי הקרן'!$C$42</f>
        <v>3.6136107157814185E-5</v>
      </c>
    </row>
    <row r="57" spans="2:18">
      <c r="B57" s="90" t="s">
        <v>3035</v>
      </c>
      <c r="C57" s="91" t="s">
        <v>2793</v>
      </c>
      <c r="D57" s="67" t="s">
        <v>2808</v>
      </c>
      <c r="E57" s="67"/>
      <c r="F57" s="67" t="s">
        <v>445</v>
      </c>
      <c r="G57" s="103">
        <v>43276</v>
      </c>
      <c r="H57" s="67" t="s">
        <v>289</v>
      </c>
      <c r="I57" s="93">
        <v>7.8499999999604224</v>
      </c>
      <c r="J57" s="91" t="s">
        <v>304</v>
      </c>
      <c r="K57" s="91" t="s">
        <v>128</v>
      </c>
      <c r="L57" s="92">
        <v>3.2599999999999997E-2</v>
      </c>
      <c r="M57" s="92">
        <v>3.5599999999813267E-2</v>
      </c>
      <c r="N57" s="93">
        <v>90319.478113000019</v>
      </c>
      <c r="O57" s="104">
        <v>109.1</v>
      </c>
      <c r="P57" s="93">
        <v>98.538554614000006</v>
      </c>
      <c r="Q57" s="94">
        <f t="shared" si="0"/>
        <v>3.5761643239822806E-4</v>
      </c>
      <c r="R57" s="94">
        <f>P57/'סכום נכסי הקרן'!$C$42</f>
        <v>3.4878142997144637E-5</v>
      </c>
    </row>
    <row r="58" spans="2:18">
      <c r="B58" s="90" t="s">
        <v>3035</v>
      </c>
      <c r="C58" s="91" t="s">
        <v>2793</v>
      </c>
      <c r="D58" s="67" t="s">
        <v>2809</v>
      </c>
      <c r="E58" s="67"/>
      <c r="F58" s="67" t="s">
        <v>445</v>
      </c>
      <c r="G58" s="103">
        <v>43222</v>
      </c>
      <c r="H58" s="67" t="s">
        <v>289</v>
      </c>
      <c r="I58" s="93">
        <v>7.8499999999927113</v>
      </c>
      <c r="J58" s="91" t="s">
        <v>304</v>
      </c>
      <c r="K58" s="91" t="s">
        <v>128</v>
      </c>
      <c r="L58" s="92">
        <v>3.2199999999999999E-2</v>
      </c>
      <c r="M58" s="92">
        <v>3.5699999999960069E-2</v>
      </c>
      <c r="N58" s="93">
        <v>431606.86475100013</v>
      </c>
      <c r="O58" s="104">
        <v>109.67</v>
      </c>
      <c r="P58" s="93">
        <v>473.34321947700005</v>
      </c>
      <c r="Q58" s="94">
        <f t="shared" si="0"/>
        <v>1.7178587012195345E-3</v>
      </c>
      <c r="R58" s="94">
        <f>P58/'סכום נכסי הקרן'!$C$42</f>
        <v>1.6754185770553241E-4</v>
      </c>
    </row>
    <row r="59" spans="2:18">
      <c r="B59" s="90" t="s">
        <v>3035</v>
      </c>
      <c r="C59" s="91" t="s">
        <v>2793</v>
      </c>
      <c r="D59" s="67" t="s">
        <v>2810</v>
      </c>
      <c r="E59" s="67"/>
      <c r="F59" s="67" t="s">
        <v>445</v>
      </c>
      <c r="G59" s="103">
        <v>43922</v>
      </c>
      <c r="H59" s="67" t="s">
        <v>289</v>
      </c>
      <c r="I59" s="93">
        <v>7.9899999999610225</v>
      </c>
      <c r="J59" s="91" t="s">
        <v>304</v>
      </c>
      <c r="K59" s="91" t="s">
        <v>128</v>
      </c>
      <c r="L59" s="92">
        <v>2.7699999999999999E-2</v>
      </c>
      <c r="M59" s="92">
        <v>3.3199999999841204E-2</v>
      </c>
      <c r="N59" s="93">
        <v>103844.480973</v>
      </c>
      <c r="O59" s="104">
        <v>106.73</v>
      </c>
      <c r="P59" s="93">
        <v>110.83321096800002</v>
      </c>
      <c r="Q59" s="94">
        <f t="shared" si="0"/>
        <v>4.0223623791600671E-4</v>
      </c>
      <c r="R59" s="94">
        <f>P59/'סכום נכסי הקרן'!$C$42</f>
        <v>3.9229889215620631E-5</v>
      </c>
    </row>
    <row r="60" spans="2:18">
      <c r="B60" s="90" t="s">
        <v>3035</v>
      </c>
      <c r="C60" s="91" t="s">
        <v>2793</v>
      </c>
      <c r="D60" s="67" t="s">
        <v>2811</v>
      </c>
      <c r="E60" s="67"/>
      <c r="F60" s="67" t="s">
        <v>445</v>
      </c>
      <c r="G60" s="103">
        <v>43978</v>
      </c>
      <c r="H60" s="67" t="s">
        <v>289</v>
      </c>
      <c r="I60" s="93">
        <v>8.0199999999126934</v>
      </c>
      <c r="J60" s="91" t="s">
        <v>304</v>
      </c>
      <c r="K60" s="91" t="s">
        <v>128</v>
      </c>
      <c r="L60" s="92">
        <v>2.3E-2</v>
      </c>
      <c r="M60" s="92">
        <v>3.719999999951959E-2</v>
      </c>
      <c r="N60" s="93">
        <v>43562.174889000009</v>
      </c>
      <c r="O60" s="104">
        <v>99.39</v>
      </c>
      <c r="P60" s="93">
        <v>43.29644998900001</v>
      </c>
      <c r="Q60" s="94">
        <f t="shared" si="0"/>
        <v>1.5713161250667098E-4</v>
      </c>
      <c r="R60" s="94">
        <f>P60/'סכום נכסי הקרן'!$C$42</f>
        <v>1.5324963714969227E-5</v>
      </c>
    </row>
    <row r="61" spans="2:18">
      <c r="B61" s="90" t="s">
        <v>3035</v>
      </c>
      <c r="C61" s="91" t="s">
        <v>2793</v>
      </c>
      <c r="D61" s="67" t="s">
        <v>2812</v>
      </c>
      <c r="E61" s="67"/>
      <c r="F61" s="67" t="s">
        <v>445</v>
      </c>
      <c r="G61" s="103">
        <v>44010</v>
      </c>
      <c r="H61" s="67" t="s">
        <v>289</v>
      </c>
      <c r="I61" s="93">
        <v>8.0899999999850305</v>
      </c>
      <c r="J61" s="91" t="s">
        <v>304</v>
      </c>
      <c r="K61" s="91" t="s">
        <v>128</v>
      </c>
      <c r="L61" s="92">
        <v>2.2000000000000002E-2</v>
      </c>
      <c r="M61" s="92">
        <v>3.4799999999976745E-2</v>
      </c>
      <c r="N61" s="93">
        <v>68305.249636000008</v>
      </c>
      <c r="O61" s="104">
        <v>100.72</v>
      </c>
      <c r="P61" s="93">
        <v>68.797052366999992</v>
      </c>
      <c r="Q61" s="94">
        <f t="shared" si="0"/>
        <v>2.4967847887942443E-4</v>
      </c>
      <c r="R61" s="94">
        <f>P61/'סכום נכסי הקרן'!$C$42</f>
        <v>2.4351011029517975E-5</v>
      </c>
    </row>
    <row r="62" spans="2:18">
      <c r="B62" s="90" t="s">
        <v>3035</v>
      </c>
      <c r="C62" s="91" t="s">
        <v>2793</v>
      </c>
      <c r="D62" s="67" t="s">
        <v>2813</v>
      </c>
      <c r="E62" s="67"/>
      <c r="F62" s="67" t="s">
        <v>445</v>
      </c>
      <c r="G62" s="103">
        <v>44133</v>
      </c>
      <c r="H62" s="67" t="s">
        <v>289</v>
      </c>
      <c r="I62" s="93">
        <v>8.0000000000224496</v>
      </c>
      <c r="J62" s="91" t="s">
        <v>304</v>
      </c>
      <c r="K62" s="91" t="s">
        <v>128</v>
      </c>
      <c r="L62" s="92">
        <v>2.3799999999999998E-2</v>
      </c>
      <c r="M62" s="92">
        <v>3.7300000000148173E-2</v>
      </c>
      <c r="N62" s="93">
        <v>88823.23479800002</v>
      </c>
      <c r="O62" s="104">
        <v>100.3</v>
      </c>
      <c r="P62" s="93">
        <v>89.089709116000009</v>
      </c>
      <c r="Q62" s="94">
        <f t="shared" si="0"/>
        <v>3.2332465259170008E-4</v>
      </c>
      <c r="R62" s="94">
        <f>P62/'סכום נכסי הקרן'!$C$42</f>
        <v>3.1533683706787357E-5</v>
      </c>
    </row>
    <row r="63" spans="2:18">
      <c r="B63" s="90" t="s">
        <v>3035</v>
      </c>
      <c r="C63" s="91" t="s">
        <v>2793</v>
      </c>
      <c r="D63" s="67" t="s">
        <v>2814</v>
      </c>
      <c r="E63" s="67"/>
      <c r="F63" s="67" t="s">
        <v>445</v>
      </c>
      <c r="G63" s="103">
        <v>44251</v>
      </c>
      <c r="H63" s="67" t="s">
        <v>289</v>
      </c>
      <c r="I63" s="93">
        <v>7.9000000000055062</v>
      </c>
      <c r="J63" s="91" t="s">
        <v>304</v>
      </c>
      <c r="K63" s="91" t="s">
        <v>128</v>
      </c>
      <c r="L63" s="92">
        <v>2.3599999999999999E-2</v>
      </c>
      <c r="M63" s="92">
        <v>4.2400000000017313E-2</v>
      </c>
      <c r="N63" s="93">
        <v>263726.88145500008</v>
      </c>
      <c r="O63" s="104">
        <v>96.43</v>
      </c>
      <c r="P63" s="93">
        <v>254.31181514400004</v>
      </c>
      <c r="Q63" s="94">
        <f t="shared" si="0"/>
        <v>9.2294923956184828E-4</v>
      </c>
      <c r="R63" s="94">
        <f>P63/'סכום נכסי הקרן'!$C$42</f>
        <v>9.0014755028643769E-5</v>
      </c>
    </row>
    <row r="64" spans="2:18">
      <c r="B64" s="90" t="s">
        <v>3035</v>
      </c>
      <c r="C64" s="91" t="s">
        <v>2793</v>
      </c>
      <c r="D64" s="67" t="s">
        <v>2815</v>
      </c>
      <c r="E64" s="67"/>
      <c r="F64" s="67" t="s">
        <v>445</v>
      </c>
      <c r="G64" s="103">
        <v>44294</v>
      </c>
      <c r="H64" s="67" t="s">
        <v>289</v>
      </c>
      <c r="I64" s="93">
        <v>7.87000000001738</v>
      </c>
      <c r="J64" s="91" t="s">
        <v>304</v>
      </c>
      <c r="K64" s="91" t="s">
        <v>128</v>
      </c>
      <c r="L64" s="92">
        <v>2.3199999999999998E-2</v>
      </c>
      <c r="M64" s="92">
        <v>4.4100000000064622E-2</v>
      </c>
      <c r="N64" s="93">
        <v>189748.29834200002</v>
      </c>
      <c r="O64" s="104">
        <v>94.6</v>
      </c>
      <c r="P64" s="93">
        <v>179.50189702400004</v>
      </c>
      <c r="Q64" s="94">
        <f t="shared" si="0"/>
        <v>6.5144884937572156E-4</v>
      </c>
      <c r="R64" s="94">
        <f>P64/'סכום נכסי הקרן'!$C$42</f>
        <v>6.3535464440152319E-5</v>
      </c>
    </row>
    <row r="65" spans="2:18">
      <c r="B65" s="90" t="s">
        <v>3035</v>
      </c>
      <c r="C65" s="91" t="s">
        <v>2793</v>
      </c>
      <c r="D65" s="67" t="s">
        <v>2816</v>
      </c>
      <c r="E65" s="67"/>
      <c r="F65" s="67" t="s">
        <v>445</v>
      </c>
      <c r="G65" s="103">
        <v>44602</v>
      </c>
      <c r="H65" s="67" t="s">
        <v>289</v>
      </c>
      <c r="I65" s="93">
        <v>7.7599999999954958</v>
      </c>
      <c r="J65" s="91" t="s">
        <v>304</v>
      </c>
      <c r="K65" s="91" t="s">
        <v>128</v>
      </c>
      <c r="L65" s="92">
        <v>2.0899999999999998E-2</v>
      </c>
      <c r="M65" s="92">
        <v>5.2399999999958417E-2</v>
      </c>
      <c r="N65" s="93">
        <v>271848.93890200008</v>
      </c>
      <c r="O65" s="104">
        <v>84.92</v>
      </c>
      <c r="P65" s="93">
        <v>230.85411175400003</v>
      </c>
      <c r="Q65" s="94">
        <f t="shared" si="0"/>
        <v>8.3781646862311396E-4</v>
      </c>
      <c r="R65" s="94">
        <f>P65/'סכום נכסי הקרן'!$C$42</f>
        <v>8.1711800551323031E-5</v>
      </c>
    </row>
    <row r="66" spans="2:18">
      <c r="B66" s="90" t="s">
        <v>3035</v>
      </c>
      <c r="C66" s="91" t="s">
        <v>2793</v>
      </c>
      <c r="D66" s="67" t="s">
        <v>2817</v>
      </c>
      <c r="E66" s="67"/>
      <c r="F66" s="67" t="s">
        <v>445</v>
      </c>
      <c r="G66" s="103">
        <v>43500</v>
      </c>
      <c r="H66" s="67" t="s">
        <v>289</v>
      </c>
      <c r="I66" s="93">
        <v>7.8600000000088697</v>
      </c>
      <c r="J66" s="91" t="s">
        <v>304</v>
      </c>
      <c r="K66" s="91" t="s">
        <v>128</v>
      </c>
      <c r="L66" s="92">
        <v>3.4500000000000003E-2</v>
      </c>
      <c r="M66" s="92">
        <v>3.340000000001566E-2</v>
      </c>
      <c r="N66" s="93">
        <v>170154.79405800003</v>
      </c>
      <c r="O66" s="104">
        <v>112.65</v>
      </c>
      <c r="P66" s="93">
        <v>191.67936350500003</v>
      </c>
      <c r="Q66" s="94">
        <f t="shared" si="0"/>
        <v>6.9564334903774014E-4</v>
      </c>
      <c r="R66" s="94">
        <f>P66/'סכום נכסי הקרן'!$C$42</f>
        <v>6.7845730801689846E-5</v>
      </c>
    </row>
    <row r="67" spans="2:18">
      <c r="B67" s="90" t="s">
        <v>3035</v>
      </c>
      <c r="C67" s="91" t="s">
        <v>2793</v>
      </c>
      <c r="D67" s="67" t="s">
        <v>2818</v>
      </c>
      <c r="E67" s="67"/>
      <c r="F67" s="67" t="s">
        <v>445</v>
      </c>
      <c r="G67" s="103">
        <v>43556</v>
      </c>
      <c r="H67" s="67" t="s">
        <v>289</v>
      </c>
      <c r="I67" s="93">
        <v>7.9300000000001072</v>
      </c>
      <c r="J67" s="91" t="s">
        <v>304</v>
      </c>
      <c r="K67" s="91" t="s">
        <v>128</v>
      </c>
      <c r="L67" s="92">
        <v>3.0499999999999999E-2</v>
      </c>
      <c r="M67" s="92">
        <v>3.339999999998719E-2</v>
      </c>
      <c r="N67" s="93">
        <v>171588.49354400003</v>
      </c>
      <c r="O67" s="104">
        <v>109.13</v>
      </c>
      <c r="P67" s="93">
        <v>187.25452848600003</v>
      </c>
      <c r="Q67" s="94">
        <f t="shared" si="0"/>
        <v>6.7958472386666724E-4</v>
      </c>
      <c r="R67" s="94">
        <f>P67/'סכום נכסי הקרן'!$C$42</f>
        <v>6.6279541515313527E-5</v>
      </c>
    </row>
    <row r="68" spans="2:18">
      <c r="B68" s="90" t="s">
        <v>3035</v>
      </c>
      <c r="C68" s="91" t="s">
        <v>2793</v>
      </c>
      <c r="D68" s="67" t="s">
        <v>2819</v>
      </c>
      <c r="E68" s="67"/>
      <c r="F68" s="67" t="s">
        <v>445</v>
      </c>
      <c r="G68" s="103">
        <v>43647</v>
      </c>
      <c r="H68" s="67" t="s">
        <v>289</v>
      </c>
      <c r="I68" s="93">
        <v>7.9100000000126851</v>
      </c>
      <c r="J68" s="91" t="s">
        <v>304</v>
      </c>
      <c r="K68" s="91" t="s">
        <v>128</v>
      </c>
      <c r="L68" s="92">
        <v>2.8999999999999998E-2</v>
      </c>
      <c r="M68" s="92">
        <v>3.5600000000045699E-2</v>
      </c>
      <c r="N68" s="93">
        <v>159286.19569000002</v>
      </c>
      <c r="O68" s="104">
        <v>104.42</v>
      </c>
      <c r="P68" s="93">
        <v>166.32664487900004</v>
      </c>
      <c r="Q68" s="94">
        <f t="shared" si="0"/>
        <v>6.0363318284297363E-4</v>
      </c>
      <c r="R68" s="94">
        <f>P68/'סכום נכסי הקרן'!$C$42</f>
        <v>5.8872027573873599E-5</v>
      </c>
    </row>
    <row r="69" spans="2:18">
      <c r="B69" s="90" t="s">
        <v>3035</v>
      </c>
      <c r="C69" s="91" t="s">
        <v>2793</v>
      </c>
      <c r="D69" s="67" t="s">
        <v>2820</v>
      </c>
      <c r="E69" s="67"/>
      <c r="F69" s="67" t="s">
        <v>445</v>
      </c>
      <c r="G69" s="103">
        <v>43703</v>
      </c>
      <c r="H69" s="67" t="s">
        <v>289</v>
      </c>
      <c r="I69" s="93">
        <v>8.040000000027911</v>
      </c>
      <c r="J69" s="91" t="s">
        <v>304</v>
      </c>
      <c r="K69" s="91" t="s">
        <v>128</v>
      </c>
      <c r="L69" s="92">
        <v>2.3799999999999998E-2</v>
      </c>
      <c r="M69" s="92">
        <v>3.5100000000287832E-2</v>
      </c>
      <c r="N69" s="93">
        <v>11311.095236000001</v>
      </c>
      <c r="O69" s="104">
        <v>101.36</v>
      </c>
      <c r="P69" s="93">
        <v>11.464926417000003</v>
      </c>
      <c r="Q69" s="94">
        <f t="shared" si="0"/>
        <v>4.1608547020165247E-5</v>
      </c>
      <c r="R69" s="94">
        <f>P69/'סכום נכסי הקרן'!$C$42</f>
        <v>4.0580597573231937E-6</v>
      </c>
    </row>
    <row r="70" spans="2:18">
      <c r="B70" s="90" t="s">
        <v>3035</v>
      </c>
      <c r="C70" s="91" t="s">
        <v>2793</v>
      </c>
      <c r="D70" s="67" t="s">
        <v>2821</v>
      </c>
      <c r="E70" s="67"/>
      <c r="F70" s="67" t="s">
        <v>445</v>
      </c>
      <c r="G70" s="103">
        <v>43740</v>
      </c>
      <c r="H70" s="67" t="s">
        <v>289</v>
      </c>
      <c r="I70" s="93">
        <v>7.9599999999992752</v>
      </c>
      <c r="J70" s="91" t="s">
        <v>304</v>
      </c>
      <c r="K70" s="91" t="s">
        <v>128</v>
      </c>
      <c r="L70" s="92">
        <v>2.4300000000000002E-2</v>
      </c>
      <c r="M70" s="92">
        <v>3.829999999999939E-2</v>
      </c>
      <c r="N70" s="93">
        <v>167155.94567700004</v>
      </c>
      <c r="O70" s="104">
        <v>99.06</v>
      </c>
      <c r="P70" s="93">
        <v>165.58468784700003</v>
      </c>
      <c r="Q70" s="94">
        <f t="shared" si="0"/>
        <v>6.0094047004831147E-4</v>
      </c>
      <c r="R70" s="94">
        <f>P70/'סכום נכסי הקרן'!$C$42</f>
        <v>5.8609408707976846E-5</v>
      </c>
    </row>
    <row r="71" spans="2:18">
      <c r="B71" s="90" t="s">
        <v>3035</v>
      </c>
      <c r="C71" s="91" t="s">
        <v>2793</v>
      </c>
      <c r="D71" s="67" t="s">
        <v>2822</v>
      </c>
      <c r="E71" s="67"/>
      <c r="F71" s="67" t="s">
        <v>445</v>
      </c>
      <c r="G71" s="103">
        <v>43831</v>
      </c>
      <c r="H71" s="67" t="s">
        <v>289</v>
      </c>
      <c r="I71" s="93">
        <v>7.9500000000100179</v>
      </c>
      <c r="J71" s="91" t="s">
        <v>304</v>
      </c>
      <c r="K71" s="91" t="s">
        <v>128</v>
      </c>
      <c r="L71" s="92">
        <v>2.3799999999999998E-2</v>
      </c>
      <c r="M71" s="92">
        <v>3.9700000000036539E-2</v>
      </c>
      <c r="N71" s="93">
        <v>173490.82180500004</v>
      </c>
      <c r="O71" s="104">
        <v>97.79</v>
      </c>
      <c r="P71" s="93">
        <v>169.65668085400003</v>
      </c>
      <c r="Q71" s="94">
        <f t="shared" si="0"/>
        <v>6.1571855987942604E-4</v>
      </c>
      <c r="R71" s="94">
        <f>P71/'סכום נכסי הקרן'!$C$42</f>
        <v>6.0050708054591585E-5</v>
      </c>
    </row>
    <row r="72" spans="2:18">
      <c r="B72" s="90" t="s">
        <v>3036</v>
      </c>
      <c r="C72" s="91" t="s">
        <v>2793</v>
      </c>
      <c r="D72" s="67">
        <v>7936</v>
      </c>
      <c r="E72" s="67"/>
      <c r="F72" s="67" t="s">
        <v>2823</v>
      </c>
      <c r="G72" s="103">
        <v>44087</v>
      </c>
      <c r="H72" s="67" t="s">
        <v>2783</v>
      </c>
      <c r="I72" s="93">
        <v>5.2499999999994129</v>
      </c>
      <c r="J72" s="91" t="s">
        <v>293</v>
      </c>
      <c r="K72" s="91" t="s">
        <v>128</v>
      </c>
      <c r="L72" s="92">
        <v>1.7947999999999999E-2</v>
      </c>
      <c r="M72" s="92">
        <v>3.0999999999992957E-2</v>
      </c>
      <c r="N72" s="93">
        <v>817485.19699500012</v>
      </c>
      <c r="O72" s="104">
        <v>104.19</v>
      </c>
      <c r="P72" s="93">
        <v>851.73783764600012</v>
      </c>
      <c r="Q72" s="94">
        <f t="shared" si="0"/>
        <v>3.0911296398726342E-3</v>
      </c>
      <c r="R72" s="94">
        <f>P72/'סכום נכסי הקרן'!$C$42</f>
        <v>3.0147625174598697E-4</v>
      </c>
    </row>
    <row r="73" spans="2:18">
      <c r="B73" s="90" t="s">
        <v>3036</v>
      </c>
      <c r="C73" s="91" t="s">
        <v>2793</v>
      </c>
      <c r="D73" s="67">
        <v>7937</v>
      </c>
      <c r="E73" s="67"/>
      <c r="F73" s="67" t="s">
        <v>2823</v>
      </c>
      <c r="G73" s="103">
        <v>44087</v>
      </c>
      <c r="H73" s="67" t="s">
        <v>2783</v>
      </c>
      <c r="I73" s="93">
        <v>6.6600000000304824</v>
      </c>
      <c r="J73" s="91" t="s">
        <v>293</v>
      </c>
      <c r="K73" s="91" t="s">
        <v>128</v>
      </c>
      <c r="L73" s="92">
        <v>7.5499999999999998E-2</v>
      </c>
      <c r="M73" s="92">
        <v>7.6000000000293791E-2</v>
      </c>
      <c r="N73" s="93">
        <v>53569.77386600001</v>
      </c>
      <c r="O73" s="104">
        <v>101.66</v>
      </c>
      <c r="P73" s="93">
        <v>54.45907174900001</v>
      </c>
      <c r="Q73" s="94">
        <f t="shared" si="0"/>
        <v>1.9764303451462958E-4</v>
      </c>
      <c r="R73" s="94">
        <f>P73/'סכום נכסי הקרן'!$C$42</f>
        <v>1.9276021445554242E-5</v>
      </c>
    </row>
    <row r="74" spans="2:18">
      <c r="B74" s="90" t="s">
        <v>3037</v>
      </c>
      <c r="C74" s="91" t="s">
        <v>2784</v>
      </c>
      <c r="D74" s="67">
        <v>8063</v>
      </c>
      <c r="E74" s="67"/>
      <c r="F74" s="67" t="s">
        <v>449</v>
      </c>
      <c r="G74" s="103">
        <v>44147</v>
      </c>
      <c r="H74" s="67" t="s">
        <v>126</v>
      </c>
      <c r="I74" s="93">
        <v>7.5400000000036043</v>
      </c>
      <c r="J74" s="91" t="s">
        <v>600</v>
      </c>
      <c r="K74" s="91" t="s">
        <v>128</v>
      </c>
      <c r="L74" s="92">
        <v>1.6250000000000001E-2</v>
      </c>
      <c r="M74" s="92">
        <v>3.1800000000017106E-2</v>
      </c>
      <c r="N74" s="93">
        <v>657891.44307500008</v>
      </c>
      <c r="O74" s="104">
        <v>99.53</v>
      </c>
      <c r="P74" s="93">
        <v>654.7993721160002</v>
      </c>
      <c r="Q74" s="94">
        <f t="shared" si="0"/>
        <v>2.3763999412211201E-3</v>
      </c>
      <c r="R74" s="94">
        <f>P74/'סכום נכסי הקרן'!$C$42</f>
        <v>2.317690392817839E-4</v>
      </c>
    </row>
    <row r="75" spans="2:18">
      <c r="B75" s="90" t="s">
        <v>3037</v>
      </c>
      <c r="C75" s="91" t="s">
        <v>2784</v>
      </c>
      <c r="D75" s="67">
        <v>8145</v>
      </c>
      <c r="E75" s="67"/>
      <c r="F75" s="67" t="s">
        <v>449</v>
      </c>
      <c r="G75" s="103">
        <v>44185</v>
      </c>
      <c r="H75" s="67" t="s">
        <v>126</v>
      </c>
      <c r="I75" s="93">
        <v>7.5500000000038012</v>
      </c>
      <c r="J75" s="91" t="s">
        <v>600</v>
      </c>
      <c r="K75" s="91" t="s">
        <v>128</v>
      </c>
      <c r="L75" s="92">
        <v>1.4990000000000002E-2</v>
      </c>
      <c r="M75" s="92">
        <v>3.2600000000019169E-2</v>
      </c>
      <c r="N75" s="93">
        <v>309261.69760400004</v>
      </c>
      <c r="O75" s="104">
        <v>97.83</v>
      </c>
      <c r="P75" s="93">
        <v>302.55071566700002</v>
      </c>
      <c r="Q75" s="94">
        <f t="shared" ref="Q75:Q138" si="2">IFERROR(P75/$P$10,0)</f>
        <v>1.0980180090950002E-3</v>
      </c>
      <c r="R75" s="94">
        <f>P75/'סכום נכסי הקרן'!$C$42</f>
        <v>1.0708912025611167E-4</v>
      </c>
    </row>
    <row r="76" spans="2:18">
      <c r="B76" s="90" t="s">
        <v>3038</v>
      </c>
      <c r="C76" s="91" t="s">
        <v>2784</v>
      </c>
      <c r="D76" s="67" t="s">
        <v>2824</v>
      </c>
      <c r="E76" s="67"/>
      <c r="F76" s="67" t="s">
        <v>445</v>
      </c>
      <c r="G76" s="103">
        <v>42901</v>
      </c>
      <c r="H76" s="67" t="s">
        <v>289</v>
      </c>
      <c r="I76" s="93">
        <v>0.69999999999932361</v>
      </c>
      <c r="J76" s="91" t="s">
        <v>151</v>
      </c>
      <c r="K76" s="91" t="s">
        <v>128</v>
      </c>
      <c r="L76" s="92">
        <v>0.04</v>
      </c>
      <c r="M76" s="92">
        <v>6.0499999999972937E-2</v>
      </c>
      <c r="N76" s="93">
        <v>888702.81354800006</v>
      </c>
      <c r="O76" s="104">
        <v>99.81</v>
      </c>
      <c r="P76" s="93">
        <v>887.01425830800019</v>
      </c>
      <c r="Q76" s="94">
        <f t="shared" si="2"/>
        <v>3.219154936715493E-3</v>
      </c>
      <c r="R76" s="94">
        <f>P76/'סכום נכסי הקרן'!$C$42</f>
        <v>3.1396249176743194E-4</v>
      </c>
    </row>
    <row r="77" spans="2:18">
      <c r="B77" s="90" t="s">
        <v>3039</v>
      </c>
      <c r="C77" s="91" t="s">
        <v>2784</v>
      </c>
      <c r="D77" s="67">
        <v>8224</v>
      </c>
      <c r="E77" s="67"/>
      <c r="F77" s="67" t="s">
        <v>449</v>
      </c>
      <c r="G77" s="103">
        <v>44223</v>
      </c>
      <c r="H77" s="67" t="s">
        <v>126</v>
      </c>
      <c r="I77" s="93">
        <v>12.349999999999962</v>
      </c>
      <c r="J77" s="91" t="s">
        <v>293</v>
      </c>
      <c r="K77" s="91" t="s">
        <v>128</v>
      </c>
      <c r="L77" s="92">
        <v>2.1537000000000001E-2</v>
      </c>
      <c r="M77" s="92">
        <v>4.0099999999998179E-2</v>
      </c>
      <c r="N77" s="93">
        <v>1410815.8327100002</v>
      </c>
      <c r="O77" s="104">
        <v>89.43</v>
      </c>
      <c r="P77" s="93">
        <v>1261.6926767230002</v>
      </c>
      <c r="Q77" s="94">
        <f t="shared" si="2"/>
        <v>4.5789390315305583E-3</v>
      </c>
      <c r="R77" s="94">
        <f>P77/'סכום נכסי הקרן'!$C$42</f>
        <v>4.4658152100541198E-4</v>
      </c>
    </row>
    <row r="78" spans="2:18">
      <c r="B78" s="90" t="s">
        <v>3039</v>
      </c>
      <c r="C78" s="91" t="s">
        <v>2784</v>
      </c>
      <c r="D78" s="67">
        <v>2963</v>
      </c>
      <c r="E78" s="67"/>
      <c r="F78" s="67" t="s">
        <v>449</v>
      </c>
      <c r="G78" s="103">
        <v>41423</v>
      </c>
      <c r="H78" s="67" t="s">
        <v>126</v>
      </c>
      <c r="I78" s="93">
        <v>2.8099999999992411</v>
      </c>
      <c r="J78" s="91" t="s">
        <v>293</v>
      </c>
      <c r="K78" s="91" t="s">
        <v>128</v>
      </c>
      <c r="L78" s="92">
        <v>0.05</v>
      </c>
      <c r="M78" s="92">
        <v>2.52E-2</v>
      </c>
      <c r="N78" s="93">
        <v>270077.18422400003</v>
      </c>
      <c r="O78" s="104">
        <v>122.01</v>
      </c>
      <c r="P78" s="93">
        <v>329.52117022500005</v>
      </c>
      <c r="Q78" s="94">
        <f t="shared" si="2"/>
        <v>1.1958992676234276E-3</v>
      </c>
      <c r="R78" s="94">
        <f>P78/'סכום נכסי הקרן'!$C$42</f>
        <v>1.1663542803844916E-4</v>
      </c>
    </row>
    <row r="79" spans="2:18">
      <c r="B79" s="90" t="s">
        <v>3039</v>
      </c>
      <c r="C79" s="91" t="s">
        <v>2784</v>
      </c>
      <c r="D79" s="67">
        <v>2968</v>
      </c>
      <c r="E79" s="67"/>
      <c r="F79" s="67" t="s">
        <v>449</v>
      </c>
      <c r="G79" s="103">
        <v>41423</v>
      </c>
      <c r="H79" s="67" t="s">
        <v>126</v>
      </c>
      <c r="I79" s="93">
        <v>2.8100000000014149</v>
      </c>
      <c r="J79" s="91" t="s">
        <v>293</v>
      </c>
      <c r="K79" s="91" t="s">
        <v>128</v>
      </c>
      <c r="L79" s="92">
        <v>0.05</v>
      </c>
      <c r="M79" s="92">
        <v>2.5200000000075485E-2</v>
      </c>
      <c r="N79" s="93">
        <v>86862.190708000009</v>
      </c>
      <c r="O79" s="104">
        <v>122.01</v>
      </c>
      <c r="P79" s="93">
        <v>105.98055798500002</v>
      </c>
      <c r="Q79" s="94">
        <f t="shared" si="2"/>
        <v>3.8462497444410957E-4</v>
      </c>
      <c r="R79" s="94">
        <f>P79/'סכום נכסי הקרן'!$C$42</f>
        <v>3.7512271930492036E-5</v>
      </c>
    </row>
    <row r="80" spans="2:18">
      <c r="B80" s="90" t="s">
        <v>3039</v>
      </c>
      <c r="C80" s="91" t="s">
        <v>2784</v>
      </c>
      <c r="D80" s="67">
        <v>4605</v>
      </c>
      <c r="E80" s="67"/>
      <c r="F80" s="67" t="s">
        <v>449</v>
      </c>
      <c r="G80" s="103">
        <v>42352</v>
      </c>
      <c r="H80" s="67" t="s">
        <v>126</v>
      </c>
      <c r="I80" s="93">
        <v>5.0299999999995686</v>
      </c>
      <c r="J80" s="91" t="s">
        <v>293</v>
      </c>
      <c r="K80" s="91" t="s">
        <v>128</v>
      </c>
      <c r="L80" s="92">
        <v>0.05</v>
      </c>
      <c r="M80" s="92">
        <v>2.8000000000004781E-2</v>
      </c>
      <c r="N80" s="93">
        <v>331954.10955200007</v>
      </c>
      <c r="O80" s="104">
        <v>126.01</v>
      </c>
      <c r="P80" s="93">
        <v>418.29539600600003</v>
      </c>
      <c r="Q80" s="94">
        <f t="shared" si="2"/>
        <v>1.5180789671032644E-3</v>
      </c>
      <c r="R80" s="94">
        <f>P80/'סכום נכסי הקרן'!$C$42</f>
        <v>1.4805744506903601E-4</v>
      </c>
    </row>
    <row r="81" spans="2:18">
      <c r="B81" s="90" t="s">
        <v>3039</v>
      </c>
      <c r="C81" s="91" t="s">
        <v>2784</v>
      </c>
      <c r="D81" s="67">
        <v>4606</v>
      </c>
      <c r="E81" s="67"/>
      <c r="F81" s="67" t="s">
        <v>449</v>
      </c>
      <c r="G81" s="103">
        <v>42352</v>
      </c>
      <c r="H81" s="67" t="s">
        <v>126</v>
      </c>
      <c r="I81" s="93">
        <v>6.7699999999997855</v>
      </c>
      <c r="J81" s="91" t="s">
        <v>293</v>
      </c>
      <c r="K81" s="91" t="s">
        <v>128</v>
      </c>
      <c r="L81" s="92">
        <v>4.0999999999999995E-2</v>
      </c>
      <c r="M81" s="92">
        <v>2.7899999999997687E-2</v>
      </c>
      <c r="N81" s="93">
        <v>1015047.8200190002</v>
      </c>
      <c r="O81" s="104">
        <v>123.26</v>
      </c>
      <c r="P81" s="93">
        <v>1251.1478831510001</v>
      </c>
      <c r="Q81" s="94">
        <f t="shared" si="2"/>
        <v>4.5406698335261186E-3</v>
      </c>
      <c r="R81" s="94">
        <f>P81/'סכום נכסי הקרן'!$C$42</f>
        <v>4.4284914620531173E-4</v>
      </c>
    </row>
    <row r="82" spans="2:18">
      <c r="B82" s="90" t="s">
        <v>3039</v>
      </c>
      <c r="C82" s="91" t="s">
        <v>2784</v>
      </c>
      <c r="D82" s="67">
        <v>5150</v>
      </c>
      <c r="E82" s="67"/>
      <c r="F82" s="67" t="s">
        <v>449</v>
      </c>
      <c r="G82" s="103">
        <v>42631</v>
      </c>
      <c r="H82" s="67" t="s">
        <v>126</v>
      </c>
      <c r="I82" s="93">
        <v>6.7399999999945992</v>
      </c>
      <c r="J82" s="91" t="s">
        <v>293</v>
      </c>
      <c r="K82" s="91" t="s">
        <v>128</v>
      </c>
      <c r="L82" s="92">
        <v>4.0999999999999995E-2</v>
      </c>
      <c r="M82" s="92">
        <v>3.0399999999970541E-2</v>
      </c>
      <c r="N82" s="93">
        <v>301216.19890199997</v>
      </c>
      <c r="O82" s="104">
        <v>121.7</v>
      </c>
      <c r="P82" s="93">
        <v>366.58010842700008</v>
      </c>
      <c r="Q82" s="94">
        <f t="shared" si="2"/>
        <v>1.3303936827300882E-3</v>
      </c>
      <c r="R82" s="94">
        <f>P82/'סכום נכסי הקרן'!$C$42</f>
        <v>1.2975259776957552E-4</v>
      </c>
    </row>
    <row r="83" spans="2:18">
      <c r="B83" s="90" t="s">
        <v>3040</v>
      </c>
      <c r="C83" s="91" t="s">
        <v>2793</v>
      </c>
      <c r="D83" s="67" t="s">
        <v>2825</v>
      </c>
      <c r="E83" s="67"/>
      <c r="F83" s="67" t="s">
        <v>445</v>
      </c>
      <c r="G83" s="103">
        <v>42033</v>
      </c>
      <c r="H83" s="67" t="s">
        <v>289</v>
      </c>
      <c r="I83" s="93">
        <v>3.6699999999956701</v>
      </c>
      <c r="J83" s="91" t="s">
        <v>304</v>
      </c>
      <c r="K83" s="91" t="s">
        <v>128</v>
      </c>
      <c r="L83" s="92">
        <v>5.0999999999999997E-2</v>
      </c>
      <c r="M83" s="92">
        <v>2.8499999999969074E-2</v>
      </c>
      <c r="N83" s="93">
        <v>65884.686319000015</v>
      </c>
      <c r="O83" s="104">
        <v>122.72</v>
      </c>
      <c r="P83" s="93">
        <v>80.853689905000024</v>
      </c>
      <c r="Q83" s="94">
        <f t="shared" si="2"/>
        <v>2.9343446576139096E-4</v>
      </c>
      <c r="R83" s="94">
        <f>P83/'סכום נכסי הקרן'!$C$42</f>
        <v>2.8618509469721011E-5</v>
      </c>
    </row>
    <row r="84" spans="2:18">
      <c r="B84" s="90" t="s">
        <v>3040</v>
      </c>
      <c r="C84" s="91" t="s">
        <v>2793</v>
      </c>
      <c r="D84" s="67" t="s">
        <v>2826</v>
      </c>
      <c r="E84" s="67"/>
      <c r="F84" s="67" t="s">
        <v>445</v>
      </c>
      <c r="G84" s="103">
        <v>42054</v>
      </c>
      <c r="H84" s="67" t="s">
        <v>289</v>
      </c>
      <c r="I84" s="93">
        <v>3.6699999999998734</v>
      </c>
      <c r="J84" s="91" t="s">
        <v>304</v>
      </c>
      <c r="K84" s="91" t="s">
        <v>128</v>
      </c>
      <c r="L84" s="92">
        <v>5.0999999999999997E-2</v>
      </c>
      <c r="M84" s="92">
        <v>2.8499999999993721E-2</v>
      </c>
      <c r="N84" s="93">
        <v>128699.84810700001</v>
      </c>
      <c r="O84" s="104">
        <v>123.81</v>
      </c>
      <c r="P84" s="93">
        <v>159.34328900600005</v>
      </c>
      <c r="Q84" s="94">
        <f t="shared" si="2"/>
        <v>5.7828916573969601E-4</v>
      </c>
      <c r="R84" s="94">
        <f>P84/'סכום נכסי הקרן'!$C$42</f>
        <v>5.640023888474015E-5</v>
      </c>
    </row>
    <row r="85" spans="2:18">
      <c r="B85" s="90" t="s">
        <v>3040</v>
      </c>
      <c r="C85" s="91" t="s">
        <v>2793</v>
      </c>
      <c r="D85" s="67" t="s">
        <v>2827</v>
      </c>
      <c r="E85" s="67"/>
      <c r="F85" s="67" t="s">
        <v>445</v>
      </c>
      <c r="G85" s="103">
        <v>42565</v>
      </c>
      <c r="H85" s="67" t="s">
        <v>289</v>
      </c>
      <c r="I85" s="93">
        <v>3.6700000000061448</v>
      </c>
      <c r="J85" s="91" t="s">
        <v>304</v>
      </c>
      <c r="K85" s="91" t="s">
        <v>128</v>
      </c>
      <c r="L85" s="92">
        <v>5.0999999999999997E-2</v>
      </c>
      <c r="M85" s="92">
        <v>2.850000000005121E-2</v>
      </c>
      <c r="N85" s="93">
        <v>157089.61031900003</v>
      </c>
      <c r="O85" s="104">
        <v>124.31</v>
      </c>
      <c r="P85" s="93">
        <v>195.27810524000003</v>
      </c>
      <c r="Q85" s="94">
        <f t="shared" si="2"/>
        <v>7.0870391386370789E-4</v>
      </c>
      <c r="R85" s="94">
        <f>P85/'סכום נכסי הקרן'!$C$42</f>
        <v>6.9119520835801923E-5</v>
      </c>
    </row>
    <row r="86" spans="2:18">
      <c r="B86" s="90" t="s">
        <v>3040</v>
      </c>
      <c r="C86" s="91" t="s">
        <v>2793</v>
      </c>
      <c r="D86" s="67" t="s">
        <v>2828</v>
      </c>
      <c r="E86" s="67"/>
      <c r="F86" s="67" t="s">
        <v>445</v>
      </c>
      <c r="G86" s="103">
        <v>40570</v>
      </c>
      <c r="H86" s="67" t="s">
        <v>289</v>
      </c>
      <c r="I86" s="93">
        <v>3.6900000000004791</v>
      </c>
      <c r="J86" s="91" t="s">
        <v>304</v>
      </c>
      <c r="K86" s="91" t="s">
        <v>128</v>
      </c>
      <c r="L86" s="92">
        <v>5.0999999999999997E-2</v>
      </c>
      <c r="M86" s="92">
        <v>2.5100000000004789E-2</v>
      </c>
      <c r="N86" s="93">
        <v>796514.00728300016</v>
      </c>
      <c r="O86" s="104">
        <v>131.08000000000001</v>
      </c>
      <c r="P86" s="93">
        <v>1044.0705880500002</v>
      </c>
      <c r="Q86" s="94">
        <f t="shared" si="2"/>
        <v>3.7891442626997195E-3</v>
      </c>
      <c r="R86" s="94">
        <f>P86/'סכום נכסי הקרן'!$C$42</f>
        <v>3.6955325163605602E-4</v>
      </c>
    </row>
    <row r="87" spans="2:18">
      <c r="B87" s="90" t="s">
        <v>3040</v>
      </c>
      <c r="C87" s="91" t="s">
        <v>2793</v>
      </c>
      <c r="D87" s="67" t="s">
        <v>2829</v>
      </c>
      <c r="E87" s="67"/>
      <c r="F87" s="67" t="s">
        <v>445</v>
      </c>
      <c r="G87" s="103">
        <v>41207</v>
      </c>
      <c r="H87" s="67" t="s">
        <v>289</v>
      </c>
      <c r="I87" s="93">
        <v>3.6899999998404329</v>
      </c>
      <c r="J87" s="91" t="s">
        <v>304</v>
      </c>
      <c r="K87" s="91" t="s">
        <v>128</v>
      </c>
      <c r="L87" s="92">
        <v>5.0999999999999997E-2</v>
      </c>
      <c r="M87" s="92">
        <v>2.4999999998945595E-2</v>
      </c>
      <c r="N87" s="93">
        <v>11321.907997</v>
      </c>
      <c r="O87" s="104">
        <v>125.65</v>
      </c>
      <c r="P87" s="93">
        <v>14.225977383000002</v>
      </c>
      <c r="Q87" s="94">
        <f t="shared" si="2"/>
        <v>5.1628961871981181E-5</v>
      </c>
      <c r="R87" s="94">
        <f>P87/'סכום נכסי הקרן'!$C$42</f>
        <v>5.0353455597361136E-6</v>
      </c>
    </row>
    <row r="88" spans="2:18">
      <c r="B88" s="90" t="s">
        <v>3040</v>
      </c>
      <c r="C88" s="91" t="s">
        <v>2793</v>
      </c>
      <c r="D88" s="67" t="s">
        <v>2830</v>
      </c>
      <c r="E88" s="67"/>
      <c r="F88" s="67" t="s">
        <v>445</v>
      </c>
      <c r="G88" s="103">
        <v>41239</v>
      </c>
      <c r="H88" s="67" t="s">
        <v>289</v>
      </c>
      <c r="I88" s="93">
        <v>3.6699999999875152</v>
      </c>
      <c r="J88" s="91" t="s">
        <v>304</v>
      </c>
      <c r="K88" s="91" t="s">
        <v>128</v>
      </c>
      <c r="L88" s="92">
        <v>5.0999999999999997E-2</v>
      </c>
      <c r="M88" s="92">
        <v>2.8499999999899314E-2</v>
      </c>
      <c r="N88" s="93">
        <v>99845.318744000004</v>
      </c>
      <c r="O88" s="104">
        <v>124.34</v>
      </c>
      <c r="P88" s="93">
        <v>124.14767696500002</v>
      </c>
      <c r="Q88" s="94">
        <f t="shared" si="2"/>
        <v>4.5055713979838687E-4</v>
      </c>
      <c r="R88" s="94">
        <f>P88/'סכום נכסי הקרן'!$C$42</f>
        <v>4.3942601420433183E-5</v>
      </c>
    </row>
    <row r="89" spans="2:18">
      <c r="B89" s="90" t="s">
        <v>3040</v>
      </c>
      <c r="C89" s="91" t="s">
        <v>2793</v>
      </c>
      <c r="D89" s="67" t="s">
        <v>2831</v>
      </c>
      <c r="E89" s="67"/>
      <c r="F89" s="67" t="s">
        <v>445</v>
      </c>
      <c r="G89" s="103">
        <v>41269</v>
      </c>
      <c r="H89" s="67" t="s">
        <v>289</v>
      </c>
      <c r="I89" s="93">
        <v>3.6900000000276338</v>
      </c>
      <c r="J89" s="91" t="s">
        <v>304</v>
      </c>
      <c r="K89" s="91" t="s">
        <v>128</v>
      </c>
      <c r="L89" s="92">
        <v>5.0999999999999997E-2</v>
      </c>
      <c r="M89" s="92">
        <v>2.510000000030542E-2</v>
      </c>
      <c r="N89" s="93">
        <v>27183.406854000004</v>
      </c>
      <c r="O89" s="104">
        <v>126.47</v>
      </c>
      <c r="P89" s="93">
        <v>34.378856745000007</v>
      </c>
      <c r="Q89" s="94">
        <f t="shared" si="2"/>
        <v>1.2476785505162983E-4</v>
      </c>
      <c r="R89" s="94">
        <f>P89/'סכום נכסי הקרן'!$C$42</f>
        <v>1.2168543432847358E-5</v>
      </c>
    </row>
    <row r="90" spans="2:18">
      <c r="B90" s="90" t="s">
        <v>3040</v>
      </c>
      <c r="C90" s="91" t="s">
        <v>2793</v>
      </c>
      <c r="D90" s="67" t="s">
        <v>2832</v>
      </c>
      <c r="E90" s="67"/>
      <c r="F90" s="67" t="s">
        <v>445</v>
      </c>
      <c r="G90" s="103">
        <v>41298</v>
      </c>
      <c r="H90" s="67" t="s">
        <v>289</v>
      </c>
      <c r="I90" s="93">
        <v>3.6700000000007291</v>
      </c>
      <c r="J90" s="91" t="s">
        <v>304</v>
      </c>
      <c r="K90" s="91" t="s">
        <v>128</v>
      </c>
      <c r="L90" s="92">
        <v>5.0999999999999997E-2</v>
      </c>
      <c r="M90" s="92">
        <v>2.8500000000109358E-2</v>
      </c>
      <c r="N90" s="93">
        <v>55005.315223999998</v>
      </c>
      <c r="O90" s="104">
        <v>124.68</v>
      </c>
      <c r="P90" s="93">
        <v>68.580628285000017</v>
      </c>
      <c r="Q90" s="94">
        <f t="shared" si="2"/>
        <v>2.4889303192018013E-4</v>
      </c>
      <c r="R90" s="94">
        <f>P90/'סכום נכסי הקרן'!$C$42</f>
        <v>2.4274406799736138E-5</v>
      </c>
    </row>
    <row r="91" spans="2:18">
      <c r="B91" s="90" t="s">
        <v>3040</v>
      </c>
      <c r="C91" s="91" t="s">
        <v>2793</v>
      </c>
      <c r="D91" s="67" t="s">
        <v>2833</v>
      </c>
      <c r="E91" s="67"/>
      <c r="F91" s="67" t="s">
        <v>445</v>
      </c>
      <c r="G91" s="103">
        <v>41330</v>
      </c>
      <c r="H91" s="67" t="s">
        <v>289</v>
      </c>
      <c r="I91" s="93">
        <v>3.6699999999923949</v>
      </c>
      <c r="J91" s="91" t="s">
        <v>304</v>
      </c>
      <c r="K91" s="91" t="s">
        <v>128</v>
      </c>
      <c r="L91" s="92">
        <v>5.0999999999999997E-2</v>
      </c>
      <c r="M91" s="92">
        <v>2.8499999999948358E-2</v>
      </c>
      <c r="N91" s="93">
        <v>85267.616016</v>
      </c>
      <c r="O91" s="104">
        <v>124.91</v>
      </c>
      <c r="P91" s="93">
        <v>106.50778574300003</v>
      </c>
      <c r="Q91" s="94">
        <f t="shared" si="2"/>
        <v>3.8653839108205256E-4</v>
      </c>
      <c r="R91" s="94">
        <f>P91/'סכום נכסי הקרן'!$C$42</f>
        <v>3.7698886451149678E-5</v>
      </c>
    </row>
    <row r="92" spans="2:18">
      <c r="B92" s="90" t="s">
        <v>3040</v>
      </c>
      <c r="C92" s="91" t="s">
        <v>2793</v>
      </c>
      <c r="D92" s="67" t="s">
        <v>2834</v>
      </c>
      <c r="E92" s="67"/>
      <c r="F92" s="67" t="s">
        <v>445</v>
      </c>
      <c r="G92" s="103">
        <v>41389</v>
      </c>
      <c r="H92" s="67" t="s">
        <v>289</v>
      </c>
      <c r="I92" s="93">
        <v>3.6900000000178346</v>
      </c>
      <c r="J92" s="91" t="s">
        <v>304</v>
      </c>
      <c r="K92" s="91" t="s">
        <v>128</v>
      </c>
      <c r="L92" s="92">
        <v>5.0999999999999997E-2</v>
      </c>
      <c r="M92" s="92">
        <v>2.5100000000076436E-2</v>
      </c>
      <c r="N92" s="93">
        <v>37322.91565100001</v>
      </c>
      <c r="O92" s="104">
        <v>126.2</v>
      </c>
      <c r="P92" s="93">
        <v>47.101521464000001</v>
      </c>
      <c r="Q92" s="94">
        <f t="shared" si="2"/>
        <v>1.7094098987414079E-4</v>
      </c>
      <c r="R92" s="94">
        <f>P92/'סכום נכסי הקרן'!$C$42</f>
        <v>1.6671785043324191E-5</v>
      </c>
    </row>
    <row r="93" spans="2:18">
      <c r="B93" s="90" t="s">
        <v>3040</v>
      </c>
      <c r="C93" s="91" t="s">
        <v>2793</v>
      </c>
      <c r="D93" s="67" t="s">
        <v>2835</v>
      </c>
      <c r="E93" s="67"/>
      <c r="F93" s="67" t="s">
        <v>445</v>
      </c>
      <c r="G93" s="103">
        <v>41422</v>
      </c>
      <c r="H93" s="67" t="s">
        <v>289</v>
      </c>
      <c r="I93" s="93">
        <v>3.6799999999348025</v>
      </c>
      <c r="J93" s="91" t="s">
        <v>304</v>
      </c>
      <c r="K93" s="91" t="s">
        <v>128</v>
      </c>
      <c r="L93" s="92">
        <v>5.0999999999999997E-2</v>
      </c>
      <c r="M93" s="92">
        <v>2.5099999999219965E-2</v>
      </c>
      <c r="N93" s="93">
        <v>13669.689607000002</v>
      </c>
      <c r="O93" s="104">
        <v>125.67</v>
      </c>
      <c r="P93" s="93">
        <v>17.178698834000002</v>
      </c>
      <c r="Q93" s="94">
        <f t="shared" si="2"/>
        <v>6.2344987850936574E-5</v>
      </c>
      <c r="R93" s="94">
        <f>P93/'סכום נכסי הקרן'!$C$42</f>
        <v>6.0804739503658922E-6</v>
      </c>
    </row>
    <row r="94" spans="2:18">
      <c r="B94" s="90" t="s">
        <v>3040</v>
      </c>
      <c r="C94" s="91" t="s">
        <v>2793</v>
      </c>
      <c r="D94" s="67" t="s">
        <v>2836</v>
      </c>
      <c r="E94" s="67"/>
      <c r="F94" s="67" t="s">
        <v>445</v>
      </c>
      <c r="G94" s="103">
        <v>41450</v>
      </c>
      <c r="H94" s="67" t="s">
        <v>289</v>
      </c>
      <c r="I94" s="93">
        <v>3.6800000000339592</v>
      </c>
      <c r="J94" s="91" t="s">
        <v>304</v>
      </c>
      <c r="K94" s="91" t="s">
        <v>128</v>
      </c>
      <c r="L94" s="92">
        <v>5.0999999999999997E-2</v>
      </c>
      <c r="M94" s="92">
        <v>2.520000000015565E-2</v>
      </c>
      <c r="N94" s="93">
        <v>22519.762726000001</v>
      </c>
      <c r="O94" s="104">
        <v>125.53</v>
      </c>
      <c r="P94" s="93">
        <v>28.269059153000004</v>
      </c>
      <c r="Q94" s="94">
        <f t="shared" si="2"/>
        <v>1.0259415840989023E-4</v>
      </c>
      <c r="R94" s="94">
        <f>P94/'סכום נכסי הקרן'!$C$42</f>
        <v>1.0005954434742552E-5</v>
      </c>
    </row>
    <row r="95" spans="2:18">
      <c r="B95" s="90" t="s">
        <v>3040</v>
      </c>
      <c r="C95" s="91" t="s">
        <v>2793</v>
      </c>
      <c r="D95" s="67" t="s">
        <v>2837</v>
      </c>
      <c r="E95" s="67"/>
      <c r="F95" s="67" t="s">
        <v>445</v>
      </c>
      <c r="G95" s="103">
        <v>41480</v>
      </c>
      <c r="H95" s="67" t="s">
        <v>289</v>
      </c>
      <c r="I95" s="93">
        <v>3.6799999999349029</v>
      </c>
      <c r="J95" s="91" t="s">
        <v>304</v>
      </c>
      <c r="K95" s="91" t="s">
        <v>128</v>
      </c>
      <c r="L95" s="92">
        <v>5.0999999999999997E-2</v>
      </c>
      <c r="M95" s="92">
        <v>2.5799999999552462E-2</v>
      </c>
      <c r="N95" s="93">
        <v>19776.786794000003</v>
      </c>
      <c r="O95" s="104">
        <v>124.28</v>
      </c>
      <c r="P95" s="93">
        <v>24.578590944999998</v>
      </c>
      <c r="Q95" s="94">
        <f t="shared" si="2"/>
        <v>8.9200699579547937E-5</v>
      </c>
      <c r="R95" s="94">
        <f>P95/'סכום נכסי הקרן'!$C$42</f>
        <v>8.6996974230656954E-6</v>
      </c>
    </row>
    <row r="96" spans="2:18">
      <c r="B96" s="90" t="s">
        <v>3040</v>
      </c>
      <c r="C96" s="91" t="s">
        <v>2793</v>
      </c>
      <c r="D96" s="67" t="s">
        <v>2838</v>
      </c>
      <c r="E96" s="67"/>
      <c r="F96" s="67" t="s">
        <v>445</v>
      </c>
      <c r="G96" s="103">
        <v>41512</v>
      </c>
      <c r="H96" s="67" t="s">
        <v>289</v>
      </c>
      <c r="I96" s="93">
        <v>3.6299999999819645</v>
      </c>
      <c r="J96" s="91" t="s">
        <v>304</v>
      </c>
      <c r="K96" s="91" t="s">
        <v>128</v>
      </c>
      <c r="L96" s="92">
        <v>5.0999999999999997E-2</v>
      </c>
      <c r="M96" s="92">
        <v>3.5799999999894229E-2</v>
      </c>
      <c r="N96" s="93">
        <v>61657.715832000009</v>
      </c>
      <c r="O96" s="104">
        <v>119.6</v>
      </c>
      <c r="P96" s="93">
        <v>73.742631290999995</v>
      </c>
      <c r="Q96" s="94">
        <f t="shared" si="2"/>
        <v>2.6762698946873511E-4</v>
      </c>
      <c r="R96" s="94">
        <f>P96/'סכום נכסי הקרן'!$C$42</f>
        <v>2.6101519849041797E-5</v>
      </c>
    </row>
    <row r="97" spans="2:18">
      <c r="B97" s="90" t="s">
        <v>3040</v>
      </c>
      <c r="C97" s="91" t="s">
        <v>2793</v>
      </c>
      <c r="D97" s="67" t="s">
        <v>2839</v>
      </c>
      <c r="E97" s="67"/>
      <c r="F97" s="67" t="s">
        <v>445</v>
      </c>
      <c r="G97" s="103">
        <v>40871</v>
      </c>
      <c r="H97" s="67" t="s">
        <v>289</v>
      </c>
      <c r="I97" s="93">
        <v>3.6600000000162352</v>
      </c>
      <c r="J97" s="91" t="s">
        <v>304</v>
      </c>
      <c r="K97" s="91" t="s">
        <v>128</v>
      </c>
      <c r="L97" s="92">
        <v>5.1879999999999996E-2</v>
      </c>
      <c r="M97" s="92">
        <v>2.8499999999974629E-2</v>
      </c>
      <c r="N97" s="93">
        <v>31029.936424000003</v>
      </c>
      <c r="O97" s="104">
        <v>127.04</v>
      </c>
      <c r="P97" s="93">
        <v>39.42043094600001</v>
      </c>
      <c r="Q97" s="94">
        <f t="shared" si="2"/>
        <v>1.4306475200222108E-4</v>
      </c>
      <c r="R97" s="94">
        <f>P97/'סכום נכסי הקרן'!$C$42</f>
        <v>1.3953030191375584E-5</v>
      </c>
    </row>
    <row r="98" spans="2:18">
      <c r="B98" s="90" t="s">
        <v>3040</v>
      </c>
      <c r="C98" s="91" t="s">
        <v>2793</v>
      </c>
      <c r="D98" s="67" t="s">
        <v>2840</v>
      </c>
      <c r="E98" s="67"/>
      <c r="F98" s="67" t="s">
        <v>445</v>
      </c>
      <c r="G98" s="103">
        <v>41547</v>
      </c>
      <c r="H98" s="67" t="s">
        <v>289</v>
      </c>
      <c r="I98" s="93">
        <v>3.6299999999877435</v>
      </c>
      <c r="J98" s="91" t="s">
        <v>304</v>
      </c>
      <c r="K98" s="91" t="s">
        <v>128</v>
      </c>
      <c r="L98" s="92">
        <v>5.0999999999999997E-2</v>
      </c>
      <c r="M98" s="92">
        <v>3.5799999999895998E-2</v>
      </c>
      <c r="N98" s="93">
        <v>45115.492711000006</v>
      </c>
      <c r="O98" s="104">
        <v>119.36</v>
      </c>
      <c r="P98" s="93">
        <v>53.849853882000012</v>
      </c>
      <c r="Q98" s="94">
        <f t="shared" si="2"/>
        <v>1.954320591151706E-4</v>
      </c>
      <c r="R98" s="94">
        <f>P98/'סכום נכסי הקרן'!$C$42</f>
        <v>1.9060386175026104E-5</v>
      </c>
    </row>
    <row r="99" spans="2:18">
      <c r="B99" s="90" t="s">
        <v>3040</v>
      </c>
      <c r="C99" s="91" t="s">
        <v>2793</v>
      </c>
      <c r="D99" s="67" t="s">
        <v>2841</v>
      </c>
      <c r="E99" s="67"/>
      <c r="F99" s="67" t="s">
        <v>445</v>
      </c>
      <c r="G99" s="103">
        <v>41571</v>
      </c>
      <c r="H99" s="67" t="s">
        <v>289</v>
      </c>
      <c r="I99" s="93">
        <v>3.6800000000044224</v>
      </c>
      <c r="J99" s="91" t="s">
        <v>304</v>
      </c>
      <c r="K99" s="91" t="s">
        <v>128</v>
      </c>
      <c r="L99" s="92">
        <v>5.0999999999999997E-2</v>
      </c>
      <c r="M99" s="92">
        <v>2.6500000000128972E-2</v>
      </c>
      <c r="N99" s="93">
        <v>21998.099176000003</v>
      </c>
      <c r="O99" s="104">
        <v>123.37</v>
      </c>
      <c r="P99" s="93">
        <v>27.139055640999999</v>
      </c>
      <c r="Q99" s="94">
        <f t="shared" si="2"/>
        <v>9.8493146109254192E-5</v>
      </c>
      <c r="R99" s="94">
        <f>P99/'סכום נכסי הקרן'!$C$42</f>
        <v>9.605984857015336E-6</v>
      </c>
    </row>
    <row r="100" spans="2:18">
      <c r="B100" s="90" t="s">
        <v>3040</v>
      </c>
      <c r="C100" s="91" t="s">
        <v>2793</v>
      </c>
      <c r="D100" s="67" t="s">
        <v>2842</v>
      </c>
      <c r="E100" s="67"/>
      <c r="F100" s="67" t="s">
        <v>445</v>
      </c>
      <c r="G100" s="103">
        <v>41597</v>
      </c>
      <c r="H100" s="67" t="s">
        <v>289</v>
      </c>
      <c r="I100" s="93">
        <v>3.6799999998968893</v>
      </c>
      <c r="J100" s="91" t="s">
        <v>304</v>
      </c>
      <c r="K100" s="91" t="s">
        <v>128</v>
      </c>
      <c r="L100" s="92">
        <v>5.0999999999999997E-2</v>
      </c>
      <c r="M100" s="92">
        <v>2.6699999999384202E-2</v>
      </c>
      <c r="N100" s="93">
        <v>5681.2184420000012</v>
      </c>
      <c r="O100" s="104">
        <v>122.91</v>
      </c>
      <c r="P100" s="93">
        <v>6.9827859290000003</v>
      </c>
      <c r="Q100" s="94">
        <f t="shared" si="2"/>
        <v>2.5341948660719844E-5</v>
      </c>
      <c r="R100" s="94">
        <f>P100/'סכום נכסי הקרן'!$C$42</f>
        <v>2.4715869550161762E-6</v>
      </c>
    </row>
    <row r="101" spans="2:18">
      <c r="B101" s="90" t="s">
        <v>3040</v>
      </c>
      <c r="C101" s="91" t="s">
        <v>2793</v>
      </c>
      <c r="D101" s="67" t="s">
        <v>2843</v>
      </c>
      <c r="E101" s="67"/>
      <c r="F101" s="67" t="s">
        <v>445</v>
      </c>
      <c r="G101" s="103">
        <v>41630</v>
      </c>
      <c r="H101" s="67" t="s">
        <v>289</v>
      </c>
      <c r="I101" s="93">
        <v>3.6699999999824557</v>
      </c>
      <c r="J101" s="91" t="s">
        <v>304</v>
      </c>
      <c r="K101" s="91" t="s">
        <v>128</v>
      </c>
      <c r="L101" s="92">
        <v>5.0999999999999997E-2</v>
      </c>
      <c r="M101" s="92">
        <v>2.8499999999816984E-2</v>
      </c>
      <c r="N101" s="93">
        <v>64633.925317000008</v>
      </c>
      <c r="O101" s="104">
        <v>122.58</v>
      </c>
      <c r="P101" s="93">
        <v>79.228269917000006</v>
      </c>
      <c r="Q101" s="94">
        <f t="shared" si="2"/>
        <v>2.8753548642752164E-4</v>
      </c>
      <c r="R101" s="94">
        <f>P101/'סכום נכסי הקרן'!$C$42</f>
        <v>2.804318511070279E-5</v>
      </c>
    </row>
    <row r="102" spans="2:18">
      <c r="B102" s="90" t="s">
        <v>3040</v>
      </c>
      <c r="C102" s="91" t="s">
        <v>2793</v>
      </c>
      <c r="D102" s="67" t="s">
        <v>2844</v>
      </c>
      <c r="E102" s="67"/>
      <c r="F102" s="67" t="s">
        <v>445</v>
      </c>
      <c r="G102" s="103">
        <v>41666</v>
      </c>
      <c r="H102" s="67" t="s">
        <v>289</v>
      </c>
      <c r="I102" s="93">
        <v>3.6700000000561701</v>
      </c>
      <c r="J102" s="91" t="s">
        <v>304</v>
      </c>
      <c r="K102" s="91" t="s">
        <v>128</v>
      </c>
      <c r="L102" s="92">
        <v>5.0999999999999997E-2</v>
      </c>
      <c r="M102" s="92">
        <v>2.8500000000195942E-2</v>
      </c>
      <c r="N102" s="93">
        <v>12501.480278000003</v>
      </c>
      <c r="O102" s="104">
        <v>122.47</v>
      </c>
      <c r="P102" s="93">
        <v>15.310563242000002</v>
      </c>
      <c r="Q102" s="94">
        <f t="shared" si="2"/>
        <v>5.5565144283469904E-5</v>
      </c>
      <c r="R102" s="94">
        <f>P102/'סכום נכסי הקרן'!$C$42</f>
        <v>5.4192393648671709E-6</v>
      </c>
    </row>
    <row r="103" spans="2:18">
      <c r="B103" s="90" t="s">
        <v>3040</v>
      </c>
      <c r="C103" s="91" t="s">
        <v>2793</v>
      </c>
      <c r="D103" s="67" t="s">
        <v>2845</v>
      </c>
      <c r="E103" s="67"/>
      <c r="F103" s="67" t="s">
        <v>445</v>
      </c>
      <c r="G103" s="103">
        <v>41696</v>
      </c>
      <c r="H103" s="67" t="s">
        <v>289</v>
      </c>
      <c r="I103" s="93">
        <v>3.6700000000418234</v>
      </c>
      <c r="J103" s="91" t="s">
        <v>304</v>
      </c>
      <c r="K103" s="91" t="s">
        <v>128</v>
      </c>
      <c r="L103" s="92">
        <v>5.0999999999999997E-2</v>
      </c>
      <c r="M103" s="92">
        <v>2.8500000000742026E-2</v>
      </c>
      <c r="N103" s="93">
        <v>12032.670137000001</v>
      </c>
      <c r="O103" s="104">
        <v>123.2</v>
      </c>
      <c r="P103" s="93">
        <v>14.824250114000002</v>
      </c>
      <c r="Q103" s="94">
        <f t="shared" si="2"/>
        <v>5.3800215149436569E-5</v>
      </c>
      <c r="R103" s="94">
        <f>P103/'סכום נכסי הקרן'!$C$42</f>
        <v>5.2471067525489172E-6</v>
      </c>
    </row>
    <row r="104" spans="2:18">
      <c r="B104" s="90" t="s">
        <v>3040</v>
      </c>
      <c r="C104" s="91" t="s">
        <v>2793</v>
      </c>
      <c r="D104" s="67" t="s">
        <v>2846</v>
      </c>
      <c r="E104" s="67"/>
      <c r="F104" s="67" t="s">
        <v>445</v>
      </c>
      <c r="G104" s="103">
        <v>41725</v>
      </c>
      <c r="H104" s="67" t="s">
        <v>289</v>
      </c>
      <c r="I104" s="93">
        <v>3.6700000000033812</v>
      </c>
      <c r="J104" s="91" t="s">
        <v>304</v>
      </c>
      <c r="K104" s="91" t="s">
        <v>128</v>
      </c>
      <c r="L104" s="92">
        <v>5.0999999999999997E-2</v>
      </c>
      <c r="M104" s="92">
        <v>2.8500000000169026E-2</v>
      </c>
      <c r="N104" s="93">
        <v>23963.430038000002</v>
      </c>
      <c r="O104" s="104">
        <v>123.44</v>
      </c>
      <c r="P104" s="93">
        <v>29.580457970000005</v>
      </c>
      <c r="Q104" s="94">
        <f t="shared" si="2"/>
        <v>1.0735349112208495E-4</v>
      </c>
      <c r="R104" s="94">
        <f>P104/'סכום נכסי הקרן'!$C$42</f>
        <v>1.0470129656763861E-5</v>
      </c>
    </row>
    <row r="105" spans="2:18">
      <c r="B105" s="90" t="s">
        <v>3040</v>
      </c>
      <c r="C105" s="91" t="s">
        <v>2793</v>
      </c>
      <c r="D105" s="67" t="s">
        <v>2847</v>
      </c>
      <c r="E105" s="67"/>
      <c r="F105" s="67" t="s">
        <v>445</v>
      </c>
      <c r="G105" s="103">
        <v>41787</v>
      </c>
      <c r="H105" s="67" t="s">
        <v>289</v>
      </c>
      <c r="I105" s="93">
        <v>3.6699999999245301</v>
      </c>
      <c r="J105" s="91" t="s">
        <v>304</v>
      </c>
      <c r="K105" s="91" t="s">
        <v>128</v>
      </c>
      <c r="L105" s="92">
        <v>5.0999999999999997E-2</v>
      </c>
      <c r="M105" s="92">
        <v>2.8499999999460925E-2</v>
      </c>
      <c r="N105" s="93">
        <v>15086.585191000002</v>
      </c>
      <c r="O105" s="104">
        <v>122.96</v>
      </c>
      <c r="P105" s="93">
        <v>18.550465520000007</v>
      </c>
      <c r="Q105" s="94">
        <f t="shared" si="2"/>
        <v>6.7323407823217802E-5</v>
      </c>
      <c r="R105" s="94">
        <f>P105/'סכום נכסי הקרן'!$C$42</f>
        <v>6.5660166379001966E-6</v>
      </c>
    </row>
    <row r="106" spans="2:18">
      <c r="B106" s="90" t="s">
        <v>3040</v>
      </c>
      <c r="C106" s="91" t="s">
        <v>2793</v>
      </c>
      <c r="D106" s="67" t="s">
        <v>2848</v>
      </c>
      <c r="E106" s="67"/>
      <c r="F106" s="67" t="s">
        <v>445</v>
      </c>
      <c r="G106" s="103">
        <v>41815</v>
      </c>
      <c r="H106" s="67" t="s">
        <v>289</v>
      </c>
      <c r="I106" s="93">
        <v>3.6700000000249529</v>
      </c>
      <c r="J106" s="91" t="s">
        <v>304</v>
      </c>
      <c r="K106" s="91" t="s">
        <v>128</v>
      </c>
      <c r="L106" s="92">
        <v>5.0999999999999997E-2</v>
      </c>
      <c r="M106" s="92">
        <v>2.850000000028791E-2</v>
      </c>
      <c r="N106" s="93">
        <v>8482.4908360000027</v>
      </c>
      <c r="O106" s="104">
        <v>122.84</v>
      </c>
      <c r="P106" s="93">
        <v>10.419892322000001</v>
      </c>
      <c r="Q106" s="94">
        <f t="shared" si="2"/>
        <v>3.7815905995011479E-5</v>
      </c>
      <c r="R106" s="94">
        <f>P106/'סכום נכסי הקרן'!$C$42</f>
        <v>3.688165468279876E-6</v>
      </c>
    </row>
    <row r="107" spans="2:18">
      <c r="B107" s="90" t="s">
        <v>3040</v>
      </c>
      <c r="C107" s="91" t="s">
        <v>2793</v>
      </c>
      <c r="D107" s="67" t="s">
        <v>2849</v>
      </c>
      <c r="E107" s="67"/>
      <c r="F107" s="67" t="s">
        <v>445</v>
      </c>
      <c r="G107" s="103">
        <v>41836</v>
      </c>
      <c r="H107" s="67" t="s">
        <v>289</v>
      </c>
      <c r="I107" s="93">
        <v>3.6700000000000004</v>
      </c>
      <c r="J107" s="91" t="s">
        <v>304</v>
      </c>
      <c r="K107" s="91" t="s">
        <v>128</v>
      </c>
      <c r="L107" s="92">
        <v>5.0999999999999997E-2</v>
      </c>
      <c r="M107" s="92">
        <v>2.8500000000000001E-2</v>
      </c>
      <c r="N107" s="93">
        <v>25217.450672000003</v>
      </c>
      <c r="O107" s="104">
        <v>122.48</v>
      </c>
      <c r="P107" s="93">
        <v>30.886334400000003</v>
      </c>
      <c r="Q107" s="94">
        <f t="shared" si="2"/>
        <v>1.1209278197000636E-4</v>
      </c>
      <c r="R107" s="94">
        <f>P107/'סכום נכסי הקרן'!$C$42</f>
        <v>1.0932350206279305E-5</v>
      </c>
    </row>
    <row r="108" spans="2:18">
      <c r="B108" s="90" t="s">
        <v>3040</v>
      </c>
      <c r="C108" s="91" t="s">
        <v>2793</v>
      </c>
      <c r="D108" s="67" t="s">
        <v>2850</v>
      </c>
      <c r="E108" s="67"/>
      <c r="F108" s="67" t="s">
        <v>445</v>
      </c>
      <c r="G108" s="103">
        <v>40903</v>
      </c>
      <c r="H108" s="67" t="s">
        <v>289</v>
      </c>
      <c r="I108" s="93">
        <v>3.6199999999782779</v>
      </c>
      <c r="J108" s="91" t="s">
        <v>304</v>
      </c>
      <c r="K108" s="91" t="s">
        <v>128</v>
      </c>
      <c r="L108" s="92">
        <v>5.2619999999999993E-2</v>
      </c>
      <c r="M108" s="92">
        <v>3.5599999999575645E-2</v>
      </c>
      <c r="N108" s="93">
        <v>31837.156606000004</v>
      </c>
      <c r="O108" s="104">
        <v>124.35</v>
      </c>
      <c r="P108" s="93">
        <v>39.589506353000004</v>
      </c>
      <c r="Q108" s="94">
        <f t="shared" si="2"/>
        <v>1.4367836100120094E-4</v>
      </c>
      <c r="R108" s="94">
        <f>P108/'סכום נכסי הקרן'!$C$42</f>
        <v>1.4012875155062602E-5</v>
      </c>
    </row>
    <row r="109" spans="2:18">
      <c r="B109" s="90" t="s">
        <v>3040</v>
      </c>
      <c r="C109" s="91" t="s">
        <v>2793</v>
      </c>
      <c r="D109" s="67" t="s">
        <v>2851</v>
      </c>
      <c r="E109" s="67"/>
      <c r="F109" s="67" t="s">
        <v>445</v>
      </c>
      <c r="G109" s="103">
        <v>41911</v>
      </c>
      <c r="H109" s="67" t="s">
        <v>289</v>
      </c>
      <c r="I109" s="93">
        <v>3.6700000001460054</v>
      </c>
      <c r="J109" s="91" t="s">
        <v>304</v>
      </c>
      <c r="K109" s="91" t="s">
        <v>128</v>
      </c>
      <c r="L109" s="92">
        <v>5.0999999999999997E-2</v>
      </c>
      <c r="M109" s="92">
        <v>2.85000000011136E-2</v>
      </c>
      <c r="N109" s="93">
        <v>9897.814870000002</v>
      </c>
      <c r="O109" s="104">
        <v>122.48</v>
      </c>
      <c r="P109" s="93">
        <v>12.122843869000002</v>
      </c>
      <c r="Q109" s="94">
        <f t="shared" si="2"/>
        <v>4.3996263106710569E-5</v>
      </c>
      <c r="R109" s="94">
        <f>P109/'סכום נכסי הקרן'!$C$42</f>
        <v>4.2909324543204445E-6</v>
      </c>
    </row>
    <row r="110" spans="2:18">
      <c r="B110" s="90" t="s">
        <v>3040</v>
      </c>
      <c r="C110" s="91" t="s">
        <v>2793</v>
      </c>
      <c r="D110" s="67" t="s">
        <v>2852</v>
      </c>
      <c r="E110" s="67"/>
      <c r="F110" s="67" t="s">
        <v>445</v>
      </c>
      <c r="G110" s="103">
        <v>40933</v>
      </c>
      <c r="H110" s="67" t="s">
        <v>289</v>
      </c>
      <c r="I110" s="93">
        <v>3.6700000000071826</v>
      </c>
      <c r="J110" s="91" t="s">
        <v>304</v>
      </c>
      <c r="K110" s="91" t="s">
        <v>128</v>
      </c>
      <c r="L110" s="92">
        <v>5.1330999999999995E-2</v>
      </c>
      <c r="M110" s="92">
        <v>2.8500000000057063E-2</v>
      </c>
      <c r="N110" s="93">
        <v>117401.25486900001</v>
      </c>
      <c r="O110" s="104">
        <v>126.89</v>
      </c>
      <c r="P110" s="93">
        <v>148.97044987900003</v>
      </c>
      <c r="Q110" s="94">
        <f t="shared" si="2"/>
        <v>5.4064402534800338E-4</v>
      </c>
      <c r="R110" s="94">
        <f>P110/'סכום נכסי הקרן'!$C$42</f>
        <v>5.2728728096144899E-5</v>
      </c>
    </row>
    <row r="111" spans="2:18">
      <c r="B111" s="90" t="s">
        <v>3040</v>
      </c>
      <c r="C111" s="91" t="s">
        <v>2793</v>
      </c>
      <c r="D111" s="67" t="s">
        <v>2853</v>
      </c>
      <c r="E111" s="67"/>
      <c r="F111" s="67" t="s">
        <v>445</v>
      </c>
      <c r="G111" s="103">
        <v>40993</v>
      </c>
      <c r="H111" s="67" t="s">
        <v>289</v>
      </c>
      <c r="I111" s="93">
        <v>3.6700000000179847</v>
      </c>
      <c r="J111" s="91" t="s">
        <v>304</v>
      </c>
      <c r="K111" s="91" t="s">
        <v>128</v>
      </c>
      <c r="L111" s="92">
        <v>5.1451999999999998E-2</v>
      </c>
      <c r="M111" s="92">
        <v>2.8500000000092226E-2</v>
      </c>
      <c r="N111" s="93">
        <v>68324.479164999997</v>
      </c>
      <c r="O111" s="104">
        <v>126.96</v>
      </c>
      <c r="P111" s="93">
        <v>86.744762832000006</v>
      </c>
      <c r="Q111" s="94">
        <f t="shared" si="2"/>
        <v>3.1481436616082509E-4</v>
      </c>
      <c r="R111" s="94">
        <f>P111/'סכום נכסי הקרן'!$C$42</f>
        <v>3.0703679936848206E-5</v>
      </c>
    </row>
    <row r="112" spans="2:18">
      <c r="B112" s="90" t="s">
        <v>3040</v>
      </c>
      <c r="C112" s="91" t="s">
        <v>2793</v>
      </c>
      <c r="D112" s="67" t="s">
        <v>2854</v>
      </c>
      <c r="E112" s="67"/>
      <c r="F112" s="67" t="s">
        <v>445</v>
      </c>
      <c r="G112" s="103">
        <v>41053</v>
      </c>
      <c r="H112" s="67" t="s">
        <v>289</v>
      </c>
      <c r="I112" s="93">
        <v>3.6699999999787503</v>
      </c>
      <c r="J112" s="91" t="s">
        <v>304</v>
      </c>
      <c r="K112" s="91" t="s">
        <v>128</v>
      </c>
      <c r="L112" s="92">
        <v>5.0999999999999997E-2</v>
      </c>
      <c r="M112" s="92">
        <v>2.8499999999767579E-2</v>
      </c>
      <c r="N112" s="93">
        <v>48126.157981000004</v>
      </c>
      <c r="O112" s="104">
        <v>125.16</v>
      </c>
      <c r="P112" s="93">
        <v>60.234702384000002</v>
      </c>
      <c r="Q112" s="94">
        <f t="shared" si="2"/>
        <v>2.1860397138476664E-4</v>
      </c>
      <c r="R112" s="94">
        <f>P112/'סכום נכסי הקרן'!$C$42</f>
        <v>2.1320330619514851E-5</v>
      </c>
    </row>
    <row r="113" spans="2:18">
      <c r="B113" s="90" t="s">
        <v>3040</v>
      </c>
      <c r="C113" s="91" t="s">
        <v>2793</v>
      </c>
      <c r="D113" s="67" t="s">
        <v>2855</v>
      </c>
      <c r="E113" s="67"/>
      <c r="F113" s="67" t="s">
        <v>445</v>
      </c>
      <c r="G113" s="103">
        <v>41085</v>
      </c>
      <c r="H113" s="67" t="s">
        <v>289</v>
      </c>
      <c r="I113" s="93">
        <v>3.6699999999957598</v>
      </c>
      <c r="J113" s="91" t="s">
        <v>304</v>
      </c>
      <c r="K113" s="91" t="s">
        <v>128</v>
      </c>
      <c r="L113" s="92">
        <v>5.0999999999999997E-2</v>
      </c>
      <c r="M113" s="92">
        <v>2.8500000000013532E-2</v>
      </c>
      <c r="N113" s="93">
        <v>88555.462342000013</v>
      </c>
      <c r="O113" s="104">
        <v>125.16</v>
      </c>
      <c r="P113" s="93">
        <v>110.83602244100001</v>
      </c>
      <c r="Q113" s="94">
        <f t="shared" si="2"/>
        <v>4.0224644132266291E-4</v>
      </c>
      <c r="R113" s="94">
        <f>P113/'סכום נכסי הקרן'!$C$42</f>
        <v>3.9230884348517703E-5</v>
      </c>
    </row>
    <row r="114" spans="2:18">
      <c r="B114" s="90" t="s">
        <v>3040</v>
      </c>
      <c r="C114" s="91" t="s">
        <v>2793</v>
      </c>
      <c r="D114" s="67" t="s">
        <v>2856</v>
      </c>
      <c r="E114" s="67"/>
      <c r="F114" s="67" t="s">
        <v>445</v>
      </c>
      <c r="G114" s="103">
        <v>41115</v>
      </c>
      <c r="H114" s="67" t="s">
        <v>289</v>
      </c>
      <c r="I114" s="93">
        <v>3.6700000000255728</v>
      </c>
      <c r="J114" s="91" t="s">
        <v>304</v>
      </c>
      <c r="K114" s="91" t="s">
        <v>128</v>
      </c>
      <c r="L114" s="92">
        <v>5.0999999999999997E-2</v>
      </c>
      <c r="M114" s="92">
        <v>2.86000000002192E-2</v>
      </c>
      <c r="N114" s="93">
        <v>39269.94902900001</v>
      </c>
      <c r="O114" s="104">
        <v>125.47</v>
      </c>
      <c r="P114" s="93">
        <v>49.272007922</v>
      </c>
      <c r="Q114" s="94">
        <f t="shared" si="2"/>
        <v>1.7881812615566227E-4</v>
      </c>
      <c r="R114" s="94">
        <f>P114/'סכום נכסי הקרן'!$C$42</f>
        <v>1.7440038011434345E-5</v>
      </c>
    </row>
    <row r="115" spans="2:18">
      <c r="B115" s="90" t="s">
        <v>3040</v>
      </c>
      <c r="C115" s="91" t="s">
        <v>2793</v>
      </c>
      <c r="D115" s="67" t="s">
        <v>2857</v>
      </c>
      <c r="E115" s="67"/>
      <c r="F115" s="67" t="s">
        <v>445</v>
      </c>
      <c r="G115" s="103">
        <v>41179</v>
      </c>
      <c r="H115" s="67" t="s">
        <v>289</v>
      </c>
      <c r="I115" s="93">
        <v>3.6700000000040687</v>
      </c>
      <c r="J115" s="91" t="s">
        <v>304</v>
      </c>
      <c r="K115" s="91" t="s">
        <v>128</v>
      </c>
      <c r="L115" s="92">
        <v>5.0999999999999997E-2</v>
      </c>
      <c r="M115" s="92">
        <v>2.8499999999959322E-2</v>
      </c>
      <c r="N115" s="93">
        <v>49519.409069000008</v>
      </c>
      <c r="O115" s="104">
        <v>124.1</v>
      </c>
      <c r="P115" s="93">
        <v>61.453586325000003</v>
      </c>
      <c r="Q115" s="94">
        <f t="shared" si="2"/>
        <v>2.23027548817939E-4</v>
      </c>
      <c r="R115" s="94">
        <f>P115/'סכום נכסי הקרן'!$C$42</f>
        <v>2.1751759805356404E-5</v>
      </c>
    </row>
    <row r="116" spans="2:18">
      <c r="B116" s="90" t="s">
        <v>3041</v>
      </c>
      <c r="C116" s="91" t="s">
        <v>2784</v>
      </c>
      <c r="D116" s="67">
        <v>9079</v>
      </c>
      <c r="E116" s="67"/>
      <c r="F116" s="67" t="s">
        <v>2823</v>
      </c>
      <c r="G116" s="103">
        <v>44705</v>
      </c>
      <c r="H116" s="67" t="s">
        <v>2783</v>
      </c>
      <c r="I116" s="93">
        <v>7.5200000000015974</v>
      </c>
      <c r="J116" s="91" t="s">
        <v>293</v>
      </c>
      <c r="K116" s="91" t="s">
        <v>128</v>
      </c>
      <c r="L116" s="92">
        <v>2.3671999999999999E-2</v>
      </c>
      <c r="M116" s="92">
        <v>2.7000000000008267E-2</v>
      </c>
      <c r="N116" s="93">
        <v>1393760.856464</v>
      </c>
      <c r="O116" s="104">
        <v>104.19</v>
      </c>
      <c r="P116" s="93">
        <v>1452.1594382840001</v>
      </c>
      <c r="Q116" s="94">
        <f t="shared" si="2"/>
        <v>5.2701816017784002E-3</v>
      </c>
      <c r="R116" s="94">
        <f>P116/'סכום נכסי הקרן'!$C$42</f>
        <v>5.1399804616097554E-4</v>
      </c>
    </row>
    <row r="117" spans="2:18">
      <c r="B117" s="90" t="s">
        <v>3041</v>
      </c>
      <c r="C117" s="91" t="s">
        <v>2784</v>
      </c>
      <c r="D117" s="67">
        <v>9017</v>
      </c>
      <c r="E117" s="67"/>
      <c r="F117" s="67" t="s">
        <v>2823</v>
      </c>
      <c r="G117" s="103">
        <v>44651</v>
      </c>
      <c r="H117" s="67" t="s">
        <v>2783</v>
      </c>
      <c r="I117" s="93">
        <v>7.6199999999995294</v>
      </c>
      <c r="J117" s="91" t="s">
        <v>293</v>
      </c>
      <c r="K117" s="91" t="s">
        <v>128</v>
      </c>
      <c r="L117" s="92">
        <v>1.797E-2</v>
      </c>
      <c r="M117" s="92">
        <v>3.8599999999998601E-2</v>
      </c>
      <c r="N117" s="93">
        <v>3414869.8007620005</v>
      </c>
      <c r="O117" s="104">
        <v>92.56</v>
      </c>
      <c r="P117" s="93">
        <v>3160.8033711540011</v>
      </c>
      <c r="Q117" s="94">
        <f t="shared" si="2"/>
        <v>1.1471197538184605E-2</v>
      </c>
      <c r="R117" s="94">
        <f>P117/'סכום נכסי הקרן'!$C$42</f>
        <v>1.1187798765347745E-3</v>
      </c>
    </row>
    <row r="118" spans="2:18">
      <c r="B118" s="90" t="s">
        <v>3041</v>
      </c>
      <c r="C118" s="91" t="s">
        <v>2784</v>
      </c>
      <c r="D118" s="67">
        <v>9080</v>
      </c>
      <c r="E118" s="67"/>
      <c r="F118" s="67" t="s">
        <v>2823</v>
      </c>
      <c r="G118" s="103">
        <v>44705</v>
      </c>
      <c r="H118" s="67" t="s">
        <v>2783</v>
      </c>
      <c r="I118" s="93">
        <v>7.1599999999967068</v>
      </c>
      <c r="J118" s="91" t="s">
        <v>293</v>
      </c>
      <c r="K118" s="91" t="s">
        <v>128</v>
      </c>
      <c r="L118" s="92">
        <v>2.3184999999999997E-2</v>
      </c>
      <c r="M118" s="92">
        <v>2.8299999999985986E-2</v>
      </c>
      <c r="N118" s="93">
        <v>990515.46822900011</v>
      </c>
      <c r="O118" s="104">
        <v>103.03</v>
      </c>
      <c r="P118" s="93">
        <v>1020.5280534210001</v>
      </c>
      <c r="Q118" s="94">
        <f t="shared" si="2"/>
        <v>3.7037036219615353E-3</v>
      </c>
      <c r="R118" s="94">
        <f>P118/'סכום נכסי הקרן'!$C$42</f>
        <v>3.6122027077874566E-4</v>
      </c>
    </row>
    <row r="119" spans="2:18">
      <c r="B119" s="90" t="s">
        <v>3041</v>
      </c>
      <c r="C119" s="91" t="s">
        <v>2784</v>
      </c>
      <c r="D119" s="67">
        <v>9019</v>
      </c>
      <c r="E119" s="67"/>
      <c r="F119" s="67" t="s">
        <v>2823</v>
      </c>
      <c r="G119" s="103">
        <v>44651</v>
      </c>
      <c r="H119" s="67" t="s">
        <v>2783</v>
      </c>
      <c r="I119" s="93">
        <v>7.2100000000007292</v>
      </c>
      <c r="J119" s="91" t="s">
        <v>293</v>
      </c>
      <c r="K119" s="91" t="s">
        <v>128</v>
      </c>
      <c r="L119" s="92">
        <v>1.8769999999999998E-2</v>
      </c>
      <c r="M119" s="92">
        <v>4.0100000000004236E-2</v>
      </c>
      <c r="N119" s="93">
        <v>2109462.2199240006</v>
      </c>
      <c r="O119" s="104">
        <v>92.91</v>
      </c>
      <c r="P119" s="93">
        <v>1959.9012651170003</v>
      </c>
      <c r="Q119" s="94">
        <f t="shared" si="2"/>
        <v>7.1128798370291403E-3</v>
      </c>
      <c r="R119" s="94">
        <f>P119/'סכום נכסי הקרן'!$C$42</f>
        <v>6.9371543811262064E-4</v>
      </c>
    </row>
    <row r="120" spans="2:18">
      <c r="B120" s="90" t="s">
        <v>3042</v>
      </c>
      <c r="C120" s="91" t="s">
        <v>2784</v>
      </c>
      <c r="D120" s="67">
        <v>4100</v>
      </c>
      <c r="E120" s="67"/>
      <c r="F120" s="67" t="s">
        <v>449</v>
      </c>
      <c r="G120" s="103">
        <v>42052</v>
      </c>
      <c r="H120" s="67" t="s">
        <v>126</v>
      </c>
      <c r="I120" s="93">
        <v>3.9099999999979609</v>
      </c>
      <c r="J120" s="91" t="s">
        <v>654</v>
      </c>
      <c r="K120" s="91" t="s">
        <v>128</v>
      </c>
      <c r="L120" s="92">
        <v>2.9779E-2</v>
      </c>
      <c r="M120" s="92">
        <v>2.3099999999970641E-2</v>
      </c>
      <c r="N120" s="93">
        <v>381391.09661600011</v>
      </c>
      <c r="O120" s="104">
        <v>117</v>
      </c>
      <c r="P120" s="93">
        <v>446.22761320100005</v>
      </c>
      <c r="Q120" s="94">
        <f t="shared" si="2"/>
        <v>1.6194506576195078E-3</v>
      </c>
      <c r="R120" s="94">
        <f>P120/'סכום נכסי הקרן'!$C$42</f>
        <v>1.5794417285158559E-4</v>
      </c>
    </row>
    <row r="121" spans="2:18">
      <c r="B121" s="90" t="s">
        <v>3043</v>
      </c>
      <c r="C121" s="91" t="s">
        <v>2793</v>
      </c>
      <c r="D121" s="67" t="s">
        <v>2858</v>
      </c>
      <c r="E121" s="67"/>
      <c r="F121" s="67" t="s">
        <v>449</v>
      </c>
      <c r="G121" s="103">
        <v>41767</v>
      </c>
      <c r="H121" s="67" t="s">
        <v>126</v>
      </c>
      <c r="I121" s="93">
        <v>4.4799999999478146</v>
      </c>
      <c r="J121" s="91" t="s">
        <v>654</v>
      </c>
      <c r="K121" s="91" t="s">
        <v>128</v>
      </c>
      <c r="L121" s="92">
        <v>5.3499999999999999E-2</v>
      </c>
      <c r="M121" s="92">
        <v>2.7899999999775313E-2</v>
      </c>
      <c r="N121" s="93">
        <v>22094.681210000002</v>
      </c>
      <c r="O121" s="104">
        <v>124.89</v>
      </c>
      <c r="P121" s="93">
        <v>27.594047678000006</v>
      </c>
      <c r="Q121" s="94">
        <f t="shared" si="2"/>
        <v>1.0014440464129711E-4</v>
      </c>
      <c r="R121" s="94">
        <f>P121/'סכום נכסי הקרן'!$C$42</f>
        <v>9.7670312351686618E-6</v>
      </c>
    </row>
    <row r="122" spans="2:18">
      <c r="B122" s="90" t="s">
        <v>3043</v>
      </c>
      <c r="C122" s="91" t="s">
        <v>2793</v>
      </c>
      <c r="D122" s="67" t="s">
        <v>2859</v>
      </c>
      <c r="E122" s="67"/>
      <c r="F122" s="67" t="s">
        <v>449</v>
      </c>
      <c r="G122" s="103">
        <v>41269</v>
      </c>
      <c r="H122" s="67" t="s">
        <v>126</v>
      </c>
      <c r="I122" s="93">
        <v>4.5199999999946794</v>
      </c>
      <c r="J122" s="91" t="s">
        <v>654</v>
      </c>
      <c r="K122" s="91" t="s">
        <v>128</v>
      </c>
      <c r="L122" s="92">
        <v>5.3499999999999999E-2</v>
      </c>
      <c r="M122" s="92">
        <v>2.1899999999949585E-2</v>
      </c>
      <c r="N122" s="93">
        <v>109734.52928200003</v>
      </c>
      <c r="O122" s="104">
        <v>130.13</v>
      </c>
      <c r="P122" s="93">
        <v>142.79753798799999</v>
      </c>
      <c r="Q122" s="94">
        <f t="shared" si="2"/>
        <v>5.1824127409378111E-4</v>
      </c>
      <c r="R122" s="94">
        <f>P122/'סכום נכסי הקרן'!$C$42</f>
        <v>5.054379952187814E-5</v>
      </c>
    </row>
    <row r="123" spans="2:18">
      <c r="B123" s="90" t="s">
        <v>3043</v>
      </c>
      <c r="C123" s="91" t="s">
        <v>2793</v>
      </c>
      <c r="D123" s="67" t="s">
        <v>2860</v>
      </c>
      <c r="E123" s="67"/>
      <c r="F123" s="67" t="s">
        <v>449</v>
      </c>
      <c r="G123" s="103">
        <v>41767</v>
      </c>
      <c r="H123" s="67" t="s">
        <v>126</v>
      </c>
      <c r="I123" s="93">
        <v>4.479999999975921</v>
      </c>
      <c r="J123" s="91" t="s">
        <v>654</v>
      </c>
      <c r="K123" s="91" t="s">
        <v>128</v>
      </c>
      <c r="L123" s="92">
        <v>5.3499999999999999E-2</v>
      </c>
      <c r="M123" s="92">
        <v>2.789999999990276E-2</v>
      </c>
      <c r="N123" s="93">
        <v>17291.490762000005</v>
      </c>
      <c r="O123" s="104">
        <v>124.89</v>
      </c>
      <c r="P123" s="93">
        <v>21.595342899000002</v>
      </c>
      <c r="Q123" s="94">
        <f t="shared" si="2"/>
        <v>7.8373886385984742E-5</v>
      </c>
      <c r="R123" s="94">
        <f>P123/'סכום נכסי הקרן'!$C$42</f>
        <v>7.6437640135293941E-6</v>
      </c>
    </row>
    <row r="124" spans="2:18">
      <c r="B124" s="90" t="s">
        <v>3043</v>
      </c>
      <c r="C124" s="91" t="s">
        <v>2793</v>
      </c>
      <c r="D124" s="67" t="s">
        <v>2861</v>
      </c>
      <c r="E124" s="67"/>
      <c r="F124" s="67" t="s">
        <v>449</v>
      </c>
      <c r="G124" s="103">
        <v>41767</v>
      </c>
      <c r="H124" s="67" t="s">
        <v>126</v>
      </c>
      <c r="I124" s="93">
        <v>4.4799999999579621</v>
      </c>
      <c r="J124" s="91" t="s">
        <v>654</v>
      </c>
      <c r="K124" s="91" t="s">
        <v>128</v>
      </c>
      <c r="L124" s="92">
        <v>5.3499999999999999E-2</v>
      </c>
      <c r="M124" s="92">
        <v>2.7899999999844171E-2</v>
      </c>
      <c r="N124" s="93">
        <v>22094.680265000003</v>
      </c>
      <c r="O124" s="104">
        <v>124.89</v>
      </c>
      <c r="P124" s="93">
        <v>27.594046417000005</v>
      </c>
      <c r="Q124" s="94">
        <f t="shared" si="2"/>
        <v>1.0014440006487195E-4</v>
      </c>
      <c r="R124" s="94">
        <f>P124/'סכום נכסי הקרן'!$C$42</f>
        <v>9.7670307888323159E-6</v>
      </c>
    </row>
    <row r="125" spans="2:18">
      <c r="B125" s="90" t="s">
        <v>3043</v>
      </c>
      <c r="C125" s="91" t="s">
        <v>2793</v>
      </c>
      <c r="D125" s="67" t="s">
        <v>2862</v>
      </c>
      <c r="E125" s="67"/>
      <c r="F125" s="67" t="s">
        <v>449</v>
      </c>
      <c r="G125" s="103">
        <v>41269</v>
      </c>
      <c r="H125" s="67" t="s">
        <v>126</v>
      </c>
      <c r="I125" s="93">
        <v>4.5200000000079088</v>
      </c>
      <c r="J125" s="91" t="s">
        <v>654</v>
      </c>
      <c r="K125" s="91" t="s">
        <v>128</v>
      </c>
      <c r="L125" s="92">
        <v>5.3499999999999999E-2</v>
      </c>
      <c r="M125" s="92">
        <v>2.190000000002636E-2</v>
      </c>
      <c r="N125" s="93">
        <v>116592.93084100001</v>
      </c>
      <c r="O125" s="104">
        <v>130.13</v>
      </c>
      <c r="P125" s="93">
        <v>151.72237564000005</v>
      </c>
      <c r="Q125" s="94">
        <f t="shared" si="2"/>
        <v>5.5063132297712637E-4</v>
      </c>
      <c r="R125" s="94">
        <f>P125/'סכום נכסי הקרן'!$C$42</f>
        <v>5.3702783993206409E-5</v>
      </c>
    </row>
    <row r="126" spans="2:18">
      <c r="B126" s="90" t="s">
        <v>3043</v>
      </c>
      <c r="C126" s="91" t="s">
        <v>2793</v>
      </c>
      <c r="D126" s="67" t="s">
        <v>2863</v>
      </c>
      <c r="E126" s="67"/>
      <c r="F126" s="67" t="s">
        <v>449</v>
      </c>
      <c r="G126" s="103">
        <v>41281</v>
      </c>
      <c r="H126" s="67" t="s">
        <v>126</v>
      </c>
      <c r="I126" s="93">
        <v>4.5200000000090022</v>
      </c>
      <c r="J126" s="91" t="s">
        <v>654</v>
      </c>
      <c r="K126" s="91" t="s">
        <v>128</v>
      </c>
      <c r="L126" s="92">
        <v>5.3499999999999999E-2</v>
      </c>
      <c r="M126" s="92">
        <v>2.200000000001047E-2</v>
      </c>
      <c r="N126" s="93">
        <v>146890.27312400003</v>
      </c>
      <c r="O126" s="104">
        <v>130.08000000000001</v>
      </c>
      <c r="P126" s="93">
        <v>191.07486026399999</v>
      </c>
      <c r="Q126" s="94">
        <f t="shared" si="2"/>
        <v>6.9344948397379199E-4</v>
      </c>
      <c r="R126" s="94">
        <f>P126/'סכום נכסי הקרן'!$C$42</f>
        <v>6.7631764293205659E-5</v>
      </c>
    </row>
    <row r="127" spans="2:18">
      <c r="B127" s="90" t="s">
        <v>3043</v>
      </c>
      <c r="C127" s="91" t="s">
        <v>2793</v>
      </c>
      <c r="D127" s="67" t="s">
        <v>2864</v>
      </c>
      <c r="E127" s="67"/>
      <c r="F127" s="67" t="s">
        <v>449</v>
      </c>
      <c r="G127" s="103">
        <v>41767</v>
      </c>
      <c r="H127" s="67" t="s">
        <v>126</v>
      </c>
      <c r="I127" s="93">
        <v>4.4799999999222058</v>
      </c>
      <c r="J127" s="91" t="s">
        <v>654</v>
      </c>
      <c r="K127" s="91" t="s">
        <v>128</v>
      </c>
      <c r="L127" s="92">
        <v>5.3499999999999999E-2</v>
      </c>
      <c r="M127" s="92">
        <v>2.7899999999472107E-2</v>
      </c>
      <c r="N127" s="93">
        <v>25937.233569000004</v>
      </c>
      <c r="O127" s="104">
        <v>124.89</v>
      </c>
      <c r="P127" s="93">
        <v>32.393011249000004</v>
      </c>
      <c r="Q127" s="94">
        <f t="shared" si="2"/>
        <v>1.1756081833026196E-4</v>
      </c>
      <c r="R127" s="94">
        <f>P127/'סכום נכסי הקרן'!$C$42</f>
        <v>1.1465644923212805E-5</v>
      </c>
    </row>
    <row r="128" spans="2:18">
      <c r="B128" s="90" t="s">
        <v>3043</v>
      </c>
      <c r="C128" s="91" t="s">
        <v>2793</v>
      </c>
      <c r="D128" s="67" t="s">
        <v>2865</v>
      </c>
      <c r="E128" s="67"/>
      <c r="F128" s="67" t="s">
        <v>449</v>
      </c>
      <c r="G128" s="103">
        <v>41281</v>
      </c>
      <c r="H128" s="67" t="s">
        <v>126</v>
      </c>
      <c r="I128" s="93">
        <v>4.5200000000055214</v>
      </c>
      <c r="J128" s="91" t="s">
        <v>654</v>
      </c>
      <c r="K128" s="91" t="s">
        <v>128</v>
      </c>
      <c r="L128" s="92">
        <v>5.3499999999999999E-2</v>
      </c>
      <c r="M128" s="92">
        <v>2.2000000000043592E-2</v>
      </c>
      <c r="N128" s="93">
        <v>105810.79021800001</v>
      </c>
      <c r="O128" s="104">
        <v>130.08000000000001</v>
      </c>
      <c r="P128" s="93">
        <v>137.63867093700003</v>
      </c>
      <c r="Q128" s="94">
        <f t="shared" si="2"/>
        <v>4.9951869756297766E-4</v>
      </c>
      <c r="R128" s="94">
        <f>P128/'סכום נכסי הקרן'!$C$42</f>
        <v>4.8717796457261743E-5</v>
      </c>
    </row>
    <row r="129" spans="2:18">
      <c r="B129" s="90" t="s">
        <v>3043</v>
      </c>
      <c r="C129" s="91" t="s">
        <v>2793</v>
      </c>
      <c r="D129" s="67" t="s">
        <v>2866</v>
      </c>
      <c r="E129" s="67"/>
      <c r="F129" s="67" t="s">
        <v>449</v>
      </c>
      <c r="G129" s="103">
        <v>41767</v>
      </c>
      <c r="H129" s="67" t="s">
        <v>126</v>
      </c>
      <c r="I129" s="93">
        <v>4.4800000000151581</v>
      </c>
      <c r="J129" s="91" t="s">
        <v>654</v>
      </c>
      <c r="K129" s="91" t="s">
        <v>128</v>
      </c>
      <c r="L129" s="92">
        <v>5.3499999999999999E-2</v>
      </c>
      <c r="M129" s="92">
        <v>2.7899999999981055E-2</v>
      </c>
      <c r="N129" s="93">
        <v>21129.198908999999</v>
      </c>
      <c r="O129" s="104">
        <v>124.89</v>
      </c>
      <c r="P129" s="93">
        <v>26.388256695000003</v>
      </c>
      <c r="Q129" s="94">
        <f t="shared" si="2"/>
        <v>9.5768344212487569E-5</v>
      </c>
      <c r="R129" s="94">
        <f>P129/'סכום נכסי הקרן'!$C$42</f>
        <v>9.3402363578286748E-6</v>
      </c>
    </row>
    <row r="130" spans="2:18">
      <c r="B130" s="90" t="s">
        <v>3043</v>
      </c>
      <c r="C130" s="91" t="s">
        <v>2793</v>
      </c>
      <c r="D130" s="67" t="s">
        <v>2867</v>
      </c>
      <c r="E130" s="67"/>
      <c r="F130" s="67" t="s">
        <v>449</v>
      </c>
      <c r="G130" s="103">
        <v>41281</v>
      </c>
      <c r="H130" s="67" t="s">
        <v>126</v>
      </c>
      <c r="I130" s="93">
        <v>4.5199999999937086</v>
      </c>
      <c r="J130" s="91" t="s">
        <v>654</v>
      </c>
      <c r="K130" s="91" t="s">
        <v>128</v>
      </c>
      <c r="L130" s="92">
        <v>5.3499999999999999E-2</v>
      </c>
      <c r="M130" s="92">
        <v>2.1999999999975799E-2</v>
      </c>
      <c r="N130" s="93">
        <v>127076.68793100001</v>
      </c>
      <c r="O130" s="104">
        <v>130.08000000000001</v>
      </c>
      <c r="P130" s="93">
        <v>165.30134962700001</v>
      </c>
      <c r="Q130" s="94">
        <f t="shared" si="2"/>
        <v>5.9991217808893181E-4</v>
      </c>
      <c r="R130" s="94">
        <f>P130/'סכום נכסי הקרן'!$C$42</f>
        <v>5.8509119932761617E-5</v>
      </c>
    </row>
    <row r="131" spans="2:18">
      <c r="B131" s="90" t="s">
        <v>3044</v>
      </c>
      <c r="C131" s="91" t="s">
        <v>2784</v>
      </c>
      <c r="D131" s="67">
        <v>9533</v>
      </c>
      <c r="E131" s="67"/>
      <c r="F131" s="67" t="s">
        <v>2823</v>
      </c>
      <c r="G131" s="103">
        <v>45015</v>
      </c>
      <c r="H131" s="67" t="s">
        <v>2783</v>
      </c>
      <c r="I131" s="93">
        <v>3.869999999999433</v>
      </c>
      <c r="J131" s="91" t="s">
        <v>600</v>
      </c>
      <c r="K131" s="91" t="s">
        <v>128</v>
      </c>
      <c r="L131" s="92">
        <v>3.3593000000000005E-2</v>
      </c>
      <c r="M131" s="92">
        <v>3.4199999999991584E-2</v>
      </c>
      <c r="N131" s="93">
        <v>1061696.7915700001</v>
      </c>
      <c r="O131" s="104">
        <v>102.88</v>
      </c>
      <c r="P131" s="93">
        <v>1092.273653426</v>
      </c>
      <c r="Q131" s="94">
        <f t="shared" si="2"/>
        <v>3.9640829792046443E-3</v>
      </c>
      <c r="R131" s="94">
        <f>P131/'סכום נכסי הקרן'!$C$42</f>
        <v>3.8661493285992458E-4</v>
      </c>
    </row>
    <row r="132" spans="2:18">
      <c r="B132" s="90" t="s">
        <v>3045</v>
      </c>
      <c r="C132" s="91" t="s">
        <v>2793</v>
      </c>
      <c r="D132" s="67" t="s">
        <v>2868</v>
      </c>
      <c r="E132" s="67"/>
      <c r="F132" s="67" t="s">
        <v>2823</v>
      </c>
      <c r="G132" s="103">
        <v>44748</v>
      </c>
      <c r="H132" s="67" t="s">
        <v>2783</v>
      </c>
      <c r="I132" s="93">
        <v>1.6400000000000499</v>
      </c>
      <c r="J132" s="91" t="s">
        <v>293</v>
      </c>
      <c r="K132" s="91" t="s">
        <v>128</v>
      </c>
      <c r="L132" s="92">
        <v>7.5660000000000005E-2</v>
      </c>
      <c r="M132" s="92">
        <v>8.2100000000001228E-2</v>
      </c>
      <c r="N132" s="93">
        <v>10265826.459499002</v>
      </c>
      <c r="O132" s="104">
        <v>101.1</v>
      </c>
      <c r="P132" s="93">
        <v>10378.739535332003</v>
      </c>
      <c r="Q132" s="94">
        <f t="shared" si="2"/>
        <v>3.7666554172173156E-2</v>
      </c>
      <c r="R132" s="94">
        <f>P132/'סכום נכסי הקרן'!$C$42</f>
        <v>3.6735992633689153E-3</v>
      </c>
    </row>
    <row r="133" spans="2:18">
      <c r="B133" s="90" t="s">
        <v>3046</v>
      </c>
      <c r="C133" s="91" t="s">
        <v>2793</v>
      </c>
      <c r="D133" s="67">
        <v>7127</v>
      </c>
      <c r="E133" s="67"/>
      <c r="F133" s="67" t="s">
        <v>2823</v>
      </c>
      <c r="G133" s="103">
        <v>43631</v>
      </c>
      <c r="H133" s="67" t="s">
        <v>2783</v>
      </c>
      <c r="I133" s="93">
        <v>4.8499999999968759</v>
      </c>
      <c r="J133" s="91" t="s">
        <v>293</v>
      </c>
      <c r="K133" s="91" t="s">
        <v>128</v>
      </c>
      <c r="L133" s="92">
        <v>3.1E-2</v>
      </c>
      <c r="M133" s="92">
        <v>2.9499999999989587E-2</v>
      </c>
      <c r="N133" s="93">
        <v>684913.25640900014</v>
      </c>
      <c r="O133" s="104">
        <v>112.17</v>
      </c>
      <c r="P133" s="93">
        <v>768.2672074840001</v>
      </c>
      <c r="Q133" s="94">
        <f t="shared" si="2"/>
        <v>2.7881977662978889E-3</v>
      </c>
      <c r="R133" s="94">
        <f>P133/'סכום נכסי הקרן'!$C$42</f>
        <v>2.7193146507587294E-4</v>
      </c>
    </row>
    <row r="134" spans="2:18">
      <c r="B134" s="90" t="s">
        <v>3046</v>
      </c>
      <c r="C134" s="91" t="s">
        <v>2793</v>
      </c>
      <c r="D134" s="67">
        <v>7128</v>
      </c>
      <c r="E134" s="67"/>
      <c r="F134" s="67" t="s">
        <v>2823</v>
      </c>
      <c r="G134" s="103">
        <v>43634</v>
      </c>
      <c r="H134" s="67" t="s">
        <v>2783</v>
      </c>
      <c r="I134" s="93">
        <v>4.8600000000016292</v>
      </c>
      <c r="J134" s="91" t="s">
        <v>293</v>
      </c>
      <c r="K134" s="91" t="s">
        <v>128</v>
      </c>
      <c r="L134" s="92">
        <v>2.4900000000000002E-2</v>
      </c>
      <c r="M134" s="92">
        <v>2.9599999999991224E-2</v>
      </c>
      <c r="N134" s="93">
        <v>287919.31680300005</v>
      </c>
      <c r="O134" s="104">
        <v>110.8</v>
      </c>
      <c r="P134" s="93">
        <v>319.01459276800006</v>
      </c>
      <c r="Q134" s="94">
        <f t="shared" si="2"/>
        <v>1.1577687636637709E-3</v>
      </c>
      <c r="R134" s="94">
        <f>P134/'סכום נכסי הקרן'!$C$42</f>
        <v>1.1291657999575868E-4</v>
      </c>
    </row>
    <row r="135" spans="2:18">
      <c r="B135" s="90" t="s">
        <v>3046</v>
      </c>
      <c r="C135" s="91" t="s">
        <v>2793</v>
      </c>
      <c r="D135" s="67">
        <v>7130</v>
      </c>
      <c r="E135" s="67"/>
      <c r="F135" s="67" t="s">
        <v>2823</v>
      </c>
      <c r="G135" s="103">
        <v>43634</v>
      </c>
      <c r="H135" s="67" t="s">
        <v>2783</v>
      </c>
      <c r="I135" s="93">
        <v>5.1299999999982235</v>
      </c>
      <c r="J135" s="91" t="s">
        <v>293</v>
      </c>
      <c r="K135" s="91" t="s">
        <v>128</v>
      </c>
      <c r="L135" s="92">
        <v>3.6000000000000004E-2</v>
      </c>
      <c r="M135" s="92">
        <v>2.9800000000002734E-2</v>
      </c>
      <c r="N135" s="93">
        <v>190712.35200000004</v>
      </c>
      <c r="O135" s="104">
        <v>115.07</v>
      </c>
      <c r="P135" s="93">
        <v>219.45269830300003</v>
      </c>
      <c r="Q135" s="94">
        <f t="shared" si="2"/>
        <v>7.9643842305896178E-4</v>
      </c>
      <c r="R135" s="94">
        <f>P135/'סכום נכסי הקרן'!$C$42</f>
        <v>7.7676221480052105E-5</v>
      </c>
    </row>
    <row r="136" spans="2:18">
      <c r="B136" s="90" t="s">
        <v>3039</v>
      </c>
      <c r="C136" s="91" t="s">
        <v>2784</v>
      </c>
      <c r="D136" s="67">
        <v>9922</v>
      </c>
      <c r="E136" s="67"/>
      <c r="F136" s="67" t="s">
        <v>449</v>
      </c>
      <c r="G136" s="103">
        <v>40489</v>
      </c>
      <c r="H136" s="67" t="s">
        <v>126</v>
      </c>
      <c r="I136" s="93">
        <v>1.7300000000009634</v>
      </c>
      <c r="J136" s="91" t="s">
        <v>293</v>
      </c>
      <c r="K136" s="91" t="s">
        <v>128</v>
      </c>
      <c r="L136" s="92">
        <v>5.7000000000000002E-2</v>
      </c>
      <c r="M136" s="92">
        <v>2.6500000000002296E-2</v>
      </c>
      <c r="N136" s="93">
        <v>174893.10710000002</v>
      </c>
      <c r="O136" s="104">
        <v>124.64</v>
      </c>
      <c r="P136" s="93">
        <v>217.98676722300004</v>
      </c>
      <c r="Q136" s="94">
        <f t="shared" si="2"/>
        <v>7.9111826137174342E-4</v>
      </c>
      <c r="R136" s="94">
        <f>P136/'סכום נכסי הקרן'!$C$42</f>
        <v>7.7157348902384584E-5</v>
      </c>
    </row>
    <row r="137" spans="2:18">
      <c r="B137" s="90" t="s">
        <v>3047</v>
      </c>
      <c r="C137" s="91" t="s">
        <v>2793</v>
      </c>
      <c r="D137" s="67" t="s">
        <v>2869</v>
      </c>
      <c r="E137" s="67"/>
      <c r="F137" s="67" t="s">
        <v>522</v>
      </c>
      <c r="G137" s="103">
        <v>43801</v>
      </c>
      <c r="H137" s="67" t="s">
        <v>289</v>
      </c>
      <c r="I137" s="93">
        <v>4.6000000000002226</v>
      </c>
      <c r="J137" s="91" t="s">
        <v>304</v>
      </c>
      <c r="K137" s="91" t="s">
        <v>129</v>
      </c>
      <c r="L137" s="92">
        <v>2.3629999999999998E-2</v>
      </c>
      <c r="M137" s="92">
        <v>5.9300000000002982E-2</v>
      </c>
      <c r="N137" s="93">
        <v>1565608.2331610003</v>
      </c>
      <c r="O137" s="104">
        <v>85.19</v>
      </c>
      <c r="P137" s="93">
        <v>5405.7881561230006</v>
      </c>
      <c r="Q137" s="94">
        <f t="shared" si="2"/>
        <v>1.9618703382306778E-2</v>
      </c>
      <c r="R137" s="94">
        <f>P137/'סכום נכסי הקרן'!$C$42</f>
        <v>1.9134018462123982E-3</v>
      </c>
    </row>
    <row r="138" spans="2:18">
      <c r="B138" s="90" t="s">
        <v>3048</v>
      </c>
      <c r="C138" s="91" t="s">
        <v>2793</v>
      </c>
      <c r="D138" s="67">
        <v>9365</v>
      </c>
      <c r="E138" s="67"/>
      <c r="F138" s="67" t="s">
        <v>271</v>
      </c>
      <c r="G138" s="103">
        <v>44906</v>
      </c>
      <c r="H138" s="67" t="s">
        <v>2783</v>
      </c>
      <c r="I138" s="93">
        <v>1.980000000024851</v>
      </c>
      <c r="J138" s="91" t="s">
        <v>293</v>
      </c>
      <c r="K138" s="91" t="s">
        <v>128</v>
      </c>
      <c r="L138" s="92">
        <v>7.6799999999999993E-2</v>
      </c>
      <c r="M138" s="92">
        <v>7.7000000000966434E-2</v>
      </c>
      <c r="N138" s="93">
        <v>7197.075076000001</v>
      </c>
      <c r="O138" s="104">
        <v>100.64</v>
      </c>
      <c r="P138" s="93">
        <v>7.2431364590000014</v>
      </c>
      <c r="Q138" s="94">
        <f t="shared" si="2"/>
        <v>2.6286813623234326E-5</v>
      </c>
      <c r="R138" s="94">
        <f>P138/'סכום נכסי הקרן'!$C$42</f>
        <v>2.5637391390043943E-6</v>
      </c>
    </row>
    <row r="139" spans="2:18">
      <c r="B139" s="90" t="s">
        <v>3048</v>
      </c>
      <c r="C139" s="91" t="s">
        <v>2793</v>
      </c>
      <c r="D139" s="67">
        <v>9509</v>
      </c>
      <c r="E139" s="67"/>
      <c r="F139" s="67" t="s">
        <v>271</v>
      </c>
      <c r="G139" s="103">
        <v>44991</v>
      </c>
      <c r="H139" s="67" t="s">
        <v>2783</v>
      </c>
      <c r="I139" s="93">
        <v>1.9799999999967246</v>
      </c>
      <c r="J139" s="91" t="s">
        <v>293</v>
      </c>
      <c r="K139" s="91" t="s">
        <v>128</v>
      </c>
      <c r="L139" s="92">
        <v>7.6799999999999993E-2</v>
      </c>
      <c r="M139" s="92">
        <v>7.3899999999917004E-2</v>
      </c>
      <c r="N139" s="93">
        <v>355936.73458000005</v>
      </c>
      <c r="O139" s="104">
        <v>101.22</v>
      </c>
      <c r="P139" s="93">
        <v>360.27920084100009</v>
      </c>
      <c r="Q139" s="94">
        <f t="shared" ref="Q139:Q202" si="3">IFERROR(P139/$P$10,0)</f>
        <v>1.3075264090969096E-3</v>
      </c>
      <c r="R139" s="94">
        <f>P139/'סכום נכסי הקרן'!$C$42</f>
        <v>1.2752236457144134E-4</v>
      </c>
    </row>
    <row r="140" spans="2:18">
      <c r="B140" s="90" t="s">
        <v>3048</v>
      </c>
      <c r="C140" s="91" t="s">
        <v>2793</v>
      </c>
      <c r="D140" s="67">
        <v>9316</v>
      </c>
      <c r="E140" s="67"/>
      <c r="F140" s="67" t="s">
        <v>271</v>
      </c>
      <c r="G140" s="103">
        <v>44885</v>
      </c>
      <c r="H140" s="67" t="s">
        <v>2783</v>
      </c>
      <c r="I140" s="93">
        <v>1.9799999999997486</v>
      </c>
      <c r="J140" s="91" t="s">
        <v>293</v>
      </c>
      <c r="K140" s="91" t="s">
        <v>128</v>
      </c>
      <c r="L140" s="92">
        <v>7.6799999999999993E-2</v>
      </c>
      <c r="M140" s="92">
        <v>8.0399999999997862E-2</v>
      </c>
      <c r="N140" s="93">
        <v>2784532.9893350005</v>
      </c>
      <c r="O140" s="104">
        <v>100.01</v>
      </c>
      <c r="P140" s="93">
        <v>2784.8117483650003</v>
      </c>
      <c r="Q140" s="94">
        <f t="shared" si="3"/>
        <v>1.0106647557924198E-2</v>
      </c>
      <c r="R140" s="94">
        <f>P140/'סכום נכסי הקרן'!$C$42</f>
        <v>9.8569603299014782E-4</v>
      </c>
    </row>
    <row r="141" spans="2:18">
      <c r="B141" s="90" t="s">
        <v>3049</v>
      </c>
      <c r="C141" s="91" t="s">
        <v>2793</v>
      </c>
      <c r="D141" s="67" t="s">
        <v>2870</v>
      </c>
      <c r="E141" s="67"/>
      <c r="F141" s="67" t="s">
        <v>539</v>
      </c>
      <c r="G141" s="103">
        <v>45015</v>
      </c>
      <c r="H141" s="67" t="s">
        <v>126</v>
      </c>
      <c r="I141" s="93">
        <v>5.0800000000019701</v>
      </c>
      <c r="J141" s="91" t="s">
        <v>304</v>
      </c>
      <c r="K141" s="91" t="s">
        <v>128</v>
      </c>
      <c r="L141" s="92">
        <v>4.4999999999999998E-2</v>
      </c>
      <c r="M141" s="92">
        <v>3.8200000000015479E-2</v>
      </c>
      <c r="N141" s="93">
        <v>670727.80276500015</v>
      </c>
      <c r="O141" s="104">
        <v>105.95</v>
      </c>
      <c r="P141" s="93">
        <v>710.63609264500008</v>
      </c>
      <c r="Q141" s="94">
        <f t="shared" si="3"/>
        <v>2.5790427430220798E-3</v>
      </c>
      <c r="R141" s="94">
        <f>P141/'סכום נכסי הקרן'!$C$42</f>
        <v>2.5153268540720989E-4</v>
      </c>
    </row>
    <row r="142" spans="2:18">
      <c r="B142" s="90" t="s">
        <v>3050</v>
      </c>
      <c r="C142" s="91" t="s">
        <v>2793</v>
      </c>
      <c r="D142" s="67" t="s">
        <v>2871</v>
      </c>
      <c r="E142" s="67"/>
      <c r="F142" s="67" t="s">
        <v>539</v>
      </c>
      <c r="G142" s="103">
        <v>44074</v>
      </c>
      <c r="H142" s="67" t="s">
        <v>126</v>
      </c>
      <c r="I142" s="93">
        <v>8.5899999999959977</v>
      </c>
      <c r="J142" s="91" t="s">
        <v>654</v>
      </c>
      <c r="K142" s="91" t="s">
        <v>128</v>
      </c>
      <c r="L142" s="92">
        <v>2.35E-2</v>
      </c>
      <c r="M142" s="92">
        <v>4.1099999999977363E-2</v>
      </c>
      <c r="N142" s="93">
        <v>815243.28591400012</v>
      </c>
      <c r="O142" s="104">
        <v>95.94</v>
      </c>
      <c r="P142" s="93">
        <v>782.14442230700013</v>
      </c>
      <c r="Q142" s="94">
        <f t="shared" si="3"/>
        <v>2.8385609979899441E-3</v>
      </c>
      <c r="R142" s="94">
        <f>P142/'סכום נכסי הקרן'!$C$42</f>
        <v>2.7684336463533655E-4</v>
      </c>
    </row>
    <row r="143" spans="2:18">
      <c r="B143" s="90" t="s">
        <v>3050</v>
      </c>
      <c r="C143" s="91" t="s">
        <v>2793</v>
      </c>
      <c r="D143" s="67" t="s">
        <v>2872</v>
      </c>
      <c r="E143" s="67"/>
      <c r="F143" s="67" t="s">
        <v>539</v>
      </c>
      <c r="G143" s="103">
        <v>44189</v>
      </c>
      <c r="H143" s="67" t="s">
        <v>126</v>
      </c>
      <c r="I143" s="93">
        <v>8.5000000000360938</v>
      </c>
      <c r="J143" s="91" t="s">
        <v>654</v>
      </c>
      <c r="K143" s="91" t="s">
        <v>128</v>
      </c>
      <c r="L143" s="92">
        <v>2.4700000000000003E-2</v>
      </c>
      <c r="M143" s="92">
        <v>4.3500000000170153E-2</v>
      </c>
      <c r="N143" s="93">
        <v>101991.40445900001</v>
      </c>
      <c r="O143" s="104">
        <v>95.08</v>
      </c>
      <c r="P143" s="93">
        <v>96.973417800999997</v>
      </c>
      <c r="Q143" s="94">
        <f t="shared" si="3"/>
        <v>3.5193623295271404E-4</v>
      </c>
      <c r="R143" s="94">
        <f>P143/'סכום נכסי הקרן'!$C$42</f>
        <v>3.4324156125835749E-5</v>
      </c>
    </row>
    <row r="144" spans="2:18">
      <c r="B144" s="90" t="s">
        <v>3050</v>
      </c>
      <c r="C144" s="91" t="s">
        <v>2793</v>
      </c>
      <c r="D144" s="67" t="s">
        <v>2873</v>
      </c>
      <c r="E144" s="67"/>
      <c r="F144" s="67" t="s">
        <v>539</v>
      </c>
      <c r="G144" s="103">
        <v>44322</v>
      </c>
      <c r="H144" s="67" t="s">
        <v>126</v>
      </c>
      <c r="I144" s="93">
        <v>8.3999999999995421</v>
      </c>
      <c r="J144" s="91" t="s">
        <v>654</v>
      </c>
      <c r="K144" s="91" t="s">
        <v>128</v>
      </c>
      <c r="L144" s="92">
        <v>2.5600000000000001E-2</v>
      </c>
      <c r="M144" s="92">
        <v>4.6300000000003665E-2</v>
      </c>
      <c r="N144" s="93">
        <v>469507.34221300005</v>
      </c>
      <c r="O144" s="104">
        <v>93.13</v>
      </c>
      <c r="P144" s="93">
        <v>437.25219676800003</v>
      </c>
      <c r="Q144" s="94">
        <f t="shared" si="3"/>
        <v>1.5868770480650415E-3</v>
      </c>
      <c r="R144" s="94">
        <f>P144/'סכום נכסי הקרן'!$C$42</f>
        <v>1.5476728580432399E-4</v>
      </c>
    </row>
    <row r="145" spans="2:18">
      <c r="B145" s="90" t="s">
        <v>3050</v>
      </c>
      <c r="C145" s="91" t="s">
        <v>2793</v>
      </c>
      <c r="D145" s="67" t="s">
        <v>2874</v>
      </c>
      <c r="E145" s="67"/>
      <c r="F145" s="67" t="s">
        <v>539</v>
      </c>
      <c r="G145" s="103">
        <v>44418</v>
      </c>
      <c r="H145" s="67" t="s">
        <v>126</v>
      </c>
      <c r="I145" s="93">
        <v>8.5200000000064762</v>
      </c>
      <c r="J145" s="91" t="s">
        <v>654</v>
      </c>
      <c r="K145" s="91" t="s">
        <v>128</v>
      </c>
      <c r="L145" s="92">
        <v>2.2700000000000001E-2</v>
      </c>
      <c r="M145" s="92">
        <v>4.4700000000031909E-2</v>
      </c>
      <c r="N145" s="93">
        <v>467898.64900000003</v>
      </c>
      <c r="O145" s="104">
        <v>91.08</v>
      </c>
      <c r="P145" s="93">
        <v>426.16209021200007</v>
      </c>
      <c r="Q145" s="94">
        <f t="shared" si="3"/>
        <v>1.5466287984635659E-3</v>
      </c>
      <c r="R145" s="94">
        <f>P145/'סכום נכסי הקרן'!$C$42</f>
        <v>1.508418951404469E-4</v>
      </c>
    </row>
    <row r="146" spans="2:18">
      <c r="B146" s="90" t="s">
        <v>3050</v>
      </c>
      <c r="C146" s="91" t="s">
        <v>2793</v>
      </c>
      <c r="D146" s="67" t="s">
        <v>2875</v>
      </c>
      <c r="E146" s="67"/>
      <c r="F146" s="67" t="s">
        <v>539</v>
      </c>
      <c r="G146" s="103">
        <v>44530</v>
      </c>
      <c r="H146" s="67" t="s">
        <v>126</v>
      </c>
      <c r="I146" s="93">
        <v>8.5699999999881271</v>
      </c>
      <c r="J146" s="91" t="s">
        <v>654</v>
      </c>
      <c r="K146" s="91" t="s">
        <v>128</v>
      </c>
      <c r="L146" s="92">
        <v>1.7899999999999999E-2</v>
      </c>
      <c r="M146" s="92">
        <v>4.7399999999916738E-2</v>
      </c>
      <c r="N146" s="93">
        <v>385553.87217900006</v>
      </c>
      <c r="O146" s="104">
        <v>84.11</v>
      </c>
      <c r="P146" s="93">
        <v>324.28935050500002</v>
      </c>
      <c r="Q146" s="94">
        <f t="shared" si="3"/>
        <v>1.1769119310367868E-3</v>
      </c>
      <c r="R146" s="94">
        <f>P146/'סכום נכסי הקרן'!$C$42</f>
        <v>1.147836030645164E-4</v>
      </c>
    </row>
    <row r="147" spans="2:18">
      <c r="B147" s="90" t="s">
        <v>3050</v>
      </c>
      <c r="C147" s="91" t="s">
        <v>2793</v>
      </c>
      <c r="D147" s="67" t="s">
        <v>2876</v>
      </c>
      <c r="E147" s="67"/>
      <c r="F147" s="67" t="s">
        <v>539</v>
      </c>
      <c r="G147" s="103">
        <v>44612</v>
      </c>
      <c r="H147" s="67" t="s">
        <v>126</v>
      </c>
      <c r="I147" s="93">
        <v>8.3899999999920425</v>
      </c>
      <c r="J147" s="91" t="s">
        <v>654</v>
      </c>
      <c r="K147" s="91" t="s">
        <v>128</v>
      </c>
      <c r="L147" s="92">
        <v>2.3599999999999999E-2</v>
      </c>
      <c r="M147" s="92">
        <v>4.8099999999939004E-2</v>
      </c>
      <c r="N147" s="93">
        <v>452151.80206100008</v>
      </c>
      <c r="O147" s="104">
        <v>88.11</v>
      </c>
      <c r="P147" s="93">
        <v>398.39094850300006</v>
      </c>
      <c r="Q147" s="94">
        <f t="shared" si="3"/>
        <v>1.4458416836078422E-3</v>
      </c>
      <c r="R147" s="94">
        <f>P147/'סכום נכסי הקרן'!$C$42</f>
        <v>1.4101218071531921E-4</v>
      </c>
    </row>
    <row r="148" spans="2:18">
      <c r="B148" s="90" t="s">
        <v>3050</v>
      </c>
      <c r="C148" s="91" t="s">
        <v>2793</v>
      </c>
      <c r="D148" s="67" t="s">
        <v>2877</v>
      </c>
      <c r="E148" s="67"/>
      <c r="F148" s="67" t="s">
        <v>539</v>
      </c>
      <c r="G148" s="103">
        <v>44662</v>
      </c>
      <c r="H148" s="67" t="s">
        <v>126</v>
      </c>
      <c r="I148" s="93">
        <v>8.439999999996262</v>
      </c>
      <c r="J148" s="91" t="s">
        <v>654</v>
      </c>
      <c r="K148" s="91" t="s">
        <v>128</v>
      </c>
      <c r="L148" s="92">
        <v>2.4E-2</v>
      </c>
      <c r="M148" s="92">
        <v>4.5999999999982624E-2</v>
      </c>
      <c r="N148" s="93">
        <v>514965.47846300004</v>
      </c>
      <c r="O148" s="104">
        <v>89.35</v>
      </c>
      <c r="P148" s="93">
        <v>460.12166166300005</v>
      </c>
      <c r="Q148" s="94">
        <f t="shared" si="3"/>
        <v>1.6698749820071783E-3</v>
      </c>
      <c r="R148" s="94">
        <f>P148/'סכום נכסי הקרן'!$C$42</f>
        <v>1.6286203074959504E-4</v>
      </c>
    </row>
    <row r="149" spans="2:18">
      <c r="B149" s="90" t="s">
        <v>3050</v>
      </c>
      <c r="C149" s="91" t="s">
        <v>2793</v>
      </c>
      <c r="D149" s="67">
        <v>9796</v>
      </c>
      <c r="E149" s="67"/>
      <c r="F149" s="67" t="s">
        <v>539</v>
      </c>
      <c r="G149" s="103">
        <v>45197</v>
      </c>
      <c r="H149" s="67" t="s">
        <v>126</v>
      </c>
      <c r="I149" s="93">
        <v>8.200000000402186</v>
      </c>
      <c r="J149" s="91" t="s">
        <v>654</v>
      </c>
      <c r="K149" s="91" t="s">
        <v>128</v>
      </c>
      <c r="L149" s="92">
        <v>4.1200000000000001E-2</v>
      </c>
      <c r="M149" s="92">
        <v>4.1800000002362843E-2</v>
      </c>
      <c r="N149" s="93">
        <v>7956.4993240000013</v>
      </c>
      <c r="O149" s="104">
        <v>100</v>
      </c>
      <c r="P149" s="93">
        <v>7.9564995340000015</v>
      </c>
      <c r="Q149" s="94">
        <f t="shared" si="3"/>
        <v>2.8875753139198003E-5</v>
      </c>
      <c r="R149" s="94">
        <f>P149/'סכום נכסי הקרן'!$C$42</f>
        <v>2.8162370514833933E-6</v>
      </c>
    </row>
    <row r="150" spans="2:18">
      <c r="B150" s="90" t="s">
        <v>3050</v>
      </c>
      <c r="C150" s="91" t="s">
        <v>2793</v>
      </c>
      <c r="D150" s="67">
        <v>9797</v>
      </c>
      <c r="E150" s="67"/>
      <c r="F150" s="67" t="s">
        <v>539</v>
      </c>
      <c r="G150" s="103">
        <v>45197</v>
      </c>
      <c r="H150" s="67" t="s">
        <v>126</v>
      </c>
      <c r="I150" s="93">
        <v>8.2000000000123947</v>
      </c>
      <c r="J150" s="91" t="s">
        <v>654</v>
      </c>
      <c r="K150" s="91" t="s">
        <v>128</v>
      </c>
      <c r="L150" s="92">
        <v>4.1200000000000001E-2</v>
      </c>
      <c r="M150" s="92">
        <v>4.1800000000057846E-2</v>
      </c>
      <c r="N150" s="93">
        <v>242010.18821500003</v>
      </c>
      <c r="O150" s="104">
        <v>100</v>
      </c>
      <c r="P150" s="93">
        <v>242.01019557000004</v>
      </c>
      <c r="Q150" s="94">
        <f t="shared" si="3"/>
        <v>8.7830416310414E-4</v>
      </c>
      <c r="R150" s="94">
        <f>P150/'סכום נכסי הקרן'!$C$42</f>
        <v>8.5660544148657031E-5</v>
      </c>
    </row>
    <row r="151" spans="2:18">
      <c r="B151" s="90" t="s">
        <v>3051</v>
      </c>
      <c r="C151" s="91" t="s">
        <v>2784</v>
      </c>
      <c r="D151" s="67">
        <v>7490</v>
      </c>
      <c r="E151" s="67"/>
      <c r="F151" s="67" t="s">
        <v>271</v>
      </c>
      <c r="G151" s="103">
        <v>43899</v>
      </c>
      <c r="H151" s="67" t="s">
        <v>2783</v>
      </c>
      <c r="I151" s="93">
        <v>2.9699999999991062</v>
      </c>
      <c r="J151" s="91" t="s">
        <v>124</v>
      </c>
      <c r="K151" s="91" t="s">
        <v>128</v>
      </c>
      <c r="L151" s="92">
        <v>2.3889999999999998E-2</v>
      </c>
      <c r="M151" s="92">
        <v>5.4399999999993023E-2</v>
      </c>
      <c r="N151" s="93">
        <v>996968.80670900014</v>
      </c>
      <c r="O151" s="104">
        <v>92.07</v>
      </c>
      <c r="P151" s="93">
        <v>917.90922120600021</v>
      </c>
      <c r="Q151" s="94">
        <f t="shared" si="3"/>
        <v>3.3312790332575854E-3</v>
      </c>
      <c r="R151" s="94">
        <f>P151/'סכום נכסי הקרן'!$C$42</f>
        <v>3.2489789606749488E-4</v>
      </c>
    </row>
    <row r="152" spans="2:18">
      <c r="B152" s="90" t="s">
        <v>3051</v>
      </c>
      <c r="C152" s="91" t="s">
        <v>2784</v>
      </c>
      <c r="D152" s="67">
        <v>7491</v>
      </c>
      <c r="E152" s="67"/>
      <c r="F152" s="67" t="s">
        <v>271</v>
      </c>
      <c r="G152" s="103">
        <v>43899</v>
      </c>
      <c r="H152" s="67" t="s">
        <v>2783</v>
      </c>
      <c r="I152" s="93">
        <v>3.119999999999898</v>
      </c>
      <c r="J152" s="91" t="s">
        <v>124</v>
      </c>
      <c r="K152" s="91" t="s">
        <v>128</v>
      </c>
      <c r="L152" s="92">
        <v>1.2969999999999999E-2</v>
      </c>
      <c r="M152" s="92">
        <v>2.5500000000000637E-2</v>
      </c>
      <c r="N152" s="93">
        <v>735547.68094600004</v>
      </c>
      <c r="O152" s="104">
        <v>107.24</v>
      </c>
      <c r="P152" s="93">
        <v>788.80132120900009</v>
      </c>
      <c r="Q152" s="94">
        <f t="shared" si="3"/>
        <v>2.862720236427065E-3</v>
      </c>
      <c r="R152" s="94">
        <f>P152/'סכום נכסי הקרן'!$C$42</f>
        <v>2.7919960248285727E-4</v>
      </c>
    </row>
    <row r="153" spans="2:18">
      <c r="B153" s="90" t="s">
        <v>3052</v>
      </c>
      <c r="C153" s="91" t="s">
        <v>2793</v>
      </c>
      <c r="D153" s="67" t="s">
        <v>2878</v>
      </c>
      <c r="E153" s="67"/>
      <c r="F153" s="67" t="s">
        <v>539</v>
      </c>
      <c r="G153" s="103">
        <v>43924</v>
      </c>
      <c r="H153" s="67" t="s">
        <v>126</v>
      </c>
      <c r="I153" s="93">
        <v>7.8900000000131492</v>
      </c>
      <c r="J153" s="91" t="s">
        <v>654</v>
      </c>
      <c r="K153" s="91" t="s">
        <v>128</v>
      </c>
      <c r="L153" s="92">
        <v>3.1400000000000004E-2</v>
      </c>
      <c r="M153" s="92">
        <v>3.2100000000080592E-2</v>
      </c>
      <c r="N153" s="93">
        <v>109152.22991400001</v>
      </c>
      <c r="O153" s="104">
        <v>108</v>
      </c>
      <c r="P153" s="93">
        <v>117.88440230500001</v>
      </c>
      <c r="Q153" s="94">
        <f t="shared" si="3"/>
        <v>4.2782644369863715E-4</v>
      </c>
      <c r="R153" s="94">
        <f>P153/'סכום נכסי הקרן'!$C$42</f>
        <v>4.1725688557466996E-5</v>
      </c>
    </row>
    <row r="154" spans="2:18">
      <c r="B154" s="90" t="s">
        <v>3052</v>
      </c>
      <c r="C154" s="91" t="s">
        <v>2793</v>
      </c>
      <c r="D154" s="67" t="s">
        <v>2879</v>
      </c>
      <c r="E154" s="67"/>
      <c r="F154" s="67" t="s">
        <v>539</v>
      </c>
      <c r="G154" s="103">
        <v>44015</v>
      </c>
      <c r="H154" s="67" t="s">
        <v>126</v>
      </c>
      <c r="I154" s="93">
        <v>7.6599999999693855</v>
      </c>
      <c r="J154" s="91" t="s">
        <v>654</v>
      </c>
      <c r="K154" s="91" t="s">
        <v>128</v>
      </c>
      <c r="L154" s="92">
        <v>3.1E-2</v>
      </c>
      <c r="M154" s="92">
        <v>4.1999999999866894E-2</v>
      </c>
      <c r="N154" s="93">
        <v>89983.010127000001</v>
      </c>
      <c r="O154" s="104">
        <v>100.19</v>
      </c>
      <c r="P154" s="93">
        <v>90.153974736000023</v>
      </c>
      <c r="Q154" s="94">
        <f t="shared" si="3"/>
        <v>3.2718708872788452E-4</v>
      </c>
      <c r="R154" s="94">
        <f>P154/'סכום נכסי הקרן'!$C$42</f>
        <v>3.1910385076385402E-5</v>
      </c>
    </row>
    <row r="155" spans="2:18">
      <c r="B155" s="90" t="s">
        <v>3052</v>
      </c>
      <c r="C155" s="91" t="s">
        <v>2793</v>
      </c>
      <c r="D155" s="67" t="s">
        <v>2880</v>
      </c>
      <c r="E155" s="67"/>
      <c r="F155" s="67" t="s">
        <v>539</v>
      </c>
      <c r="G155" s="103">
        <v>44108</v>
      </c>
      <c r="H155" s="67" t="s">
        <v>126</v>
      </c>
      <c r="I155" s="93">
        <v>7.5799999999981722</v>
      </c>
      <c r="J155" s="91" t="s">
        <v>654</v>
      </c>
      <c r="K155" s="91" t="s">
        <v>128</v>
      </c>
      <c r="L155" s="92">
        <v>3.1E-2</v>
      </c>
      <c r="M155" s="92">
        <v>4.5499999999975407E-2</v>
      </c>
      <c r="N155" s="93">
        <v>145952.86983000004</v>
      </c>
      <c r="O155" s="104">
        <v>97.52</v>
      </c>
      <c r="P155" s="93">
        <v>142.33323969700004</v>
      </c>
      <c r="Q155" s="94">
        <f t="shared" si="3"/>
        <v>5.1655624127544498E-4</v>
      </c>
      <c r="R155" s="94">
        <f>P155/'סכום נכסי הקרן'!$C$42</f>
        <v>5.0379459155305262E-5</v>
      </c>
    </row>
    <row r="156" spans="2:18">
      <c r="B156" s="90" t="s">
        <v>3052</v>
      </c>
      <c r="C156" s="91" t="s">
        <v>2793</v>
      </c>
      <c r="D156" s="67" t="s">
        <v>2881</v>
      </c>
      <c r="E156" s="67"/>
      <c r="F156" s="67" t="s">
        <v>539</v>
      </c>
      <c r="G156" s="103">
        <v>44200</v>
      </c>
      <c r="H156" s="67" t="s">
        <v>126</v>
      </c>
      <c r="I156" s="93">
        <v>7.460000000046894</v>
      </c>
      <c r="J156" s="91" t="s">
        <v>654</v>
      </c>
      <c r="K156" s="91" t="s">
        <v>128</v>
      </c>
      <c r="L156" s="92">
        <v>3.1E-2</v>
      </c>
      <c r="M156" s="92">
        <v>5.0600000000384698E-2</v>
      </c>
      <c r="N156" s="93">
        <v>75722.312898000018</v>
      </c>
      <c r="O156" s="104">
        <v>94.06</v>
      </c>
      <c r="P156" s="93">
        <v>71.224407521000018</v>
      </c>
      <c r="Q156" s="94">
        <f t="shared" si="3"/>
        <v>2.5848784384055413E-4</v>
      </c>
      <c r="R156" s="94">
        <f>P156/'סכום נכסי הקרן'!$C$42</f>
        <v>2.5210183771575229E-5</v>
      </c>
    </row>
    <row r="157" spans="2:18">
      <c r="B157" s="90" t="s">
        <v>3052</v>
      </c>
      <c r="C157" s="91" t="s">
        <v>2793</v>
      </c>
      <c r="D157" s="67" t="s">
        <v>2882</v>
      </c>
      <c r="E157" s="67"/>
      <c r="F157" s="67" t="s">
        <v>539</v>
      </c>
      <c r="G157" s="103">
        <v>44290</v>
      </c>
      <c r="H157" s="67" t="s">
        <v>126</v>
      </c>
      <c r="I157" s="93">
        <v>7.3900000000005273</v>
      </c>
      <c r="J157" s="91" t="s">
        <v>654</v>
      </c>
      <c r="K157" s="91" t="s">
        <v>128</v>
      </c>
      <c r="L157" s="92">
        <v>3.1E-2</v>
      </c>
      <c r="M157" s="92">
        <v>5.4000000000015008E-2</v>
      </c>
      <c r="N157" s="93">
        <v>145443.46376300004</v>
      </c>
      <c r="O157" s="104">
        <v>91.72</v>
      </c>
      <c r="P157" s="93">
        <v>133.40073658699998</v>
      </c>
      <c r="Q157" s="94">
        <f t="shared" si="3"/>
        <v>4.8413837288781145E-4</v>
      </c>
      <c r="R157" s="94">
        <f>P157/'סכום נכסי הקרן'!$C$42</f>
        <v>4.7217761462321676E-5</v>
      </c>
    </row>
    <row r="158" spans="2:18">
      <c r="B158" s="90" t="s">
        <v>3052</v>
      </c>
      <c r="C158" s="91" t="s">
        <v>2793</v>
      </c>
      <c r="D158" s="67" t="s">
        <v>2883</v>
      </c>
      <c r="E158" s="67"/>
      <c r="F158" s="67" t="s">
        <v>539</v>
      </c>
      <c r="G158" s="103">
        <v>44496</v>
      </c>
      <c r="H158" s="67" t="s">
        <v>126</v>
      </c>
      <c r="I158" s="93">
        <v>6.850000000009655</v>
      </c>
      <c r="J158" s="91" t="s">
        <v>654</v>
      </c>
      <c r="K158" s="91" t="s">
        <v>128</v>
      </c>
      <c r="L158" s="92">
        <v>3.1E-2</v>
      </c>
      <c r="M158" s="92">
        <v>7.8200000000180236E-2</v>
      </c>
      <c r="N158" s="93">
        <v>162927.79264000003</v>
      </c>
      <c r="O158" s="104">
        <v>76.28</v>
      </c>
      <c r="P158" s="93">
        <v>124.28131956800001</v>
      </c>
      <c r="Q158" s="94">
        <f t="shared" si="3"/>
        <v>4.5104215595362168E-4</v>
      </c>
      <c r="R158" s="94">
        <f>P158/'סכום נכסי הקרן'!$C$42</f>
        <v>4.3989904791547195E-5</v>
      </c>
    </row>
    <row r="159" spans="2:18">
      <c r="B159" s="90" t="s">
        <v>3052</v>
      </c>
      <c r="C159" s="91" t="s">
        <v>2793</v>
      </c>
      <c r="D159" s="67" t="s">
        <v>2884</v>
      </c>
      <c r="E159" s="67"/>
      <c r="F159" s="67" t="s">
        <v>539</v>
      </c>
      <c r="G159" s="103">
        <v>44615</v>
      </c>
      <c r="H159" s="67" t="s">
        <v>126</v>
      </c>
      <c r="I159" s="93">
        <v>7.0799999999818715</v>
      </c>
      <c r="J159" s="91" t="s">
        <v>654</v>
      </c>
      <c r="K159" s="91" t="s">
        <v>128</v>
      </c>
      <c r="L159" s="92">
        <v>3.1E-2</v>
      </c>
      <c r="M159" s="92">
        <v>6.7399999999797636E-2</v>
      </c>
      <c r="N159" s="93">
        <v>197779.47162300002</v>
      </c>
      <c r="O159" s="104">
        <v>81.45</v>
      </c>
      <c r="P159" s="93">
        <v>161.09137974900005</v>
      </c>
      <c r="Q159" s="94">
        <f t="shared" si="3"/>
        <v>5.84633342163522E-4</v>
      </c>
      <c r="R159" s="94">
        <f>P159/'סכום נכסי הקרן'!$C$42</f>
        <v>5.7018983082330367E-5</v>
      </c>
    </row>
    <row r="160" spans="2:18">
      <c r="B160" s="90" t="s">
        <v>3052</v>
      </c>
      <c r="C160" s="91" t="s">
        <v>2793</v>
      </c>
      <c r="D160" s="67" t="s">
        <v>2885</v>
      </c>
      <c r="E160" s="67"/>
      <c r="F160" s="67" t="s">
        <v>539</v>
      </c>
      <c r="G160" s="103">
        <v>44753</v>
      </c>
      <c r="H160" s="67" t="s">
        <v>126</v>
      </c>
      <c r="I160" s="93">
        <v>7.6500000000003539</v>
      </c>
      <c r="J160" s="91" t="s">
        <v>654</v>
      </c>
      <c r="K160" s="91" t="s">
        <v>128</v>
      </c>
      <c r="L160" s="92">
        <v>3.2599999999999997E-2</v>
      </c>
      <c r="M160" s="92">
        <v>4.1100000000012044E-2</v>
      </c>
      <c r="N160" s="93">
        <v>291960.17859500006</v>
      </c>
      <c r="O160" s="104">
        <v>96.65</v>
      </c>
      <c r="P160" s="93">
        <v>282.17951650600008</v>
      </c>
      <c r="Q160" s="94">
        <f t="shared" si="3"/>
        <v>1.0240867890140073E-3</v>
      </c>
      <c r="R160" s="94">
        <f>P160/'סכום נכסי הקרן'!$C$42</f>
        <v>9.9878647156075739E-5</v>
      </c>
    </row>
    <row r="161" spans="2:18">
      <c r="B161" s="90" t="s">
        <v>3052</v>
      </c>
      <c r="C161" s="91" t="s">
        <v>2793</v>
      </c>
      <c r="D161" s="67" t="s">
        <v>2886</v>
      </c>
      <c r="E161" s="67"/>
      <c r="F161" s="67" t="s">
        <v>539</v>
      </c>
      <c r="G161" s="103">
        <v>44959</v>
      </c>
      <c r="H161" s="67" t="s">
        <v>126</v>
      </c>
      <c r="I161" s="93">
        <v>7.5300000000126071</v>
      </c>
      <c r="J161" s="91" t="s">
        <v>654</v>
      </c>
      <c r="K161" s="91" t="s">
        <v>128</v>
      </c>
      <c r="L161" s="92">
        <v>3.8100000000000002E-2</v>
      </c>
      <c r="M161" s="92">
        <v>4.2400000000066662E-2</v>
      </c>
      <c r="N161" s="93">
        <v>141271.05105400004</v>
      </c>
      <c r="O161" s="104">
        <v>97.69</v>
      </c>
      <c r="P161" s="93">
        <v>138.00769384200004</v>
      </c>
      <c r="Q161" s="94">
        <f t="shared" si="3"/>
        <v>5.008579566507153E-4</v>
      </c>
      <c r="R161" s="94">
        <f>P161/'סכום נכסי הקרן'!$C$42</f>
        <v>4.8848413693329698E-5</v>
      </c>
    </row>
    <row r="162" spans="2:18">
      <c r="B162" s="90" t="s">
        <v>3052</v>
      </c>
      <c r="C162" s="91" t="s">
        <v>2793</v>
      </c>
      <c r="D162" s="67" t="s">
        <v>2887</v>
      </c>
      <c r="E162" s="67"/>
      <c r="F162" s="67" t="s">
        <v>539</v>
      </c>
      <c r="G162" s="103">
        <v>45153</v>
      </c>
      <c r="H162" s="67" t="s">
        <v>126</v>
      </c>
      <c r="I162" s="93">
        <v>7.4200000000241886</v>
      </c>
      <c r="J162" s="91" t="s">
        <v>654</v>
      </c>
      <c r="K162" s="91" t="s">
        <v>128</v>
      </c>
      <c r="L162" s="92">
        <v>4.3205999999999994E-2</v>
      </c>
      <c r="M162" s="92">
        <v>4.3800000000125364E-2</v>
      </c>
      <c r="N162" s="93">
        <v>160512.67332100004</v>
      </c>
      <c r="O162" s="104">
        <v>98.39</v>
      </c>
      <c r="P162" s="93">
        <v>157.92841722900005</v>
      </c>
      <c r="Q162" s="94">
        <f t="shared" si="3"/>
        <v>5.7315430863555297E-4</v>
      </c>
      <c r="R162" s="94">
        <f>P162/'סכום נכסי הקרן'!$C$42</f>
        <v>5.5899438965823754E-5</v>
      </c>
    </row>
    <row r="163" spans="2:18">
      <c r="B163" s="90" t="s">
        <v>3052</v>
      </c>
      <c r="C163" s="91" t="s">
        <v>2793</v>
      </c>
      <c r="D163" s="67" t="s">
        <v>2888</v>
      </c>
      <c r="E163" s="67"/>
      <c r="F163" s="67" t="s">
        <v>539</v>
      </c>
      <c r="G163" s="103">
        <v>43011</v>
      </c>
      <c r="H163" s="67" t="s">
        <v>126</v>
      </c>
      <c r="I163" s="93">
        <v>7.6499999999771191</v>
      </c>
      <c r="J163" s="91" t="s">
        <v>654</v>
      </c>
      <c r="K163" s="91" t="s">
        <v>128</v>
      </c>
      <c r="L163" s="92">
        <v>3.9E-2</v>
      </c>
      <c r="M163" s="92">
        <v>3.6799999999944294E-2</v>
      </c>
      <c r="N163" s="93">
        <v>89844.57910800002</v>
      </c>
      <c r="O163" s="104">
        <v>111.88</v>
      </c>
      <c r="P163" s="93">
        <v>100.51811664200001</v>
      </c>
      <c r="Q163" s="94">
        <f t="shared" si="3"/>
        <v>3.6480066513776309E-4</v>
      </c>
      <c r="R163" s="94">
        <f>P163/'סכום נכסי הקרן'!$C$42</f>
        <v>3.5578817446397129E-5</v>
      </c>
    </row>
    <row r="164" spans="2:18">
      <c r="B164" s="90" t="s">
        <v>3052</v>
      </c>
      <c r="C164" s="91" t="s">
        <v>2793</v>
      </c>
      <c r="D164" s="67" t="s">
        <v>2889</v>
      </c>
      <c r="E164" s="67"/>
      <c r="F164" s="67" t="s">
        <v>539</v>
      </c>
      <c r="G164" s="103">
        <v>43104</v>
      </c>
      <c r="H164" s="67" t="s">
        <v>126</v>
      </c>
      <c r="I164" s="93">
        <v>7.4999999999881348</v>
      </c>
      <c r="J164" s="91" t="s">
        <v>654</v>
      </c>
      <c r="K164" s="91" t="s">
        <v>128</v>
      </c>
      <c r="L164" s="92">
        <v>3.8199999999999998E-2</v>
      </c>
      <c r="M164" s="92">
        <v>4.3699999999930003E-2</v>
      </c>
      <c r="N164" s="93">
        <v>159644.06412000002</v>
      </c>
      <c r="O164" s="104">
        <v>105.59</v>
      </c>
      <c r="P164" s="93">
        <v>168.56817221399999</v>
      </c>
      <c r="Q164" s="94">
        <f t="shared" si="3"/>
        <v>6.1176814089879128E-4</v>
      </c>
      <c r="R164" s="94">
        <f>P164/'סכום נכסי הקרן'!$C$42</f>
        <v>5.966542576434217E-5</v>
      </c>
    </row>
    <row r="165" spans="2:18">
      <c r="B165" s="90" t="s">
        <v>3052</v>
      </c>
      <c r="C165" s="91" t="s">
        <v>2793</v>
      </c>
      <c r="D165" s="67" t="s">
        <v>2890</v>
      </c>
      <c r="E165" s="67"/>
      <c r="F165" s="67" t="s">
        <v>539</v>
      </c>
      <c r="G165" s="103">
        <v>43194</v>
      </c>
      <c r="H165" s="67" t="s">
        <v>126</v>
      </c>
      <c r="I165" s="93">
        <v>7.6500000000030726</v>
      </c>
      <c r="J165" s="91" t="s">
        <v>654</v>
      </c>
      <c r="K165" s="91" t="s">
        <v>128</v>
      </c>
      <c r="L165" s="92">
        <v>3.7900000000000003E-2</v>
      </c>
      <c r="M165" s="92">
        <v>3.7500000000021939E-2</v>
      </c>
      <c r="N165" s="93">
        <v>103001.94620100001</v>
      </c>
      <c r="O165" s="104">
        <v>110.61</v>
      </c>
      <c r="P165" s="93">
        <v>113.93045188100001</v>
      </c>
      <c r="Q165" s="94">
        <f t="shared" si="3"/>
        <v>4.1347675438109722E-4</v>
      </c>
      <c r="R165" s="94">
        <f>P165/'סכום נכסי הקרן'!$C$42</f>
        <v>4.0326170888143486E-5</v>
      </c>
    </row>
    <row r="166" spans="2:18">
      <c r="B166" s="90" t="s">
        <v>3052</v>
      </c>
      <c r="C166" s="91" t="s">
        <v>2793</v>
      </c>
      <c r="D166" s="67" t="s">
        <v>2891</v>
      </c>
      <c r="E166" s="67"/>
      <c r="F166" s="67" t="s">
        <v>539</v>
      </c>
      <c r="G166" s="103">
        <v>43285</v>
      </c>
      <c r="H166" s="67" t="s">
        <v>126</v>
      </c>
      <c r="I166" s="93">
        <v>7.6099999999777239</v>
      </c>
      <c r="J166" s="91" t="s">
        <v>654</v>
      </c>
      <c r="K166" s="91" t="s">
        <v>128</v>
      </c>
      <c r="L166" s="92">
        <v>4.0099999999999997E-2</v>
      </c>
      <c r="M166" s="92">
        <v>3.7499999999868951E-2</v>
      </c>
      <c r="N166" s="93">
        <v>137411.57616000003</v>
      </c>
      <c r="O166" s="104">
        <v>111.07</v>
      </c>
      <c r="P166" s="93">
        <v>152.62304064000003</v>
      </c>
      <c r="Q166" s="94">
        <f t="shared" si="3"/>
        <v>5.5390001922853431E-4</v>
      </c>
      <c r="R166" s="94">
        <f>P166/'סכום נכסי הקרן'!$C$42</f>
        <v>5.4021578223399632E-5</v>
      </c>
    </row>
    <row r="167" spans="2:18">
      <c r="B167" s="90" t="s">
        <v>3052</v>
      </c>
      <c r="C167" s="91" t="s">
        <v>2793</v>
      </c>
      <c r="D167" s="67" t="s">
        <v>2892</v>
      </c>
      <c r="E167" s="67"/>
      <c r="F167" s="67" t="s">
        <v>539</v>
      </c>
      <c r="G167" s="103">
        <v>43377</v>
      </c>
      <c r="H167" s="67" t="s">
        <v>126</v>
      </c>
      <c r="I167" s="93">
        <v>7.5700000000061429</v>
      </c>
      <c r="J167" s="91" t="s">
        <v>654</v>
      </c>
      <c r="K167" s="91" t="s">
        <v>128</v>
      </c>
      <c r="L167" s="92">
        <v>3.9699999999999999E-2</v>
      </c>
      <c r="M167" s="92">
        <v>3.9400000000042727E-2</v>
      </c>
      <c r="N167" s="93">
        <v>274730.14756999997</v>
      </c>
      <c r="O167" s="104">
        <v>109.05</v>
      </c>
      <c r="P167" s="93">
        <v>299.59321588800003</v>
      </c>
      <c r="Q167" s="94">
        <f t="shared" si="3"/>
        <v>1.087284641593035E-3</v>
      </c>
      <c r="R167" s="94">
        <f>P167/'סכום נכסי הקרן'!$C$42</f>
        <v>1.0604230055584249E-4</v>
      </c>
    </row>
    <row r="168" spans="2:18">
      <c r="B168" s="90" t="s">
        <v>3052</v>
      </c>
      <c r="C168" s="91" t="s">
        <v>2793</v>
      </c>
      <c r="D168" s="67" t="s">
        <v>2893</v>
      </c>
      <c r="E168" s="67"/>
      <c r="F168" s="67" t="s">
        <v>539</v>
      </c>
      <c r="G168" s="103">
        <v>43469</v>
      </c>
      <c r="H168" s="67" t="s">
        <v>126</v>
      </c>
      <c r="I168" s="93">
        <v>7.6599999999951542</v>
      </c>
      <c r="J168" s="91" t="s">
        <v>654</v>
      </c>
      <c r="K168" s="91" t="s">
        <v>128</v>
      </c>
      <c r="L168" s="92">
        <v>4.1700000000000001E-2</v>
      </c>
      <c r="M168" s="92">
        <v>3.4299999999962305E-2</v>
      </c>
      <c r="N168" s="93">
        <v>194071.12298600003</v>
      </c>
      <c r="O168" s="104">
        <v>114.83</v>
      </c>
      <c r="P168" s="93">
        <v>222.85185978800004</v>
      </c>
      <c r="Q168" s="94">
        <f t="shared" si="3"/>
        <v>8.0877467061376868E-4</v>
      </c>
      <c r="R168" s="94">
        <f>P168/'סכום נכסי הקרן'!$C$42</f>
        <v>7.8879369230784105E-5</v>
      </c>
    </row>
    <row r="169" spans="2:18">
      <c r="B169" s="90" t="s">
        <v>3052</v>
      </c>
      <c r="C169" s="91" t="s">
        <v>2793</v>
      </c>
      <c r="D169" s="67" t="s">
        <v>2894</v>
      </c>
      <c r="E169" s="67"/>
      <c r="F169" s="67" t="s">
        <v>539</v>
      </c>
      <c r="G169" s="103">
        <v>43559</v>
      </c>
      <c r="H169" s="67" t="s">
        <v>126</v>
      </c>
      <c r="I169" s="93">
        <v>7.6699999999957473</v>
      </c>
      <c r="J169" s="91" t="s">
        <v>654</v>
      </c>
      <c r="K169" s="91" t="s">
        <v>128</v>
      </c>
      <c r="L169" s="92">
        <v>3.7200000000000004E-2</v>
      </c>
      <c r="M169" s="92">
        <v>3.6799999999968996E-2</v>
      </c>
      <c r="N169" s="93">
        <v>460824.56952000008</v>
      </c>
      <c r="O169" s="104">
        <v>109.2</v>
      </c>
      <c r="P169" s="93">
        <v>503.22045244200001</v>
      </c>
      <c r="Q169" s="94">
        <f t="shared" si="3"/>
        <v>1.8262892490870997E-3</v>
      </c>
      <c r="R169" s="94">
        <f>P169/'סכום נכסי הקרן'!$C$42</f>
        <v>1.781170321415112E-4</v>
      </c>
    </row>
    <row r="170" spans="2:18">
      <c r="B170" s="90" t="s">
        <v>3052</v>
      </c>
      <c r="C170" s="91" t="s">
        <v>2793</v>
      </c>
      <c r="D170" s="67" t="s">
        <v>2895</v>
      </c>
      <c r="E170" s="67"/>
      <c r="F170" s="67" t="s">
        <v>539</v>
      </c>
      <c r="G170" s="103">
        <v>43742</v>
      </c>
      <c r="H170" s="67" t="s">
        <v>126</v>
      </c>
      <c r="I170" s="93">
        <v>7.5700000000010643</v>
      </c>
      <c r="J170" s="91" t="s">
        <v>654</v>
      </c>
      <c r="K170" s="91" t="s">
        <v>128</v>
      </c>
      <c r="L170" s="92">
        <v>3.1E-2</v>
      </c>
      <c r="M170" s="92">
        <v>4.5900000000016421E-2</v>
      </c>
      <c r="N170" s="93">
        <v>536497.80362900009</v>
      </c>
      <c r="O170" s="104">
        <v>96.51</v>
      </c>
      <c r="P170" s="93">
        <v>517.77403498500007</v>
      </c>
      <c r="Q170" s="94">
        <f t="shared" si="3"/>
        <v>1.8791071566363685E-3</v>
      </c>
      <c r="R170" s="94">
        <f>P170/'סכום נכסי הקרן'!$C$42</f>
        <v>1.8326833494926911E-4</v>
      </c>
    </row>
    <row r="171" spans="2:18">
      <c r="B171" s="90" t="s">
        <v>3052</v>
      </c>
      <c r="C171" s="91" t="s">
        <v>2793</v>
      </c>
      <c r="D171" s="67" t="s">
        <v>2896</v>
      </c>
      <c r="E171" s="67"/>
      <c r="F171" s="67" t="s">
        <v>539</v>
      </c>
      <c r="G171" s="103">
        <v>42935</v>
      </c>
      <c r="H171" s="67" t="s">
        <v>126</v>
      </c>
      <c r="I171" s="93">
        <v>7.6199999999942358</v>
      </c>
      <c r="J171" s="91" t="s">
        <v>654</v>
      </c>
      <c r="K171" s="91" t="s">
        <v>128</v>
      </c>
      <c r="L171" s="92">
        <v>4.0800000000000003E-2</v>
      </c>
      <c r="M171" s="92">
        <v>3.6599999999985797E-2</v>
      </c>
      <c r="N171" s="93">
        <v>420834.67262100003</v>
      </c>
      <c r="O171" s="104">
        <v>113.81</v>
      </c>
      <c r="P171" s="93">
        <v>478.95193319800012</v>
      </c>
      <c r="Q171" s="94">
        <f t="shared" si="3"/>
        <v>1.7382138627002779E-3</v>
      </c>
      <c r="R171" s="94">
        <f>P171/'סכום נכסי הקרן'!$C$42</f>
        <v>1.6952708592363837E-4</v>
      </c>
    </row>
    <row r="172" spans="2:18">
      <c r="B172" s="90" t="s">
        <v>3033</v>
      </c>
      <c r="C172" s="91" t="s">
        <v>2793</v>
      </c>
      <c r="D172" s="67" t="s">
        <v>2897</v>
      </c>
      <c r="E172" s="67"/>
      <c r="F172" s="67" t="s">
        <v>271</v>
      </c>
      <c r="G172" s="103">
        <v>40742</v>
      </c>
      <c r="H172" s="67" t="s">
        <v>2783</v>
      </c>
      <c r="I172" s="93">
        <v>5.1100000000009986</v>
      </c>
      <c r="J172" s="91" t="s">
        <v>293</v>
      </c>
      <c r="K172" s="91" t="s">
        <v>128</v>
      </c>
      <c r="L172" s="92">
        <v>0.06</v>
      </c>
      <c r="M172" s="92">
        <v>2.1600000000002922E-2</v>
      </c>
      <c r="N172" s="93">
        <v>1556003.2482270002</v>
      </c>
      <c r="O172" s="104">
        <v>140.91999999999999</v>
      </c>
      <c r="P172" s="93">
        <v>2192.7197049710003</v>
      </c>
      <c r="Q172" s="94">
        <f t="shared" si="3"/>
        <v>7.9578252513723673E-3</v>
      </c>
      <c r="R172" s="94">
        <f>P172/'סכום נכסי הקרן'!$C$42</f>
        <v>7.7612252099920306E-4</v>
      </c>
    </row>
    <row r="173" spans="2:18">
      <c r="B173" s="90" t="s">
        <v>3033</v>
      </c>
      <c r="C173" s="91" t="s">
        <v>2793</v>
      </c>
      <c r="D173" s="67" t="s">
        <v>2898</v>
      </c>
      <c r="E173" s="67"/>
      <c r="F173" s="67" t="s">
        <v>271</v>
      </c>
      <c r="G173" s="103">
        <v>42201</v>
      </c>
      <c r="H173" s="67" t="s">
        <v>2783</v>
      </c>
      <c r="I173" s="93">
        <v>4.710000000011263</v>
      </c>
      <c r="J173" s="91" t="s">
        <v>293</v>
      </c>
      <c r="K173" s="91" t="s">
        <v>128</v>
      </c>
      <c r="L173" s="92">
        <v>4.2030000000000005E-2</v>
      </c>
      <c r="M173" s="92">
        <v>3.300000000009385E-2</v>
      </c>
      <c r="N173" s="93">
        <v>108839.75244700002</v>
      </c>
      <c r="O173" s="104">
        <v>117.48</v>
      </c>
      <c r="P173" s="93">
        <v>127.86493623600001</v>
      </c>
      <c r="Q173" s="94">
        <f t="shared" si="3"/>
        <v>4.6404782883885089E-4</v>
      </c>
      <c r="R173" s="94">
        <f>P173/'סכום נכסי הקרן'!$C$42</f>
        <v>4.5258341243482899E-5</v>
      </c>
    </row>
    <row r="174" spans="2:18">
      <c r="B174" s="90" t="s">
        <v>3053</v>
      </c>
      <c r="C174" s="91" t="s">
        <v>2793</v>
      </c>
      <c r="D174" s="67" t="s">
        <v>2899</v>
      </c>
      <c r="E174" s="67"/>
      <c r="F174" s="67" t="s">
        <v>271</v>
      </c>
      <c r="G174" s="103">
        <v>42521</v>
      </c>
      <c r="H174" s="67" t="s">
        <v>2783</v>
      </c>
      <c r="I174" s="93">
        <v>1.3599999999919399</v>
      </c>
      <c r="J174" s="91" t="s">
        <v>124</v>
      </c>
      <c r="K174" s="91" t="s">
        <v>128</v>
      </c>
      <c r="L174" s="92">
        <v>2.3E-2</v>
      </c>
      <c r="M174" s="92">
        <v>3.8999999999851528E-2</v>
      </c>
      <c r="N174" s="93">
        <v>85054.001411999998</v>
      </c>
      <c r="O174" s="104">
        <v>110.86</v>
      </c>
      <c r="P174" s="93">
        <v>94.290866166000001</v>
      </c>
      <c r="Q174" s="94">
        <f t="shared" si="3"/>
        <v>3.4220070811991489E-4</v>
      </c>
      <c r="R174" s="94">
        <f>P174/'סכום נכסי הקרן'!$C$42</f>
        <v>3.3374655497485138E-5</v>
      </c>
    </row>
    <row r="175" spans="2:18">
      <c r="B175" s="90" t="s">
        <v>3054</v>
      </c>
      <c r="C175" s="91" t="s">
        <v>2793</v>
      </c>
      <c r="D175" s="67" t="s">
        <v>2900</v>
      </c>
      <c r="E175" s="67"/>
      <c r="F175" s="67" t="s">
        <v>539</v>
      </c>
      <c r="G175" s="103">
        <v>44592</v>
      </c>
      <c r="H175" s="67" t="s">
        <v>126</v>
      </c>
      <c r="I175" s="93">
        <v>11.330000000006384</v>
      </c>
      <c r="J175" s="91" t="s">
        <v>654</v>
      </c>
      <c r="K175" s="91" t="s">
        <v>128</v>
      </c>
      <c r="L175" s="92">
        <v>2.7473999999999998E-2</v>
      </c>
      <c r="M175" s="92">
        <v>4.2600000000007972E-2</v>
      </c>
      <c r="N175" s="93">
        <v>175286.28896300003</v>
      </c>
      <c r="O175" s="104">
        <v>85.77</v>
      </c>
      <c r="P175" s="93">
        <v>150.34305298800004</v>
      </c>
      <c r="Q175" s="94">
        <f t="shared" si="3"/>
        <v>5.4562548086926758E-4</v>
      </c>
      <c r="R175" s="94">
        <f>P175/'סכום נכסי הקרן'!$C$42</f>
        <v>5.3214566839178638E-5</v>
      </c>
    </row>
    <row r="176" spans="2:18">
      <c r="B176" s="90" t="s">
        <v>3054</v>
      </c>
      <c r="C176" s="91" t="s">
        <v>2793</v>
      </c>
      <c r="D176" s="67" t="s">
        <v>2901</v>
      </c>
      <c r="E176" s="67"/>
      <c r="F176" s="67" t="s">
        <v>539</v>
      </c>
      <c r="G176" s="103">
        <v>44837</v>
      </c>
      <c r="H176" s="67" t="s">
        <v>126</v>
      </c>
      <c r="I176" s="93">
        <v>11.16000000000445</v>
      </c>
      <c r="J176" s="91" t="s">
        <v>654</v>
      </c>
      <c r="K176" s="91" t="s">
        <v>128</v>
      </c>
      <c r="L176" s="92">
        <v>3.9636999999999999E-2</v>
      </c>
      <c r="M176" s="92">
        <v>3.910000000002814E-2</v>
      </c>
      <c r="N176" s="93">
        <v>153947.201734</v>
      </c>
      <c r="O176" s="104">
        <v>99.24</v>
      </c>
      <c r="P176" s="93">
        <v>152.77720302700004</v>
      </c>
      <c r="Q176" s="94">
        <f t="shared" si="3"/>
        <v>5.5445950584841522E-4</v>
      </c>
      <c r="R176" s="94">
        <f>P176/'סכום נכסי הקרן'!$C$42</f>
        <v>5.4076144659853163E-5</v>
      </c>
    </row>
    <row r="177" spans="2:18">
      <c r="B177" s="90" t="s">
        <v>3054</v>
      </c>
      <c r="C177" s="91" t="s">
        <v>2793</v>
      </c>
      <c r="D177" s="67" t="s">
        <v>2902</v>
      </c>
      <c r="E177" s="67"/>
      <c r="F177" s="67" t="s">
        <v>539</v>
      </c>
      <c r="G177" s="103">
        <v>45076</v>
      </c>
      <c r="H177" s="67" t="s">
        <v>126</v>
      </c>
      <c r="I177" s="93">
        <v>10.979999999985331</v>
      </c>
      <c r="J177" s="91" t="s">
        <v>654</v>
      </c>
      <c r="K177" s="91" t="s">
        <v>128</v>
      </c>
      <c r="L177" s="92">
        <v>4.4936999999999998E-2</v>
      </c>
      <c r="M177" s="92">
        <v>4.149999999992237E-2</v>
      </c>
      <c r="N177" s="93">
        <v>187273.72039599999</v>
      </c>
      <c r="O177" s="104">
        <v>99.74</v>
      </c>
      <c r="P177" s="93">
        <v>186.78680916300002</v>
      </c>
      <c r="Q177" s="94">
        <f t="shared" si="3"/>
        <v>6.7788727542823421E-4</v>
      </c>
      <c r="R177" s="94">
        <f>P177/'סכום נכסי הקרן'!$C$42</f>
        <v>6.611399025982753E-5</v>
      </c>
    </row>
    <row r="178" spans="2:18">
      <c r="B178" s="90" t="s">
        <v>3055</v>
      </c>
      <c r="C178" s="91" t="s">
        <v>2784</v>
      </c>
      <c r="D178" s="67" t="s">
        <v>2903</v>
      </c>
      <c r="E178" s="67"/>
      <c r="F178" s="67" t="s">
        <v>539</v>
      </c>
      <c r="G178" s="103">
        <v>42432</v>
      </c>
      <c r="H178" s="67" t="s">
        <v>126</v>
      </c>
      <c r="I178" s="93">
        <v>4.2399999999989539</v>
      </c>
      <c r="J178" s="91" t="s">
        <v>654</v>
      </c>
      <c r="K178" s="91" t="s">
        <v>128</v>
      </c>
      <c r="L178" s="92">
        <v>2.5399999999999999E-2</v>
      </c>
      <c r="M178" s="92">
        <v>2.3799999999997538E-2</v>
      </c>
      <c r="N178" s="93">
        <v>564100.79735300015</v>
      </c>
      <c r="O178" s="104">
        <v>115.24</v>
      </c>
      <c r="P178" s="93">
        <v>650.0697239320001</v>
      </c>
      <c r="Q178" s="94">
        <f t="shared" si="3"/>
        <v>2.3592350871527151E-3</v>
      </c>
      <c r="R178" s="94">
        <f>P178/'סכום נכסי הקרן'!$C$42</f>
        <v>2.3009496007153025E-4</v>
      </c>
    </row>
    <row r="179" spans="2:18">
      <c r="B179" s="90" t="s">
        <v>3056</v>
      </c>
      <c r="C179" s="91" t="s">
        <v>2793</v>
      </c>
      <c r="D179" s="67" t="s">
        <v>2904</v>
      </c>
      <c r="E179" s="67"/>
      <c r="F179" s="67" t="s">
        <v>539</v>
      </c>
      <c r="G179" s="103">
        <v>42242</v>
      </c>
      <c r="H179" s="67" t="s">
        <v>126</v>
      </c>
      <c r="I179" s="93">
        <v>2.9000000000000994</v>
      </c>
      <c r="J179" s="91" t="s">
        <v>535</v>
      </c>
      <c r="K179" s="91" t="s">
        <v>128</v>
      </c>
      <c r="L179" s="92">
        <v>2.3599999999999999E-2</v>
      </c>
      <c r="M179" s="92">
        <v>3.2400000000001608E-2</v>
      </c>
      <c r="N179" s="93">
        <v>913518.09425100009</v>
      </c>
      <c r="O179" s="104">
        <v>109.24</v>
      </c>
      <c r="P179" s="93">
        <v>997.92719404100023</v>
      </c>
      <c r="Q179" s="94">
        <f t="shared" si="3"/>
        <v>3.6216805119994445E-3</v>
      </c>
      <c r="R179" s="94">
        <f>P179/'סכום נכסי הקרן'!$C$42</f>
        <v>3.532205999047221E-4</v>
      </c>
    </row>
    <row r="180" spans="2:18">
      <c r="B180" s="90" t="s">
        <v>3057</v>
      </c>
      <c r="C180" s="91" t="s">
        <v>2784</v>
      </c>
      <c r="D180" s="67">
        <v>7134</v>
      </c>
      <c r="E180" s="67"/>
      <c r="F180" s="67" t="s">
        <v>539</v>
      </c>
      <c r="G180" s="103">
        <v>43705</v>
      </c>
      <c r="H180" s="67" t="s">
        <v>126</v>
      </c>
      <c r="I180" s="93">
        <v>5.1200000000184582</v>
      </c>
      <c r="J180" s="91" t="s">
        <v>654</v>
      </c>
      <c r="K180" s="91" t="s">
        <v>128</v>
      </c>
      <c r="L180" s="92">
        <v>0.04</v>
      </c>
      <c r="M180" s="92">
        <v>3.6700000000089106E-2</v>
      </c>
      <c r="N180" s="93">
        <v>55219.631647000002</v>
      </c>
      <c r="O180" s="104">
        <v>113.81</v>
      </c>
      <c r="P180" s="93">
        <v>62.845459732000009</v>
      </c>
      <c r="Q180" s="94">
        <f t="shared" si="3"/>
        <v>2.2807894016532731E-4</v>
      </c>
      <c r="R180" s="94">
        <f>P180/'סכום נכסי הקרן'!$C$42</f>
        <v>2.2244419352814104E-5</v>
      </c>
    </row>
    <row r="181" spans="2:18">
      <c r="B181" s="90" t="s">
        <v>3057</v>
      </c>
      <c r="C181" s="91" t="s">
        <v>2784</v>
      </c>
      <c r="D181" s="67" t="s">
        <v>2905</v>
      </c>
      <c r="E181" s="67"/>
      <c r="F181" s="67" t="s">
        <v>539</v>
      </c>
      <c r="G181" s="103">
        <v>43256</v>
      </c>
      <c r="H181" s="67" t="s">
        <v>126</v>
      </c>
      <c r="I181" s="93">
        <v>5.1200000000012986</v>
      </c>
      <c r="J181" s="91" t="s">
        <v>654</v>
      </c>
      <c r="K181" s="91" t="s">
        <v>128</v>
      </c>
      <c r="L181" s="92">
        <v>0.04</v>
      </c>
      <c r="M181" s="92">
        <v>3.6000000000017185E-2</v>
      </c>
      <c r="N181" s="93">
        <v>907253.83668900013</v>
      </c>
      <c r="O181" s="104">
        <v>115.45</v>
      </c>
      <c r="P181" s="93">
        <v>1047.4245530720002</v>
      </c>
      <c r="Q181" s="94">
        <f t="shared" si="3"/>
        <v>3.8013164831088232E-3</v>
      </c>
      <c r="R181" s="94">
        <f>P181/'סכום נכסי הקרן'!$C$42</f>
        <v>3.707404019053387E-4</v>
      </c>
    </row>
    <row r="182" spans="2:18">
      <c r="B182" s="90" t="s">
        <v>3058</v>
      </c>
      <c r="C182" s="91" t="s">
        <v>2793</v>
      </c>
      <c r="D182" s="67" t="s">
        <v>2906</v>
      </c>
      <c r="E182" s="67"/>
      <c r="F182" s="67" t="s">
        <v>539</v>
      </c>
      <c r="G182" s="103">
        <v>44294</v>
      </c>
      <c r="H182" s="67" t="s">
        <v>126</v>
      </c>
      <c r="I182" s="93">
        <v>7.6700000000025428</v>
      </c>
      <c r="J182" s="91" t="s">
        <v>654</v>
      </c>
      <c r="K182" s="91" t="s">
        <v>128</v>
      </c>
      <c r="L182" s="92">
        <v>0.03</v>
      </c>
      <c r="M182" s="92">
        <v>4.3000000000017469E-2</v>
      </c>
      <c r="N182" s="93">
        <v>506079.44967200013</v>
      </c>
      <c r="O182" s="104">
        <v>101.78</v>
      </c>
      <c r="P182" s="93">
        <v>515.08767310700011</v>
      </c>
      <c r="Q182" s="94">
        <f t="shared" si="3"/>
        <v>1.8693578036576871E-3</v>
      </c>
      <c r="R182" s="94">
        <f>P182/'סכום נכסי הקרן'!$C$42</f>
        <v>1.8231748566910677E-4</v>
      </c>
    </row>
    <row r="183" spans="2:18">
      <c r="B183" s="90" t="s">
        <v>3059</v>
      </c>
      <c r="C183" s="91" t="s">
        <v>2793</v>
      </c>
      <c r="D183" s="67" t="s">
        <v>2907</v>
      </c>
      <c r="E183" s="67"/>
      <c r="F183" s="67" t="s">
        <v>539</v>
      </c>
      <c r="G183" s="103">
        <v>42326</v>
      </c>
      <c r="H183" s="67" t="s">
        <v>126</v>
      </c>
      <c r="I183" s="93">
        <v>6.3100000000148952</v>
      </c>
      <c r="J183" s="91" t="s">
        <v>654</v>
      </c>
      <c r="K183" s="91" t="s">
        <v>128</v>
      </c>
      <c r="L183" s="92">
        <v>8.0500000000000002E-2</v>
      </c>
      <c r="M183" s="92">
        <v>7.4300000000173561E-2</v>
      </c>
      <c r="N183" s="93">
        <v>136696.99950000003</v>
      </c>
      <c r="O183" s="104">
        <v>107.06</v>
      </c>
      <c r="P183" s="93">
        <v>146.34835142200004</v>
      </c>
      <c r="Q183" s="94">
        <f t="shared" si="3"/>
        <v>5.3112789737898194E-4</v>
      </c>
      <c r="R183" s="94">
        <f>P183/'סכום נכסי הקרן'!$C$42</f>
        <v>5.1800625128792818E-5</v>
      </c>
    </row>
    <row r="184" spans="2:18">
      <c r="B184" s="90" t="s">
        <v>3059</v>
      </c>
      <c r="C184" s="91" t="s">
        <v>2793</v>
      </c>
      <c r="D184" s="67" t="s">
        <v>2908</v>
      </c>
      <c r="E184" s="67"/>
      <c r="F184" s="67" t="s">
        <v>539</v>
      </c>
      <c r="G184" s="103">
        <v>42606</v>
      </c>
      <c r="H184" s="67" t="s">
        <v>126</v>
      </c>
      <c r="I184" s="93">
        <v>6.3100000000045151</v>
      </c>
      <c r="J184" s="91" t="s">
        <v>654</v>
      </c>
      <c r="K184" s="91" t="s">
        <v>128</v>
      </c>
      <c r="L184" s="92">
        <v>8.0500000000000002E-2</v>
      </c>
      <c r="M184" s="92">
        <v>7.4300000000054239E-2</v>
      </c>
      <c r="N184" s="93">
        <v>574985.54928000015</v>
      </c>
      <c r="O184" s="104">
        <v>107.07</v>
      </c>
      <c r="P184" s="93">
        <v>615.63928236200013</v>
      </c>
      <c r="Q184" s="94">
        <f t="shared" si="3"/>
        <v>2.2342800202919144E-3</v>
      </c>
      <c r="R184" s="94">
        <f>P184/'סכום נכסי הקרן'!$C$42</f>
        <v>2.1790815796917146E-4</v>
      </c>
    </row>
    <row r="185" spans="2:18">
      <c r="B185" s="90" t="s">
        <v>3059</v>
      </c>
      <c r="C185" s="91" t="s">
        <v>2793</v>
      </c>
      <c r="D185" s="67" t="s">
        <v>2909</v>
      </c>
      <c r="E185" s="67"/>
      <c r="F185" s="67" t="s">
        <v>539</v>
      </c>
      <c r="G185" s="103">
        <v>42648</v>
      </c>
      <c r="H185" s="67" t="s">
        <v>126</v>
      </c>
      <c r="I185" s="93">
        <v>6.3100000000044085</v>
      </c>
      <c r="J185" s="91" t="s">
        <v>654</v>
      </c>
      <c r="K185" s="91" t="s">
        <v>128</v>
      </c>
      <c r="L185" s="92">
        <v>8.0500000000000002E-2</v>
      </c>
      <c r="M185" s="92">
        <v>7.4300000000052574E-2</v>
      </c>
      <c r="N185" s="93">
        <v>527437.53279600013</v>
      </c>
      <c r="O185" s="104">
        <v>107.06</v>
      </c>
      <c r="P185" s="93">
        <v>564.67668532100015</v>
      </c>
      <c r="Q185" s="94">
        <f t="shared" si="3"/>
        <v>2.0493264027871419E-3</v>
      </c>
      <c r="R185" s="94">
        <f>P185/'סכום נכסי הקרן'!$C$42</f>
        <v>1.9986972870597908E-4</v>
      </c>
    </row>
    <row r="186" spans="2:18">
      <c r="B186" s="90" t="s">
        <v>3059</v>
      </c>
      <c r="C186" s="91" t="s">
        <v>2793</v>
      </c>
      <c r="D186" s="67" t="s">
        <v>2910</v>
      </c>
      <c r="E186" s="67"/>
      <c r="F186" s="67" t="s">
        <v>539</v>
      </c>
      <c r="G186" s="103">
        <v>42718</v>
      </c>
      <c r="H186" s="67" t="s">
        <v>126</v>
      </c>
      <c r="I186" s="93">
        <v>6.3100000000089498</v>
      </c>
      <c r="J186" s="91" t="s">
        <v>654</v>
      </c>
      <c r="K186" s="91" t="s">
        <v>128</v>
      </c>
      <c r="L186" s="92">
        <v>8.0500000000000002E-2</v>
      </c>
      <c r="M186" s="92">
        <v>7.4300000000103672E-2</v>
      </c>
      <c r="N186" s="93">
        <v>368507.33991500008</v>
      </c>
      <c r="O186" s="104">
        <v>107.06</v>
      </c>
      <c r="P186" s="93">
        <v>394.525398037</v>
      </c>
      <c r="Q186" s="94">
        <f t="shared" si="3"/>
        <v>1.4318128156959736E-3</v>
      </c>
      <c r="R186" s="94">
        <f>P186/'סכום נכסי הקרן'!$C$42</f>
        <v>1.3964395258934389E-4</v>
      </c>
    </row>
    <row r="187" spans="2:18">
      <c r="B187" s="90" t="s">
        <v>3059</v>
      </c>
      <c r="C187" s="91" t="s">
        <v>2793</v>
      </c>
      <c r="D187" s="67" t="s">
        <v>2911</v>
      </c>
      <c r="E187" s="67"/>
      <c r="F187" s="67" t="s">
        <v>539</v>
      </c>
      <c r="G187" s="103">
        <v>42900</v>
      </c>
      <c r="H187" s="67" t="s">
        <v>126</v>
      </c>
      <c r="I187" s="93">
        <v>6.310000000001839</v>
      </c>
      <c r="J187" s="91" t="s">
        <v>654</v>
      </c>
      <c r="K187" s="91" t="s">
        <v>128</v>
      </c>
      <c r="L187" s="92">
        <v>8.0500000000000002E-2</v>
      </c>
      <c r="M187" s="92">
        <v>7.4300000000033825E-2</v>
      </c>
      <c r="N187" s="93">
        <v>436510.94357700006</v>
      </c>
      <c r="O187" s="104">
        <v>107.06</v>
      </c>
      <c r="P187" s="93">
        <v>467.33032769400012</v>
      </c>
      <c r="Q187" s="94">
        <f t="shared" si="3"/>
        <v>1.6960366954446747E-3</v>
      </c>
      <c r="R187" s="94">
        <f>P187/'סכום נכסי הקרן'!$C$42</f>
        <v>1.6541356893312909E-4</v>
      </c>
    </row>
    <row r="188" spans="2:18">
      <c r="B188" s="90" t="s">
        <v>3059</v>
      </c>
      <c r="C188" s="91" t="s">
        <v>2793</v>
      </c>
      <c r="D188" s="67" t="s">
        <v>2912</v>
      </c>
      <c r="E188" s="67"/>
      <c r="F188" s="67" t="s">
        <v>539</v>
      </c>
      <c r="G188" s="103">
        <v>43075</v>
      </c>
      <c r="H188" s="67" t="s">
        <v>126</v>
      </c>
      <c r="I188" s="93">
        <v>6.30999999999562</v>
      </c>
      <c r="J188" s="91" t="s">
        <v>654</v>
      </c>
      <c r="K188" s="91" t="s">
        <v>128</v>
      </c>
      <c r="L188" s="92">
        <v>8.0500000000000002E-2</v>
      </c>
      <c r="M188" s="92">
        <v>7.4299999999954833E-2</v>
      </c>
      <c r="N188" s="93">
        <v>270857.51324500004</v>
      </c>
      <c r="O188" s="104">
        <v>107.06</v>
      </c>
      <c r="P188" s="93">
        <v>289.98110651700006</v>
      </c>
      <c r="Q188" s="94">
        <f t="shared" si="3"/>
        <v>1.0524003440250027E-3</v>
      </c>
      <c r="R188" s="94">
        <f>P188/'סכום נכסי הקרן'!$C$42</f>
        <v>1.0264005331912182E-4</v>
      </c>
    </row>
    <row r="189" spans="2:18">
      <c r="B189" s="90" t="s">
        <v>3059</v>
      </c>
      <c r="C189" s="91" t="s">
        <v>2793</v>
      </c>
      <c r="D189" s="67" t="s">
        <v>2913</v>
      </c>
      <c r="E189" s="67"/>
      <c r="F189" s="67" t="s">
        <v>539</v>
      </c>
      <c r="G189" s="103">
        <v>43292</v>
      </c>
      <c r="H189" s="67" t="s">
        <v>126</v>
      </c>
      <c r="I189" s="93">
        <v>6.3100000000022627</v>
      </c>
      <c r="J189" s="91" t="s">
        <v>654</v>
      </c>
      <c r="K189" s="91" t="s">
        <v>128</v>
      </c>
      <c r="L189" s="92">
        <v>8.0500000000000002E-2</v>
      </c>
      <c r="M189" s="92">
        <v>7.4300000000023639E-2</v>
      </c>
      <c r="N189" s="93">
        <v>738566.86569100013</v>
      </c>
      <c r="O189" s="104">
        <v>107.06</v>
      </c>
      <c r="P189" s="93">
        <v>790.71257729100012</v>
      </c>
      <c r="Q189" s="94">
        <f t="shared" si="3"/>
        <v>2.8696565730124929E-3</v>
      </c>
      <c r="R189" s="94">
        <f>P189/'סכום נכסי הקרן'!$C$42</f>
        <v>2.7987609975028E-4</v>
      </c>
    </row>
    <row r="190" spans="2:18">
      <c r="B190" s="90" t="s">
        <v>3060</v>
      </c>
      <c r="C190" s="91" t="s">
        <v>2793</v>
      </c>
      <c r="D190" s="67" t="s">
        <v>2914</v>
      </c>
      <c r="E190" s="67"/>
      <c r="F190" s="67" t="s">
        <v>522</v>
      </c>
      <c r="G190" s="103">
        <v>44376</v>
      </c>
      <c r="H190" s="67" t="s">
        <v>289</v>
      </c>
      <c r="I190" s="93">
        <v>4.479999999999813</v>
      </c>
      <c r="J190" s="91" t="s">
        <v>124</v>
      </c>
      <c r="K190" s="91" t="s">
        <v>128</v>
      </c>
      <c r="L190" s="92">
        <v>7.400000000000001E-2</v>
      </c>
      <c r="M190" s="92">
        <v>7.8299999999997122E-2</v>
      </c>
      <c r="N190" s="93">
        <v>9490013.3106769994</v>
      </c>
      <c r="O190" s="104">
        <v>99.06</v>
      </c>
      <c r="P190" s="93">
        <v>9400.807562537002</v>
      </c>
      <c r="Q190" s="94">
        <f t="shared" si="3"/>
        <v>3.411744038002279E-2</v>
      </c>
      <c r="R190" s="94">
        <f>P190/'סכום נכסי הקרן'!$C$42</f>
        <v>3.3274560575726145E-3</v>
      </c>
    </row>
    <row r="191" spans="2:18">
      <c r="B191" s="90" t="s">
        <v>3060</v>
      </c>
      <c r="C191" s="91" t="s">
        <v>2793</v>
      </c>
      <c r="D191" s="67" t="s">
        <v>2915</v>
      </c>
      <c r="E191" s="67"/>
      <c r="F191" s="67" t="s">
        <v>522</v>
      </c>
      <c r="G191" s="103">
        <v>44431</v>
      </c>
      <c r="H191" s="67" t="s">
        <v>289</v>
      </c>
      <c r="I191" s="93">
        <v>4.4800000000004436</v>
      </c>
      <c r="J191" s="91" t="s">
        <v>124</v>
      </c>
      <c r="K191" s="91" t="s">
        <v>128</v>
      </c>
      <c r="L191" s="92">
        <v>7.400000000000001E-2</v>
      </c>
      <c r="M191" s="92">
        <v>7.810000000000826E-2</v>
      </c>
      <c r="N191" s="93">
        <v>1638045.9919610003</v>
      </c>
      <c r="O191" s="104">
        <v>99.11</v>
      </c>
      <c r="P191" s="93">
        <v>1623.4674475860002</v>
      </c>
      <c r="Q191" s="94">
        <f t="shared" si="3"/>
        <v>5.8918931680562335E-3</v>
      </c>
      <c r="R191" s="94">
        <f>P191/'סכום נכסי הקרן'!$C$42</f>
        <v>5.7463324898485017E-4</v>
      </c>
    </row>
    <row r="192" spans="2:18">
      <c r="B192" s="90" t="s">
        <v>3060</v>
      </c>
      <c r="C192" s="91" t="s">
        <v>2793</v>
      </c>
      <c r="D192" s="67" t="s">
        <v>2916</v>
      </c>
      <c r="E192" s="67"/>
      <c r="F192" s="67" t="s">
        <v>522</v>
      </c>
      <c r="G192" s="103">
        <v>44859</v>
      </c>
      <c r="H192" s="67" t="s">
        <v>289</v>
      </c>
      <c r="I192" s="93">
        <v>4.4900000000000215</v>
      </c>
      <c r="J192" s="91" t="s">
        <v>124</v>
      </c>
      <c r="K192" s="91" t="s">
        <v>128</v>
      </c>
      <c r="L192" s="92">
        <v>7.400000000000001E-2</v>
      </c>
      <c r="M192" s="92">
        <v>7.2100000000002357E-2</v>
      </c>
      <c r="N192" s="93">
        <v>4985590.0735630011</v>
      </c>
      <c r="O192" s="104">
        <v>101.65</v>
      </c>
      <c r="P192" s="93">
        <v>5067.8525076610013</v>
      </c>
      <c r="Q192" s="94">
        <f t="shared" si="3"/>
        <v>1.8392266263794466E-2</v>
      </c>
      <c r="R192" s="94">
        <f>P192/'סכום נכסי הקרן'!$C$42</f>
        <v>1.7937880776011034E-3</v>
      </c>
    </row>
    <row r="193" spans="2:18">
      <c r="B193" s="90" t="s">
        <v>3061</v>
      </c>
      <c r="C193" s="91" t="s">
        <v>2793</v>
      </c>
      <c r="D193" s="67" t="s">
        <v>2917</v>
      </c>
      <c r="E193" s="67"/>
      <c r="F193" s="67" t="s">
        <v>522</v>
      </c>
      <c r="G193" s="103">
        <v>42516</v>
      </c>
      <c r="H193" s="67" t="s">
        <v>289</v>
      </c>
      <c r="I193" s="93">
        <v>3.4499999999982793</v>
      </c>
      <c r="J193" s="91" t="s">
        <v>304</v>
      </c>
      <c r="K193" s="91" t="s">
        <v>128</v>
      </c>
      <c r="L193" s="92">
        <v>2.3269999999999999E-2</v>
      </c>
      <c r="M193" s="92">
        <v>3.4699999999992431E-2</v>
      </c>
      <c r="N193" s="93">
        <v>667074.47488100012</v>
      </c>
      <c r="O193" s="104">
        <v>108.87</v>
      </c>
      <c r="P193" s="93">
        <v>726.24399126500009</v>
      </c>
      <c r="Q193" s="94">
        <f t="shared" si="3"/>
        <v>2.6356869777947769E-3</v>
      </c>
      <c r="R193" s="94">
        <f>P193/'סכום נכסי הקרן'!$C$42</f>
        <v>2.5705716790125241E-4</v>
      </c>
    </row>
    <row r="194" spans="2:18">
      <c r="B194" s="90" t="s">
        <v>3062</v>
      </c>
      <c r="C194" s="91" t="s">
        <v>2784</v>
      </c>
      <c r="D194" s="67" t="s">
        <v>2918</v>
      </c>
      <c r="E194" s="67"/>
      <c r="F194" s="67" t="s">
        <v>271</v>
      </c>
      <c r="G194" s="103">
        <v>42978</v>
      </c>
      <c r="H194" s="67" t="s">
        <v>2783</v>
      </c>
      <c r="I194" s="93">
        <v>0.81000000000238825</v>
      </c>
      <c r="J194" s="91" t="s">
        <v>124</v>
      </c>
      <c r="K194" s="91" t="s">
        <v>128</v>
      </c>
      <c r="L194" s="92">
        <v>2.76E-2</v>
      </c>
      <c r="M194" s="92">
        <v>6.2900000000078476E-2</v>
      </c>
      <c r="N194" s="93">
        <v>300525.36905300006</v>
      </c>
      <c r="O194" s="104">
        <v>97.53</v>
      </c>
      <c r="P194" s="93">
        <v>293.10239053000004</v>
      </c>
      <c r="Q194" s="94">
        <f t="shared" si="3"/>
        <v>1.0637281177842506E-3</v>
      </c>
      <c r="R194" s="94">
        <f>P194/'סכום נכסי הקרן'!$C$42</f>
        <v>1.0374484514975669E-4</v>
      </c>
    </row>
    <row r="195" spans="2:18">
      <c r="B195" s="90" t="s">
        <v>3063</v>
      </c>
      <c r="C195" s="91" t="s">
        <v>2793</v>
      </c>
      <c r="D195" s="67" t="s">
        <v>2919</v>
      </c>
      <c r="E195" s="67"/>
      <c r="F195" s="67" t="s">
        <v>539</v>
      </c>
      <c r="G195" s="103">
        <v>42794</v>
      </c>
      <c r="H195" s="67" t="s">
        <v>126</v>
      </c>
      <c r="I195" s="93">
        <v>4.9999999999988143</v>
      </c>
      <c r="J195" s="91" t="s">
        <v>654</v>
      </c>
      <c r="K195" s="91" t="s">
        <v>128</v>
      </c>
      <c r="L195" s="92">
        <v>2.8999999999999998E-2</v>
      </c>
      <c r="M195" s="92">
        <v>2.8499999999991997E-2</v>
      </c>
      <c r="N195" s="93">
        <v>1469204.4709770002</v>
      </c>
      <c r="O195" s="104">
        <v>114.82</v>
      </c>
      <c r="P195" s="93">
        <v>1686.9406041110001</v>
      </c>
      <c r="Q195" s="94">
        <f t="shared" si="3"/>
        <v>6.1222501473973913E-3</v>
      </c>
      <c r="R195" s="94">
        <f>P195/'סכום נכסי הקרן'!$C$42</f>
        <v>5.9709984430311106E-4</v>
      </c>
    </row>
    <row r="196" spans="2:18">
      <c r="B196" s="90" t="s">
        <v>3064</v>
      </c>
      <c r="C196" s="91" t="s">
        <v>2793</v>
      </c>
      <c r="D196" s="67" t="s">
        <v>2920</v>
      </c>
      <c r="E196" s="67"/>
      <c r="F196" s="67" t="s">
        <v>539</v>
      </c>
      <c r="G196" s="103">
        <v>44728</v>
      </c>
      <c r="H196" s="67" t="s">
        <v>126</v>
      </c>
      <c r="I196" s="93">
        <v>9.6199999999997843</v>
      </c>
      <c r="J196" s="91" t="s">
        <v>654</v>
      </c>
      <c r="K196" s="91" t="s">
        <v>128</v>
      </c>
      <c r="L196" s="92">
        <v>2.6314999999999998E-2</v>
      </c>
      <c r="M196" s="92">
        <v>3.2000000000032475E-2</v>
      </c>
      <c r="N196" s="93">
        <v>184685.689789</v>
      </c>
      <c r="O196" s="104">
        <v>100.05</v>
      </c>
      <c r="P196" s="93">
        <v>184.77802624200001</v>
      </c>
      <c r="Q196" s="94">
        <f t="shared" si="3"/>
        <v>6.7059699413189733E-4</v>
      </c>
      <c r="R196" s="94">
        <f>P196/'סכום נכסי הקרן'!$C$42</f>
        <v>6.5402972950477775E-5</v>
      </c>
    </row>
    <row r="197" spans="2:18">
      <c r="B197" s="90" t="s">
        <v>3064</v>
      </c>
      <c r="C197" s="91" t="s">
        <v>2793</v>
      </c>
      <c r="D197" s="67" t="s">
        <v>2921</v>
      </c>
      <c r="E197" s="67"/>
      <c r="F197" s="67" t="s">
        <v>539</v>
      </c>
      <c r="G197" s="103">
        <v>44923</v>
      </c>
      <c r="H197" s="67" t="s">
        <v>126</v>
      </c>
      <c r="I197" s="93">
        <v>9.3500000000423995</v>
      </c>
      <c r="J197" s="91" t="s">
        <v>654</v>
      </c>
      <c r="K197" s="91" t="s">
        <v>128</v>
      </c>
      <c r="L197" s="92">
        <v>3.0750000000000003E-2</v>
      </c>
      <c r="M197" s="92">
        <v>3.6600000000203518E-2</v>
      </c>
      <c r="N197" s="93">
        <v>60104.836607000005</v>
      </c>
      <c r="O197" s="104">
        <v>98.1</v>
      </c>
      <c r="P197" s="93">
        <v>58.962847030000006</v>
      </c>
      <c r="Q197" s="94">
        <f t="shared" si="3"/>
        <v>2.1398814993289159E-4</v>
      </c>
      <c r="R197" s="94">
        <f>P197/'סכום נכסי הקרן'!$C$42</f>
        <v>2.0870151975406819E-5</v>
      </c>
    </row>
    <row r="198" spans="2:18">
      <c r="B198" s="90" t="s">
        <v>3053</v>
      </c>
      <c r="C198" s="91" t="s">
        <v>2793</v>
      </c>
      <c r="D198" s="67" t="s">
        <v>2922</v>
      </c>
      <c r="E198" s="67"/>
      <c r="F198" s="67" t="s">
        <v>271</v>
      </c>
      <c r="G198" s="103">
        <v>42474</v>
      </c>
      <c r="H198" s="67" t="s">
        <v>2783</v>
      </c>
      <c r="I198" s="93">
        <v>0.36000000000269416</v>
      </c>
      <c r="J198" s="91" t="s">
        <v>124</v>
      </c>
      <c r="K198" s="91" t="s">
        <v>128</v>
      </c>
      <c r="L198" s="92">
        <v>6.8499999999999991E-2</v>
      </c>
      <c r="M198" s="92">
        <v>6.4400000000107774E-2</v>
      </c>
      <c r="N198" s="93">
        <v>192075.61602600003</v>
      </c>
      <c r="O198" s="104">
        <v>100.49</v>
      </c>
      <c r="P198" s="93">
        <v>193.01673549300003</v>
      </c>
      <c r="Q198" s="94">
        <f t="shared" si="3"/>
        <v>7.0049694366383728E-4</v>
      </c>
      <c r="R198" s="94">
        <f>P198/'סכום נכסי הקרן'!$C$42</f>
        <v>6.8319099338711323E-5</v>
      </c>
    </row>
    <row r="199" spans="2:18">
      <c r="B199" s="90" t="s">
        <v>3053</v>
      </c>
      <c r="C199" s="91" t="s">
        <v>2793</v>
      </c>
      <c r="D199" s="67" t="s">
        <v>2923</v>
      </c>
      <c r="E199" s="67"/>
      <c r="F199" s="67" t="s">
        <v>271</v>
      </c>
      <c r="G199" s="103">
        <v>42562</v>
      </c>
      <c r="H199" s="67" t="s">
        <v>2783</v>
      </c>
      <c r="I199" s="93">
        <v>1.3499999999965133</v>
      </c>
      <c r="J199" s="91" t="s">
        <v>124</v>
      </c>
      <c r="K199" s="91" t="s">
        <v>128</v>
      </c>
      <c r="L199" s="92">
        <v>3.3700000000000001E-2</v>
      </c>
      <c r="M199" s="92">
        <v>6.8299999999850078E-2</v>
      </c>
      <c r="N199" s="93">
        <v>119743.51192800002</v>
      </c>
      <c r="O199" s="104">
        <v>95.81</v>
      </c>
      <c r="P199" s="93">
        <v>114.72625388400002</v>
      </c>
      <c r="Q199" s="94">
        <f t="shared" si="3"/>
        <v>4.1636488151390372E-4</v>
      </c>
      <c r="R199" s="94">
        <f>P199/'סכום נכסי הקרן'!$C$42</f>
        <v>4.0607848411898284E-5</v>
      </c>
    </row>
    <row r="200" spans="2:18">
      <c r="B200" s="90" t="s">
        <v>3053</v>
      </c>
      <c r="C200" s="91" t="s">
        <v>2793</v>
      </c>
      <c r="D200" s="67" t="s">
        <v>2924</v>
      </c>
      <c r="E200" s="67"/>
      <c r="F200" s="67" t="s">
        <v>271</v>
      </c>
      <c r="G200" s="103">
        <v>42717</v>
      </c>
      <c r="H200" s="67" t="s">
        <v>2783</v>
      </c>
      <c r="I200" s="93">
        <v>1.5300000000303462</v>
      </c>
      <c r="J200" s="91" t="s">
        <v>124</v>
      </c>
      <c r="K200" s="91" t="s">
        <v>128</v>
      </c>
      <c r="L200" s="92">
        <v>3.85E-2</v>
      </c>
      <c r="M200" s="92">
        <v>6.7600000000766644E-2</v>
      </c>
      <c r="N200" s="93">
        <v>26074.451805000004</v>
      </c>
      <c r="O200" s="104">
        <v>96.05</v>
      </c>
      <c r="P200" s="93">
        <v>25.044510108000001</v>
      </c>
      <c r="Q200" s="94">
        <f t="shared" si="3"/>
        <v>9.0891614871645767E-5</v>
      </c>
      <c r="R200" s="94">
        <f>P200/'סכום נכסי הקרן'!$C$42</f>
        <v>8.8646115042177985E-6</v>
      </c>
    </row>
    <row r="201" spans="2:18">
      <c r="B201" s="90" t="s">
        <v>3053</v>
      </c>
      <c r="C201" s="91" t="s">
        <v>2793</v>
      </c>
      <c r="D201" s="67" t="s">
        <v>2925</v>
      </c>
      <c r="E201" s="67"/>
      <c r="F201" s="67" t="s">
        <v>271</v>
      </c>
      <c r="G201" s="103">
        <v>42710</v>
      </c>
      <c r="H201" s="67" t="s">
        <v>2783</v>
      </c>
      <c r="I201" s="93">
        <v>1.5300000000088163</v>
      </c>
      <c r="J201" s="91" t="s">
        <v>124</v>
      </c>
      <c r="K201" s="91" t="s">
        <v>128</v>
      </c>
      <c r="L201" s="92">
        <v>3.8399999999999997E-2</v>
      </c>
      <c r="M201" s="92">
        <v>6.760000000009618E-2</v>
      </c>
      <c r="N201" s="93">
        <v>77955.395837000018</v>
      </c>
      <c r="O201" s="104">
        <v>96.03</v>
      </c>
      <c r="P201" s="93">
        <v>74.860565678000015</v>
      </c>
      <c r="Q201" s="94">
        <f t="shared" si="3"/>
        <v>2.7168420046295283E-4</v>
      </c>
      <c r="R201" s="94">
        <f>P201/'סכום נכסי הקרן'!$C$42</f>
        <v>2.6497217508338212E-5</v>
      </c>
    </row>
    <row r="202" spans="2:18">
      <c r="B202" s="90" t="s">
        <v>3053</v>
      </c>
      <c r="C202" s="91" t="s">
        <v>2793</v>
      </c>
      <c r="D202" s="67" t="s">
        <v>2926</v>
      </c>
      <c r="E202" s="67"/>
      <c r="F202" s="67" t="s">
        <v>271</v>
      </c>
      <c r="G202" s="103">
        <v>42474</v>
      </c>
      <c r="H202" s="67" t="s">
        <v>2783</v>
      </c>
      <c r="I202" s="93">
        <v>0.36000000000143823</v>
      </c>
      <c r="J202" s="91" t="s">
        <v>124</v>
      </c>
      <c r="K202" s="91" t="s">
        <v>128</v>
      </c>
      <c r="L202" s="92">
        <v>3.1800000000000002E-2</v>
      </c>
      <c r="M202" s="92">
        <v>7.1100000000168487E-2</v>
      </c>
      <c r="N202" s="93">
        <v>197006.01216700004</v>
      </c>
      <c r="O202" s="104">
        <v>98.82</v>
      </c>
      <c r="P202" s="93">
        <v>194.68133585200002</v>
      </c>
      <c r="Q202" s="94">
        <f t="shared" si="3"/>
        <v>7.0653811652339742E-4</v>
      </c>
      <c r="R202" s="94">
        <f>P202/'סכום נכסי הקרן'!$C$42</f>
        <v>6.8908291757675933E-5</v>
      </c>
    </row>
    <row r="203" spans="2:18">
      <c r="B203" s="90" t="s">
        <v>3065</v>
      </c>
      <c r="C203" s="91" t="s">
        <v>2784</v>
      </c>
      <c r="D203" s="67">
        <v>7355</v>
      </c>
      <c r="E203" s="67"/>
      <c r="F203" s="67" t="s">
        <v>271</v>
      </c>
      <c r="G203" s="103">
        <v>43842</v>
      </c>
      <c r="H203" s="67" t="s">
        <v>2783</v>
      </c>
      <c r="I203" s="93">
        <v>0.1599999999979736</v>
      </c>
      <c r="J203" s="91" t="s">
        <v>124</v>
      </c>
      <c r="K203" s="91" t="s">
        <v>128</v>
      </c>
      <c r="L203" s="92">
        <v>2.0838000000000002E-2</v>
      </c>
      <c r="M203" s="92">
        <v>6.4999999999971858E-2</v>
      </c>
      <c r="N203" s="93">
        <v>178030.14374999999</v>
      </c>
      <c r="O203" s="104">
        <v>99.79</v>
      </c>
      <c r="P203" s="93">
        <v>177.65628472100002</v>
      </c>
      <c r="Q203" s="94">
        <f t="shared" ref="Q203:Q246" si="4">IFERROR(P203/$P$10,0)</f>
        <v>6.4475074739954983E-4</v>
      </c>
      <c r="R203" s="94">
        <f>P203/'סכום נכסי הקרן'!$C$42</f>
        <v>6.288220206915973E-5</v>
      </c>
    </row>
    <row r="204" spans="2:18">
      <c r="B204" s="90" t="s">
        <v>3066</v>
      </c>
      <c r="C204" s="91" t="s">
        <v>2793</v>
      </c>
      <c r="D204" s="67" t="s">
        <v>2927</v>
      </c>
      <c r="E204" s="67"/>
      <c r="F204" s="67" t="s">
        <v>539</v>
      </c>
      <c r="G204" s="103">
        <v>45015</v>
      </c>
      <c r="H204" s="67" t="s">
        <v>126</v>
      </c>
      <c r="I204" s="93">
        <v>5.2200000000011286</v>
      </c>
      <c r="J204" s="91" t="s">
        <v>304</v>
      </c>
      <c r="K204" s="91" t="s">
        <v>128</v>
      </c>
      <c r="L204" s="92">
        <v>4.5499999999999999E-2</v>
      </c>
      <c r="M204" s="92">
        <v>3.8700000000009623E-2</v>
      </c>
      <c r="N204" s="93">
        <v>1419743.7098560003</v>
      </c>
      <c r="O204" s="104">
        <v>106.06</v>
      </c>
      <c r="P204" s="93">
        <v>1505.7801442650002</v>
      </c>
      <c r="Q204" s="94">
        <f t="shared" si="4"/>
        <v>5.4647820366103845E-3</v>
      </c>
      <c r="R204" s="94">
        <f>P204/'סכום נכסי הקרן'!$C$42</f>
        <v>5.3297732445604668E-4</v>
      </c>
    </row>
    <row r="205" spans="2:18">
      <c r="B205" s="90" t="s">
        <v>3064</v>
      </c>
      <c r="C205" s="91" t="s">
        <v>2793</v>
      </c>
      <c r="D205" s="67" t="s">
        <v>2928</v>
      </c>
      <c r="E205" s="67"/>
      <c r="F205" s="67" t="s">
        <v>539</v>
      </c>
      <c r="G205" s="103">
        <v>44143</v>
      </c>
      <c r="H205" s="67" t="s">
        <v>126</v>
      </c>
      <c r="I205" s="93">
        <v>6.7899999999927099</v>
      </c>
      <c r="J205" s="91" t="s">
        <v>654</v>
      </c>
      <c r="K205" s="91" t="s">
        <v>128</v>
      </c>
      <c r="L205" s="92">
        <v>2.5243000000000002E-2</v>
      </c>
      <c r="M205" s="92">
        <v>3.2899999999960745E-2</v>
      </c>
      <c r="N205" s="93">
        <v>420608.55433600006</v>
      </c>
      <c r="O205" s="104">
        <v>106</v>
      </c>
      <c r="P205" s="93">
        <v>445.84505117500009</v>
      </c>
      <c r="Q205" s="94">
        <f t="shared" si="4"/>
        <v>1.6180622623112443E-3</v>
      </c>
      <c r="R205" s="94">
        <f>P205/'סכום נכסי הקרן'!$C$42</f>
        <v>1.5780876338571337E-4</v>
      </c>
    </row>
    <row r="206" spans="2:18">
      <c r="B206" s="90" t="s">
        <v>3064</v>
      </c>
      <c r="C206" s="91" t="s">
        <v>2793</v>
      </c>
      <c r="D206" s="67" t="s">
        <v>2929</v>
      </c>
      <c r="E206" s="67"/>
      <c r="F206" s="67" t="s">
        <v>539</v>
      </c>
      <c r="G206" s="103">
        <v>43779</v>
      </c>
      <c r="H206" s="67" t="s">
        <v>126</v>
      </c>
      <c r="I206" s="93">
        <v>7.0899999999781302</v>
      </c>
      <c r="J206" s="91" t="s">
        <v>654</v>
      </c>
      <c r="K206" s="91" t="s">
        <v>128</v>
      </c>
      <c r="L206" s="92">
        <v>2.5243000000000002E-2</v>
      </c>
      <c r="M206" s="92">
        <v>3.6299999999854206E-2</v>
      </c>
      <c r="N206" s="93">
        <v>133745.48463200004</v>
      </c>
      <c r="O206" s="104">
        <v>102.57</v>
      </c>
      <c r="P206" s="93">
        <v>137.18273740000004</v>
      </c>
      <c r="Q206" s="94">
        <f t="shared" si="4"/>
        <v>4.9786402213617298E-4</v>
      </c>
      <c r="R206" s="94">
        <f>P206/'סכום נכסי הקרן'!$C$42</f>
        <v>4.8556416831155266E-5</v>
      </c>
    </row>
    <row r="207" spans="2:18">
      <c r="B207" s="90" t="s">
        <v>3064</v>
      </c>
      <c r="C207" s="91" t="s">
        <v>2793</v>
      </c>
      <c r="D207" s="67" t="s">
        <v>2930</v>
      </c>
      <c r="E207" s="67"/>
      <c r="F207" s="67" t="s">
        <v>539</v>
      </c>
      <c r="G207" s="103">
        <v>43835</v>
      </c>
      <c r="H207" s="67" t="s">
        <v>126</v>
      </c>
      <c r="I207" s="93">
        <v>7.080000000007348</v>
      </c>
      <c r="J207" s="91" t="s">
        <v>654</v>
      </c>
      <c r="K207" s="91" t="s">
        <v>128</v>
      </c>
      <c r="L207" s="92">
        <v>2.5243000000000002E-2</v>
      </c>
      <c r="M207" s="92">
        <v>3.6700000000123384E-2</v>
      </c>
      <c r="N207" s="93">
        <v>74477.40759100001</v>
      </c>
      <c r="O207" s="104">
        <v>102.29</v>
      </c>
      <c r="P207" s="93">
        <v>76.182936918000024</v>
      </c>
      <c r="Q207" s="94">
        <f t="shared" si="4"/>
        <v>2.7648335432721742E-4</v>
      </c>
      <c r="R207" s="94">
        <f>P207/'סכום נכסי הקרן'!$C$42</f>
        <v>2.6965276466425254E-5</v>
      </c>
    </row>
    <row r="208" spans="2:18">
      <c r="B208" s="90" t="s">
        <v>3064</v>
      </c>
      <c r="C208" s="91" t="s">
        <v>2793</v>
      </c>
      <c r="D208" s="67" t="s">
        <v>2931</v>
      </c>
      <c r="E208" s="67"/>
      <c r="F208" s="67" t="s">
        <v>539</v>
      </c>
      <c r="G208" s="103">
        <v>43227</v>
      </c>
      <c r="H208" s="67" t="s">
        <v>126</v>
      </c>
      <c r="I208" s="93">
        <v>7.1200000000334178</v>
      </c>
      <c r="J208" s="91" t="s">
        <v>654</v>
      </c>
      <c r="K208" s="91" t="s">
        <v>128</v>
      </c>
      <c r="L208" s="92">
        <v>2.7806000000000001E-2</v>
      </c>
      <c r="M208" s="92">
        <v>3.2500000000208869E-2</v>
      </c>
      <c r="N208" s="93">
        <v>43991.671372000004</v>
      </c>
      <c r="O208" s="104">
        <v>108.83</v>
      </c>
      <c r="P208" s="93">
        <v>47.876139020000011</v>
      </c>
      <c r="Q208" s="94">
        <f t="shared" si="4"/>
        <v>1.7375223434525059E-4</v>
      </c>
      <c r="R208" s="94">
        <f>P208/'סכום נכסי הקרן'!$C$42</f>
        <v>1.6945964241426906E-5</v>
      </c>
    </row>
    <row r="209" spans="2:18">
      <c r="B209" s="90" t="s">
        <v>3064</v>
      </c>
      <c r="C209" s="91" t="s">
        <v>2793</v>
      </c>
      <c r="D209" s="67" t="s">
        <v>2932</v>
      </c>
      <c r="E209" s="67"/>
      <c r="F209" s="67" t="s">
        <v>539</v>
      </c>
      <c r="G209" s="103">
        <v>43279</v>
      </c>
      <c r="H209" s="67" t="s">
        <v>126</v>
      </c>
      <c r="I209" s="93">
        <v>7.1400000000214785</v>
      </c>
      <c r="J209" s="91" t="s">
        <v>654</v>
      </c>
      <c r="K209" s="91" t="s">
        <v>128</v>
      </c>
      <c r="L209" s="92">
        <v>2.7797000000000002E-2</v>
      </c>
      <c r="M209" s="92">
        <v>3.1600000000143194E-2</v>
      </c>
      <c r="N209" s="93">
        <v>51449.614167000007</v>
      </c>
      <c r="O209" s="104">
        <v>108.59</v>
      </c>
      <c r="P209" s="93">
        <v>55.869136220000009</v>
      </c>
      <c r="Q209" s="94">
        <f t="shared" si="4"/>
        <v>2.0276044492871403E-4</v>
      </c>
      <c r="R209" s="94">
        <f>P209/'סכום נכסי הקרן'!$C$42</f>
        <v>1.9775119797944154E-5</v>
      </c>
    </row>
    <row r="210" spans="2:18">
      <c r="B210" s="90" t="s">
        <v>3064</v>
      </c>
      <c r="C210" s="91" t="s">
        <v>2793</v>
      </c>
      <c r="D210" s="67" t="s">
        <v>2933</v>
      </c>
      <c r="E210" s="67"/>
      <c r="F210" s="67" t="s">
        <v>539</v>
      </c>
      <c r="G210" s="103">
        <v>43321</v>
      </c>
      <c r="H210" s="67" t="s">
        <v>126</v>
      </c>
      <c r="I210" s="93">
        <v>7.1300000000038404</v>
      </c>
      <c r="J210" s="91" t="s">
        <v>654</v>
      </c>
      <c r="K210" s="91" t="s">
        <v>128</v>
      </c>
      <c r="L210" s="92">
        <v>2.8528999999999999E-2</v>
      </c>
      <c r="M210" s="92">
        <v>3.1200000000033007E-2</v>
      </c>
      <c r="N210" s="93">
        <v>288213.34852000006</v>
      </c>
      <c r="O210" s="104">
        <v>109.32</v>
      </c>
      <c r="P210" s="93">
        <v>315.07481708300003</v>
      </c>
      <c r="Q210" s="94">
        <f t="shared" si="4"/>
        <v>1.143470517353602E-3</v>
      </c>
      <c r="R210" s="94">
        <f>P210/'סכום נכסי הקרן'!$C$42</f>
        <v>1.1152207953595002E-4</v>
      </c>
    </row>
    <row r="211" spans="2:18">
      <c r="B211" s="90" t="s">
        <v>3064</v>
      </c>
      <c r="C211" s="91" t="s">
        <v>2793</v>
      </c>
      <c r="D211" s="67" t="s">
        <v>2934</v>
      </c>
      <c r="E211" s="67"/>
      <c r="F211" s="67" t="s">
        <v>539</v>
      </c>
      <c r="G211" s="103">
        <v>43138</v>
      </c>
      <c r="H211" s="67" t="s">
        <v>126</v>
      </c>
      <c r="I211" s="93">
        <v>7.0700000000092293</v>
      </c>
      <c r="J211" s="91" t="s">
        <v>654</v>
      </c>
      <c r="K211" s="91" t="s">
        <v>128</v>
      </c>
      <c r="L211" s="92">
        <v>2.6242999999999999E-2</v>
      </c>
      <c r="M211" s="92">
        <v>3.670000000005065E-2</v>
      </c>
      <c r="N211" s="93">
        <v>275834.43475900008</v>
      </c>
      <c r="O211" s="104">
        <v>104.49</v>
      </c>
      <c r="P211" s="93">
        <v>288.21940176200007</v>
      </c>
      <c r="Q211" s="94">
        <f t="shared" si="4"/>
        <v>1.046006759585998E-3</v>
      </c>
      <c r="R211" s="94">
        <f>P211/'סכום נכסי הקרן'!$C$42</f>
        <v>1.0201649038373745E-4</v>
      </c>
    </row>
    <row r="212" spans="2:18">
      <c r="B212" s="90" t="s">
        <v>3064</v>
      </c>
      <c r="C212" s="91" t="s">
        <v>2793</v>
      </c>
      <c r="D212" s="67" t="s">
        <v>2935</v>
      </c>
      <c r="E212" s="67"/>
      <c r="F212" s="67" t="s">
        <v>539</v>
      </c>
      <c r="G212" s="103">
        <v>43417</v>
      </c>
      <c r="H212" s="67" t="s">
        <v>126</v>
      </c>
      <c r="I212" s="93">
        <v>7.0800000000058647</v>
      </c>
      <c r="J212" s="91" t="s">
        <v>654</v>
      </c>
      <c r="K212" s="91" t="s">
        <v>128</v>
      </c>
      <c r="L212" s="92">
        <v>3.0796999999999998E-2</v>
      </c>
      <c r="M212" s="92">
        <v>3.2200000000029878E-2</v>
      </c>
      <c r="N212" s="93">
        <v>328143.97372600005</v>
      </c>
      <c r="O212" s="104">
        <v>110.14</v>
      </c>
      <c r="P212" s="93">
        <v>361.41777673600006</v>
      </c>
      <c r="Q212" s="94">
        <f t="shared" si="4"/>
        <v>1.311658532316897E-3</v>
      </c>
      <c r="R212" s="94">
        <f>P212/'סכום נכסי הקרן'!$C$42</f>
        <v>1.2792536838080785E-4</v>
      </c>
    </row>
    <row r="213" spans="2:18">
      <c r="B213" s="90" t="s">
        <v>3064</v>
      </c>
      <c r="C213" s="91" t="s">
        <v>2793</v>
      </c>
      <c r="D213" s="67" t="s">
        <v>2936</v>
      </c>
      <c r="E213" s="67"/>
      <c r="F213" s="67" t="s">
        <v>539</v>
      </c>
      <c r="G213" s="103">
        <v>43485</v>
      </c>
      <c r="H213" s="67" t="s">
        <v>126</v>
      </c>
      <c r="I213" s="93">
        <v>7.1199999999942714</v>
      </c>
      <c r="J213" s="91" t="s">
        <v>654</v>
      </c>
      <c r="K213" s="91" t="s">
        <v>128</v>
      </c>
      <c r="L213" s="92">
        <v>3.0190999999999999E-2</v>
      </c>
      <c r="M213" s="92">
        <v>3.0599999999982207E-2</v>
      </c>
      <c r="N213" s="93">
        <v>414675.03084999998</v>
      </c>
      <c r="O213" s="104">
        <v>111.15</v>
      </c>
      <c r="P213" s="93">
        <v>460.91129794700015</v>
      </c>
      <c r="Q213" s="94">
        <f t="shared" si="4"/>
        <v>1.6727407324931935E-3</v>
      </c>
      <c r="R213" s="94">
        <f>P213/'סכום נכסי הקרן'!$C$42</f>
        <v>1.6314152589073014E-4</v>
      </c>
    </row>
    <row r="214" spans="2:18">
      <c r="B214" s="90" t="s">
        <v>3064</v>
      </c>
      <c r="C214" s="91" t="s">
        <v>2793</v>
      </c>
      <c r="D214" s="67" t="s">
        <v>2937</v>
      </c>
      <c r="E214" s="67"/>
      <c r="F214" s="67" t="s">
        <v>539</v>
      </c>
      <c r="G214" s="103">
        <v>43613</v>
      </c>
      <c r="H214" s="67" t="s">
        <v>126</v>
      </c>
      <c r="I214" s="93">
        <v>7.1600000000156703</v>
      </c>
      <c r="J214" s="91" t="s">
        <v>654</v>
      </c>
      <c r="K214" s="91" t="s">
        <v>128</v>
      </c>
      <c r="L214" s="92">
        <v>2.5243000000000002E-2</v>
      </c>
      <c r="M214" s="92">
        <v>3.2700000000117531E-2</v>
      </c>
      <c r="N214" s="93">
        <v>109447.08103200002</v>
      </c>
      <c r="O214" s="104">
        <v>104.95</v>
      </c>
      <c r="P214" s="93">
        <v>114.86471249500002</v>
      </c>
      <c r="Q214" s="94">
        <f t="shared" si="4"/>
        <v>4.1686737594052276E-4</v>
      </c>
      <c r="R214" s="94">
        <f>P214/'סכום נכסי הקרן'!$C$42</f>
        <v>4.0656856429648911E-5</v>
      </c>
    </row>
    <row r="215" spans="2:18">
      <c r="B215" s="90" t="s">
        <v>3064</v>
      </c>
      <c r="C215" s="91" t="s">
        <v>2793</v>
      </c>
      <c r="D215" s="67" t="s">
        <v>2938</v>
      </c>
      <c r="E215" s="67"/>
      <c r="F215" s="67" t="s">
        <v>539</v>
      </c>
      <c r="G215" s="103">
        <v>43657</v>
      </c>
      <c r="H215" s="67" t="s">
        <v>126</v>
      </c>
      <c r="I215" s="93">
        <v>7.0799999999872094</v>
      </c>
      <c r="J215" s="91" t="s">
        <v>654</v>
      </c>
      <c r="K215" s="91" t="s">
        <v>128</v>
      </c>
      <c r="L215" s="92">
        <v>2.5243000000000002E-2</v>
      </c>
      <c r="M215" s="92">
        <v>3.6699999999899487E-2</v>
      </c>
      <c r="N215" s="93">
        <v>107981.01545200002</v>
      </c>
      <c r="O215" s="104">
        <v>101.36</v>
      </c>
      <c r="P215" s="93">
        <v>109.44954953000001</v>
      </c>
      <c r="Q215" s="94">
        <f t="shared" si="4"/>
        <v>3.9721464947234728E-4</v>
      </c>
      <c r="R215" s="94">
        <f>P215/'סכום נכסי הקרן'!$C$42</f>
        <v>3.8740136329724919E-5</v>
      </c>
    </row>
    <row r="216" spans="2:18">
      <c r="B216" s="90" t="s">
        <v>3064</v>
      </c>
      <c r="C216" s="91" t="s">
        <v>2793</v>
      </c>
      <c r="D216" s="67" t="s">
        <v>2939</v>
      </c>
      <c r="E216" s="67"/>
      <c r="F216" s="67" t="s">
        <v>539</v>
      </c>
      <c r="G216" s="103">
        <v>43541</v>
      </c>
      <c r="H216" s="67" t="s">
        <v>126</v>
      </c>
      <c r="I216" s="93">
        <v>7.1399999999522183</v>
      </c>
      <c r="J216" s="91" t="s">
        <v>654</v>
      </c>
      <c r="K216" s="91" t="s">
        <v>128</v>
      </c>
      <c r="L216" s="92">
        <v>2.7271E-2</v>
      </c>
      <c r="M216" s="92">
        <v>3.1599999999750709E-2</v>
      </c>
      <c r="N216" s="93">
        <v>35610.100199000008</v>
      </c>
      <c r="O216" s="104">
        <v>108.14</v>
      </c>
      <c r="P216" s="93">
        <v>38.508765306000008</v>
      </c>
      <c r="Q216" s="94">
        <f t="shared" si="4"/>
        <v>1.3975613219351804E-4</v>
      </c>
      <c r="R216" s="94">
        <f>P216/'סכום נכסי הקרן'!$C$42</f>
        <v>1.3630342237588753E-5</v>
      </c>
    </row>
    <row r="217" spans="2:18">
      <c r="B217" s="90" t="s">
        <v>3067</v>
      </c>
      <c r="C217" s="91" t="s">
        <v>2784</v>
      </c>
      <c r="D217" s="67">
        <v>22333</v>
      </c>
      <c r="E217" s="67"/>
      <c r="F217" s="67" t="s">
        <v>522</v>
      </c>
      <c r="G217" s="103">
        <v>41639</v>
      </c>
      <c r="H217" s="67" t="s">
        <v>289</v>
      </c>
      <c r="I217" s="93">
        <v>0.25999999999895113</v>
      </c>
      <c r="J217" s="91" t="s">
        <v>123</v>
      </c>
      <c r="K217" s="91" t="s">
        <v>128</v>
      </c>
      <c r="L217" s="92">
        <v>3.7000000000000005E-2</v>
      </c>
      <c r="M217" s="92">
        <v>6.9700000000005244E-2</v>
      </c>
      <c r="N217" s="93">
        <v>171302.74997800004</v>
      </c>
      <c r="O217" s="104">
        <v>111.32</v>
      </c>
      <c r="P217" s="93">
        <v>190.69422117000002</v>
      </c>
      <c r="Q217" s="94">
        <f t="shared" si="4"/>
        <v>6.9206806737639223E-4</v>
      </c>
      <c r="R217" s="94">
        <f>P217/'סכום נכסי הקרן'!$C$42</f>
        <v>6.7497035457341959E-5</v>
      </c>
    </row>
    <row r="218" spans="2:18">
      <c r="B218" s="90" t="s">
        <v>3067</v>
      </c>
      <c r="C218" s="91" t="s">
        <v>2784</v>
      </c>
      <c r="D218" s="67">
        <v>22334</v>
      </c>
      <c r="E218" s="67"/>
      <c r="F218" s="67" t="s">
        <v>522</v>
      </c>
      <c r="G218" s="103">
        <v>42004</v>
      </c>
      <c r="H218" s="67" t="s">
        <v>289</v>
      </c>
      <c r="I218" s="93">
        <v>0.73000000000289389</v>
      </c>
      <c r="J218" s="91" t="s">
        <v>123</v>
      </c>
      <c r="K218" s="91" t="s">
        <v>128</v>
      </c>
      <c r="L218" s="92">
        <v>3.7000000000000005E-2</v>
      </c>
      <c r="M218" s="92">
        <v>0.10880000000020097</v>
      </c>
      <c r="N218" s="93">
        <v>171302.75039800003</v>
      </c>
      <c r="O218" s="104">
        <v>106.92</v>
      </c>
      <c r="P218" s="93">
        <v>183.156891239</v>
      </c>
      <c r="Q218" s="94">
        <f t="shared" si="4"/>
        <v>6.6471356587907021E-4</v>
      </c>
      <c r="R218" s="94">
        <f>P218/'סכום נכסי הקרן'!$C$42</f>
        <v>6.4829165280233373E-5</v>
      </c>
    </row>
    <row r="219" spans="2:18">
      <c r="B219" s="90" t="s">
        <v>3067</v>
      </c>
      <c r="C219" s="91" t="s">
        <v>2784</v>
      </c>
      <c r="D219" s="67" t="s">
        <v>2940</v>
      </c>
      <c r="E219" s="67"/>
      <c r="F219" s="67" t="s">
        <v>522</v>
      </c>
      <c r="G219" s="103">
        <v>42759</v>
      </c>
      <c r="H219" s="67" t="s">
        <v>289</v>
      </c>
      <c r="I219" s="93">
        <v>1.6900000000008766</v>
      </c>
      <c r="J219" s="91" t="s">
        <v>123</v>
      </c>
      <c r="K219" s="91" t="s">
        <v>128</v>
      </c>
      <c r="L219" s="92">
        <v>7.0499999999999993E-2</v>
      </c>
      <c r="M219" s="92">
        <v>7.1700000000022926E-2</v>
      </c>
      <c r="N219" s="93">
        <v>585815.16935500014</v>
      </c>
      <c r="O219" s="104">
        <v>101.29</v>
      </c>
      <c r="P219" s="93">
        <v>593.37030549200006</v>
      </c>
      <c r="Q219" s="94">
        <f t="shared" si="4"/>
        <v>2.1534613793791867E-3</v>
      </c>
      <c r="R219" s="94">
        <f>P219/'סכום נכסי הקרן'!$C$42</f>
        <v>2.1002595832950253E-4</v>
      </c>
    </row>
    <row r="220" spans="2:18">
      <c r="B220" s="90" t="s">
        <v>3067</v>
      </c>
      <c r="C220" s="91" t="s">
        <v>2784</v>
      </c>
      <c r="D220" s="67" t="s">
        <v>2941</v>
      </c>
      <c r="E220" s="67"/>
      <c r="F220" s="67" t="s">
        <v>522</v>
      </c>
      <c r="G220" s="103">
        <v>42759</v>
      </c>
      <c r="H220" s="67" t="s">
        <v>289</v>
      </c>
      <c r="I220" s="93">
        <v>1.7300000000015916</v>
      </c>
      <c r="J220" s="91" t="s">
        <v>123</v>
      </c>
      <c r="K220" s="91" t="s">
        <v>128</v>
      </c>
      <c r="L220" s="92">
        <v>3.8800000000000001E-2</v>
      </c>
      <c r="M220" s="92">
        <v>5.8100000000057189E-2</v>
      </c>
      <c r="N220" s="93">
        <v>585815.16935500014</v>
      </c>
      <c r="O220" s="104">
        <v>97.6</v>
      </c>
      <c r="P220" s="93">
        <v>571.75560193300009</v>
      </c>
      <c r="Q220" s="94">
        <f t="shared" si="4"/>
        <v>2.0750172292250233E-3</v>
      </c>
      <c r="R220" s="94">
        <f>P220/'סכום נכסי הקרן'!$C$42</f>
        <v>2.0237534152753268E-4</v>
      </c>
    </row>
    <row r="221" spans="2:18">
      <c r="B221" s="90" t="s">
        <v>3068</v>
      </c>
      <c r="C221" s="91" t="s">
        <v>2784</v>
      </c>
      <c r="D221" s="67">
        <v>7561</v>
      </c>
      <c r="E221" s="67"/>
      <c r="F221" s="67" t="s">
        <v>588</v>
      </c>
      <c r="G221" s="103">
        <v>43920</v>
      </c>
      <c r="H221" s="67" t="s">
        <v>126</v>
      </c>
      <c r="I221" s="93">
        <v>4.1699999999991633</v>
      </c>
      <c r="J221" s="91" t="s">
        <v>151</v>
      </c>
      <c r="K221" s="91" t="s">
        <v>128</v>
      </c>
      <c r="L221" s="92">
        <v>4.8917999999999996E-2</v>
      </c>
      <c r="M221" s="92">
        <v>5.8699999999982336E-2</v>
      </c>
      <c r="N221" s="93">
        <v>1655128.8983320005</v>
      </c>
      <c r="O221" s="104">
        <v>97.48</v>
      </c>
      <c r="P221" s="93">
        <v>1613.4196296550003</v>
      </c>
      <c r="Q221" s="94">
        <f t="shared" si="4"/>
        <v>5.8554275956115513E-3</v>
      </c>
      <c r="R221" s="94">
        <f>P221/'סכום נכסי הקרן'!$C$42</f>
        <v>5.7107678083916362E-4</v>
      </c>
    </row>
    <row r="222" spans="2:18">
      <c r="B222" s="90" t="s">
        <v>3068</v>
      </c>
      <c r="C222" s="91" t="s">
        <v>2784</v>
      </c>
      <c r="D222" s="67">
        <v>8991</v>
      </c>
      <c r="E222" s="67"/>
      <c r="F222" s="67" t="s">
        <v>588</v>
      </c>
      <c r="G222" s="103">
        <v>44636</v>
      </c>
      <c r="H222" s="67" t="s">
        <v>126</v>
      </c>
      <c r="I222" s="93">
        <v>4.4900000000000304</v>
      </c>
      <c r="J222" s="91" t="s">
        <v>151</v>
      </c>
      <c r="K222" s="91" t="s">
        <v>128</v>
      </c>
      <c r="L222" s="92">
        <v>4.2824000000000001E-2</v>
      </c>
      <c r="M222" s="92">
        <v>7.5800000000005141E-2</v>
      </c>
      <c r="N222" s="93">
        <v>1507374.1096290005</v>
      </c>
      <c r="O222" s="104">
        <v>87.81</v>
      </c>
      <c r="P222" s="93">
        <v>1323.6252383040003</v>
      </c>
      <c r="Q222" s="94">
        <f t="shared" si="4"/>
        <v>4.803704878854384E-3</v>
      </c>
      <c r="R222" s="94">
        <f>P222/'סכום נכסי הקרן'!$C$42</f>
        <v>4.6850281615189756E-4</v>
      </c>
    </row>
    <row r="223" spans="2:18">
      <c r="B223" s="90" t="s">
        <v>3068</v>
      </c>
      <c r="C223" s="91" t="s">
        <v>2784</v>
      </c>
      <c r="D223" s="67">
        <v>9112</v>
      </c>
      <c r="E223" s="67"/>
      <c r="F223" s="67" t="s">
        <v>588</v>
      </c>
      <c r="G223" s="103">
        <v>44722</v>
      </c>
      <c r="H223" s="67" t="s">
        <v>126</v>
      </c>
      <c r="I223" s="93">
        <v>4.4299999999994188</v>
      </c>
      <c r="J223" s="91" t="s">
        <v>151</v>
      </c>
      <c r="K223" s="91" t="s">
        <v>128</v>
      </c>
      <c r="L223" s="92">
        <v>5.2750000000000005E-2</v>
      </c>
      <c r="M223" s="92">
        <v>7.0999999999989433E-2</v>
      </c>
      <c r="N223" s="93">
        <v>2413537.5448520007</v>
      </c>
      <c r="O223" s="104">
        <v>94.02</v>
      </c>
      <c r="P223" s="93">
        <v>2269.2080578240002</v>
      </c>
      <c r="Q223" s="94">
        <f t="shared" si="4"/>
        <v>8.2354170221716951E-3</v>
      </c>
      <c r="R223" s="94">
        <f>P223/'סכום נכסי הקרן'!$C$42</f>
        <v>8.0319590074252596E-4</v>
      </c>
    </row>
    <row r="224" spans="2:18">
      <c r="B224" s="90" t="s">
        <v>3068</v>
      </c>
      <c r="C224" s="91" t="s">
        <v>2784</v>
      </c>
      <c r="D224" s="67">
        <v>9247</v>
      </c>
      <c r="E224" s="67"/>
      <c r="F224" s="67" t="s">
        <v>588</v>
      </c>
      <c r="G224" s="103">
        <v>44816</v>
      </c>
      <c r="H224" s="67" t="s">
        <v>126</v>
      </c>
      <c r="I224" s="93">
        <v>4.3600000000005572</v>
      </c>
      <c r="J224" s="91" t="s">
        <v>151</v>
      </c>
      <c r="K224" s="91" t="s">
        <v>128</v>
      </c>
      <c r="L224" s="92">
        <v>5.6036999999999997E-2</v>
      </c>
      <c r="M224" s="92">
        <v>8.2200000000012971E-2</v>
      </c>
      <c r="N224" s="93">
        <v>2984590.0408030003</v>
      </c>
      <c r="O224" s="104">
        <v>91.27</v>
      </c>
      <c r="P224" s="93">
        <v>2724.0354202430008</v>
      </c>
      <c r="Q224" s="94">
        <f t="shared" si="4"/>
        <v>9.8860779167071807E-3</v>
      </c>
      <c r="R224" s="94">
        <f>P224/'סכום נכסי הקרן'!$C$42</f>
        <v>9.641839916233536E-4</v>
      </c>
    </row>
    <row r="225" spans="2:18">
      <c r="B225" s="90" t="s">
        <v>3068</v>
      </c>
      <c r="C225" s="91" t="s">
        <v>2784</v>
      </c>
      <c r="D225" s="67">
        <v>9486</v>
      </c>
      <c r="E225" s="67"/>
      <c r="F225" s="67" t="s">
        <v>588</v>
      </c>
      <c r="G225" s="103">
        <v>44976</v>
      </c>
      <c r="H225" s="67" t="s">
        <v>126</v>
      </c>
      <c r="I225" s="93">
        <v>4.3800000000000407</v>
      </c>
      <c r="J225" s="91" t="s">
        <v>151</v>
      </c>
      <c r="K225" s="91" t="s">
        <v>128</v>
      </c>
      <c r="L225" s="92">
        <v>6.1999000000000005E-2</v>
      </c>
      <c r="M225" s="92">
        <v>6.7600000000000826E-2</v>
      </c>
      <c r="N225" s="93">
        <v>2919534.8621460004</v>
      </c>
      <c r="O225" s="104">
        <v>99.57</v>
      </c>
      <c r="P225" s="93">
        <v>2906.9808660260005</v>
      </c>
      <c r="Q225" s="94">
        <f t="shared" si="4"/>
        <v>1.0550024104072147E-2</v>
      </c>
      <c r="R225" s="94">
        <f>P225/'סכום נכסי הקרן'!$C$42</f>
        <v>1.0289383148797786E-3</v>
      </c>
    </row>
    <row r="226" spans="2:18">
      <c r="B226" s="90" t="s">
        <v>3068</v>
      </c>
      <c r="C226" s="91" t="s">
        <v>2784</v>
      </c>
      <c r="D226" s="67">
        <v>9567</v>
      </c>
      <c r="E226" s="67"/>
      <c r="F226" s="67" t="s">
        <v>588</v>
      </c>
      <c r="G226" s="103">
        <v>45056</v>
      </c>
      <c r="H226" s="67" t="s">
        <v>126</v>
      </c>
      <c r="I226" s="93">
        <v>4.3699999999997976</v>
      </c>
      <c r="J226" s="91" t="s">
        <v>151</v>
      </c>
      <c r="K226" s="91" t="s">
        <v>128</v>
      </c>
      <c r="L226" s="92">
        <v>6.3411999999999996E-2</v>
      </c>
      <c r="M226" s="92">
        <v>6.7799999999999486E-2</v>
      </c>
      <c r="N226" s="93">
        <v>3169258.1734800003</v>
      </c>
      <c r="O226" s="104">
        <v>100.12</v>
      </c>
      <c r="P226" s="93">
        <v>3173.0611488720006</v>
      </c>
      <c r="Q226" s="94">
        <f t="shared" si="4"/>
        <v>1.1515683503640595E-2</v>
      </c>
      <c r="R226" s="94">
        <f>P226/'סכום נכסי הקרן'!$C$42</f>
        <v>1.1231185694022552E-3</v>
      </c>
    </row>
    <row r="227" spans="2:18">
      <c r="B227" s="90" t="s">
        <v>3068</v>
      </c>
      <c r="C227" s="91" t="s">
        <v>2784</v>
      </c>
      <c r="D227" s="67">
        <v>7894</v>
      </c>
      <c r="E227" s="67"/>
      <c r="F227" s="67" t="s">
        <v>588</v>
      </c>
      <c r="G227" s="103">
        <v>44068</v>
      </c>
      <c r="H227" s="67" t="s">
        <v>126</v>
      </c>
      <c r="I227" s="93">
        <v>4.1299999999993231</v>
      </c>
      <c r="J227" s="91" t="s">
        <v>151</v>
      </c>
      <c r="K227" s="91" t="s">
        <v>128</v>
      </c>
      <c r="L227" s="92">
        <v>4.5102999999999997E-2</v>
      </c>
      <c r="M227" s="92">
        <v>6.8899999999990261E-2</v>
      </c>
      <c r="N227" s="93">
        <v>2051239.2486060003</v>
      </c>
      <c r="O227" s="104">
        <v>92.09</v>
      </c>
      <c r="P227" s="93">
        <v>1888.9861820560002</v>
      </c>
      <c r="Q227" s="94">
        <f t="shared" si="4"/>
        <v>6.8555145944919236E-3</v>
      </c>
      <c r="R227" s="94">
        <f>P227/'סכום נכסי הקרן'!$C$42</f>
        <v>6.6861474105708927E-4</v>
      </c>
    </row>
    <row r="228" spans="2:18">
      <c r="B228" s="90" t="s">
        <v>3068</v>
      </c>
      <c r="C228" s="91" t="s">
        <v>2784</v>
      </c>
      <c r="D228" s="67">
        <v>8076</v>
      </c>
      <c r="E228" s="67"/>
      <c r="F228" s="67" t="s">
        <v>588</v>
      </c>
      <c r="G228" s="103">
        <v>44160</v>
      </c>
      <c r="H228" s="67" t="s">
        <v>126</v>
      </c>
      <c r="I228" s="93">
        <v>3.9800000000004663</v>
      </c>
      <c r="J228" s="91" t="s">
        <v>151</v>
      </c>
      <c r="K228" s="91" t="s">
        <v>128</v>
      </c>
      <c r="L228" s="92">
        <v>4.5465999999999999E-2</v>
      </c>
      <c r="M228" s="92">
        <v>9.290000000000799E-2</v>
      </c>
      <c r="N228" s="93">
        <v>1883970.2192160005</v>
      </c>
      <c r="O228" s="104">
        <v>84.31</v>
      </c>
      <c r="P228" s="93">
        <v>1588.3752118370003</v>
      </c>
      <c r="Q228" s="94">
        <f t="shared" si="4"/>
        <v>5.7645363156790634E-3</v>
      </c>
      <c r="R228" s="94">
        <f>P228/'סכום נכסי הקרן'!$C$42</f>
        <v>5.6221220200138619E-4</v>
      </c>
    </row>
    <row r="229" spans="2:18">
      <c r="B229" s="90" t="s">
        <v>3068</v>
      </c>
      <c r="C229" s="91" t="s">
        <v>2784</v>
      </c>
      <c r="D229" s="67">
        <v>9311</v>
      </c>
      <c r="E229" s="67"/>
      <c r="F229" s="67" t="s">
        <v>588</v>
      </c>
      <c r="G229" s="103">
        <v>44880</v>
      </c>
      <c r="H229" s="67" t="s">
        <v>126</v>
      </c>
      <c r="I229" s="93">
        <v>3.8000000000007716</v>
      </c>
      <c r="J229" s="91" t="s">
        <v>151</v>
      </c>
      <c r="K229" s="91" t="s">
        <v>128</v>
      </c>
      <c r="L229" s="92">
        <v>7.2695999999999997E-2</v>
      </c>
      <c r="M229" s="92">
        <v>9.9000000000013508E-2</v>
      </c>
      <c r="N229" s="93">
        <v>1670634.8661020002</v>
      </c>
      <c r="O229" s="104">
        <v>93.07</v>
      </c>
      <c r="P229" s="93">
        <v>1554.8598172710003</v>
      </c>
      <c r="Q229" s="94">
        <f t="shared" si="4"/>
        <v>5.6429021402838323E-3</v>
      </c>
      <c r="R229" s="94">
        <f>P229/'סכום נכסי הקרן'!$C$42</f>
        <v>5.5034928470106903E-4</v>
      </c>
    </row>
    <row r="230" spans="2:18">
      <c r="B230" s="90" t="s">
        <v>3069</v>
      </c>
      <c r="C230" s="91" t="s">
        <v>2784</v>
      </c>
      <c r="D230" s="67">
        <v>8811</v>
      </c>
      <c r="E230" s="67"/>
      <c r="F230" s="67" t="s">
        <v>896</v>
      </c>
      <c r="G230" s="103">
        <v>44550</v>
      </c>
      <c r="H230" s="67" t="s">
        <v>2783</v>
      </c>
      <c r="I230" s="93">
        <v>4.8700000000004033</v>
      </c>
      <c r="J230" s="91" t="s">
        <v>293</v>
      </c>
      <c r="K230" s="91" t="s">
        <v>128</v>
      </c>
      <c r="L230" s="92">
        <v>7.85E-2</v>
      </c>
      <c r="M230" s="92">
        <v>7.8900000000009032E-2</v>
      </c>
      <c r="N230" s="93">
        <v>2532658.5890530003</v>
      </c>
      <c r="O230" s="104">
        <v>102.65</v>
      </c>
      <c r="P230" s="93">
        <v>2599.7663270850003</v>
      </c>
      <c r="Q230" s="94">
        <f t="shared" si="4"/>
        <v>9.4350801328791922E-3</v>
      </c>
      <c r="R230" s="94">
        <f>P230/'סכום נכסי הקרן'!$C$42</f>
        <v>9.2019841442193579E-4</v>
      </c>
    </row>
    <row r="231" spans="2:18">
      <c r="B231" s="90" t="s">
        <v>3070</v>
      </c>
      <c r="C231" s="91" t="s">
        <v>2793</v>
      </c>
      <c r="D231" s="67" t="s">
        <v>2942</v>
      </c>
      <c r="E231" s="67"/>
      <c r="F231" s="67" t="s">
        <v>896</v>
      </c>
      <c r="G231" s="103">
        <v>42732</v>
      </c>
      <c r="H231" s="67" t="s">
        <v>2783</v>
      </c>
      <c r="I231" s="93">
        <v>2.010000000000205</v>
      </c>
      <c r="J231" s="91" t="s">
        <v>124</v>
      </c>
      <c r="K231" s="91" t="s">
        <v>128</v>
      </c>
      <c r="L231" s="92">
        <v>2.1613000000000004E-2</v>
      </c>
      <c r="M231" s="92">
        <v>3.0300000000006148E-2</v>
      </c>
      <c r="N231" s="93">
        <v>440298.45403500006</v>
      </c>
      <c r="O231" s="104">
        <v>110.8</v>
      </c>
      <c r="P231" s="93">
        <v>487.85068959000006</v>
      </c>
      <c r="Q231" s="94">
        <f t="shared" si="4"/>
        <v>1.7705092573927815E-3</v>
      </c>
      <c r="R231" s="94">
        <f>P231/'סכום נכסי הקרן'!$C$42</f>
        <v>1.7267683882140245E-4</v>
      </c>
    </row>
    <row r="232" spans="2:18">
      <c r="B232" s="90" t="s">
        <v>3071</v>
      </c>
      <c r="C232" s="91" t="s">
        <v>2793</v>
      </c>
      <c r="D232" s="67" t="s">
        <v>2943</v>
      </c>
      <c r="E232" s="67"/>
      <c r="F232" s="67" t="s">
        <v>588</v>
      </c>
      <c r="G232" s="103">
        <v>45169</v>
      </c>
      <c r="H232" s="67" t="s">
        <v>126</v>
      </c>
      <c r="I232" s="93">
        <v>2.0699999999999115</v>
      </c>
      <c r="J232" s="91" t="s">
        <v>124</v>
      </c>
      <c r="K232" s="91" t="s">
        <v>128</v>
      </c>
      <c r="L232" s="92">
        <v>6.9500000000000006E-2</v>
      </c>
      <c r="M232" s="92">
        <v>7.2500000000004408E-2</v>
      </c>
      <c r="N232" s="93">
        <v>566547.92655000009</v>
      </c>
      <c r="O232" s="104">
        <v>99.83</v>
      </c>
      <c r="P232" s="93">
        <v>565.58482591500012</v>
      </c>
      <c r="Q232" s="94">
        <f t="shared" si="4"/>
        <v>2.052622229487812E-3</v>
      </c>
      <c r="R232" s="94">
        <f>P232/'סכום נכסי הקרן'!$C$42</f>
        <v>2.001911689546525E-4</v>
      </c>
    </row>
    <row r="233" spans="2:18">
      <c r="B233" s="90" t="s">
        <v>3071</v>
      </c>
      <c r="C233" s="91" t="s">
        <v>2793</v>
      </c>
      <c r="D233" s="67" t="s">
        <v>2944</v>
      </c>
      <c r="E233" s="67"/>
      <c r="F233" s="67" t="s">
        <v>588</v>
      </c>
      <c r="G233" s="103">
        <v>45195</v>
      </c>
      <c r="H233" s="67" t="s">
        <v>126</v>
      </c>
      <c r="I233" s="93">
        <v>2.0700000000028838</v>
      </c>
      <c r="J233" s="91" t="s">
        <v>124</v>
      </c>
      <c r="K233" s="91" t="s">
        <v>128</v>
      </c>
      <c r="L233" s="92">
        <v>6.9500000000000006E-2</v>
      </c>
      <c r="M233" s="92">
        <v>7.2500000000083831E-2</v>
      </c>
      <c r="N233" s="93">
        <v>298705.08945100004</v>
      </c>
      <c r="O233" s="104">
        <v>99.83</v>
      </c>
      <c r="P233" s="93">
        <v>298.19730760200008</v>
      </c>
      <c r="Q233" s="94">
        <f t="shared" si="4"/>
        <v>1.0822186068500867E-3</v>
      </c>
      <c r="R233" s="94">
        <f>P233/'סכום נכסי הקרן'!$C$42</f>
        <v>1.0554821284569976E-4</v>
      </c>
    </row>
    <row r="234" spans="2:18">
      <c r="B234" s="90" t="s">
        <v>3071</v>
      </c>
      <c r="C234" s="91" t="s">
        <v>2793</v>
      </c>
      <c r="D234" s="67" t="s">
        <v>2945</v>
      </c>
      <c r="E234" s="67"/>
      <c r="F234" s="67" t="s">
        <v>588</v>
      </c>
      <c r="G234" s="103">
        <v>45195</v>
      </c>
      <c r="H234" s="67" t="s">
        <v>126</v>
      </c>
      <c r="I234" s="93">
        <v>1.949999999999954</v>
      </c>
      <c r="J234" s="91" t="s">
        <v>124</v>
      </c>
      <c r="K234" s="91" t="s">
        <v>128</v>
      </c>
      <c r="L234" s="92">
        <v>6.7500000000000004E-2</v>
      </c>
      <c r="M234" s="92">
        <v>7.1699999999998806E-2</v>
      </c>
      <c r="N234" s="93">
        <v>8848583.9621460009</v>
      </c>
      <c r="O234" s="104">
        <v>99.6</v>
      </c>
      <c r="P234" s="93">
        <v>8813.1910198120022</v>
      </c>
      <c r="Q234" s="94">
        <f t="shared" si="4"/>
        <v>3.1984860574578403E-2</v>
      </c>
      <c r="R234" s="94">
        <f>P234/'סכום נכסי הקרן'!$C$42</f>
        <v>3.119466668191634E-3</v>
      </c>
    </row>
    <row r="235" spans="2:18">
      <c r="B235" s="90" t="s">
        <v>3043</v>
      </c>
      <c r="C235" s="91" t="s">
        <v>2793</v>
      </c>
      <c r="D235" s="67" t="s">
        <v>2946</v>
      </c>
      <c r="E235" s="67"/>
      <c r="F235" s="67" t="s">
        <v>619</v>
      </c>
      <c r="G235" s="103">
        <v>44858</v>
      </c>
      <c r="H235" s="67" t="s">
        <v>126</v>
      </c>
      <c r="I235" s="93">
        <v>5.6400000000012493</v>
      </c>
      <c r="J235" s="91" t="s">
        <v>654</v>
      </c>
      <c r="K235" s="91" t="s">
        <v>128</v>
      </c>
      <c r="L235" s="92">
        <v>3.49E-2</v>
      </c>
      <c r="M235" s="92">
        <v>4.5400000000059337E-2</v>
      </c>
      <c r="N235" s="93">
        <v>65105.741431000009</v>
      </c>
      <c r="O235" s="104">
        <v>98.36</v>
      </c>
      <c r="P235" s="93">
        <v>64.038012853000012</v>
      </c>
      <c r="Q235" s="94">
        <f t="shared" si="4"/>
        <v>2.3240695770372136E-4</v>
      </c>
      <c r="R235" s="94">
        <f>P235/'סכום נכסי הקרן'!$C$42</f>
        <v>2.2666528632261761E-5</v>
      </c>
    </row>
    <row r="236" spans="2:18">
      <c r="B236" s="90" t="s">
        <v>3043</v>
      </c>
      <c r="C236" s="91" t="s">
        <v>2793</v>
      </c>
      <c r="D236" s="67" t="s">
        <v>2947</v>
      </c>
      <c r="E236" s="67"/>
      <c r="F236" s="67" t="s">
        <v>619</v>
      </c>
      <c r="G236" s="103">
        <v>44858</v>
      </c>
      <c r="H236" s="67" t="s">
        <v>126</v>
      </c>
      <c r="I236" s="93">
        <v>5.6800000000052817</v>
      </c>
      <c r="J236" s="91" t="s">
        <v>654</v>
      </c>
      <c r="K236" s="91" t="s">
        <v>128</v>
      </c>
      <c r="L236" s="92">
        <v>3.49E-2</v>
      </c>
      <c r="M236" s="92">
        <v>4.5300000000071679E-2</v>
      </c>
      <c r="N236" s="93">
        <v>53904.383394000011</v>
      </c>
      <c r="O236" s="104">
        <v>98.35</v>
      </c>
      <c r="P236" s="93">
        <v>53.014965654000008</v>
      </c>
      <c r="Q236" s="94">
        <f t="shared" si="4"/>
        <v>1.9240208013163252E-4</v>
      </c>
      <c r="R236" s="94">
        <f>P236/'סכום נכסי הקרן'!$C$42</f>
        <v>1.8764873914704402E-5</v>
      </c>
    </row>
    <row r="237" spans="2:18">
      <c r="B237" s="90" t="s">
        <v>3043</v>
      </c>
      <c r="C237" s="91" t="s">
        <v>2793</v>
      </c>
      <c r="D237" s="67" t="s">
        <v>2948</v>
      </c>
      <c r="E237" s="67"/>
      <c r="F237" s="67" t="s">
        <v>619</v>
      </c>
      <c r="G237" s="103">
        <v>44858</v>
      </c>
      <c r="H237" s="67" t="s">
        <v>126</v>
      </c>
      <c r="I237" s="93">
        <v>5.5699999999648684</v>
      </c>
      <c r="J237" s="91" t="s">
        <v>654</v>
      </c>
      <c r="K237" s="91" t="s">
        <v>128</v>
      </c>
      <c r="L237" s="92">
        <v>3.49E-2</v>
      </c>
      <c r="M237" s="92">
        <v>4.5499999999705984E-2</v>
      </c>
      <c r="N237" s="93">
        <v>67416.52741000001</v>
      </c>
      <c r="O237" s="104">
        <v>98.38</v>
      </c>
      <c r="P237" s="93">
        <v>66.324385269000018</v>
      </c>
      <c r="Q237" s="94">
        <f t="shared" si="4"/>
        <v>2.4070466766858291E-4</v>
      </c>
      <c r="R237" s="94">
        <f>P237/'סכום נכסי הקרן'!$C$42</f>
        <v>2.3475799931017399E-5</v>
      </c>
    </row>
    <row r="238" spans="2:18">
      <c r="B238" s="90" t="s">
        <v>3043</v>
      </c>
      <c r="C238" s="91" t="s">
        <v>2793</v>
      </c>
      <c r="D238" s="67" t="s">
        <v>2949</v>
      </c>
      <c r="E238" s="67"/>
      <c r="F238" s="67" t="s">
        <v>619</v>
      </c>
      <c r="G238" s="103">
        <v>44858</v>
      </c>
      <c r="H238" s="67" t="s">
        <v>126</v>
      </c>
      <c r="I238" s="93">
        <v>5.5999999999653003</v>
      </c>
      <c r="J238" s="91" t="s">
        <v>654</v>
      </c>
      <c r="K238" s="91" t="s">
        <v>128</v>
      </c>
      <c r="L238" s="92">
        <v>3.49E-2</v>
      </c>
      <c r="M238" s="92">
        <v>4.539999999971249E-2</v>
      </c>
      <c r="N238" s="93">
        <v>82030.04931300001</v>
      </c>
      <c r="O238" s="104">
        <v>98.37</v>
      </c>
      <c r="P238" s="93">
        <v>80.692966958000014</v>
      </c>
      <c r="Q238" s="94">
        <f t="shared" si="4"/>
        <v>2.9285116953651911E-4</v>
      </c>
      <c r="R238" s="94">
        <f>P238/'סכום נכסי הקרן'!$C$42</f>
        <v>2.8561620894986504E-5</v>
      </c>
    </row>
    <row r="239" spans="2:18">
      <c r="B239" s="90" t="s">
        <v>3043</v>
      </c>
      <c r="C239" s="91" t="s">
        <v>2793</v>
      </c>
      <c r="D239" s="67" t="s">
        <v>2950</v>
      </c>
      <c r="E239" s="67"/>
      <c r="F239" s="67" t="s">
        <v>619</v>
      </c>
      <c r="G239" s="103">
        <v>44858</v>
      </c>
      <c r="H239" s="67" t="s">
        <v>126</v>
      </c>
      <c r="I239" s="93">
        <v>5.7700000000345968</v>
      </c>
      <c r="J239" s="91" t="s">
        <v>654</v>
      </c>
      <c r="K239" s="91" t="s">
        <v>128</v>
      </c>
      <c r="L239" s="92">
        <v>3.49E-2</v>
      </c>
      <c r="M239" s="92">
        <v>4.5200000000241769E-2</v>
      </c>
      <c r="N239" s="93">
        <v>48790.438762000005</v>
      </c>
      <c r="O239" s="104">
        <v>98.34</v>
      </c>
      <c r="P239" s="93">
        <v>47.980521642000006</v>
      </c>
      <c r="Q239" s="94">
        <f t="shared" si="4"/>
        <v>1.7413106008539096E-4</v>
      </c>
      <c r="R239" s="94">
        <f>P239/'סכום נכסי הקרן'!$C$42</f>
        <v>1.6982910917078828E-5</v>
      </c>
    </row>
    <row r="240" spans="2:18">
      <c r="B240" s="90" t="s">
        <v>3072</v>
      </c>
      <c r="C240" s="91" t="s">
        <v>2784</v>
      </c>
      <c r="D240" s="67">
        <v>9637</v>
      </c>
      <c r="E240" s="67"/>
      <c r="F240" s="67" t="s">
        <v>619</v>
      </c>
      <c r="G240" s="103">
        <v>45104</v>
      </c>
      <c r="H240" s="67" t="s">
        <v>126</v>
      </c>
      <c r="I240" s="93">
        <v>2.5199999999988463</v>
      </c>
      <c r="J240" s="91" t="s">
        <v>293</v>
      </c>
      <c r="K240" s="91" t="s">
        <v>128</v>
      </c>
      <c r="L240" s="92">
        <v>5.2159000000000004E-2</v>
      </c>
      <c r="M240" s="92">
        <v>6.0599999999955773E-2</v>
      </c>
      <c r="N240" s="93">
        <v>525391.19999999995</v>
      </c>
      <c r="O240" s="104">
        <v>98.99</v>
      </c>
      <c r="P240" s="93">
        <v>520.0847483550001</v>
      </c>
      <c r="Q240" s="94">
        <f t="shared" si="4"/>
        <v>1.8874932048680612E-3</v>
      </c>
      <c r="R240" s="94">
        <f>P240/'סכום נכסי הקרן'!$C$42</f>
        <v>1.8408622183283444E-4</v>
      </c>
    </row>
    <row r="241" spans="2:18">
      <c r="B241" s="90" t="s">
        <v>3073</v>
      </c>
      <c r="C241" s="91" t="s">
        <v>2784</v>
      </c>
      <c r="D241" s="67">
        <v>9577</v>
      </c>
      <c r="E241" s="67"/>
      <c r="F241" s="67" t="s">
        <v>619</v>
      </c>
      <c r="G241" s="103">
        <v>45063</v>
      </c>
      <c r="H241" s="67" t="s">
        <v>126</v>
      </c>
      <c r="I241" s="93">
        <v>3.5699999999996743</v>
      </c>
      <c r="J241" s="91" t="s">
        <v>293</v>
      </c>
      <c r="K241" s="91" t="s">
        <v>128</v>
      </c>
      <c r="L241" s="92">
        <v>4.4344000000000001E-2</v>
      </c>
      <c r="M241" s="92">
        <v>4.54000000000035E-2</v>
      </c>
      <c r="N241" s="93">
        <v>788086.80000000016</v>
      </c>
      <c r="O241" s="104">
        <v>101.39</v>
      </c>
      <c r="P241" s="93">
        <v>799.0411568180001</v>
      </c>
      <c r="Q241" s="94">
        <f t="shared" si="4"/>
        <v>2.8998826800328155E-3</v>
      </c>
      <c r="R241" s="94">
        <f>P241/'סכום נכסי הקרן'!$C$42</f>
        <v>2.8282403610720852E-4</v>
      </c>
    </row>
    <row r="242" spans="2:18">
      <c r="B242" s="90" t="s">
        <v>3074</v>
      </c>
      <c r="C242" s="91" t="s">
        <v>2784</v>
      </c>
      <c r="D242" s="67" t="s">
        <v>2951</v>
      </c>
      <c r="E242" s="67"/>
      <c r="F242" s="67" t="s">
        <v>619</v>
      </c>
      <c r="G242" s="103">
        <v>42372</v>
      </c>
      <c r="H242" s="67" t="s">
        <v>126</v>
      </c>
      <c r="I242" s="93">
        <v>9.6199999999986208</v>
      </c>
      <c r="J242" s="91" t="s">
        <v>124</v>
      </c>
      <c r="K242" s="91" t="s">
        <v>128</v>
      </c>
      <c r="L242" s="92">
        <v>6.7000000000000004E-2</v>
      </c>
      <c r="M242" s="92">
        <v>3.3999999999995804E-2</v>
      </c>
      <c r="N242" s="93">
        <v>635904.67679700011</v>
      </c>
      <c r="O242" s="104">
        <v>150.24</v>
      </c>
      <c r="P242" s="93">
        <v>955.38318463600012</v>
      </c>
      <c r="Q242" s="94">
        <f t="shared" si="4"/>
        <v>3.4672796592273339E-3</v>
      </c>
      <c r="R242" s="94">
        <f>P242/'סכום נכסי הקרן'!$C$42</f>
        <v>3.3816196575373329E-4</v>
      </c>
    </row>
    <row r="243" spans="2:18">
      <c r="B243" s="90" t="s">
        <v>3075</v>
      </c>
      <c r="C243" s="91" t="s">
        <v>2793</v>
      </c>
      <c r="D243" s="67" t="s">
        <v>2952</v>
      </c>
      <c r="E243" s="67"/>
      <c r="F243" s="67" t="s">
        <v>644</v>
      </c>
      <c r="G243" s="103">
        <v>44871</v>
      </c>
      <c r="H243" s="67"/>
      <c r="I243" s="93">
        <v>4.9400000000003939</v>
      </c>
      <c r="J243" s="91" t="s">
        <v>293</v>
      </c>
      <c r="K243" s="91" t="s">
        <v>128</v>
      </c>
      <c r="L243" s="92">
        <v>0.05</v>
      </c>
      <c r="M243" s="92">
        <v>6.9899999999994078E-2</v>
      </c>
      <c r="N243" s="93">
        <v>797336.32090300007</v>
      </c>
      <c r="O243" s="104">
        <v>95.35</v>
      </c>
      <c r="P243" s="93">
        <v>760.26024475500026</v>
      </c>
      <c r="Q243" s="94">
        <f t="shared" si="4"/>
        <v>2.7591388719726451E-3</v>
      </c>
      <c r="R243" s="94">
        <f>P243/'סכום נכסי הקרן'!$C$42</f>
        <v>2.690973663606155E-4</v>
      </c>
    </row>
    <row r="244" spans="2:18">
      <c r="B244" s="90" t="s">
        <v>3075</v>
      </c>
      <c r="C244" s="91" t="s">
        <v>2793</v>
      </c>
      <c r="D244" s="67" t="s">
        <v>2953</v>
      </c>
      <c r="E244" s="67"/>
      <c r="F244" s="67" t="s">
        <v>644</v>
      </c>
      <c r="G244" s="103">
        <v>44969</v>
      </c>
      <c r="H244" s="67"/>
      <c r="I244" s="93">
        <v>4.9400000000001478</v>
      </c>
      <c r="J244" s="91" t="s">
        <v>293</v>
      </c>
      <c r="K244" s="91" t="s">
        <v>128</v>
      </c>
      <c r="L244" s="92">
        <v>0.05</v>
      </c>
      <c r="M244" s="92">
        <v>6.6500000000014714E-2</v>
      </c>
      <c r="N244" s="93">
        <v>566416.61710500007</v>
      </c>
      <c r="O244" s="104">
        <v>96.06</v>
      </c>
      <c r="P244" s="93">
        <v>544.099797868</v>
      </c>
      <c r="Q244" s="94">
        <f t="shared" si="4"/>
        <v>1.9746486981097456E-3</v>
      </c>
      <c r="R244" s="94">
        <f>P244/'סכום נכסי הקרן'!$C$42</f>
        <v>1.9258645135496419E-4</v>
      </c>
    </row>
    <row r="245" spans="2:18">
      <c r="B245" s="90" t="s">
        <v>3075</v>
      </c>
      <c r="C245" s="91" t="s">
        <v>2793</v>
      </c>
      <c r="D245" s="67" t="s">
        <v>2954</v>
      </c>
      <c r="E245" s="67"/>
      <c r="F245" s="67" t="s">
        <v>644</v>
      </c>
      <c r="G245" s="103">
        <v>45018</v>
      </c>
      <c r="H245" s="67"/>
      <c r="I245" s="93">
        <v>4.9400000000042281</v>
      </c>
      <c r="J245" s="91" t="s">
        <v>293</v>
      </c>
      <c r="K245" s="91" t="s">
        <v>128</v>
      </c>
      <c r="L245" s="92">
        <v>0.05</v>
      </c>
      <c r="M245" s="92">
        <v>4.3000000000031201E-2</v>
      </c>
      <c r="N245" s="93">
        <v>271025.71110100002</v>
      </c>
      <c r="O245" s="104">
        <v>106.41</v>
      </c>
      <c r="P245" s="93">
        <v>288.39846033700007</v>
      </c>
      <c r="Q245" s="94">
        <f t="shared" si="4"/>
        <v>1.0466565995296895E-3</v>
      </c>
      <c r="R245" s="94">
        <f>P245/'סכום נכסי הקרן'!$C$42</f>
        <v>1.0207986893245047E-4</v>
      </c>
    </row>
    <row r="246" spans="2:18">
      <c r="B246" s="90" t="s">
        <v>3075</v>
      </c>
      <c r="C246" s="91" t="s">
        <v>2793</v>
      </c>
      <c r="D246" s="67" t="s">
        <v>2955</v>
      </c>
      <c r="E246" s="67"/>
      <c r="F246" s="67" t="s">
        <v>644</v>
      </c>
      <c r="G246" s="103">
        <v>45109</v>
      </c>
      <c r="H246" s="67"/>
      <c r="I246" s="93">
        <v>4.9399999999939022</v>
      </c>
      <c r="J246" s="91" t="s">
        <v>293</v>
      </c>
      <c r="K246" s="91" t="s">
        <v>128</v>
      </c>
      <c r="L246" s="92">
        <v>0.05</v>
      </c>
      <c r="M246" s="92">
        <v>5.2199999999939024E-2</v>
      </c>
      <c r="N246" s="93">
        <v>244872.93926000007</v>
      </c>
      <c r="O246" s="104">
        <v>100.45</v>
      </c>
      <c r="P246" s="93">
        <v>245.97487017500001</v>
      </c>
      <c r="Q246" s="94">
        <f t="shared" si="4"/>
        <v>8.9269277265310236E-4</v>
      </c>
      <c r="R246" s="94">
        <f>P246/'סכום נכסי הקרן'!$C$42</f>
        <v>8.706385768772827E-5</v>
      </c>
    </row>
    <row r="247" spans="2:18">
      <c r="B247" s="90" t="s">
        <v>3076</v>
      </c>
      <c r="C247" s="91" t="s">
        <v>2793</v>
      </c>
      <c r="D247" s="67" t="s">
        <v>2956</v>
      </c>
      <c r="E247" s="67"/>
      <c r="F247" s="67" t="s">
        <v>644</v>
      </c>
      <c r="G247" s="103">
        <v>41816</v>
      </c>
      <c r="H247" s="67"/>
      <c r="I247" s="93">
        <v>5.6699999999922426</v>
      </c>
      <c r="J247" s="91" t="s">
        <v>654</v>
      </c>
      <c r="K247" s="91" t="s">
        <v>128</v>
      </c>
      <c r="L247" s="92">
        <v>4.4999999999999998E-2</v>
      </c>
      <c r="M247" s="92">
        <v>8.7099999999847133E-2</v>
      </c>
      <c r="N247" s="93">
        <v>198431.52108600002</v>
      </c>
      <c r="O247" s="104">
        <v>88.35</v>
      </c>
      <c r="P247" s="93">
        <v>175.31425700800003</v>
      </c>
      <c r="Q247" s="94">
        <f t="shared" ref="Q247:Q310" si="5">IFERROR(P247/$P$10,0)</f>
        <v>6.3625105305572952E-4</v>
      </c>
      <c r="R247" s="94">
        <f>P247/'סכום נכסי הקרן'!$C$42</f>
        <v>6.2053231339912962E-5</v>
      </c>
    </row>
    <row r="248" spans="2:18">
      <c r="B248" s="90" t="s">
        <v>3076</v>
      </c>
      <c r="C248" s="91" t="s">
        <v>2793</v>
      </c>
      <c r="D248" s="67" t="s">
        <v>2957</v>
      </c>
      <c r="E248" s="67"/>
      <c r="F248" s="67" t="s">
        <v>644</v>
      </c>
      <c r="G248" s="103">
        <v>42625</v>
      </c>
      <c r="H248" s="67"/>
      <c r="I248" s="93">
        <v>5.6699999999995923</v>
      </c>
      <c r="J248" s="91" t="s">
        <v>654</v>
      </c>
      <c r="K248" s="91" t="s">
        <v>128</v>
      </c>
      <c r="L248" s="92">
        <v>4.4999999999999998E-2</v>
      </c>
      <c r="M248" s="92">
        <v>8.7099999999947025E-2</v>
      </c>
      <c r="N248" s="93">
        <v>55254.95968700001</v>
      </c>
      <c r="O248" s="104">
        <v>88.8</v>
      </c>
      <c r="P248" s="93">
        <v>49.066409106000009</v>
      </c>
      <c r="Q248" s="94">
        <f t="shared" si="5"/>
        <v>1.7807196628584043E-4</v>
      </c>
      <c r="R248" s="94">
        <f>P248/'סכום נכסי הקרן'!$C$42</f>
        <v>1.7367265430868479E-5</v>
      </c>
    </row>
    <row r="249" spans="2:18">
      <c r="B249" s="90" t="s">
        <v>3076</v>
      </c>
      <c r="C249" s="91" t="s">
        <v>2793</v>
      </c>
      <c r="D249" s="67" t="s">
        <v>2958</v>
      </c>
      <c r="E249" s="67"/>
      <c r="F249" s="67" t="s">
        <v>644</v>
      </c>
      <c r="G249" s="103">
        <v>42716</v>
      </c>
      <c r="H249" s="67"/>
      <c r="I249" s="93">
        <v>5.6699999999298329</v>
      </c>
      <c r="J249" s="91" t="s">
        <v>654</v>
      </c>
      <c r="K249" s="91" t="s">
        <v>128</v>
      </c>
      <c r="L249" s="92">
        <v>4.4999999999999998E-2</v>
      </c>
      <c r="M249" s="92">
        <v>8.7099999998943467E-2</v>
      </c>
      <c r="N249" s="93">
        <v>41803.623398000011</v>
      </c>
      <c r="O249" s="104">
        <v>88.98</v>
      </c>
      <c r="P249" s="93">
        <v>37.196867683000001</v>
      </c>
      <c r="Q249" s="94">
        <f t="shared" si="5"/>
        <v>1.3499498921301889E-4</v>
      </c>
      <c r="R249" s="94">
        <f>P249/'סכום נכסי הקרן'!$C$42</f>
        <v>1.3165990461049628E-5</v>
      </c>
    </row>
    <row r="250" spans="2:18">
      <c r="B250" s="90" t="s">
        <v>3076</v>
      </c>
      <c r="C250" s="91" t="s">
        <v>2793</v>
      </c>
      <c r="D250" s="67" t="s">
        <v>2959</v>
      </c>
      <c r="E250" s="67"/>
      <c r="F250" s="67" t="s">
        <v>644</v>
      </c>
      <c r="G250" s="103">
        <v>42803</v>
      </c>
      <c r="H250" s="67"/>
      <c r="I250" s="93">
        <v>5.6699999999959143</v>
      </c>
      <c r="J250" s="91" t="s">
        <v>654</v>
      </c>
      <c r="K250" s="91" t="s">
        <v>128</v>
      </c>
      <c r="L250" s="92">
        <v>4.4999999999999998E-2</v>
      </c>
      <c r="M250" s="92">
        <v>8.7099999999885755E-2</v>
      </c>
      <c r="N250" s="93">
        <v>267908.99372600002</v>
      </c>
      <c r="O250" s="104">
        <v>89.52</v>
      </c>
      <c r="P250" s="93">
        <v>239.83214999400005</v>
      </c>
      <c r="Q250" s="94">
        <f t="shared" si="5"/>
        <v>8.7039959324779269E-4</v>
      </c>
      <c r="R250" s="94">
        <f>P250/'סכום נכסי הקרן'!$C$42</f>
        <v>8.4889615598389531E-5</v>
      </c>
    </row>
    <row r="251" spans="2:18">
      <c r="B251" s="90" t="s">
        <v>3076</v>
      </c>
      <c r="C251" s="91" t="s">
        <v>2793</v>
      </c>
      <c r="D251" s="67" t="s">
        <v>2960</v>
      </c>
      <c r="E251" s="67"/>
      <c r="F251" s="67" t="s">
        <v>644</v>
      </c>
      <c r="G251" s="103">
        <v>42898</v>
      </c>
      <c r="H251" s="67"/>
      <c r="I251" s="93">
        <v>5.6699999999456319</v>
      </c>
      <c r="J251" s="91" t="s">
        <v>654</v>
      </c>
      <c r="K251" s="91" t="s">
        <v>128</v>
      </c>
      <c r="L251" s="92">
        <v>4.4999999999999998E-2</v>
      </c>
      <c r="M251" s="92">
        <v>8.709999999939394E-2</v>
      </c>
      <c r="N251" s="93">
        <v>50386.816385000006</v>
      </c>
      <c r="O251" s="104">
        <v>89.07</v>
      </c>
      <c r="P251" s="93">
        <v>44.879537632000009</v>
      </c>
      <c r="Q251" s="94">
        <f t="shared" si="5"/>
        <v>1.6287695916089259E-4</v>
      </c>
      <c r="R251" s="94">
        <f>P251/'סכום נכסי הקרן'!$C$42</f>
        <v>1.5885304359358196E-5</v>
      </c>
    </row>
    <row r="252" spans="2:18">
      <c r="B252" s="90" t="s">
        <v>3076</v>
      </c>
      <c r="C252" s="91" t="s">
        <v>2793</v>
      </c>
      <c r="D252" s="67" t="s">
        <v>2961</v>
      </c>
      <c r="E252" s="67"/>
      <c r="F252" s="67" t="s">
        <v>644</v>
      </c>
      <c r="G252" s="103">
        <v>42989</v>
      </c>
      <c r="H252" s="67"/>
      <c r="I252" s="93">
        <v>5.6700000000346975</v>
      </c>
      <c r="J252" s="91" t="s">
        <v>654</v>
      </c>
      <c r="K252" s="91" t="s">
        <v>128</v>
      </c>
      <c r="L252" s="92">
        <v>4.4999999999999998E-2</v>
      </c>
      <c r="M252" s="92">
        <v>8.7100000000459712E-2</v>
      </c>
      <c r="N252" s="93">
        <v>63493.731528000004</v>
      </c>
      <c r="O252" s="104">
        <v>89.42</v>
      </c>
      <c r="P252" s="93">
        <v>56.776099609000006</v>
      </c>
      <c r="Q252" s="94">
        <f t="shared" si="5"/>
        <v>2.0605199931329502E-4</v>
      </c>
      <c r="R252" s="94">
        <f>P252/'סכום נכסי הקרן'!$C$42</f>
        <v>2.0096143369871224E-5</v>
      </c>
    </row>
    <row r="253" spans="2:18">
      <c r="B253" s="90" t="s">
        <v>3076</v>
      </c>
      <c r="C253" s="91" t="s">
        <v>2793</v>
      </c>
      <c r="D253" s="67" t="s">
        <v>2962</v>
      </c>
      <c r="E253" s="67"/>
      <c r="F253" s="67" t="s">
        <v>644</v>
      </c>
      <c r="G253" s="103">
        <v>43080</v>
      </c>
      <c r="H253" s="67"/>
      <c r="I253" s="93">
        <v>5.6699999998420259</v>
      </c>
      <c r="J253" s="91" t="s">
        <v>654</v>
      </c>
      <c r="K253" s="91" t="s">
        <v>128</v>
      </c>
      <c r="L253" s="92">
        <v>4.4999999999999998E-2</v>
      </c>
      <c r="M253" s="92">
        <v>8.7099999997779204E-2</v>
      </c>
      <c r="N253" s="93">
        <v>19672.552542000005</v>
      </c>
      <c r="O253" s="104">
        <v>88.81</v>
      </c>
      <c r="P253" s="93">
        <v>17.471194728000004</v>
      </c>
      <c r="Q253" s="94">
        <f t="shared" si="5"/>
        <v>6.3406514869606174E-5</v>
      </c>
      <c r="R253" s="94">
        <f>P253/'סכום נכסי הקרן'!$C$42</f>
        <v>6.1840041234739956E-6</v>
      </c>
    </row>
    <row r="254" spans="2:18">
      <c r="B254" s="90" t="s">
        <v>3076</v>
      </c>
      <c r="C254" s="91" t="s">
        <v>2793</v>
      </c>
      <c r="D254" s="67" t="s">
        <v>2963</v>
      </c>
      <c r="E254" s="67"/>
      <c r="F254" s="67" t="s">
        <v>644</v>
      </c>
      <c r="G254" s="103">
        <v>43171</v>
      </c>
      <c r="H254" s="67"/>
      <c r="I254" s="93">
        <v>5.5500000000989038</v>
      </c>
      <c r="J254" s="91" t="s">
        <v>654</v>
      </c>
      <c r="K254" s="91" t="s">
        <v>128</v>
      </c>
      <c r="L254" s="92">
        <v>4.4999999999999998E-2</v>
      </c>
      <c r="M254" s="92">
        <v>8.8000000001369455E-2</v>
      </c>
      <c r="N254" s="93">
        <v>14699.042351000002</v>
      </c>
      <c r="O254" s="104">
        <v>89.42</v>
      </c>
      <c r="P254" s="93">
        <v>13.143884714000002</v>
      </c>
      <c r="Q254" s="94">
        <f t="shared" si="5"/>
        <v>4.7701827753483801E-5</v>
      </c>
      <c r="R254" s="94">
        <f>P254/'סכום נכסי הקרן'!$C$42</f>
        <v>4.652334229872526E-6</v>
      </c>
    </row>
    <row r="255" spans="2:18">
      <c r="B255" s="90" t="s">
        <v>3076</v>
      </c>
      <c r="C255" s="91" t="s">
        <v>2793</v>
      </c>
      <c r="D255" s="67" t="s">
        <v>2964</v>
      </c>
      <c r="E255" s="67"/>
      <c r="F255" s="67" t="s">
        <v>644</v>
      </c>
      <c r="G255" s="103">
        <v>43341</v>
      </c>
      <c r="H255" s="67"/>
      <c r="I255" s="93">
        <v>5.7100000000245634</v>
      </c>
      <c r="J255" s="91" t="s">
        <v>654</v>
      </c>
      <c r="K255" s="91" t="s">
        <v>128</v>
      </c>
      <c r="L255" s="92">
        <v>4.4999999999999998E-2</v>
      </c>
      <c r="M255" s="92">
        <v>8.4500000000591366E-2</v>
      </c>
      <c r="N255" s="93">
        <v>36876.337545000009</v>
      </c>
      <c r="O255" s="104">
        <v>89.42</v>
      </c>
      <c r="P255" s="93">
        <v>32.974823789000013</v>
      </c>
      <c r="Q255" s="94">
        <f t="shared" si="5"/>
        <v>1.1967233423075795E-4</v>
      </c>
      <c r="R255" s="94">
        <f>P255/'סכום נכסי הקרן'!$C$42</f>
        <v>1.1671579960997184E-5</v>
      </c>
    </row>
    <row r="256" spans="2:18">
      <c r="B256" s="90" t="s">
        <v>3076</v>
      </c>
      <c r="C256" s="91" t="s">
        <v>2793</v>
      </c>
      <c r="D256" s="67" t="s">
        <v>2965</v>
      </c>
      <c r="E256" s="67"/>
      <c r="F256" s="67" t="s">
        <v>644</v>
      </c>
      <c r="G256" s="103">
        <v>43990</v>
      </c>
      <c r="H256" s="67"/>
      <c r="I256" s="93">
        <v>5.6700000000316342</v>
      </c>
      <c r="J256" s="91" t="s">
        <v>654</v>
      </c>
      <c r="K256" s="91" t="s">
        <v>128</v>
      </c>
      <c r="L256" s="92">
        <v>4.4999999999999998E-2</v>
      </c>
      <c r="M256" s="92">
        <v>8.7100000000531211E-2</v>
      </c>
      <c r="N256" s="93">
        <v>38033.792432000009</v>
      </c>
      <c r="O256" s="104">
        <v>88.1</v>
      </c>
      <c r="P256" s="93">
        <v>33.507773582000006</v>
      </c>
      <c r="Q256" s="94">
        <f t="shared" si="5"/>
        <v>1.2160651729612385E-4</v>
      </c>
      <c r="R256" s="94">
        <f>P256/'סכום נכסי הקרן'!$C$42</f>
        <v>1.1860219820424465E-5</v>
      </c>
    </row>
    <row r="257" spans="2:18">
      <c r="B257" s="90" t="s">
        <v>3076</v>
      </c>
      <c r="C257" s="91" t="s">
        <v>2793</v>
      </c>
      <c r="D257" s="67" t="s">
        <v>2966</v>
      </c>
      <c r="E257" s="67"/>
      <c r="F257" s="67" t="s">
        <v>644</v>
      </c>
      <c r="G257" s="103">
        <v>41893</v>
      </c>
      <c r="H257" s="67"/>
      <c r="I257" s="93">
        <v>5.6700000000595416</v>
      </c>
      <c r="J257" s="91" t="s">
        <v>654</v>
      </c>
      <c r="K257" s="91" t="s">
        <v>128</v>
      </c>
      <c r="L257" s="92">
        <v>4.4999999999999998E-2</v>
      </c>
      <c r="M257" s="92">
        <v>8.7100000000735506E-2</v>
      </c>
      <c r="N257" s="93">
        <v>38930.26449400001</v>
      </c>
      <c r="O257" s="104">
        <v>88.01</v>
      </c>
      <c r="P257" s="93">
        <v>34.262527988000002</v>
      </c>
      <c r="Q257" s="94">
        <f t="shared" si="5"/>
        <v>1.2434567436076598E-4</v>
      </c>
      <c r="R257" s="94">
        <f>P257/'סכום נכסי הקרן'!$C$42</f>
        <v>1.2127368371601334E-5</v>
      </c>
    </row>
    <row r="258" spans="2:18">
      <c r="B258" s="90" t="s">
        <v>3076</v>
      </c>
      <c r="C258" s="91" t="s">
        <v>2793</v>
      </c>
      <c r="D258" s="67" t="s">
        <v>2967</v>
      </c>
      <c r="E258" s="67"/>
      <c r="F258" s="67" t="s">
        <v>644</v>
      </c>
      <c r="G258" s="103">
        <v>42151</v>
      </c>
      <c r="H258" s="67"/>
      <c r="I258" s="93">
        <v>5.6700000000125472</v>
      </c>
      <c r="J258" s="91" t="s">
        <v>654</v>
      </c>
      <c r="K258" s="91" t="s">
        <v>128</v>
      </c>
      <c r="L258" s="92">
        <v>4.4999999999999998E-2</v>
      </c>
      <c r="M258" s="92">
        <v>8.7100000000210703E-2</v>
      </c>
      <c r="N258" s="93">
        <v>142569.26118600002</v>
      </c>
      <c r="O258" s="104">
        <v>88.89</v>
      </c>
      <c r="P258" s="93">
        <v>126.72982802300001</v>
      </c>
      <c r="Q258" s="94">
        <f t="shared" si="5"/>
        <v>4.5992829054128679E-4</v>
      </c>
      <c r="R258" s="94">
        <f>P258/'סכום נכסי הקרן'!$C$42</f>
        <v>4.485656483499657E-5</v>
      </c>
    </row>
    <row r="259" spans="2:18">
      <c r="B259" s="90" t="s">
        <v>3076</v>
      </c>
      <c r="C259" s="91" t="s">
        <v>2793</v>
      </c>
      <c r="D259" s="67" t="s">
        <v>2968</v>
      </c>
      <c r="E259" s="67"/>
      <c r="F259" s="67" t="s">
        <v>644</v>
      </c>
      <c r="G259" s="103">
        <v>42166</v>
      </c>
      <c r="H259" s="67"/>
      <c r="I259" s="93">
        <v>5.6700000000101474</v>
      </c>
      <c r="J259" s="91" t="s">
        <v>654</v>
      </c>
      <c r="K259" s="91" t="s">
        <v>128</v>
      </c>
      <c r="L259" s="92">
        <v>4.4999999999999998E-2</v>
      </c>
      <c r="M259" s="92">
        <v>8.7100000000061226E-2</v>
      </c>
      <c r="N259" s="93">
        <v>134142.00399100001</v>
      </c>
      <c r="O259" s="104">
        <v>88.89</v>
      </c>
      <c r="P259" s="93">
        <v>119.23883843700001</v>
      </c>
      <c r="Q259" s="94">
        <f t="shared" si="5"/>
        <v>4.3274196756982124E-4</v>
      </c>
      <c r="R259" s="94">
        <f>P259/'סכום נכסי הקרן'!$C$42</f>
        <v>4.2205097021265222E-5</v>
      </c>
    </row>
    <row r="260" spans="2:18">
      <c r="B260" s="90" t="s">
        <v>3076</v>
      </c>
      <c r="C260" s="91" t="s">
        <v>2793</v>
      </c>
      <c r="D260" s="67" t="s">
        <v>2969</v>
      </c>
      <c r="E260" s="67"/>
      <c r="F260" s="67" t="s">
        <v>644</v>
      </c>
      <c r="G260" s="103">
        <v>42257</v>
      </c>
      <c r="H260" s="67"/>
      <c r="I260" s="93">
        <v>5.6700000000173256</v>
      </c>
      <c r="J260" s="91" t="s">
        <v>654</v>
      </c>
      <c r="K260" s="91" t="s">
        <v>128</v>
      </c>
      <c r="L260" s="92">
        <v>4.4999999999999998E-2</v>
      </c>
      <c r="M260" s="92">
        <v>8.7100000000185959E-2</v>
      </c>
      <c r="N260" s="93">
        <v>71283.659670000008</v>
      </c>
      <c r="O260" s="104">
        <v>88.26</v>
      </c>
      <c r="P260" s="93">
        <v>62.91496247300001</v>
      </c>
      <c r="Q260" s="94">
        <f t="shared" si="5"/>
        <v>2.2833117973161365E-4</v>
      </c>
      <c r="R260" s="94">
        <f>P260/'סכום נכסי הקרן'!$C$42</f>
        <v>2.2269020145354521E-5</v>
      </c>
    </row>
    <row r="261" spans="2:18">
      <c r="B261" s="90" t="s">
        <v>3076</v>
      </c>
      <c r="C261" s="91" t="s">
        <v>2793</v>
      </c>
      <c r="D261" s="67" t="s">
        <v>2970</v>
      </c>
      <c r="E261" s="67"/>
      <c r="F261" s="67" t="s">
        <v>644</v>
      </c>
      <c r="G261" s="103">
        <v>42348</v>
      </c>
      <c r="H261" s="67"/>
      <c r="I261" s="93">
        <v>5.6699999999787227</v>
      </c>
      <c r="J261" s="91" t="s">
        <v>654</v>
      </c>
      <c r="K261" s="91" t="s">
        <v>128</v>
      </c>
      <c r="L261" s="92">
        <v>4.4999999999999998E-2</v>
      </c>
      <c r="M261" s="92">
        <v>8.7099999999608255E-2</v>
      </c>
      <c r="N261" s="93">
        <v>123441.02296300001</v>
      </c>
      <c r="O261" s="104">
        <v>88.71</v>
      </c>
      <c r="P261" s="93">
        <v>109.50453129900001</v>
      </c>
      <c r="Q261" s="94">
        <f t="shared" si="5"/>
        <v>3.9741418948136957E-4</v>
      </c>
      <c r="R261" s="94">
        <f>P261/'סכום נכסי הקרן'!$C$42</f>
        <v>3.8759597362098791E-5</v>
      </c>
    </row>
    <row r="262" spans="2:18">
      <c r="B262" s="90" t="s">
        <v>3076</v>
      </c>
      <c r="C262" s="91" t="s">
        <v>2793</v>
      </c>
      <c r="D262" s="67" t="s">
        <v>2971</v>
      </c>
      <c r="E262" s="67"/>
      <c r="F262" s="67" t="s">
        <v>644</v>
      </c>
      <c r="G262" s="103">
        <v>42439</v>
      </c>
      <c r="H262" s="67"/>
      <c r="I262" s="93">
        <v>5.6699999999909423</v>
      </c>
      <c r="J262" s="91" t="s">
        <v>654</v>
      </c>
      <c r="K262" s="91" t="s">
        <v>128</v>
      </c>
      <c r="L262" s="92">
        <v>4.4999999999999998E-2</v>
      </c>
      <c r="M262" s="92">
        <v>8.7099999999812022E-2</v>
      </c>
      <c r="N262" s="93">
        <v>146609.09268599999</v>
      </c>
      <c r="O262" s="104">
        <v>89.61</v>
      </c>
      <c r="P262" s="93">
        <v>131.37642215700001</v>
      </c>
      <c r="Q262" s="94">
        <f t="shared" si="5"/>
        <v>4.7679172459015118E-4</v>
      </c>
      <c r="R262" s="94">
        <f>P262/'סכום נכסי הקרן'!$C$42</f>
        <v>4.6501246708910721E-5</v>
      </c>
    </row>
    <row r="263" spans="2:18">
      <c r="B263" s="90" t="s">
        <v>3076</v>
      </c>
      <c r="C263" s="91" t="s">
        <v>2793</v>
      </c>
      <c r="D263" s="67" t="s">
        <v>2972</v>
      </c>
      <c r="E263" s="67"/>
      <c r="F263" s="67" t="s">
        <v>644</v>
      </c>
      <c r="G263" s="103">
        <v>42549</v>
      </c>
      <c r="H263" s="67"/>
      <c r="I263" s="93">
        <v>5.6900000000040931</v>
      </c>
      <c r="J263" s="91" t="s">
        <v>654</v>
      </c>
      <c r="K263" s="91" t="s">
        <v>128</v>
      </c>
      <c r="L263" s="92">
        <v>4.4999999999999998E-2</v>
      </c>
      <c r="M263" s="92">
        <v>8.5900000000127152E-2</v>
      </c>
      <c r="N263" s="93">
        <v>103123.12463400002</v>
      </c>
      <c r="O263" s="104">
        <v>89.99</v>
      </c>
      <c r="P263" s="93">
        <v>92.800508598000022</v>
      </c>
      <c r="Q263" s="94">
        <f t="shared" si="5"/>
        <v>3.3679189774560352E-4</v>
      </c>
      <c r="R263" s="94">
        <f>P263/'סכום נכסי הקרן'!$C$42</f>
        <v>3.2847137059882696E-5</v>
      </c>
    </row>
    <row r="264" spans="2:18">
      <c r="B264" s="90" t="s">
        <v>3076</v>
      </c>
      <c r="C264" s="91" t="s">
        <v>2793</v>
      </c>
      <c r="D264" s="67" t="s">
        <v>2973</v>
      </c>
      <c r="E264" s="67"/>
      <c r="F264" s="67" t="s">
        <v>644</v>
      </c>
      <c r="G264" s="103">
        <v>42604</v>
      </c>
      <c r="H264" s="67"/>
      <c r="I264" s="93">
        <v>5.669999999985051</v>
      </c>
      <c r="J264" s="91" t="s">
        <v>654</v>
      </c>
      <c r="K264" s="91" t="s">
        <v>128</v>
      </c>
      <c r="L264" s="92">
        <v>4.4999999999999998E-2</v>
      </c>
      <c r="M264" s="92">
        <v>8.709999999972691E-2</v>
      </c>
      <c r="N264" s="93">
        <v>134851.43479000003</v>
      </c>
      <c r="O264" s="104">
        <v>88.8</v>
      </c>
      <c r="P264" s="93">
        <v>119.74808583700003</v>
      </c>
      <c r="Q264" s="94">
        <f t="shared" si="5"/>
        <v>4.3459012983594614E-4</v>
      </c>
      <c r="R264" s="94">
        <f>P264/'סכום נכסי הקרן'!$C$42</f>
        <v>4.2385347317280847E-5</v>
      </c>
    </row>
    <row r="265" spans="2:18">
      <c r="B265" s="95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93"/>
      <c r="O265" s="104"/>
      <c r="P265" s="67"/>
      <c r="Q265" s="94"/>
      <c r="R265" s="67"/>
    </row>
    <row r="266" spans="2:18">
      <c r="B266" s="83" t="s">
        <v>37</v>
      </c>
      <c r="C266" s="85"/>
      <c r="D266" s="84"/>
      <c r="E266" s="84"/>
      <c r="F266" s="84"/>
      <c r="G266" s="101"/>
      <c r="H266" s="84"/>
      <c r="I266" s="87">
        <v>2.0791599830918464</v>
      </c>
      <c r="J266" s="85"/>
      <c r="K266" s="85"/>
      <c r="L266" s="86"/>
      <c r="M266" s="86">
        <v>0.42820951939689667</v>
      </c>
      <c r="N266" s="87"/>
      <c r="O266" s="102"/>
      <c r="P266" s="87">
        <v>105631.416225066</v>
      </c>
      <c r="Q266" s="88">
        <f t="shared" si="5"/>
        <v>0.38335786807058964</v>
      </c>
      <c r="R266" s="88">
        <f>P266/'סכום נכסי הקרן'!$C$42</f>
        <v>3.7388691710780519E-2</v>
      </c>
    </row>
    <row r="267" spans="2:18">
      <c r="B267" s="89" t="s">
        <v>35</v>
      </c>
      <c r="C267" s="85"/>
      <c r="D267" s="84"/>
      <c r="E267" s="84"/>
      <c r="F267" s="84"/>
      <c r="G267" s="101"/>
      <c r="H267" s="84"/>
      <c r="I267" s="87">
        <v>2.079159983091845</v>
      </c>
      <c r="J267" s="85"/>
      <c r="K267" s="85"/>
      <c r="L267" s="86"/>
      <c r="M267" s="86">
        <v>0.42820951939689667</v>
      </c>
      <c r="N267" s="87"/>
      <c r="O267" s="102"/>
      <c r="P267" s="87">
        <v>105631.41622506604</v>
      </c>
      <c r="Q267" s="88">
        <f t="shared" si="5"/>
        <v>0.3833578680705898</v>
      </c>
      <c r="R267" s="88">
        <f>P267/'סכום נכסי הקרן'!$C$42</f>
        <v>3.738869171078054E-2</v>
      </c>
    </row>
    <row r="268" spans="2:18">
      <c r="B268" s="90" t="s">
        <v>3077</v>
      </c>
      <c r="C268" s="91" t="s">
        <v>2793</v>
      </c>
      <c r="D268" s="67">
        <v>9645</v>
      </c>
      <c r="E268" s="67"/>
      <c r="F268" s="67" t="s">
        <v>2823</v>
      </c>
      <c r="G268" s="103">
        <v>45114</v>
      </c>
      <c r="H268" s="67" t="s">
        <v>2783</v>
      </c>
      <c r="I268" s="93">
        <v>2.560000000002975</v>
      </c>
      <c r="J268" s="91" t="s">
        <v>999</v>
      </c>
      <c r="K268" s="91" t="s">
        <v>2739</v>
      </c>
      <c r="L268" s="92">
        <v>7.5800000000000006E-2</v>
      </c>
      <c r="M268" s="92">
        <v>8.320000000005949E-2</v>
      </c>
      <c r="N268" s="93">
        <v>556655.17493700015</v>
      </c>
      <c r="O268" s="104">
        <v>100.65</v>
      </c>
      <c r="P268" s="93">
        <v>201.69844504000002</v>
      </c>
      <c r="Q268" s="94">
        <f t="shared" si="5"/>
        <v>7.3200463126365785E-4</v>
      </c>
      <c r="R268" s="94">
        <f>P268/'סכום נכסי הקרן'!$C$42</f>
        <v>7.1392027577065248E-5</v>
      </c>
    </row>
    <row r="269" spans="2:18">
      <c r="B269" s="90" t="s">
        <v>3077</v>
      </c>
      <c r="C269" s="91" t="s">
        <v>2793</v>
      </c>
      <c r="D269" s="67">
        <v>9722</v>
      </c>
      <c r="E269" s="67"/>
      <c r="F269" s="67" t="s">
        <v>2823</v>
      </c>
      <c r="G269" s="103">
        <v>45169</v>
      </c>
      <c r="H269" s="67" t="s">
        <v>2783</v>
      </c>
      <c r="I269" s="93">
        <v>2.5800000000063452</v>
      </c>
      <c r="J269" s="91" t="s">
        <v>999</v>
      </c>
      <c r="K269" s="91" t="s">
        <v>2739</v>
      </c>
      <c r="L269" s="92">
        <v>7.7300000000000008E-2</v>
      </c>
      <c r="M269" s="92">
        <v>8.1800000000392462E-2</v>
      </c>
      <c r="N269" s="93">
        <v>235527.43969600004</v>
      </c>
      <c r="O269" s="104">
        <v>100.37</v>
      </c>
      <c r="P269" s="93">
        <v>85.103600037000007</v>
      </c>
      <c r="Q269" s="94">
        <f t="shared" si="5"/>
        <v>3.0885825298226601E-4</v>
      </c>
      <c r="R269" s="94">
        <f>P269/'סכום נכסי הקרן'!$C$42</f>
        <v>3.0122783343937646E-5</v>
      </c>
    </row>
    <row r="270" spans="2:18">
      <c r="B270" s="90" t="s">
        <v>3077</v>
      </c>
      <c r="C270" s="91" t="s">
        <v>2793</v>
      </c>
      <c r="D270" s="67">
        <v>9788</v>
      </c>
      <c r="E270" s="67"/>
      <c r="F270" s="67" t="s">
        <v>2823</v>
      </c>
      <c r="G270" s="103">
        <v>45198</v>
      </c>
      <c r="H270" s="67" t="s">
        <v>2783</v>
      </c>
      <c r="I270" s="93">
        <v>2.6000000000034036</v>
      </c>
      <c r="J270" s="91" t="s">
        <v>999</v>
      </c>
      <c r="K270" s="91" t="s">
        <v>2739</v>
      </c>
      <c r="L270" s="92">
        <v>7.7300000000000008E-2</v>
      </c>
      <c r="M270" s="92">
        <v>8.1700000000185499E-2</v>
      </c>
      <c r="N270" s="93">
        <v>163602.93138500003</v>
      </c>
      <c r="O270" s="104">
        <v>99.76</v>
      </c>
      <c r="P270" s="93">
        <v>58.755705023000012</v>
      </c>
      <c r="Q270" s="94">
        <f t="shared" si="5"/>
        <v>2.1323638950943778E-4</v>
      </c>
      <c r="R270" s="94">
        <f>P270/'סכום נכסי הקרן'!$C$42</f>
        <v>2.0796833175784047E-5</v>
      </c>
    </row>
    <row r="271" spans="2:18">
      <c r="B271" s="90" t="s">
        <v>3078</v>
      </c>
      <c r="C271" s="91" t="s">
        <v>2793</v>
      </c>
      <c r="D271" s="67">
        <v>8763</v>
      </c>
      <c r="E271" s="67"/>
      <c r="F271" s="67" t="s">
        <v>2823</v>
      </c>
      <c r="G271" s="103">
        <v>44529</v>
      </c>
      <c r="H271" s="67" t="s">
        <v>2783</v>
      </c>
      <c r="I271" s="93">
        <v>2.5599999999995919</v>
      </c>
      <c r="J271" s="91" t="s">
        <v>999</v>
      </c>
      <c r="K271" s="91" t="s">
        <v>2739</v>
      </c>
      <c r="L271" s="92">
        <v>7.6299999999999993E-2</v>
      </c>
      <c r="M271" s="92">
        <v>8.0699999999980371E-2</v>
      </c>
      <c r="N271" s="93">
        <v>5381697.9909820007</v>
      </c>
      <c r="O271" s="104">
        <v>101.27</v>
      </c>
      <c r="P271" s="93">
        <v>1962.0163138550006</v>
      </c>
      <c r="Q271" s="94">
        <f t="shared" si="5"/>
        <v>7.1205557785628364E-3</v>
      </c>
      <c r="R271" s="94">
        <f>P271/'סכום נכסי הקרן'!$C$42</f>
        <v>6.9446406866254982E-4</v>
      </c>
    </row>
    <row r="272" spans="2:18">
      <c r="B272" s="90" t="s">
        <v>3078</v>
      </c>
      <c r="C272" s="91" t="s">
        <v>2793</v>
      </c>
      <c r="D272" s="67">
        <v>9327</v>
      </c>
      <c r="E272" s="67"/>
      <c r="F272" s="67" t="s">
        <v>2823</v>
      </c>
      <c r="G272" s="103">
        <v>44880</v>
      </c>
      <c r="H272" s="67" t="s">
        <v>2783</v>
      </c>
      <c r="I272" s="93">
        <v>2.590000000002088</v>
      </c>
      <c r="J272" s="91" t="s">
        <v>999</v>
      </c>
      <c r="K272" s="91" t="s">
        <v>133</v>
      </c>
      <c r="L272" s="92">
        <v>6.9459999999999994E-2</v>
      </c>
      <c r="M272" s="92">
        <v>7.3199999999863347E-2</v>
      </c>
      <c r="N272" s="93">
        <v>147521.21903800004</v>
      </c>
      <c r="O272" s="104">
        <v>101.26</v>
      </c>
      <c r="P272" s="93">
        <v>52.686318971000006</v>
      </c>
      <c r="Q272" s="94">
        <f t="shared" si="5"/>
        <v>1.9120935455579709E-4</v>
      </c>
      <c r="R272" s="94">
        <f>P272/'סכום נכסי הקרן'!$C$42</f>
        <v>1.8648548015160681E-5</v>
      </c>
    </row>
    <row r="273" spans="2:18">
      <c r="B273" s="90" t="s">
        <v>3078</v>
      </c>
      <c r="C273" s="91" t="s">
        <v>2793</v>
      </c>
      <c r="D273" s="67">
        <v>9474</v>
      </c>
      <c r="E273" s="67"/>
      <c r="F273" s="67" t="s">
        <v>2823</v>
      </c>
      <c r="G273" s="103">
        <v>44977</v>
      </c>
      <c r="H273" s="67" t="s">
        <v>2783</v>
      </c>
      <c r="I273" s="93">
        <v>2.5899999999622478</v>
      </c>
      <c r="J273" s="91" t="s">
        <v>999</v>
      </c>
      <c r="K273" s="91" t="s">
        <v>133</v>
      </c>
      <c r="L273" s="92">
        <v>6.9459999999999994E-2</v>
      </c>
      <c r="M273" s="92">
        <v>7.3199999999039034E-2</v>
      </c>
      <c r="N273" s="93">
        <v>57109.072875000005</v>
      </c>
      <c r="O273" s="104">
        <v>101.26</v>
      </c>
      <c r="P273" s="93">
        <v>20.396163103000003</v>
      </c>
      <c r="Q273" s="94">
        <f t="shared" si="5"/>
        <v>7.4021819297833788E-5</v>
      </c>
      <c r="R273" s="94">
        <f>P273/'סכום נכסי הקרן'!$C$42</f>
        <v>7.2193091941136402E-6</v>
      </c>
    </row>
    <row r="274" spans="2:18">
      <c r="B274" s="90" t="s">
        <v>3078</v>
      </c>
      <c r="C274" s="91" t="s">
        <v>2793</v>
      </c>
      <c r="D274" s="67">
        <v>9571</v>
      </c>
      <c r="E274" s="67"/>
      <c r="F274" s="67" t="s">
        <v>2823</v>
      </c>
      <c r="G274" s="103">
        <v>45069</v>
      </c>
      <c r="H274" s="67" t="s">
        <v>2783</v>
      </c>
      <c r="I274" s="93">
        <v>2.5899999999737049</v>
      </c>
      <c r="J274" s="91" t="s">
        <v>999</v>
      </c>
      <c r="K274" s="91" t="s">
        <v>133</v>
      </c>
      <c r="L274" s="92">
        <v>6.9459999999999994E-2</v>
      </c>
      <c r="M274" s="92">
        <v>7.3199999999629492E-2</v>
      </c>
      <c r="N274" s="93">
        <v>93704.465388000011</v>
      </c>
      <c r="O274" s="104">
        <v>101.26</v>
      </c>
      <c r="P274" s="93">
        <v>33.465988031999998</v>
      </c>
      <c r="Q274" s="94">
        <f t="shared" si="5"/>
        <v>1.2145486904661038E-4</v>
      </c>
      <c r="R274" s="94">
        <f>P274/'סכום נכסי הקרן'!$C$42</f>
        <v>1.1845429646224898E-5</v>
      </c>
    </row>
    <row r="275" spans="2:18">
      <c r="B275" s="90" t="s">
        <v>3079</v>
      </c>
      <c r="C275" s="91" t="s">
        <v>2793</v>
      </c>
      <c r="D275" s="67">
        <v>9382</v>
      </c>
      <c r="E275" s="67"/>
      <c r="F275" s="67" t="s">
        <v>2823</v>
      </c>
      <c r="G275" s="103">
        <v>44341</v>
      </c>
      <c r="H275" s="67" t="s">
        <v>2783</v>
      </c>
      <c r="I275" s="93">
        <v>0.47999999999979182</v>
      </c>
      <c r="J275" s="91" t="s">
        <v>999</v>
      </c>
      <c r="K275" s="91" t="s">
        <v>127</v>
      </c>
      <c r="L275" s="92">
        <v>7.9393000000000005E-2</v>
      </c>
      <c r="M275" s="92">
        <v>8.9699999999992133E-2</v>
      </c>
      <c r="N275" s="93">
        <v>553112.54653800011</v>
      </c>
      <c r="O275" s="104">
        <v>99.95</v>
      </c>
      <c r="P275" s="93">
        <v>2114.0448342780005</v>
      </c>
      <c r="Q275" s="94">
        <f t="shared" si="5"/>
        <v>7.6722981631495287E-3</v>
      </c>
      <c r="R275" s="94">
        <f>P275/'סכום נכסי הקרן'!$C$42</f>
        <v>7.4827521391152181E-4</v>
      </c>
    </row>
    <row r="276" spans="2:18">
      <c r="B276" s="90" t="s">
        <v>3079</v>
      </c>
      <c r="C276" s="91" t="s">
        <v>2793</v>
      </c>
      <c r="D276" s="67">
        <v>9410</v>
      </c>
      <c r="E276" s="67"/>
      <c r="F276" s="67" t="s">
        <v>2823</v>
      </c>
      <c r="G276" s="103">
        <v>44946</v>
      </c>
      <c r="H276" s="67" t="s">
        <v>2783</v>
      </c>
      <c r="I276" s="93">
        <v>0.47999999995929565</v>
      </c>
      <c r="J276" s="91" t="s">
        <v>999</v>
      </c>
      <c r="K276" s="91" t="s">
        <v>127</v>
      </c>
      <c r="L276" s="92">
        <v>7.9393000000000005E-2</v>
      </c>
      <c r="M276" s="92">
        <v>8.9699999993877386E-2</v>
      </c>
      <c r="N276" s="93">
        <v>1542.6607270000002</v>
      </c>
      <c r="O276" s="104">
        <v>99.95</v>
      </c>
      <c r="P276" s="93">
        <v>5.8961854130000022</v>
      </c>
      <c r="Q276" s="94">
        <f t="shared" si="5"/>
        <v>2.1398454649708809E-5</v>
      </c>
      <c r="R276" s="94">
        <f>P276/'סכום נכסי הקרן'!$C$42</f>
        <v>2.0869800534203761E-6</v>
      </c>
    </row>
    <row r="277" spans="2:18">
      <c r="B277" s="90" t="s">
        <v>3079</v>
      </c>
      <c r="C277" s="91" t="s">
        <v>2793</v>
      </c>
      <c r="D277" s="67">
        <v>9460</v>
      </c>
      <c r="E277" s="67"/>
      <c r="F277" s="67" t="s">
        <v>2823</v>
      </c>
      <c r="G277" s="103">
        <v>44978</v>
      </c>
      <c r="H277" s="67" t="s">
        <v>2783</v>
      </c>
      <c r="I277" s="93">
        <v>0.4799999999453563</v>
      </c>
      <c r="J277" s="91" t="s">
        <v>999</v>
      </c>
      <c r="K277" s="91" t="s">
        <v>127</v>
      </c>
      <c r="L277" s="92">
        <v>7.9393000000000005E-2</v>
      </c>
      <c r="M277" s="92">
        <v>8.9699999996696533E-2</v>
      </c>
      <c r="N277" s="93">
        <v>2106.7461510000003</v>
      </c>
      <c r="O277" s="104">
        <v>99.95</v>
      </c>
      <c r="P277" s="93">
        <v>8.052168978000001</v>
      </c>
      <c r="Q277" s="94">
        <f t="shared" si="5"/>
        <v>2.9222956986329946E-5</v>
      </c>
      <c r="R277" s="94">
        <f>P277/'סכום נכסי הקרן'!$C$42</f>
        <v>2.8500996605033884E-6</v>
      </c>
    </row>
    <row r="278" spans="2:18">
      <c r="B278" s="90" t="s">
        <v>3079</v>
      </c>
      <c r="C278" s="91" t="s">
        <v>2793</v>
      </c>
      <c r="D278" s="67">
        <v>9511</v>
      </c>
      <c r="E278" s="67"/>
      <c r="F278" s="67" t="s">
        <v>2823</v>
      </c>
      <c r="G278" s="103">
        <v>45005</v>
      </c>
      <c r="H278" s="67" t="s">
        <v>2783</v>
      </c>
      <c r="I278" s="93">
        <v>0.4800000000573999</v>
      </c>
      <c r="J278" s="91" t="s">
        <v>999</v>
      </c>
      <c r="K278" s="91" t="s">
        <v>127</v>
      </c>
      <c r="L278" s="92">
        <v>7.9328999999999997E-2</v>
      </c>
      <c r="M278" s="92">
        <v>8.9599999996364657E-2</v>
      </c>
      <c r="N278" s="93">
        <v>1093.9538800000003</v>
      </c>
      <c r="O278" s="104">
        <v>99.95</v>
      </c>
      <c r="P278" s="93">
        <v>4.1811881620000015</v>
      </c>
      <c r="Q278" s="94">
        <f t="shared" si="5"/>
        <v>1.5174381231158261E-5</v>
      </c>
      <c r="R278" s="94">
        <f>P278/'סכום נכסי הקרן'!$C$42</f>
        <v>1.4799494389121585E-6</v>
      </c>
    </row>
    <row r="279" spans="2:18">
      <c r="B279" s="90" t="s">
        <v>3079</v>
      </c>
      <c r="C279" s="91" t="s">
        <v>2793</v>
      </c>
      <c r="D279" s="67">
        <v>9540</v>
      </c>
      <c r="E279" s="67"/>
      <c r="F279" s="67" t="s">
        <v>2823</v>
      </c>
      <c r="G279" s="103">
        <v>45036</v>
      </c>
      <c r="H279" s="67" t="s">
        <v>2783</v>
      </c>
      <c r="I279" s="93">
        <v>0.47999999997643605</v>
      </c>
      <c r="J279" s="91" t="s">
        <v>999</v>
      </c>
      <c r="K279" s="91" t="s">
        <v>127</v>
      </c>
      <c r="L279" s="92">
        <v>7.9393000000000005E-2</v>
      </c>
      <c r="M279" s="92">
        <v>8.969999999817381E-2</v>
      </c>
      <c r="N279" s="93">
        <v>3997.171111000001</v>
      </c>
      <c r="O279" s="104">
        <v>99.95</v>
      </c>
      <c r="P279" s="93">
        <v>15.277539507000002</v>
      </c>
      <c r="Q279" s="94">
        <f t="shared" si="5"/>
        <v>5.5445294440518315E-5</v>
      </c>
      <c r="R279" s="94">
        <f>P279/'סכום נכסי הקרן'!$C$42</f>
        <v>5.4075504725737763E-6</v>
      </c>
    </row>
    <row r="280" spans="2:18">
      <c r="B280" s="90" t="s">
        <v>3079</v>
      </c>
      <c r="C280" s="91" t="s">
        <v>2793</v>
      </c>
      <c r="D280" s="67">
        <v>9562</v>
      </c>
      <c r="E280" s="67"/>
      <c r="F280" s="67" t="s">
        <v>2823</v>
      </c>
      <c r="G280" s="103">
        <v>45068</v>
      </c>
      <c r="H280" s="67" t="s">
        <v>2783</v>
      </c>
      <c r="I280" s="93">
        <v>0.48000000003391352</v>
      </c>
      <c r="J280" s="91" t="s">
        <v>999</v>
      </c>
      <c r="K280" s="91" t="s">
        <v>127</v>
      </c>
      <c r="L280" s="92">
        <v>7.9393000000000005E-2</v>
      </c>
      <c r="M280" s="92">
        <v>8.9700000000205893E-2</v>
      </c>
      <c r="N280" s="93">
        <v>2160.1486870000003</v>
      </c>
      <c r="O280" s="104">
        <v>99.95</v>
      </c>
      <c r="P280" s="93">
        <v>8.256278539000002</v>
      </c>
      <c r="Q280" s="94">
        <f t="shared" si="5"/>
        <v>2.9963712047220784E-5</v>
      </c>
      <c r="R280" s="94">
        <f>P280/'סכום נכסי הקרן'!$C$42</f>
        <v>2.9223451128903165E-6</v>
      </c>
    </row>
    <row r="281" spans="2:18">
      <c r="B281" s="90" t="s">
        <v>3079</v>
      </c>
      <c r="C281" s="91" t="s">
        <v>2793</v>
      </c>
      <c r="D281" s="67">
        <v>9603</v>
      </c>
      <c r="E281" s="67"/>
      <c r="F281" s="67" t="s">
        <v>2823</v>
      </c>
      <c r="G281" s="103">
        <v>45097</v>
      </c>
      <c r="H281" s="67" t="s">
        <v>2783</v>
      </c>
      <c r="I281" s="93">
        <v>0.48000000001861198</v>
      </c>
      <c r="J281" s="91" t="s">
        <v>999</v>
      </c>
      <c r="K281" s="91" t="s">
        <v>127</v>
      </c>
      <c r="L281" s="92">
        <v>7.9393000000000005E-2</v>
      </c>
      <c r="M281" s="92">
        <v>8.9699999994075186E-2</v>
      </c>
      <c r="N281" s="93">
        <v>1686.8953870000003</v>
      </c>
      <c r="O281" s="104">
        <v>99.95</v>
      </c>
      <c r="P281" s="93">
        <v>6.4474622060000009</v>
      </c>
      <c r="Q281" s="94">
        <f t="shared" si="5"/>
        <v>2.3399150121129758E-5</v>
      </c>
      <c r="R281" s="94">
        <f>P281/'סכום נכסי הקרן'!$C$42</f>
        <v>2.2821068329086706E-6</v>
      </c>
    </row>
    <row r="282" spans="2:18">
      <c r="B282" s="90" t="s">
        <v>3079</v>
      </c>
      <c r="C282" s="91" t="s">
        <v>2793</v>
      </c>
      <c r="D282" s="67">
        <v>9659</v>
      </c>
      <c r="E282" s="67"/>
      <c r="F282" s="67" t="s">
        <v>2823</v>
      </c>
      <c r="G282" s="103">
        <v>45159</v>
      </c>
      <c r="H282" s="67" t="s">
        <v>2783</v>
      </c>
      <c r="I282" s="93">
        <v>0.479999999972192</v>
      </c>
      <c r="J282" s="91" t="s">
        <v>999</v>
      </c>
      <c r="K282" s="91" t="s">
        <v>127</v>
      </c>
      <c r="L282" s="92">
        <v>7.9393000000000005E-2</v>
      </c>
      <c r="M282" s="92">
        <v>8.9700000000688895E-2</v>
      </c>
      <c r="N282" s="93">
        <v>4139.8169620000008</v>
      </c>
      <c r="O282" s="104">
        <v>99.95</v>
      </c>
      <c r="P282" s="93">
        <v>15.822744803000001</v>
      </c>
      <c r="Q282" s="94">
        <f t="shared" si="5"/>
        <v>5.7423955215926501E-5</v>
      </c>
      <c r="R282" s="94">
        <f>P282/'סכום נכסי הקרן'!$C$42</f>
        <v>5.6005282197223717E-6</v>
      </c>
    </row>
    <row r="283" spans="2:18">
      <c r="B283" s="90" t="s">
        <v>3079</v>
      </c>
      <c r="C283" s="91" t="s">
        <v>2793</v>
      </c>
      <c r="D283" s="67">
        <v>9749</v>
      </c>
      <c r="E283" s="67"/>
      <c r="F283" s="67" t="s">
        <v>2823</v>
      </c>
      <c r="G283" s="103">
        <v>45189</v>
      </c>
      <c r="H283" s="67" t="s">
        <v>2783</v>
      </c>
      <c r="I283" s="93">
        <v>0.47999999998997805</v>
      </c>
      <c r="J283" s="91" t="s">
        <v>999</v>
      </c>
      <c r="K283" s="91" t="s">
        <v>127</v>
      </c>
      <c r="L283" s="92">
        <v>7.9393000000000005E-2</v>
      </c>
      <c r="M283" s="92">
        <v>8.9900000000263075E-2</v>
      </c>
      <c r="N283" s="93">
        <v>2088.7186029999998</v>
      </c>
      <c r="O283" s="104">
        <v>99.94</v>
      </c>
      <c r="P283" s="93">
        <v>7.9824673210000006</v>
      </c>
      <c r="Q283" s="94">
        <f t="shared" si="5"/>
        <v>2.8969995513470636E-5</v>
      </c>
      <c r="R283" s="94">
        <f>P283/'סכום נכסי הקרן'!$C$42</f>
        <v>2.8254284607937211E-6</v>
      </c>
    </row>
    <row r="284" spans="2:18">
      <c r="B284" s="90" t="s">
        <v>3080</v>
      </c>
      <c r="C284" s="91" t="s">
        <v>2784</v>
      </c>
      <c r="D284" s="67">
        <v>6211</v>
      </c>
      <c r="E284" s="67"/>
      <c r="F284" s="67" t="s">
        <v>445</v>
      </c>
      <c r="G284" s="103">
        <v>43186</v>
      </c>
      <c r="H284" s="67" t="s">
        <v>289</v>
      </c>
      <c r="I284" s="93">
        <v>3.5699999999999483</v>
      </c>
      <c r="J284" s="91" t="s">
        <v>654</v>
      </c>
      <c r="K284" s="91" t="s">
        <v>127</v>
      </c>
      <c r="L284" s="92">
        <v>4.8000000000000001E-2</v>
      </c>
      <c r="M284" s="92">
        <v>6.3699999999998702E-2</v>
      </c>
      <c r="N284" s="93">
        <v>1395454.6937430003</v>
      </c>
      <c r="O284" s="104">
        <v>95.14</v>
      </c>
      <c r="P284" s="93">
        <v>5076.8785689180013</v>
      </c>
      <c r="Q284" s="94">
        <f t="shared" si="5"/>
        <v>1.8425023673703519E-2</v>
      </c>
      <c r="R284" s="94">
        <f>P284/'סכום נכסי הקרן'!$C$42</f>
        <v>1.7969828906005008E-3</v>
      </c>
    </row>
    <row r="285" spans="2:18">
      <c r="B285" s="90" t="s">
        <v>3080</v>
      </c>
      <c r="C285" s="91" t="s">
        <v>2784</v>
      </c>
      <c r="D285" s="67">
        <v>6831</v>
      </c>
      <c r="E285" s="67"/>
      <c r="F285" s="67" t="s">
        <v>445</v>
      </c>
      <c r="G285" s="103">
        <v>43552</v>
      </c>
      <c r="H285" s="67" t="s">
        <v>289</v>
      </c>
      <c r="I285" s="93">
        <v>3.5600000000002909</v>
      </c>
      <c r="J285" s="91" t="s">
        <v>654</v>
      </c>
      <c r="K285" s="91" t="s">
        <v>127</v>
      </c>
      <c r="L285" s="92">
        <v>4.5999999999999999E-2</v>
      </c>
      <c r="M285" s="92">
        <v>6.8200000000009448E-2</v>
      </c>
      <c r="N285" s="93">
        <v>695951.22948400001</v>
      </c>
      <c r="O285" s="104">
        <v>93.06</v>
      </c>
      <c r="P285" s="93">
        <v>2476.6221688130004</v>
      </c>
      <c r="Q285" s="94">
        <f t="shared" si="5"/>
        <v>8.9881649662784165E-3</v>
      </c>
      <c r="R285" s="94">
        <f>P285/'סכום נכסי הקרן'!$C$42</f>
        <v>8.7661101273638683E-4</v>
      </c>
    </row>
    <row r="286" spans="2:18">
      <c r="B286" s="90" t="s">
        <v>3080</v>
      </c>
      <c r="C286" s="91" t="s">
        <v>2784</v>
      </c>
      <c r="D286" s="67">
        <v>7598</v>
      </c>
      <c r="E286" s="67"/>
      <c r="F286" s="67" t="s">
        <v>445</v>
      </c>
      <c r="G286" s="103">
        <v>43942</v>
      </c>
      <c r="H286" s="67" t="s">
        <v>289</v>
      </c>
      <c r="I286" s="93">
        <v>3.4900000000005917</v>
      </c>
      <c r="J286" s="91" t="s">
        <v>654</v>
      </c>
      <c r="K286" s="91" t="s">
        <v>127</v>
      </c>
      <c r="L286" s="92">
        <v>5.4400000000000004E-2</v>
      </c>
      <c r="M286" s="92">
        <v>7.9600000000011689E-2</v>
      </c>
      <c r="N286" s="93">
        <v>707205.84725700016</v>
      </c>
      <c r="O286" s="104">
        <v>92.39</v>
      </c>
      <c r="P286" s="93">
        <v>2498.5536172480006</v>
      </c>
      <c r="Q286" s="94">
        <f t="shared" si="5"/>
        <v>9.0677586479330097E-3</v>
      </c>
      <c r="R286" s="94">
        <f>P286/'סכום נכסי הקרן'!$C$42</f>
        <v>8.8437374274239161E-4</v>
      </c>
    </row>
    <row r="287" spans="2:18">
      <c r="B287" s="90" t="s">
        <v>3081</v>
      </c>
      <c r="C287" s="91" t="s">
        <v>2793</v>
      </c>
      <c r="D287" s="67">
        <v>9047</v>
      </c>
      <c r="E287" s="67"/>
      <c r="F287" s="67" t="s">
        <v>271</v>
      </c>
      <c r="G287" s="103">
        <v>44677</v>
      </c>
      <c r="H287" s="67" t="s">
        <v>2783</v>
      </c>
      <c r="I287" s="93">
        <v>2.8099999999990186</v>
      </c>
      <c r="J287" s="91" t="s">
        <v>999</v>
      </c>
      <c r="K287" s="91" t="s">
        <v>2739</v>
      </c>
      <c r="L287" s="92">
        <v>0.1149</v>
      </c>
      <c r="M287" s="92">
        <v>0.12179999999997904</v>
      </c>
      <c r="N287" s="93">
        <v>1640975.677966</v>
      </c>
      <c r="O287" s="104">
        <v>100</v>
      </c>
      <c r="P287" s="93">
        <v>590.75126381799998</v>
      </c>
      <c r="Q287" s="94">
        <f t="shared" si="5"/>
        <v>2.1439563450966447E-3</v>
      </c>
      <c r="R287" s="94">
        <f>P287/'סכום נכסי הקרן'!$C$42</f>
        <v>2.0909893732357152E-4</v>
      </c>
    </row>
    <row r="288" spans="2:18">
      <c r="B288" s="90" t="s">
        <v>3081</v>
      </c>
      <c r="C288" s="91" t="s">
        <v>2793</v>
      </c>
      <c r="D288" s="67">
        <v>9048</v>
      </c>
      <c r="E288" s="67"/>
      <c r="F288" s="67" t="s">
        <v>271</v>
      </c>
      <c r="G288" s="103">
        <v>44677</v>
      </c>
      <c r="H288" s="67" t="s">
        <v>2783</v>
      </c>
      <c r="I288" s="93">
        <v>2.9800000000008016</v>
      </c>
      <c r="J288" s="91" t="s">
        <v>999</v>
      </c>
      <c r="K288" s="91" t="s">
        <v>2739</v>
      </c>
      <c r="L288" s="92">
        <v>7.5700000000000003E-2</v>
      </c>
      <c r="M288" s="92">
        <v>7.9100000000017615E-2</v>
      </c>
      <c r="N288" s="93">
        <v>5268076.9972280012</v>
      </c>
      <c r="O288" s="104">
        <v>100</v>
      </c>
      <c r="P288" s="93">
        <v>1896.5076345260002</v>
      </c>
      <c r="Q288" s="94">
        <f t="shared" si="5"/>
        <v>6.8828114734578354E-3</v>
      </c>
      <c r="R288" s="94">
        <f>P288/'סכום נכסי הקרן'!$C$42</f>
        <v>6.712769913389461E-4</v>
      </c>
    </row>
    <row r="289" spans="2:18">
      <c r="B289" s="90" t="s">
        <v>3081</v>
      </c>
      <c r="C289" s="91" t="s">
        <v>2793</v>
      </c>
      <c r="D289" s="67">
        <v>9074</v>
      </c>
      <c r="E289" s="67"/>
      <c r="F289" s="67" t="s">
        <v>271</v>
      </c>
      <c r="G289" s="103">
        <v>44684</v>
      </c>
      <c r="H289" s="67" t="s">
        <v>2783</v>
      </c>
      <c r="I289" s="93">
        <v>2.9099999999992705</v>
      </c>
      <c r="J289" s="91" t="s">
        <v>999</v>
      </c>
      <c r="K289" s="91" t="s">
        <v>2739</v>
      </c>
      <c r="L289" s="92">
        <v>7.7699999999999991E-2</v>
      </c>
      <c r="M289" s="92">
        <v>8.8700000000001056E-2</v>
      </c>
      <c r="N289" s="93">
        <v>266495.86288800003</v>
      </c>
      <c r="O289" s="104">
        <v>100</v>
      </c>
      <c r="P289" s="93">
        <v>95.938510577000002</v>
      </c>
      <c r="Q289" s="94">
        <f t="shared" si="5"/>
        <v>3.4818034439965166E-4</v>
      </c>
      <c r="R289" s="94">
        <f>P289/'סכום נכסי הקרן'!$C$42</f>
        <v>3.3957846286110119E-5</v>
      </c>
    </row>
    <row r="290" spans="2:18">
      <c r="B290" s="90" t="s">
        <v>3081</v>
      </c>
      <c r="C290" s="91" t="s">
        <v>2793</v>
      </c>
      <c r="D290" s="67">
        <v>9220</v>
      </c>
      <c r="E290" s="67"/>
      <c r="F290" s="67" t="s">
        <v>271</v>
      </c>
      <c r="G290" s="103">
        <v>44811</v>
      </c>
      <c r="H290" s="67" t="s">
        <v>2783</v>
      </c>
      <c r="I290" s="93">
        <v>2.9499999999940991</v>
      </c>
      <c r="J290" s="91" t="s">
        <v>999</v>
      </c>
      <c r="K290" s="91" t="s">
        <v>2739</v>
      </c>
      <c r="L290" s="92">
        <v>7.9600000000000004E-2</v>
      </c>
      <c r="M290" s="92">
        <v>7.9799999999754262E-2</v>
      </c>
      <c r="N290" s="93">
        <v>394361.35805900005</v>
      </c>
      <c r="O290" s="104">
        <v>101.46</v>
      </c>
      <c r="P290" s="93">
        <v>144.04284752300001</v>
      </c>
      <c r="Q290" s="94">
        <f t="shared" si="5"/>
        <v>5.2276075537583083E-4</v>
      </c>
      <c r="R290" s="94">
        <f>P290/'סכום נכסי הקרן'!$C$42</f>
        <v>5.0984582159776378E-5</v>
      </c>
    </row>
    <row r="291" spans="2:18">
      <c r="B291" s="90" t="s">
        <v>3081</v>
      </c>
      <c r="C291" s="91" t="s">
        <v>2793</v>
      </c>
      <c r="D291" s="67">
        <v>9599</v>
      </c>
      <c r="E291" s="67"/>
      <c r="F291" s="67" t="s">
        <v>271</v>
      </c>
      <c r="G291" s="103">
        <v>45089</v>
      </c>
      <c r="H291" s="67" t="s">
        <v>2783</v>
      </c>
      <c r="I291" s="93">
        <v>2.9499999999930115</v>
      </c>
      <c r="J291" s="91" t="s">
        <v>999</v>
      </c>
      <c r="K291" s="91" t="s">
        <v>2739</v>
      </c>
      <c r="L291" s="92">
        <v>0.08</v>
      </c>
      <c r="M291" s="92">
        <v>8.2999999999830806E-2</v>
      </c>
      <c r="N291" s="93">
        <v>375778.58432000014</v>
      </c>
      <c r="O291" s="104">
        <v>100.49</v>
      </c>
      <c r="P291" s="93">
        <v>135.94316682100003</v>
      </c>
      <c r="Q291" s="94">
        <f t="shared" si="5"/>
        <v>4.9336536869129272E-4</v>
      </c>
      <c r="R291" s="94">
        <f>P291/'סכום נכסי הקרן'!$C$42</f>
        <v>4.8117665521287026E-5</v>
      </c>
    </row>
    <row r="292" spans="2:18">
      <c r="B292" s="90" t="s">
        <v>3081</v>
      </c>
      <c r="C292" s="91" t="s">
        <v>2793</v>
      </c>
      <c r="D292" s="67">
        <v>9748</v>
      </c>
      <c r="E292" s="67"/>
      <c r="F292" s="67" t="s">
        <v>271</v>
      </c>
      <c r="G292" s="103">
        <v>45180</v>
      </c>
      <c r="H292" s="67" t="s">
        <v>2783</v>
      </c>
      <c r="I292" s="93">
        <v>2.9499999999949131</v>
      </c>
      <c r="J292" s="91" t="s">
        <v>999</v>
      </c>
      <c r="K292" s="91" t="s">
        <v>2739</v>
      </c>
      <c r="L292" s="92">
        <v>0.08</v>
      </c>
      <c r="M292" s="92">
        <v>8.3599999999888083E-2</v>
      </c>
      <c r="N292" s="93">
        <v>544146.25859700004</v>
      </c>
      <c r="O292" s="104">
        <v>100.35</v>
      </c>
      <c r="P292" s="93">
        <v>196.57828602000004</v>
      </c>
      <c r="Q292" s="94">
        <f t="shared" si="5"/>
        <v>7.1342253404073136E-4</v>
      </c>
      <c r="R292" s="94">
        <f>P292/'סכום נכסי הקרן'!$C$42</f>
        <v>6.9579725385631369E-5</v>
      </c>
    </row>
    <row r="293" spans="2:18">
      <c r="B293" s="90" t="s">
        <v>3082</v>
      </c>
      <c r="C293" s="91" t="s">
        <v>2793</v>
      </c>
      <c r="D293" s="67" t="s">
        <v>2974</v>
      </c>
      <c r="E293" s="67"/>
      <c r="F293" s="67" t="s">
        <v>875</v>
      </c>
      <c r="G293" s="103">
        <v>43185</v>
      </c>
      <c r="H293" s="67" t="s">
        <v>272</v>
      </c>
      <c r="I293" s="93">
        <v>3.8000000000018583</v>
      </c>
      <c r="J293" s="91" t="s">
        <v>881</v>
      </c>
      <c r="K293" s="91" t="s">
        <v>135</v>
      </c>
      <c r="L293" s="92">
        <v>4.2199999999999994E-2</v>
      </c>
      <c r="M293" s="92">
        <v>7.9600000000045523E-2</v>
      </c>
      <c r="N293" s="93">
        <v>343496.76241199998</v>
      </c>
      <c r="O293" s="104">
        <v>88.19</v>
      </c>
      <c r="P293" s="93">
        <v>861.0779698230001</v>
      </c>
      <c r="Q293" s="94">
        <f t="shared" si="5"/>
        <v>3.1250268769525869E-3</v>
      </c>
      <c r="R293" s="94">
        <f>P293/'סכום נכסי הקרן'!$C$42</f>
        <v>3.0478223149125262E-4</v>
      </c>
    </row>
    <row r="294" spans="2:18">
      <c r="B294" s="90" t="s">
        <v>3083</v>
      </c>
      <c r="C294" s="91" t="s">
        <v>2793</v>
      </c>
      <c r="D294" s="67">
        <v>6812</v>
      </c>
      <c r="E294" s="67"/>
      <c r="F294" s="67" t="s">
        <v>644</v>
      </c>
      <c r="G294" s="103">
        <v>43536</v>
      </c>
      <c r="H294" s="67"/>
      <c r="I294" s="93">
        <v>2.4800000000001048</v>
      </c>
      <c r="J294" s="91" t="s">
        <v>881</v>
      </c>
      <c r="K294" s="91" t="s">
        <v>127</v>
      </c>
      <c r="L294" s="92">
        <v>7.6661000000000007E-2</v>
      </c>
      <c r="M294" s="92">
        <v>7.5299999999991846E-2</v>
      </c>
      <c r="N294" s="93">
        <v>293791.23675600009</v>
      </c>
      <c r="O294" s="104">
        <v>101.68</v>
      </c>
      <c r="P294" s="93">
        <v>1142.3317710810004</v>
      </c>
      <c r="Q294" s="94">
        <f t="shared" si="5"/>
        <v>4.1457540572763397E-3</v>
      </c>
      <c r="R294" s="94">
        <f>P294/'סכום נכסי הקרן'!$C$42</f>
        <v>4.0433321777467958E-4</v>
      </c>
    </row>
    <row r="295" spans="2:18">
      <c r="B295" s="90" t="s">
        <v>3083</v>
      </c>
      <c r="C295" s="91" t="s">
        <v>2793</v>
      </c>
      <c r="D295" s="67">
        <v>6872</v>
      </c>
      <c r="E295" s="67"/>
      <c r="F295" s="67" t="s">
        <v>644</v>
      </c>
      <c r="G295" s="103">
        <v>43570</v>
      </c>
      <c r="H295" s="67"/>
      <c r="I295" s="93">
        <v>2.4800000000016929</v>
      </c>
      <c r="J295" s="91" t="s">
        <v>881</v>
      </c>
      <c r="K295" s="91" t="s">
        <v>127</v>
      </c>
      <c r="L295" s="92">
        <v>7.6661000000000007E-2</v>
      </c>
      <c r="M295" s="92">
        <v>7.520000000003732E-2</v>
      </c>
      <c r="N295" s="93">
        <v>237051.21736300003</v>
      </c>
      <c r="O295" s="104">
        <v>101.69</v>
      </c>
      <c r="P295" s="93">
        <v>921.80342582800006</v>
      </c>
      <c r="Q295" s="94">
        <f t="shared" si="5"/>
        <v>3.3454118929225518E-3</v>
      </c>
      <c r="R295" s="94">
        <f>P295/'סכום נכסי הקרן'!$C$42</f>
        <v>3.2627626645458145E-4</v>
      </c>
    </row>
    <row r="296" spans="2:18">
      <c r="B296" s="90" t="s">
        <v>3083</v>
      </c>
      <c r="C296" s="91" t="s">
        <v>2793</v>
      </c>
      <c r="D296" s="67">
        <v>7258</v>
      </c>
      <c r="E296" s="67"/>
      <c r="F296" s="67" t="s">
        <v>644</v>
      </c>
      <c r="G296" s="103">
        <v>43774</v>
      </c>
      <c r="H296" s="67"/>
      <c r="I296" s="93">
        <v>2.4800000000000004</v>
      </c>
      <c r="J296" s="91" t="s">
        <v>881</v>
      </c>
      <c r="K296" s="91" t="s">
        <v>127</v>
      </c>
      <c r="L296" s="92">
        <v>7.6661000000000007E-2</v>
      </c>
      <c r="M296" s="92">
        <v>7.3499999999997054E-2</v>
      </c>
      <c r="N296" s="93">
        <v>216489.24055300004</v>
      </c>
      <c r="O296" s="104">
        <v>101.69</v>
      </c>
      <c r="P296" s="93">
        <v>841.84559757500006</v>
      </c>
      <c r="Q296" s="94">
        <f t="shared" si="5"/>
        <v>3.0552286910868966E-3</v>
      </c>
      <c r="R296" s="94">
        <f>P296/'סכום נכסי הקרן'!$C$42</f>
        <v>2.9797485104947824E-4</v>
      </c>
    </row>
    <row r="297" spans="2:18">
      <c r="B297" s="90" t="s">
        <v>3084</v>
      </c>
      <c r="C297" s="91" t="s">
        <v>2793</v>
      </c>
      <c r="D297" s="67">
        <v>6861</v>
      </c>
      <c r="E297" s="67"/>
      <c r="F297" s="67" t="s">
        <v>644</v>
      </c>
      <c r="G297" s="103">
        <v>43563</v>
      </c>
      <c r="H297" s="67"/>
      <c r="I297" s="93">
        <v>0.51000000000005719</v>
      </c>
      <c r="J297" s="91" t="s">
        <v>921</v>
      </c>
      <c r="K297" s="91" t="s">
        <v>127</v>
      </c>
      <c r="L297" s="92">
        <v>8.0297000000000007E-2</v>
      </c>
      <c r="M297" s="92">
        <v>8.9900000000004199E-2</v>
      </c>
      <c r="N297" s="93">
        <v>1640173.2188880004</v>
      </c>
      <c r="O297" s="104">
        <v>100.39</v>
      </c>
      <c r="P297" s="93">
        <v>6296.4832761640009</v>
      </c>
      <c r="Q297" s="94">
        <f t="shared" si="5"/>
        <v>2.2851216914003322E-2</v>
      </c>
      <c r="R297" s="94">
        <f>P297/'סכום נכסי הקרן'!$C$42</f>
        <v>2.22866719473858E-3</v>
      </c>
    </row>
    <row r="298" spans="2:18">
      <c r="B298" s="90" t="s">
        <v>3085</v>
      </c>
      <c r="C298" s="91" t="s">
        <v>2793</v>
      </c>
      <c r="D298" s="67">
        <v>6932</v>
      </c>
      <c r="E298" s="67"/>
      <c r="F298" s="67" t="s">
        <v>644</v>
      </c>
      <c r="G298" s="103">
        <v>43098</v>
      </c>
      <c r="H298" s="67"/>
      <c r="I298" s="93">
        <v>1.5800000000002439</v>
      </c>
      <c r="J298" s="91" t="s">
        <v>881</v>
      </c>
      <c r="K298" s="91" t="s">
        <v>127</v>
      </c>
      <c r="L298" s="92">
        <v>8.1652000000000002E-2</v>
      </c>
      <c r="M298" s="92">
        <v>7.0700000000009755E-2</v>
      </c>
      <c r="N298" s="93">
        <v>379612.17798300006</v>
      </c>
      <c r="O298" s="104">
        <v>101.72</v>
      </c>
      <c r="P298" s="93">
        <v>1476.6051525080002</v>
      </c>
      <c r="Q298" s="94">
        <f t="shared" si="5"/>
        <v>5.3589000647440779E-3</v>
      </c>
      <c r="R298" s="94">
        <f>P298/'סכום נכסי הקרן'!$C$42</f>
        <v>5.2265071130013787E-4</v>
      </c>
    </row>
    <row r="299" spans="2:18">
      <c r="B299" s="90" t="s">
        <v>3085</v>
      </c>
      <c r="C299" s="91" t="s">
        <v>2793</v>
      </c>
      <c r="D299" s="67">
        <v>9335</v>
      </c>
      <c r="E299" s="67"/>
      <c r="F299" s="67" t="s">
        <v>644</v>
      </c>
      <c r="G299" s="103">
        <v>44064</v>
      </c>
      <c r="H299" s="67"/>
      <c r="I299" s="93">
        <v>2.4400000000000608</v>
      </c>
      <c r="J299" s="91" t="s">
        <v>881</v>
      </c>
      <c r="K299" s="91" t="s">
        <v>127</v>
      </c>
      <c r="L299" s="92">
        <v>8.9152000000000009E-2</v>
      </c>
      <c r="M299" s="92">
        <v>0.10160000000000281</v>
      </c>
      <c r="N299" s="93">
        <v>1399371.7050250003</v>
      </c>
      <c r="O299" s="104">
        <v>98.17</v>
      </c>
      <c r="P299" s="93">
        <v>5253.2704139470015</v>
      </c>
      <c r="Q299" s="94">
        <f t="shared" si="5"/>
        <v>1.9065185512595055E-2</v>
      </c>
      <c r="R299" s="94">
        <f>P299/'סכום נכסי הקרן'!$C$42</f>
        <v>1.8594175388308451E-3</v>
      </c>
    </row>
    <row r="300" spans="2:18">
      <c r="B300" s="90" t="s">
        <v>3085</v>
      </c>
      <c r="C300" s="91" t="s">
        <v>2793</v>
      </c>
      <c r="D300" s="67" t="s">
        <v>2975</v>
      </c>
      <c r="E300" s="67"/>
      <c r="F300" s="67" t="s">
        <v>644</v>
      </c>
      <c r="G300" s="103">
        <v>42817</v>
      </c>
      <c r="H300" s="67"/>
      <c r="I300" s="93">
        <v>1.6400000000021586</v>
      </c>
      <c r="J300" s="91" t="s">
        <v>881</v>
      </c>
      <c r="K300" s="91" t="s">
        <v>127</v>
      </c>
      <c r="L300" s="92">
        <v>5.7820000000000003E-2</v>
      </c>
      <c r="M300" s="92">
        <v>8.6300000000078522E-2</v>
      </c>
      <c r="N300" s="93">
        <v>146473.56919200002</v>
      </c>
      <c r="O300" s="104">
        <v>95.95</v>
      </c>
      <c r="P300" s="93">
        <v>537.43028680600003</v>
      </c>
      <c r="Q300" s="94">
        <f t="shared" si="5"/>
        <v>1.9504436875818756E-3</v>
      </c>
      <c r="R300" s="94">
        <f>P300/'סכום נכסי הקרן'!$C$42</f>
        <v>1.9022574937945113E-4</v>
      </c>
    </row>
    <row r="301" spans="2:18">
      <c r="B301" s="90" t="s">
        <v>3085</v>
      </c>
      <c r="C301" s="91" t="s">
        <v>2793</v>
      </c>
      <c r="D301" s="67">
        <v>7291</v>
      </c>
      <c r="E301" s="67"/>
      <c r="F301" s="67" t="s">
        <v>644</v>
      </c>
      <c r="G301" s="103">
        <v>43798</v>
      </c>
      <c r="H301" s="67"/>
      <c r="I301" s="93">
        <v>1.5900000000045227</v>
      </c>
      <c r="J301" s="91" t="s">
        <v>881</v>
      </c>
      <c r="K301" s="91" t="s">
        <v>127</v>
      </c>
      <c r="L301" s="92">
        <v>8.1652000000000002E-2</v>
      </c>
      <c r="M301" s="92">
        <v>7.9399999999969828E-2</v>
      </c>
      <c r="N301" s="93">
        <v>22330.128646000005</v>
      </c>
      <c r="O301" s="104">
        <v>100.99</v>
      </c>
      <c r="P301" s="93">
        <v>86.235779179000019</v>
      </c>
      <c r="Q301" s="94">
        <f t="shared" si="5"/>
        <v>3.129671610861424E-4</v>
      </c>
      <c r="R301" s="94">
        <f>P301/'סכום נכסי הקרן'!$C$42</f>
        <v>3.0523522995211672E-5</v>
      </c>
    </row>
    <row r="302" spans="2:18">
      <c r="B302" s="90" t="s">
        <v>3086</v>
      </c>
      <c r="C302" s="91" t="s">
        <v>2793</v>
      </c>
      <c r="D302" s="67" t="s">
        <v>2976</v>
      </c>
      <c r="E302" s="67"/>
      <c r="F302" s="67" t="s">
        <v>644</v>
      </c>
      <c r="G302" s="103">
        <v>43083</v>
      </c>
      <c r="H302" s="67"/>
      <c r="I302" s="93">
        <v>0.52000000000275737</v>
      </c>
      <c r="J302" s="91" t="s">
        <v>881</v>
      </c>
      <c r="K302" s="91" t="s">
        <v>135</v>
      </c>
      <c r="L302" s="92">
        <v>7.0540000000000005E-2</v>
      </c>
      <c r="M302" s="92">
        <v>7.8000000000327446E-2</v>
      </c>
      <c r="N302" s="93">
        <v>40180.298271000007</v>
      </c>
      <c r="O302" s="104">
        <v>101.61</v>
      </c>
      <c r="P302" s="93">
        <v>116.05131983400001</v>
      </c>
      <c r="Q302" s="94">
        <f t="shared" si="5"/>
        <v>4.2117381502817754E-4</v>
      </c>
      <c r="R302" s="94">
        <f>P302/'סכום נכסי הקרן'!$C$42</f>
        <v>4.1076861174118979E-5</v>
      </c>
    </row>
    <row r="303" spans="2:18">
      <c r="B303" s="90" t="s">
        <v>3086</v>
      </c>
      <c r="C303" s="91" t="s">
        <v>2793</v>
      </c>
      <c r="D303" s="67" t="s">
        <v>2977</v>
      </c>
      <c r="E303" s="67"/>
      <c r="F303" s="67" t="s">
        <v>644</v>
      </c>
      <c r="G303" s="103">
        <v>43083</v>
      </c>
      <c r="H303" s="67"/>
      <c r="I303" s="93">
        <v>4.9599999999944577</v>
      </c>
      <c r="J303" s="91" t="s">
        <v>881</v>
      </c>
      <c r="K303" s="91" t="s">
        <v>135</v>
      </c>
      <c r="L303" s="92">
        <v>7.195E-2</v>
      </c>
      <c r="M303" s="92">
        <v>7.4699999999918831E-2</v>
      </c>
      <c r="N303" s="93">
        <v>87106.026109000013</v>
      </c>
      <c r="O303" s="104">
        <v>102.01</v>
      </c>
      <c r="P303" s="93">
        <v>252.57560801500003</v>
      </c>
      <c r="Q303" s="94">
        <f t="shared" si="5"/>
        <v>9.1664819118733576E-4</v>
      </c>
      <c r="R303" s="94">
        <f>P303/'סכום נכסי הקרן'!$C$42</f>
        <v>8.9400217087072214E-5</v>
      </c>
    </row>
    <row r="304" spans="2:18">
      <c r="B304" s="90" t="s">
        <v>3086</v>
      </c>
      <c r="C304" s="91" t="s">
        <v>2793</v>
      </c>
      <c r="D304" s="67" t="s">
        <v>2978</v>
      </c>
      <c r="E304" s="67"/>
      <c r="F304" s="67" t="s">
        <v>644</v>
      </c>
      <c r="G304" s="103">
        <v>43083</v>
      </c>
      <c r="H304" s="67"/>
      <c r="I304" s="93">
        <v>5.2099999999984847</v>
      </c>
      <c r="J304" s="91" t="s">
        <v>881</v>
      </c>
      <c r="K304" s="91" t="s">
        <v>135</v>
      </c>
      <c r="L304" s="92">
        <v>4.4999999999999998E-2</v>
      </c>
      <c r="M304" s="92">
        <v>7.5099999999981362E-2</v>
      </c>
      <c r="N304" s="93">
        <v>348424.10404499999</v>
      </c>
      <c r="O304" s="104">
        <v>87.24</v>
      </c>
      <c r="P304" s="93">
        <v>864.02100171100005</v>
      </c>
      <c r="Q304" s="94">
        <f t="shared" si="5"/>
        <v>3.13570773753902E-3</v>
      </c>
      <c r="R304" s="94">
        <f>P304/'סכום נכסי הקרן'!$C$42</f>
        <v>3.0582393021960229E-4</v>
      </c>
    </row>
    <row r="305" spans="2:18">
      <c r="B305" s="90" t="s">
        <v>3087</v>
      </c>
      <c r="C305" s="91" t="s">
        <v>2793</v>
      </c>
      <c r="D305" s="67">
        <v>9186</v>
      </c>
      <c r="E305" s="67"/>
      <c r="F305" s="67" t="s">
        <v>644</v>
      </c>
      <c r="G305" s="103">
        <v>44778</v>
      </c>
      <c r="H305" s="67"/>
      <c r="I305" s="93">
        <v>3.3800000000000319</v>
      </c>
      <c r="J305" s="91" t="s">
        <v>911</v>
      </c>
      <c r="K305" s="91" t="s">
        <v>129</v>
      </c>
      <c r="L305" s="92">
        <v>7.1870000000000003E-2</v>
      </c>
      <c r="M305" s="92">
        <v>7.310000000000387E-2</v>
      </c>
      <c r="N305" s="93">
        <v>585547.48224700009</v>
      </c>
      <c r="O305" s="104">
        <v>104.4</v>
      </c>
      <c r="P305" s="93">
        <v>2477.7070094840005</v>
      </c>
      <c r="Q305" s="94">
        <f t="shared" si="5"/>
        <v>8.992102073454418E-3</v>
      </c>
      <c r="R305" s="94">
        <f>P305/'סכום נכסי הקרן'!$C$42</f>
        <v>8.7699499673331554E-4</v>
      </c>
    </row>
    <row r="306" spans="2:18">
      <c r="B306" s="90" t="s">
        <v>3087</v>
      </c>
      <c r="C306" s="91" t="s">
        <v>2793</v>
      </c>
      <c r="D306" s="67">
        <v>9187</v>
      </c>
      <c r="E306" s="67"/>
      <c r="F306" s="67" t="s">
        <v>644</v>
      </c>
      <c r="G306" s="103">
        <v>44778</v>
      </c>
      <c r="H306" s="67"/>
      <c r="I306" s="93">
        <v>3.2999999999998129</v>
      </c>
      <c r="J306" s="91" t="s">
        <v>911</v>
      </c>
      <c r="K306" s="91" t="s">
        <v>127</v>
      </c>
      <c r="L306" s="92">
        <v>8.2722999999999991E-2</v>
      </c>
      <c r="M306" s="92">
        <v>8.9099999999993851E-2</v>
      </c>
      <c r="N306" s="93">
        <v>1612410.1929280001</v>
      </c>
      <c r="O306" s="104">
        <v>103.96</v>
      </c>
      <c r="P306" s="93">
        <v>6410.0246832340008</v>
      </c>
      <c r="Q306" s="94">
        <f t="shared" si="5"/>
        <v>2.3263281745732438E-2</v>
      </c>
      <c r="R306" s="94">
        <f>P306/'סכום נכסי הקרן'!$C$42</f>
        <v>2.2688556615513642E-3</v>
      </c>
    </row>
    <row r="307" spans="2:18">
      <c r="B307" s="90" t="s">
        <v>3088</v>
      </c>
      <c r="C307" s="91" t="s">
        <v>2793</v>
      </c>
      <c r="D307" s="67" t="s">
        <v>2979</v>
      </c>
      <c r="E307" s="67"/>
      <c r="F307" s="67" t="s">
        <v>644</v>
      </c>
      <c r="G307" s="103">
        <v>45116</v>
      </c>
      <c r="H307" s="67"/>
      <c r="I307" s="93">
        <v>0.72999999999854981</v>
      </c>
      <c r="J307" s="91" t="s">
        <v>881</v>
      </c>
      <c r="K307" s="91" t="s">
        <v>127</v>
      </c>
      <c r="L307" s="92">
        <v>8.1645999999999996E-2</v>
      </c>
      <c r="M307" s="92">
        <v>8.599999999990772E-2</v>
      </c>
      <c r="N307" s="93">
        <v>79830.562067000021</v>
      </c>
      <c r="O307" s="104">
        <v>99.39</v>
      </c>
      <c r="P307" s="93">
        <v>303.40990112800006</v>
      </c>
      <c r="Q307" s="94">
        <f t="shared" si="5"/>
        <v>1.1011361676729788E-3</v>
      </c>
      <c r="R307" s="94">
        <f>P307/'סכום נכסי הקרן'!$C$42</f>
        <v>1.0739323262600805E-4</v>
      </c>
    </row>
    <row r="308" spans="2:18">
      <c r="B308" s="90" t="s">
        <v>3089</v>
      </c>
      <c r="C308" s="91" t="s">
        <v>2793</v>
      </c>
      <c r="D308" s="67">
        <v>8702</v>
      </c>
      <c r="E308" s="67"/>
      <c r="F308" s="67" t="s">
        <v>644</v>
      </c>
      <c r="G308" s="103">
        <v>44497</v>
      </c>
      <c r="H308" s="67"/>
      <c r="I308" s="93">
        <v>0.10999999992569112</v>
      </c>
      <c r="J308" s="91" t="s">
        <v>921</v>
      </c>
      <c r="K308" s="91" t="s">
        <v>127</v>
      </c>
      <c r="L308" s="92">
        <v>7.2742000000000001E-2</v>
      </c>
      <c r="M308" s="92">
        <v>7.9500000002711263E-2</v>
      </c>
      <c r="N308" s="93">
        <v>1298.5902410000003</v>
      </c>
      <c r="O308" s="104">
        <v>100.27</v>
      </c>
      <c r="P308" s="93">
        <v>4.9792165670000017</v>
      </c>
      <c r="Q308" s="94">
        <f t="shared" si="5"/>
        <v>1.8070588429107169E-5</v>
      </c>
      <c r="R308" s="94">
        <f>P308/'סכום נכסי הקרן'!$C$42</f>
        <v>1.7624150071803858E-6</v>
      </c>
    </row>
    <row r="309" spans="2:18">
      <c r="B309" s="90" t="s">
        <v>3089</v>
      </c>
      <c r="C309" s="91" t="s">
        <v>2793</v>
      </c>
      <c r="D309" s="67">
        <v>9118</v>
      </c>
      <c r="E309" s="67"/>
      <c r="F309" s="67" t="s">
        <v>644</v>
      </c>
      <c r="G309" s="103">
        <v>44733</v>
      </c>
      <c r="H309" s="67"/>
      <c r="I309" s="93">
        <v>0.11000000001765183</v>
      </c>
      <c r="J309" s="91" t="s">
        <v>921</v>
      </c>
      <c r="K309" s="91" t="s">
        <v>127</v>
      </c>
      <c r="L309" s="92">
        <v>7.2742000000000001E-2</v>
      </c>
      <c r="M309" s="92">
        <v>7.9499999999873922E-2</v>
      </c>
      <c r="N309" s="93">
        <v>5171.1839180000006</v>
      </c>
      <c r="O309" s="104">
        <v>100.27</v>
      </c>
      <c r="P309" s="93">
        <v>19.827997815000003</v>
      </c>
      <c r="Q309" s="94">
        <f t="shared" si="5"/>
        <v>7.1959832047229205E-5</v>
      </c>
      <c r="R309" s="94">
        <f>P309/'סכום נכסי הקרן'!$C$42</f>
        <v>7.0182046595636437E-6</v>
      </c>
    </row>
    <row r="310" spans="2:18">
      <c r="B310" s="90" t="s">
        <v>3089</v>
      </c>
      <c r="C310" s="91" t="s">
        <v>2793</v>
      </c>
      <c r="D310" s="67">
        <v>9233</v>
      </c>
      <c r="E310" s="67"/>
      <c r="F310" s="67" t="s">
        <v>644</v>
      </c>
      <c r="G310" s="103">
        <v>44819</v>
      </c>
      <c r="H310" s="67"/>
      <c r="I310" s="93">
        <v>0.11000000001541639</v>
      </c>
      <c r="J310" s="91" t="s">
        <v>921</v>
      </c>
      <c r="K310" s="91" t="s">
        <v>127</v>
      </c>
      <c r="L310" s="92">
        <v>7.2742000000000001E-2</v>
      </c>
      <c r="M310" s="92">
        <v>7.9500000004367979E-2</v>
      </c>
      <c r="N310" s="93">
        <v>1015.0324420000002</v>
      </c>
      <c r="O310" s="104">
        <v>100.27</v>
      </c>
      <c r="P310" s="93">
        <v>3.8919632540000002</v>
      </c>
      <c r="Q310" s="94">
        <f t="shared" si="5"/>
        <v>1.412472528517008E-5</v>
      </c>
      <c r="R310" s="94">
        <f>P310/'סכום נכסי הקרן'!$C$42</f>
        <v>1.37757704529348E-6</v>
      </c>
    </row>
    <row r="311" spans="2:18">
      <c r="B311" s="90" t="s">
        <v>3089</v>
      </c>
      <c r="C311" s="91" t="s">
        <v>2793</v>
      </c>
      <c r="D311" s="67">
        <v>9276</v>
      </c>
      <c r="E311" s="67"/>
      <c r="F311" s="67" t="s">
        <v>644</v>
      </c>
      <c r="G311" s="103">
        <v>44854</v>
      </c>
      <c r="H311" s="67"/>
      <c r="I311" s="93">
        <v>0.10999999982865782</v>
      </c>
      <c r="J311" s="91" t="s">
        <v>921</v>
      </c>
      <c r="K311" s="91" t="s">
        <v>127</v>
      </c>
      <c r="L311" s="92">
        <v>7.2742000000000001E-2</v>
      </c>
      <c r="M311" s="92">
        <v>7.9500000008567107E-2</v>
      </c>
      <c r="N311" s="93">
        <v>243.53801500000006</v>
      </c>
      <c r="O311" s="104">
        <v>100.27</v>
      </c>
      <c r="P311" s="93">
        <v>0.9338039560000001</v>
      </c>
      <c r="Q311" s="94">
        <f t="shared" ref="Q311:Q351" si="6">IFERROR(P311/$P$10,0)</f>
        <v>3.3889642547753225E-6</v>
      </c>
      <c r="R311" s="94">
        <f>P311/'סכום נכסי הקרן'!$C$42</f>
        <v>3.3052390545253667E-7</v>
      </c>
    </row>
    <row r="312" spans="2:18">
      <c r="B312" s="90" t="s">
        <v>3089</v>
      </c>
      <c r="C312" s="91" t="s">
        <v>2793</v>
      </c>
      <c r="D312" s="67">
        <v>9430</v>
      </c>
      <c r="E312" s="67"/>
      <c r="F312" s="67" t="s">
        <v>644</v>
      </c>
      <c r="G312" s="103">
        <v>44950</v>
      </c>
      <c r="H312" s="67"/>
      <c r="I312" s="93">
        <v>0.11000000000587892</v>
      </c>
      <c r="J312" s="91" t="s">
        <v>921</v>
      </c>
      <c r="K312" s="91" t="s">
        <v>127</v>
      </c>
      <c r="L312" s="92">
        <v>7.2742000000000001E-2</v>
      </c>
      <c r="M312" s="92">
        <v>7.9500000000685869E-2</v>
      </c>
      <c r="N312" s="93">
        <v>1330.8683730000002</v>
      </c>
      <c r="O312" s="104">
        <v>100.27</v>
      </c>
      <c r="P312" s="93">
        <v>5.1029807270000012</v>
      </c>
      <c r="Q312" s="94">
        <f t="shared" si="6"/>
        <v>1.8519753707929666E-5</v>
      </c>
      <c r="R312" s="94">
        <f>P312/'סכום נכסי הקרן'!$C$42</f>
        <v>1.8062218611302018E-6</v>
      </c>
    </row>
    <row r="313" spans="2:18">
      <c r="B313" s="90" t="s">
        <v>3089</v>
      </c>
      <c r="C313" s="91" t="s">
        <v>2793</v>
      </c>
      <c r="D313" s="67">
        <v>9539</v>
      </c>
      <c r="E313" s="67"/>
      <c r="F313" s="67" t="s">
        <v>644</v>
      </c>
      <c r="G313" s="103">
        <v>45029</v>
      </c>
      <c r="H313" s="67"/>
      <c r="I313" s="93">
        <v>0.11000000002351565</v>
      </c>
      <c r="J313" s="91" t="s">
        <v>921</v>
      </c>
      <c r="K313" s="91" t="s">
        <v>127</v>
      </c>
      <c r="L313" s="92">
        <v>7.2742000000000001E-2</v>
      </c>
      <c r="M313" s="92">
        <v>7.9500000016460945E-2</v>
      </c>
      <c r="N313" s="93">
        <v>443.62285600000013</v>
      </c>
      <c r="O313" s="104">
        <v>100.27</v>
      </c>
      <c r="P313" s="93">
        <v>1.7009938360000003</v>
      </c>
      <c r="Q313" s="94">
        <f t="shared" si="6"/>
        <v>6.1732521807791073E-6</v>
      </c>
      <c r="R313" s="94">
        <f>P313/'סכום נכסי הקרן'!$C$42</f>
        <v>6.0207404585616439E-7</v>
      </c>
    </row>
    <row r="314" spans="2:18">
      <c r="B314" s="90" t="s">
        <v>3089</v>
      </c>
      <c r="C314" s="91" t="s">
        <v>2793</v>
      </c>
      <c r="D314" s="67">
        <v>8060</v>
      </c>
      <c r="E314" s="67"/>
      <c r="F314" s="67" t="s">
        <v>644</v>
      </c>
      <c r="G314" s="103">
        <v>44150</v>
      </c>
      <c r="H314" s="67"/>
      <c r="I314" s="93">
        <v>0.11000000000005236</v>
      </c>
      <c r="J314" s="91" t="s">
        <v>921</v>
      </c>
      <c r="K314" s="91" t="s">
        <v>127</v>
      </c>
      <c r="L314" s="92">
        <v>7.2742000000000001E-2</v>
      </c>
      <c r="M314" s="92">
        <v>7.9499999999998128E-2</v>
      </c>
      <c r="N314" s="93">
        <v>1742202.6933920002</v>
      </c>
      <c r="O314" s="104">
        <v>100.27</v>
      </c>
      <c r="P314" s="93">
        <v>6680.1707864150012</v>
      </c>
      <c r="Q314" s="94">
        <f t="shared" si="6"/>
        <v>2.4243696833251362E-2</v>
      </c>
      <c r="R314" s="94">
        <f>P314/'סכום נכסי הקרן'!$C$42</f>
        <v>2.364475030576792E-3</v>
      </c>
    </row>
    <row r="315" spans="2:18">
      <c r="B315" s="90" t="s">
        <v>3089</v>
      </c>
      <c r="C315" s="91" t="s">
        <v>2793</v>
      </c>
      <c r="D315" s="67">
        <v>8119</v>
      </c>
      <c r="E315" s="67"/>
      <c r="F315" s="67" t="s">
        <v>644</v>
      </c>
      <c r="G315" s="103">
        <v>44169</v>
      </c>
      <c r="H315" s="67"/>
      <c r="I315" s="93">
        <v>0.11000000002841274</v>
      </c>
      <c r="J315" s="91" t="s">
        <v>921</v>
      </c>
      <c r="K315" s="91" t="s">
        <v>127</v>
      </c>
      <c r="L315" s="92">
        <v>7.2742000000000001E-2</v>
      </c>
      <c r="M315" s="92">
        <v>7.9500000002052026E-2</v>
      </c>
      <c r="N315" s="93">
        <v>4130.5713680000008</v>
      </c>
      <c r="O315" s="104">
        <v>100.27</v>
      </c>
      <c r="P315" s="93">
        <v>15.837951605000002</v>
      </c>
      <c r="Q315" s="94">
        <f t="shared" si="6"/>
        <v>5.7479143789584091E-5</v>
      </c>
      <c r="R315" s="94">
        <f>P315/'סכום נכסי הקרן'!$C$42</f>
        <v>5.6059107323516969E-6</v>
      </c>
    </row>
    <row r="316" spans="2:18">
      <c r="B316" s="90" t="s">
        <v>3089</v>
      </c>
      <c r="C316" s="91" t="s">
        <v>2793</v>
      </c>
      <c r="D316" s="67">
        <v>8418</v>
      </c>
      <c r="E316" s="67"/>
      <c r="F316" s="67" t="s">
        <v>644</v>
      </c>
      <c r="G316" s="103">
        <v>44326</v>
      </c>
      <c r="H316" s="67"/>
      <c r="I316" s="93">
        <v>0.11000000002685631</v>
      </c>
      <c r="J316" s="91" t="s">
        <v>921</v>
      </c>
      <c r="K316" s="91" t="s">
        <v>127</v>
      </c>
      <c r="L316" s="92">
        <v>7.2742000000000001E-2</v>
      </c>
      <c r="M316" s="92">
        <v>7.9499999994181142E-2</v>
      </c>
      <c r="N316" s="93">
        <v>873.99182500000006</v>
      </c>
      <c r="O316" s="104">
        <v>100.27</v>
      </c>
      <c r="P316" s="93">
        <v>3.3511688810000004</v>
      </c>
      <c r="Q316" s="94">
        <f t="shared" si="6"/>
        <v>1.2162072645389839E-5</v>
      </c>
      <c r="R316" s="94">
        <f>P316/'סכום נכסי הקרן'!$C$42</f>
        <v>1.1861605632126141E-6</v>
      </c>
    </row>
    <row r="317" spans="2:18">
      <c r="B317" s="90" t="s">
        <v>3090</v>
      </c>
      <c r="C317" s="91" t="s">
        <v>2793</v>
      </c>
      <c r="D317" s="67">
        <v>8718</v>
      </c>
      <c r="E317" s="67"/>
      <c r="F317" s="67" t="s">
        <v>644</v>
      </c>
      <c r="G317" s="103">
        <v>44508</v>
      </c>
      <c r="H317" s="67"/>
      <c r="I317" s="93">
        <v>3.0099999999997222</v>
      </c>
      <c r="J317" s="91" t="s">
        <v>881</v>
      </c>
      <c r="K317" s="91" t="s">
        <v>127</v>
      </c>
      <c r="L317" s="92">
        <v>8.7911000000000003E-2</v>
      </c>
      <c r="M317" s="92">
        <v>9.0099999999991826E-2</v>
      </c>
      <c r="N317" s="93">
        <v>1445168.9554000003</v>
      </c>
      <c r="O317" s="104">
        <v>100.63</v>
      </c>
      <c r="P317" s="93">
        <v>5561.1418906549998</v>
      </c>
      <c r="Q317" s="94">
        <f t="shared" si="6"/>
        <v>2.0182513644398662E-2</v>
      </c>
      <c r="R317" s="94">
        <f>P317/'סכום נכסי הקרן'!$C$42</f>
        <v>1.968389965221987E-3</v>
      </c>
    </row>
    <row r="318" spans="2:18">
      <c r="B318" s="90" t="s">
        <v>3091</v>
      </c>
      <c r="C318" s="91" t="s">
        <v>2793</v>
      </c>
      <c r="D318" s="67">
        <v>8806</v>
      </c>
      <c r="E318" s="67"/>
      <c r="F318" s="67" t="s">
        <v>644</v>
      </c>
      <c r="G318" s="103">
        <v>44137</v>
      </c>
      <c r="H318" s="67"/>
      <c r="I318" s="93">
        <v>0.92999999999991489</v>
      </c>
      <c r="J318" s="91" t="s">
        <v>921</v>
      </c>
      <c r="K318" s="91" t="s">
        <v>127</v>
      </c>
      <c r="L318" s="92">
        <v>7.4443999999999996E-2</v>
      </c>
      <c r="M318" s="92">
        <v>8.82999999999972E-2</v>
      </c>
      <c r="N318" s="93">
        <v>1999650.3996360002</v>
      </c>
      <c r="O318" s="104">
        <v>99.72</v>
      </c>
      <c r="P318" s="93">
        <v>7625.2520892050006</v>
      </c>
      <c r="Q318" s="94">
        <f t="shared" si="6"/>
        <v>2.7673588870474431E-2</v>
      </c>
      <c r="R318" s="94">
        <f>P318/'סכום נכסי הקרן'!$C$42</f>
        <v>2.6989906011751262E-3</v>
      </c>
    </row>
    <row r="319" spans="2:18">
      <c r="B319" s="90" t="s">
        <v>3091</v>
      </c>
      <c r="C319" s="91" t="s">
        <v>2793</v>
      </c>
      <c r="D319" s="67">
        <v>9044</v>
      </c>
      <c r="E319" s="67"/>
      <c r="F319" s="67" t="s">
        <v>644</v>
      </c>
      <c r="G319" s="103">
        <v>44679</v>
      </c>
      <c r="H319" s="67"/>
      <c r="I319" s="93">
        <v>0.92999999999954308</v>
      </c>
      <c r="J319" s="91" t="s">
        <v>921</v>
      </c>
      <c r="K319" s="91" t="s">
        <v>127</v>
      </c>
      <c r="L319" s="92">
        <v>7.4450000000000002E-2</v>
      </c>
      <c r="M319" s="92">
        <v>8.8299999999553791E-2</v>
      </c>
      <c r="N319" s="93">
        <v>17219.485463000005</v>
      </c>
      <c r="O319" s="104">
        <v>99.72</v>
      </c>
      <c r="P319" s="93">
        <v>65.662937071000002</v>
      </c>
      <c r="Q319" s="94">
        <f t="shared" si="6"/>
        <v>2.3830413778754692E-4</v>
      </c>
      <c r="R319" s="94">
        <f>P319/'סכום נכסי הקרן'!$C$42</f>
        <v>2.3241677511367351E-5</v>
      </c>
    </row>
    <row r="320" spans="2:18">
      <c r="B320" s="90" t="s">
        <v>3091</v>
      </c>
      <c r="C320" s="91" t="s">
        <v>2793</v>
      </c>
      <c r="D320" s="67">
        <v>9224</v>
      </c>
      <c r="E320" s="67"/>
      <c r="F320" s="67" t="s">
        <v>644</v>
      </c>
      <c r="G320" s="103">
        <v>44810</v>
      </c>
      <c r="H320" s="67"/>
      <c r="I320" s="93">
        <v>0.93000000000092575</v>
      </c>
      <c r="J320" s="91" t="s">
        <v>921</v>
      </c>
      <c r="K320" s="91" t="s">
        <v>127</v>
      </c>
      <c r="L320" s="92">
        <v>7.4450000000000002E-2</v>
      </c>
      <c r="M320" s="92">
        <v>8.8300000000034504E-2</v>
      </c>
      <c r="N320" s="93">
        <v>31159.978527000003</v>
      </c>
      <c r="O320" s="104">
        <v>99.72</v>
      </c>
      <c r="P320" s="93">
        <v>118.82211727300002</v>
      </c>
      <c r="Q320" s="94">
        <f t="shared" si="6"/>
        <v>4.3122960181046657E-4</v>
      </c>
      <c r="R320" s="94">
        <f>P320/'סכום נכסי הקרן'!$C$42</f>
        <v>4.2057596782349972E-5</v>
      </c>
    </row>
    <row r="321" spans="2:18">
      <c r="B321" s="90" t="s">
        <v>3092</v>
      </c>
      <c r="C321" s="91" t="s">
        <v>2793</v>
      </c>
      <c r="D321" s="67" t="s">
        <v>2980</v>
      </c>
      <c r="E321" s="67"/>
      <c r="F321" s="67" t="s">
        <v>644</v>
      </c>
      <c r="G321" s="103">
        <v>42921</v>
      </c>
      <c r="H321" s="67"/>
      <c r="I321" s="93">
        <v>5.3900000000119075</v>
      </c>
      <c r="J321" s="91" t="s">
        <v>881</v>
      </c>
      <c r="K321" s="91" t="s">
        <v>127</v>
      </c>
      <c r="L321" s="92">
        <v>7.8939999999999996E-2</v>
      </c>
      <c r="M321" s="92">
        <v>0</v>
      </c>
      <c r="N321" s="93">
        <v>223240.60962400003</v>
      </c>
      <c r="O321" s="104">
        <v>14.656955999999999</v>
      </c>
      <c r="P321" s="93">
        <v>125.12233810900003</v>
      </c>
      <c r="Q321" s="94">
        <f t="shared" si="6"/>
        <v>4.5409438308838474E-4</v>
      </c>
      <c r="R321" s="94">
        <f>P321/'סכום נכסי הקרן'!$C$42</f>
        <v>4.4287586902383441E-5</v>
      </c>
    </row>
    <row r="322" spans="2:18">
      <c r="B322" s="90" t="s">
        <v>3092</v>
      </c>
      <c r="C322" s="91" t="s">
        <v>2793</v>
      </c>
      <c r="D322" s="67">
        <v>6497</v>
      </c>
      <c r="E322" s="67"/>
      <c r="F322" s="67" t="s">
        <v>644</v>
      </c>
      <c r="G322" s="103">
        <v>43342</v>
      </c>
      <c r="H322" s="67"/>
      <c r="I322" s="93">
        <v>1.0500000000252645</v>
      </c>
      <c r="J322" s="91" t="s">
        <v>881</v>
      </c>
      <c r="K322" s="91" t="s">
        <v>127</v>
      </c>
      <c r="L322" s="92">
        <v>7.8939999999999996E-2</v>
      </c>
      <c r="M322" s="92">
        <v>0</v>
      </c>
      <c r="N322" s="93">
        <v>42371.666602000005</v>
      </c>
      <c r="O322" s="104">
        <v>14.656955999999999</v>
      </c>
      <c r="P322" s="93">
        <v>23.748555708000005</v>
      </c>
      <c r="Q322" s="94">
        <f t="shared" si="6"/>
        <v>8.6188333086214151E-5</v>
      </c>
      <c r="R322" s="94">
        <f>P322/'סכום נכסי הקרן'!$C$42</f>
        <v>8.4059028996716868E-6</v>
      </c>
    </row>
    <row r="323" spans="2:18">
      <c r="B323" s="90" t="s">
        <v>3093</v>
      </c>
      <c r="C323" s="91" t="s">
        <v>2793</v>
      </c>
      <c r="D323" s="67">
        <v>9405</v>
      </c>
      <c r="E323" s="67"/>
      <c r="F323" s="67" t="s">
        <v>644</v>
      </c>
      <c r="G323" s="103">
        <v>43866</v>
      </c>
      <c r="H323" s="67"/>
      <c r="I323" s="93">
        <v>1.0600000000000063</v>
      </c>
      <c r="J323" s="91" t="s">
        <v>921</v>
      </c>
      <c r="K323" s="91" t="s">
        <v>127</v>
      </c>
      <c r="L323" s="92">
        <v>7.6938000000000006E-2</v>
      </c>
      <c r="M323" s="92">
        <v>9.6000000000000654E-2</v>
      </c>
      <c r="N323" s="93">
        <v>1703375.7410740003</v>
      </c>
      <c r="O323" s="104">
        <v>98.98</v>
      </c>
      <c r="P323" s="93">
        <v>6447.2688265659999</v>
      </c>
      <c r="Q323" s="94">
        <f t="shared" si="6"/>
        <v>2.339844830787953E-2</v>
      </c>
      <c r="R323" s="94">
        <f>P323/'סכום נכסי הקרן'!$C$42</f>
        <v>2.2820383854306433E-3</v>
      </c>
    </row>
    <row r="324" spans="2:18">
      <c r="B324" s="90" t="s">
        <v>3093</v>
      </c>
      <c r="C324" s="91" t="s">
        <v>2793</v>
      </c>
      <c r="D324" s="67">
        <v>9439</v>
      </c>
      <c r="E324" s="67"/>
      <c r="F324" s="67" t="s">
        <v>644</v>
      </c>
      <c r="G324" s="103">
        <v>44953</v>
      </c>
      <c r="H324" s="67"/>
      <c r="I324" s="93">
        <v>1.0600000000118814</v>
      </c>
      <c r="J324" s="91" t="s">
        <v>921</v>
      </c>
      <c r="K324" s="91" t="s">
        <v>127</v>
      </c>
      <c r="L324" s="92">
        <v>7.6938000000000006E-2</v>
      </c>
      <c r="M324" s="92">
        <v>9.6000000000107999E-2</v>
      </c>
      <c r="N324" s="93">
        <v>4891.9578450000008</v>
      </c>
      <c r="O324" s="104">
        <v>98.98</v>
      </c>
      <c r="P324" s="93">
        <v>18.516036163000003</v>
      </c>
      <c r="Q324" s="94">
        <f t="shared" si="6"/>
        <v>6.7198456692481849E-5</v>
      </c>
      <c r="R324" s="94">
        <f>P324/'סכום נכסי הקרן'!$C$42</f>
        <v>6.5538302196860284E-6</v>
      </c>
    </row>
    <row r="325" spans="2:18">
      <c r="B325" s="90" t="s">
        <v>3093</v>
      </c>
      <c r="C325" s="91" t="s">
        <v>2793</v>
      </c>
      <c r="D325" s="67">
        <v>9447</v>
      </c>
      <c r="E325" s="67"/>
      <c r="F325" s="67" t="s">
        <v>644</v>
      </c>
      <c r="G325" s="103">
        <v>44959</v>
      </c>
      <c r="H325" s="67"/>
      <c r="I325" s="93">
        <v>1.0600000000441943</v>
      </c>
      <c r="J325" s="91" t="s">
        <v>921</v>
      </c>
      <c r="K325" s="91" t="s">
        <v>127</v>
      </c>
      <c r="L325" s="92">
        <v>7.6938000000000006E-2</v>
      </c>
      <c r="M325" s="92">
        <v>9.5999999999615698E-2</v>
      </c>
      <c r="N325" s="93">
        <v>2749.9571620000006</v>
      </c>
      <c r="O325" s="104">
        <v>98.98</v>
      </c>
      <c r="P325" s="93">
        <v>10.408574309000002</v>
      </c>
      <c r="Q325" s="94">
        <f t="shared" si="6"/>
        <v>3.7774830626626468E-5</v>
      </c>
      <c r="R325" s="94">
        <f>P325/'סכום נכסי הקרן'!$C$42</f>
        <v>3.6841594091550611E-6</v>
      </c>
    </row>
    <row r="326" spans="2:18">
      <c r="B326" s="90" t="s">
        <v>3093</v>
      </c>
      <c r="C326" s="91" t="s">
        <v>2793</v>
      </c>
      <c r="D326" s="67">
        <v>9467</v>
      </c>
      <c r="E326" s="67"/>
      <c r="F326" s="67" t="s">
        <v>644</v>
      </c>
      <c r="G326" s="103">
        <v>44966</v>
      </c>
      <c r="H326" s="67"/>
      <c r="I326" s="93">
        <v>1.0600000000333665</v>
      </c>
      <c r="J326" s="91" t="s">
        <v>921</v>
      </c>
      <c r="K326" s="91" t="s">
        <v>127</v>
      </c>
      <c r="L326" s="92">
        <v>7.6938000000000006E-2</v>
      </c>
      <c r="M326" s="92">
        <v>9.6700000001693986E-2</v>
      </c>
      <c r="N326" s="93">
        <v>4120.3799210000006</v>
      </c>
      <c r="O326" s="104">
        <v>98.91</v>
      </c>
      <c r="P326" s="93">
        <v>15.584588008000003</v>
      </c>
      <c r="Q326" s="94">
        <f t="shared" si="6"/>
        <v>5.6559635826293449E-5</v>
      </c>
      <c r="R326" s="94">
        <f>P326/'סכום נכסי הקרן'!$C$42</f>
        <v>5.5162316031920183E-6</v>
      </c>
    </row>
    <row r="327" spans="2:18">
      <c r="B327" s="90" t="s">
        <v>3093</v>
      </c>
      <c r="C327" s="91" t="s">
        <v>2793</v>
      </c>
      <c r="D327" s="67">
        <v>9491</v>
      </c>
      <c r="E327" s="67"/>
      <c r="F327" s="67" t="s">
        <v>644</v>
      </c>
      <c r="G327" s="103">
        <v>44986</v>
      </c>
      <c r="H327" s="67"/>
      <c r="I327" s="93">
        <v>1.0600000000056082</v>
      </c>
      <c r="J327" s="91" t="s">
        <v>921</v>
      </c>
      <c r="K327" s="91" t="s">
        <v>127</v>
      </c>
      <c r="L327" s="92">
        <v>7.6938000000000006E-2</v>
      </c>
      <c r="M327" s="92">
        <v>9.6700000000846206E-2</v>
      </c>
      <c r="N327" s="93">
        <v>16028.283803000004</v>
      </c>
      <c r="O327" s="104">
        <v>98.91</v>
      </c>
      <c r="P327" s="93">
        <v>60.624071261000012</v>
      </c>
      <c r="Q327" s="94">
        <f t="shared" si="6"/>
        <v>2.2001707013809325E-4</v>
      </c>
      <c r="R327" s="94">
        <f>P327/'סכום נכסי הקרן'!$C$42</f>
        <v>2.1458149399421274E-5</v>
      </c>
    </row>
    <row r="328" spans="2:18">
      <c r="B328" s="90" t="s">
        <v>3093</v>
      </c>
      <c r="C328" s="91" t="s">
        <v>2793</v>
      </c>
      <c r="D328" s="67">
        <v>9510</v>
      </c>
      <c r="E328" s="67"/>
      <c r="F328" s="67" t="s">
        <v>644</v>
      </c>
      <c r="G328" s="103">
        <v>44994</v>
      </c>
      <c r="H328" s="67"/>
      <c r="I328" s="93">
        <v>1.0600000000084511</v>
      </c>
      <c r="J328" s="91" t="s">
        <v>921</v>
      </c>
      <c r="K328" s="91" t="s">
        <v>127</v>
      </c>
      <c r="L328" s="92">
        <v>7.6938000000000006E-2</v>
      </c>
      <c r="M328" s="92">
        <v>9.6700000003760667E-2</v>
      </c>
      <c r="N328" s="93">
        <v>3128.501843</v>
      </c>
      <c r="O328" s="104">
        <v>98.91</v>
      </c>
      <c r="P328" s="93">
        <v>11.832989565000002</v>
      </c>
      <c r="Q328" s="94">
        <f t="shared" si="6"/>
        <v>4.2944322954779172E-5</v>
      </c>
      <c r="R328" s="94">
        <f>P328/'סכום נכסי הקרן'!$C$42</f>
        <v>4.1883372832947319E-6</v>
      </c>
    </row>
    <row r="329" spans="2:18">
      <c r="B329" s="90" t="s">
        <v>3093</v>
      </c>
      <c r="C329" s="91" t="s">
        <v>2793</v>
      </c>
      <c r="D329" s="67">
        <v>9560</v>
      </c>
      <c r="E329" s="67"/>
      <c r="F329" s="67" t="s">
        <v>644</v>
      </c>
      <c r="G329" s="103">
        <v>45058</v>
      </c>
      <c r="H329" s="67"/>
      <c r="I329" s="93">
        <v>1.0600000000050018</v>
      </c>
      <c r="J329" s="91" t="s">
        <v>921</v>
      </c>
      <c r="K329" s="91" t="s">
        <v>127</v>
      </c>
      <c r="L329" s="92">
        <v>7.6938000000000006E-2</v>
      </c>
      <c r="M329" s="92">
        <v>9.6700000000271957E-2</v>
      </c>
      <c r="N329" s="93">
        <v>16914.847452000005</v>
      </c>
      <c r="O329" s="104">
        <v>98.91</v>
      </c>
      <c r="P329" s="93">
        <v>63.977336978000011</v>
      </c>
      <c r="Q329" s="94">
        <f t="shared" si="6"/>
        <v>2.3218675262729073E-4</v>
      </c>
      <c r="R329" s="94">
        <f>P329/'סכום נכסי הקרן'!$C$42</f>
        <v>2.2645052146707282E-5</v>
      </c>
    </row>
    <row r="330" spans="2:18">
      <c r="B330" s="90" t="s">
        <v>3094</v>
      </c>
      <c r="C330" s="91" t="s">
        <v>2793</v>
      </c>
      <c r="D330" s="67">
        <v>9606</v>
      </c>
      <c r="E330" s="67"/>
      <c r="F330" s="67" t="s">
        <v>644</v>
      </c>
      <c r="G330" s="103">
        <v>44136</v>
      </c>
      <c r="H330" s="67"/>
      <c r="I330" s="93">
        <v>8.9999999999989602E-2</v>
      </c>
      <c r="J330" s="91" t="s">
        <v>921</v>
      </c>
      <c r="K330" s="91" t="s">
        <v>127</v>
      </c>
      <c r="L330" s="92">
        <v>7.0095999999999992E-2</v>
      </c>
      <c r="M330" s="92">
        <v>0</v>
      </c>
      <c r="N330" s="93">
        <v>1162450.1678590002</v>
      </c>
      <c r="O330" s="104">
        <v>86.502415999999997</v>
      </c>
      <c r="P330" s="93">
        <v>3845.2134863560004</v>
      </c>
      <c r="Q330" s="94">
        <f t="shared" si="6"/>
        <v>1.3955060881366069E-2</v>
      </c>
      <c r="R330" s="94">
        <f>P330/'סכום נכסי הקרן'!$C$42</f>
        <v>1.3610297650197033E-3</v>
      </c>
    </row>
    <row r="331" spans="2:18">
      <c r="B331" s="90" t="s">
        <v>3095</v>
      </c>
      <c r="C331" s="91" t="s">
        <v>2793</v>
      </c>
      <c r="D331" s="67">
        <v>6588</v>
      </c>
      <c r="E331" s="67"/>
      <c r="F331" s="67" t="s">
        <v>644</v>
      </c>
      <c r="G331" s="103">
        <v>43397</v>
      </c>
      <c r="H331" s="67"/>
      <c r="I331" s="93">
        <v>0.74999999999993816</v>
      </c>
      <c r="J331" s="91" t="s">
        <v>921</v>
      </c>
      <c r="K331" s="91" t="s">
        <v>127</v>
      </c>
      <c r="L331" s="92">
        <v>7.6938000000000006E-2</v>
      </c>
      <c r="M331" s="92">
        <v>8.829999999998947E-2</v>
      </c>
      <c r="N331" s="93">
        <v>1056295.644391</v>
      </c>
      <c r="O331" s="104">
        <v>99.93</v>
      </c>
      <c r="P331" s="93">
        <v>4036.4469419750003</v>
      </c>
      <c r="Q331" s="94">
        <f t="shared" si="6"/>
        <v>1.4649085940101152E-2</v>
      </c>
      <c r="R331" s="94">
        <f>P331/'סכום נכסי הקרן'!$C$42</f>
        <v>1.4287176648173523E-3</v>
      </c>
    </row>
    <row r="332" spans="2:18">
      <c r="B332" s="90" t="s">
        <v>3096</v>
      </c>
      <c r="C332" s="91" t="s">
        <v>2793</v>
      </c>
      <c r="D332" s="67" t="s">
        <v>2981</v>
      </c>
      <c r="E332" s="67"/>
      <c r="F332" s="67" t="s">
        <v>644</v>
      </c>
      <c r="G332" s="103">
        <v>44144</v>
      </c>
      <c r="H332" s="67"/>
      <c r="I332" s="93">
        <v>0.25</v>
      </c>
      <c r="J332" s="91" t="s">
        <v>921</v>
      </c>
      <c r="K332" s="91" t="s">
        <v>127</v>
      </c>
      <c r="L332" s="92">
        <v>7.8763E-2</v>
      </c>
      <c r="M332" s="92">
        <v>0</v>
      </c>
      <c r="N332" s="93">
        <v>1315139.3570220002</v>
      </c>
      <c r="O332" s="104">
        <v>76.690121000000005</v>
      </c>
      <c r="P332" s="93">
        <v>3856.8173857960001</v>
      </c>
      <c r="Q332" s="94">
        <f t="shared" si="6"/>
        <v>1.3997173789718501E-2</v>
      </c>
      <c r="R332" s="94">
        <f>P332/'סכום נכסי הקרן'!$C$42</f>
        <v>1.3651370148731053E-3</v>
      </c>
    </row>
    <row r="333" spans="2:18">
      <c r="B333" s="90" t="s">
        <v>3097</v>
      </c>
      <c r="C333" s="91" t="s">
        <v>2793</v>
      </c>
      <c r="D333" s="67">
        <v>6826</v>
      </c>
      <c r="E333" s="67"/>
      <c r="F333" s="67" t="s">
        <v>644</v>
      </c>
      <c r="G333" s="103">
        <v>43550</v>
      </c>
      <c r="H333" s="67"/>
      <c r="I333" s="93">
        <v>1.9600000000002524</v>
      </c>
      <c r="J333" s="91" t="s">
        <v>881</v>
      </c>
      <c r="K333" s="91" t="s">
        <v>127</v>
      </c>
      <c r="L333" s="92">
        <v>8.4161E-2</v>
      </c>
      <c r="M333" s="92">
        <v>8.5500000000006529E-2</v>
      </c>
      <c r="N333" s="93">
        <v>535556.6240190001</v>
      </c>
      <c r="O333" s="104">
        <v>100.62</v>
      </c>
      <c r="P333" s="93">
        <v>2060.6658525630005</v>
      </c>
      <c r="Q333" s="94">
        <f t="shared" si="6"/>
        <v>7.4785749947841552E-3</v>
      </c>
      <c r="R333" s="94">
        <f>P333/'סכום נכסי הקרן'!$C$42</f>
        <v>7.2938149495460473E-4</v>
      </c>
    </row>
    <row r="334" spans="2:18">
      <c r="B334" s="90" t="s">
        <v>3098</v>
      </c>
      <c r="C334" s="91" t="s">
        <v>2793</v>
      </c>
      <c r="D334" s="67">
        <v>6528</v>
      </c>
      <c r="E334" s="67"/>
      <c r="F334" s="67" t="s">
        <v>644</v>
      </c>
      <c r="G334" s="103">
        <v>43373</v>
      </c>
      <c r="H334" s="67"/>
      <c r="I334" s="93">
        <v>4.3000000000005079</v>
      </c>
      <c r="J334" s="91" t="s">
        <v>881</v>
      </c>
      <c r="K334" s="91" t="s">
        <v>130</v>
      </c>
      <c r="L334" s="92">
        <v>3.032E-2</v>
      </c>
      <c r="M334" s="92">
        <v>7.5500000000007894E-2</v>
      </c>
      <c r="N334" s="93">
        <v>916309.12307800015</v>
      </c>
      <c r="O334" s="104">
        <v>82.78</v>
      </c>
      <c r="P334" s="93">
        <v>3548.2841044240004</v>
      </c>
      <c r="Q334" s="94">
        <f t="shared" si="6"/>
        <v>1.2877443834346322E-2</v>
      </c>
      <c r="R334" s="94">
        <f>P334/'סכום נכסי הקרן'!$C$42</f>
        <v>1.255930339889647E-3</v>
      </c>
    </row>
    <row r="335" spans="2:18">
      <c r="B335" s="90" t="s">
        <v>3099</v>
      </c>
      <c r="C335" s="91" t="s">
        <v>2793</v>
      </c>
      <c r="D335" s="67">
        <v>8860</v>
      </c>
      <c r="E335" s="67"/>
      <c r="F335" s="67" t="s">
        <v>644</v>
      </c>
      <c r="G335" s="103">
        <v>44585</v>
      </c>
      <c r="H335" s="67"/>
      <c r="I335" s="93">
        <v>2.3400000000028296</v>
      </c>
      <c r="J335" s="91" t="s">
        <v>999</v>
      </c>
      <c r="K335" s="91" t="s">
        <v>129</v>
      </c>
      <c r="L335" s="92">
        <v>6.1120000000000001E-2</v>
      </c>
      <c r="M335" s="92">
        <v>7.0200000000042007E-2</v>
      </c>
      <c r="N335" s="93">
        <v>56293.441842000007</v>
      </c>
      <c r="O335" s="104">
        <v>102.24</v>
      </c>
      <c r="P335" s="93">
        <v>233.27380885100004</v>
      </c>
      <c r="Q335" s="94">
        <f t="shared" si="6"/>
        <v>8.4659804093968768E-4</v>
      </c>
      <c r="R335" s="94">
        <f>P335/'סכום נכסי הקרן'!$C$42</f>
        <v>8.2568262691340576E-5</v>
      </c>
    </row>
    <row r="336" spans="2:18">
      <c r="B336" s="90" t="s">
        <v>3099</v>
      </c>
      <c r="C336" s="91" t="s">
        <v>2793</v>
      </c>
      <c r="D336" s="67">
        <v>8977</v>
      </c>
      <c r="E336" s="67"/>
      <c r="F336" s="67" t="s">
        <v>644</v>
      </c>
      <c r="G336" s="103">
        <v>44553</v>
      </c>
      <c r="H336" s="67"/>
      <c r="I336" s="93">
        <v>2.3400000000256038</v>
      </c>
      <c r="J336" s="91" t="s">
        <v>999</v>
      </c>
      <c r="K336" s="91" t="s">
        <v>129</v>
      </c>
      <c r="L336" s="92">
        <v>6.1120000000000001E-2</v>
      </c>
      <c r="M336" s="92">
        <v>7.0300000000570254E-2</v>
      </c>
      <c r="N336" s="93">
        <v>8295.8755530000017</v>
      </c>
      <c r="O336" s="104">
        <v>102.22</v>
      </c>
      <c r="P336" s="93">
        <v>34.370467768000005</v>
      </c>
      <c r="Q336" s="94">
        <f t="shared" si="6"/>
        <v>1.2473740974991047E-4</v>
      </c>
      <c r="R336" s="94">
        <f>P336/'סכום נכסי הקרן'!$C$42</f>
        <v>1.2165574118546454E-5</v>
      </c>
    </row>
    <row r="337" spans="2:18">
      <c r="B337" s="90" t="s">
        <v>3099</v>
      </c>
      <c r="C337" s="91" t="s">
        <v>2793</v>
      </c>
      <c r="D337" s="67">
        <v>8978</v>
      </c>
      <c r="E337" s="67"/>
      <c r="F337" s="67" t="s">
        <v>644</v>
      </c>
      <c r="G337" s="103">
        <v>44553</v>
      </c>
      <c r="H337" s="67"/>
      <c r="I337" s="93">
        <v>2.3399999999832146</v>
      </c>
      <c r="J337" s="91" t="s">
        <v>999</v>
      </c>
      <c r="K337" s="91" t="s">
        <v>129</v>
      </c>
      <c r="L337" s="92">
        <v>6.1120000000000001E-2</v>
      </c>
      <c r="M337" s="92">
        <v>7.1299999999789046E-2</v>
      </c>
      <c r="N337" s="93">
        <v>10666.125907000001</v>
      </c>
      <c r="O337" s="104">
        <v>101.98</v>
      </c>
      <c r="P337" s="93">
        <v>44.08684786100001</v>
      </c>
      <c r="Q337" s="94">
        <f t="shared" si="6"/>
        <v>1.6000012695025132E-4</v>
      </c>
      <c r="R337" s="94">
        <f>P337/'סכום נכסי הקרן'!$C$42</f>
        <v>1.5604728423435307E-5</v>
      </c>
    </row>
    <row r="338" spans="2:18">
      <c r="B338" s="90" t="s">
        <v>3099</v>
      </c>
      <c r="C338" s="91" t="s">
        <v>2793</v>
      </c>
      <c r="D338" s="67">
        <v>8979</v>
      </c>
      <c r="E338" s="67"/>
      <c r="F338" s="67" t="s">
        <v>644</v>
      </c>
      <c r="G338" s="103">
        <v>44553</v>
      </c>
      <c r="H338" s="67"/>
      <c r="I338" s="93">
        <v>2.3399999999982541</v>
      </c>
      <c r="J338" s="91" t="s">
        <v>999</v>
      </c>
      <c r="K338" s="91" t="s">
        <v>129</v>
      </c>
      <c r="L338" s="92">
        <v>6.1120000000000001E-2</v>
      </c>
      <c r="M338" s="92">
        <v>7.0300000000018417E-2</v>
      </c>
      <c r="N338" s="93">
        <v>49775.252929000009</v>
      </c>
      <c r="O338" s="104">
        <v>102.22</v>
      </c>
      <c r="P338" s="93">
        <v>206.22280465400004</v>
      </c>
      <c r="Q338" s="94">
        <f t="shared" si="6"/>
        <v>7.4842445140799998E-4</v>
      </c>
      <c r="R338" s="94">
        <f>P338/'סכום נכסי הקרן'!$C$42</f>
        <v>7.2993444019652071E-5</v>
      </c>
    </row>
    <row r="339" spans="2:18">
      <c r="B339" s="90" t="s">
        <v>3099</v>
      </c>
      <c r="C339" s="91" t="s">
        <v>2793</v>
      </c>
      <c r="D339" s="67">
        <v>8918</v>
      </c>
      <c r="E339" s="67"/>
      <c r="F339" s="67" t="s">
        <v>644</v>
      </c>
      <c r="G339" s="103">
        <v>44553</v>
      </c>
      <c r="H339" s="67"/>
      <c r="I339" s="93">
        <v>2.3399999999830245</v>
      </c>
      <c r="J339" s="91" t="s">
        <v>999</v>
      </c>
      <c r="K339" s="91" t="s">
        <v>129</v>
      </c>
      <c r="L339" s="92">
        <v>6.1120000000000001E-2</v>
      </c>
      <c r="M339" s="92">
        <v>7.0399999999320992E-2</v>
      </c>
      <c r="N339" s="93">
        <v>7110.7504740000013</v>
      </c>
      <c r="O339" s="104">
        <v>102.2</v>
      </c>
      <c r="P339" s="93">
        <v>29.454637125000005</v>
      </c>
      <c r="Q339" s="94">
        <f t="shared" si="6"/>
        <v>1.0689686171559031E-4</v>
      </c>
      <c r="R339" s="94">
        <f>P339/'סכום נכסי הקרן'!$C$42</f>
        <v>1.0425594830358886E-5</v>
      </c>
    </row>
    <row r="340" spans="2:18">
      <c r="B340" s="90" t="s">
        <v>3099</v>
      </c>
      <c r="C340" s="91" t="s">
        <v>2793</v>
      </c>
      <c r="D340" s="67">
        <v>9037</v>
      </c>
      <c r="E340" s="67"/>
      <c r="F340" s="67" t="s">
        <v>644</v>
      </c>
      <c r="G340" s="103">
        <v>44671</v>
      </c>
      <c r="H340" s="67"/>
      <c r="I340" s="93">
        <v>2.3400000000564711</v>
      </c>
      <c r="J340" s="91" t="s">
        <v>999</v>
      </c>
      <c r="K340" s="91" t="s">
        <v>129</v>
      </c>
      <c r="L340" s="92">
        <v>6.1120000000000001E-2</v>
      </c>
      <c r="M340" s="92">
        <v>7.0200000001151147E-2</v>
      </c>
      <c r="N340" s="93">
        <v>4444.2191439999997</v>
      </c>
      <c r="O340" s="104">
        <v>102.24</v>
      </c>
      <c r="P340" s="93">
        <v>18.416353644000001</v>
      </c>
      <c r="Q340" s="94">
        <f t="shared" si="6"/>
        <v>6.6836688580935132E-5</v>
      </c>
      <c r="R340" s="94">
        <f>P340/'סכום נכסי הקרן'!$C$42</f>
        <v>6.5185471656000723E-6</v>
      </c>
    </row>
    <row r="341" spans="2:18">
      <c r="B341" s="90" t="s">
        <v>3099</v>
      </c>
      <c r="C341" s="91" t="s">
        <v>2793</v>
      </c>
      <c r="D341" s="67">
        <v>9130</v>
      </c>
      <c r="E341" s="67"/>
      <c r="F341" s="67" t="s">
        <v>644</v>
      </c>
      <c r="G341" s="103">
        <v>44742</v>
      </c>
      <c r="H341" s="67"/>
      <c r="I341" s="93">
        <v>2.339999999995837</v>
      </c>
      <c r="J341" s="91" t="s">
        <v>999</v>
      </c>
      <c r="K341" s="91" t="s">
        <v>129</v>
      </c>
      <c r="L341" s="92">
        <v>6.1120000000000001E-2</v>
      </c>
      <c r="M341" s="92">
        <v>7.0199999999965609E-2</v>
      </c>
      <c r="N341" s="93">
        <v>26665.314474000003</v>
      </c>
      <c r="O341" s="104">
        <v>102.24</v>
      </c>
      <c r="P341" s="93">
        <v>110.49811951900001</v>
      </c>
      <c r="Q341" s="94">
        <f t="shared" si="6"/>
        <v>4.0102012297512946E-4</v>
      </c>
      <c r="R341" s="94">
        <f>P341/'סכום נכסי הקרן'!$C$42</f>
        <v>3.9111282163577658E-5</v>
      </c>
    </row>
    <row r="342" spans="2:18">
      <c r="B342" s="90" t="s">
        <v>3099</v>
      </c>
      <c r="C342" s="91" t="s">
        <v>2793</v>
      </c>
      <c r="D342" s="67">
        <v>9313</v>
      </c>
      <c r="E342" s="67"/>
      <c r="F342" s="67" t="s">
        <v>644</v>
      </c>
      <c r="G342" s="103">
        <v>44886</v>
      </c>
      <c r="H342" s="67"/>
      <c r="I342" s="93">
        <v>2.3400000000091379</v>
      </c>
      <c r="J342" s="91" t="s">
        <v>999</v>
      </c>
      <c r="K342" s="91" t="s">
        <v>129</v>
      </c>
      <c r="L342" s="92">
        <v>6.1120000000000001E-2</v>
      </c>
      <c r="M342" s="92">
        <v>7.0200000000274154E-2</v>
      </c>
      <c r="N342" s="93">
        <v>12147.532158000002</v>
      </c>
      <c r="O342" s="104">
        <v>102.24</v>
      </c>
      <c r="P342" s="93">
        <v>50.338033281000008</v>
      </c>
      <c r="Q342" s="94">
        <f t="shared" si="6"/>
        <v>1.8268694874216143E-4</v>
      </c>
      <c r="R342" s="94">
        <f>P342/'סכום נכסי הקרן'!$C$42</f>
        <v>1.7817362248180375E-5</v>
      </c>
    </row>
    <row r="343" spans="2:18">
      <c r="B343" s="90" t="s">
        <v>3099</v>
      </c>
      <c r="C343" s="91" t="s">
        <v>2793</v>
      </c>
      <c r="D343" s="67">
        <v>9496</v>
      </c>
      <c r="E343" s="67"/>
      <c r="F343" s="67" t="s">
        <v>644</v>
      </c>
      <c r="G343" s="103">
        <v>44985</v>
      </c>
      <c r="H343" s="67"/>
      <c r="I343" s="93">
        <v>2.3400000000045811</v>
      </c>
      <c r="J343" s="91" t="s">
        <v>999</v>
      </c>
      <c r="K343" s="91" t="s">
        <v>129</v>
      </c>
      <c r="L343" s="92">
        <v>6.1120000000000001E-2</v>
      </c>
      <c r="M343" s="92">
        <v>7.0200000000264731E-2</v>
      </c>
      <c r="N343" s="93">
        <v>18962.001460000003</v>
      </c>
      <c r="O343" s="104">
        <v>102.24</v>
      </c>
      <c r="P343" s="93">
        <v>78.576441446000018</v>
      </c>
      <c r="Q343" s="94">
        <f t="shared" si="6"/>
        <v>2.8516986848997692E-4</v>
      </c>
      <c r="R343" s="94">
        <f>P343/'סכום נכסי הקרן'!$C$42</f>
        <v>2.7812467634581846E-5</v>
      </c>
    </row>
    <row r="344" spans="2:18">
      <c r="B344" s="90" t="s">
        <v>3099</v>
      </c>
      <c r="C344" s="91" t="s">
        <v>2793</v>
      </c>
      <c r="D344" s="67">
        <v>9547</v>
      </c>
      <c r="E344" s="67"/>
      <c r="F344" s="67" t="s">
        <v>644</v>
      </c>
      <c r="G344" s="103">
        <v>45036</v>
      </c>
      <c r="H344" s="67"/>
      <c r="I344" s="93">
        <v>2.3400000000477736</v>
      </c>
      <c r="J344" s="91" t="s">
        <v>999</v>
      </c>
      <c r="K344" s="91" t="s">
        <v>129</v>
      </c>
      <c r="L344" s="92">
        <v>6.1120000000000001E-2</v>
      </c>
      <c r="M344" s="92">
        <v>7.0100000000716603E-2</v>
      </c>
      <c r="N344" s="93">
        <v>4444.2191439999997</v>
      </c>
      <c r="O344" s="104">
        <v>102.26</v>
      </c>
      <c r="P344" s="93">
        <v>18.419956768000002</v>
      </c>
      <c r="Q344" s="94">
        <f t="shared" si="6"/>
        <v>6.6849765049891029E-5</v>
      </c>
      <c r="R344" s="94">
        <f>P344/'סכום נכסי הקרן'!$C$42</f>
        <v>6.5198225067556312E-6</v>
      </c>
    </row>
    <row r="345" spans="2:18">
      <c r="B345" s="90" t="s">
        <v>3099</v>
      </c>
      <c r="C345" s="91" t="s">
        <v>2793</v>
      </c>
      <c r="D345" s="67">
        <v>9718</v>
      </c>
      <c r="E345" s="67"/>
      <c r="F345" s="67" t="s">
        <v>644</v>
      </c>
      <c r="G345" s="103">
        <v>45163</v>
      </c>
      <c r="H345" s="67"/>
      <c r="I345" s="93">
        <v>2.3800000000053099</v>
      </c>
      <c r="J345" s="91" t="s">
        <v>999</v>
      </c>
      <c r="K345" s="91" t="s">
        <v>129</v>
      </c>
      <c r="L345" s="92">
        <v>6.4320000000000002E-2</v>
      </c>
      <c r="M345" s="92">
        <v>7.2400000000135162E-2</v>
      </c>
      <c r="N345" s="93">
        <v>41029.030683000005</v>
      </c>
      <c r="O345" s="104">
        <v>99.65</v>
      </c>
      <c r="P345" s="93">
        <v>165.71272687400005</v>
      </c>
      <c r="Q345" s="94">
        <f t="shared" si="6"/>
        <v>6.0140514968789886E-4</v>
      </c>
      <c r="R345" s="94">
        <f>P345/'סכום נכסי הקרן'!$C$42</f>
        <v>5.8654728669391093E-5</v>
      </c>
    </row>
    <row r="346" spans="2:18">
      <c r="B346" s="90" t="s">
        <v>3099</v>
      </c>
      <c r="C346" s="91" t="s">
        <v>2793</v>
      </c>
      <c r="D346" s="67">
        <v>8829</v>
      </c>
      <c r="E346" s="67"/>
      <c r="F346" s="67" t="s">
        <v>644</v>
      </c>
      <c r="G346" s="103">
        <v>44553</v>
      </c>
      <c r="H346" s="67"/>
      <c r="I346" s="93">
        <v>2.3399999999994612</v>
      </c>
      <c r="J346" s="91" t="s">
        <v>999</v>
      </c>
      <c r="K346" s="91" t="s">
        <v>129</v>
      </c>
      <c r="L346" s="92">
        <v>6.1180000000000005E-2</v>
      </c>
      <c r="M346" s="92">
        <v>6.9899999999990123E-2</v>
      </c>
      <c r="N346" s="93">
        <v>537750.51117300009</v>
      </c>
      <c r="O346" s="104">
        <v>102.24</v>
      </c>
      <c r="P346" s="93">
        <v>2228.3787371800008</v>
      </c>
      <c r="Q346" s="94">
        <f t="shared" si="6"/>
        <v>8.0872391232452608E-3</v>
      </c>
      <c r="R346" s="94">
        <f>P346/'סכום נכסי הקרן'!$C$42</f>
        <v>7.8874418801469027E-4</v>
      </c>
    </row>
    <row r="347" spans="2:18">
      <c r="B347" s="90" t="s">
        <v>3100</v>
      </c>
      <c r="C347" s="91" t="s">
        <v>2793</v>
      </c>
      <c r="D347" s="67">
        <v>7382</v>
      </c>
      <c r="E347" s="67"/>
      <c r="F347" s="67" t="s">
        <v>644</v>
      </c>
      <c r="G347" s="103">
        <v>43860</v>
      </c>
      <c r="H347" s="67"/>
      <c r="I347" s="93">
        <v>2.6399999999998118</v>
      </c>
      <c r="J347" s="91" t="s">
        <v>881</v>
      </c>
      <c r="K347" s="91" t="s">
        <v>127</v>
      </c>
      <c r="L347" s="92">
        <v>8.1652000000000002E-2</v>
      </c>
      <c r="M347" s="92">
        <v>8.3599999999995997E-2</v>
      </c>
      <c r="N347" s="93">
        <v>885518.33726100018</v>
      </c>
      <c r="O347" s="104">
        <v>100.74</v>
      </c>
      <c r="P347" s="93">
        <v>3411.2802311760011</v>
      </c>
      <c r="Q347" s="94">
        <f t="shared" si="6"/>
        <v>1.238022894655328E-2</v>
      </c>
      <c r="R347" s="94">
        <f>P347/'סכום נכסי הקרן'!$C$42</f>
        <v>1.2074372327903523E-3</v>
      </c>
    </row>
    <row r="348" spans="2:18">
      <c r="B348" s="90" t="s">
        <v>3101</v>
      </c>
      <c r="C348" s="91" t="s">
        <v>2793</v>
      </c>
      <c r="D348" s="67">
        <v>9158</v>
      </c>
      <c r="E348" s="67"/>
      <c r="F348" s="67" t="s">
        <v>644</v>
      </c>
      <c r="G348" s="103">
        <v>44179</v>
      </c>
      <c r="H348" s="67"/>
      <c r="I348" s="93">
        <v>2.4699999999998439</v>
      </c>
      <c r="J348" s="91" t="s">
        <v>881</v>
      </c>
      <c r="K348" s="91" t="s">
        <v>127</v>
      </c>
      <c r="L348" s="92">
        <v>8.0410999999999996E-2</v>
      </c>
      <c r="M348" s="92">
        <v>9.6599999999980049E-2</v>
      </c>
      <c r="N348" s="93">
        <v>395782.604108</v>
      </c>
      <c r="O348" s="104">
        <v>97.38</v>
      </c>
      <c r="P348" s="93">
        <v>1473.8197347090002</v>
      </c>
      <c r="Q348" s="94">
        <f t="shared" si="6"/>
        <v>5.3487912177052821E-3</v>
      </c>
      <c r="R348" s="94">
        <f>P348/'סכום נכסי הקרן'!$C$42</f>
        <v>5.2166480075293252E-4</v>
      </c>
    </row>
    <row r="349" spans="2:18">
      <c r="B349" s="90" t="s">
        <v>3102</v>
      </c>
      <c r="C349" s="91" t="s">
        <v>2793</v>
      </c>
      <c r="D349" s="67">
        <v>7823</v>
      </c>
      <c r="E349" s="67"/>
      <c r="F349" s="67" t="s">
        <v>644</v>
      </c>
      <c r="G349" s="103">
        <v>44027</v>
      </c>
      <c r="H349" s="67"/>
      <c r="I349" s="93">
        <v>3.3600000000001087</v>
      </c>
      <c r="J349" s="91" t="s">
        <v>999</v>
      </c>
      <c r="K349" s="91" t="s">
        <v>129</v>
      </c>
      <c r="L349" s="92">
        <v>2.35E-2</v>
      </c>
      <c r="M349" s="92">
        <v>2.1300000000000926E-2</v>
      </c>
      <c r="N349" s="93">
        <v>627701.51065700012</v>
      </c>
      <c r="O349" s="104">
        <v>101.47</v>
      </c>
      <c r="P349" s="93">
        <v>2581.5358912520005</v>
      </c>
      <c r="Q349" s="94">
        <f t="shared" si="6"/>
        <v>9.368918177802818E-3</v>
      </c>
      <c r="R349" s="94">
        <f>P349/'סכום נכסי הקרן'!$C$42</f>
        <v>9.1374567366097779E-4</v>
      </c>
    </row>
    <row r="350" spans="2:18">
      <c r="B350" s="90" t="s">
        <v>3102</v>
      </c>
      <c r="C350" s="91" t="s">
        <v>2793</v>
      </c>
      <c r="D350" s="67">
        <v>7993</v>
      </c>
      <c r="E350" s="67"/>
      <c r="F350" s="67" t="s">
        <v>644</v>
      </c>
      <c r="G350" s="103">
        <v>44119</v>
      </c>
      <c r="H350" s="67"/>
      <c r="I350" s="93">
        <v>3.3600000000004795</v>
      </c>
      <c r="J350" s="91" t="s">
        <v>999</v>
      </c>
      <c r="K350" s="91" t="s">
        <v>129</v>
      </c>
      <c r="L350" s="92">
        <v>2.35E-2</v>
      </c>
      <c r="M350" s="92">
        <v>2.1300000000003559E-2</v>
      </c>
      <c r="N350" s="93">
        <v>627701.51104900008</v>
      </c>
      <c r="O350" s="104">
        <v>101.47</v>
      </c>
      <c r="P350" s="93">
        <v>2581.5358928160008</v>
      </c>
      <c r="Q350" s="94">
        <f t="shared" si="6"/>
        <v>9.3689181834788939E-3</v>
      </c>
      <c r="R350" s="94">
        <f>P350/'סכום נכסי הקרן'!$C$42</f>
        <v>9.1374567421456242E-4</v>
      </c>
    </row>
    <row r="351" spans="2:18">
      <c r="B351" s="90" t="s">
        <v>3102</v>
      </c>
      <c r="C351" s="91" t="s">
        <v>2793</v>
      </c>
      <c r="D351" s="67">
        <v>8187</v>
      </c>
      <c r="E351" s="67"/>
      <c r="F351" s="67" t="s">
        <v>644</v>
      </c>
      <c r="G351" s="103">
        <v>44211</v>
      </c>
      <c r="H351" s="67"/>
      <c r="I351" s="93">
        <v>3.3600000000001087</v>
      </c>
      <c r="J351" s="91" t="s">
        <v>999</v>
      </c>
      <c r="K351" s="91" t="s">
        <v>129</v>
      </c>
      <c r="L351" s="92">
        <v>2.35E-2</v>
      </c>
      <c r="M351" s="92">
        <v>2.1300000000000926E-2</v>
      </c>
      <c r="N351" s="93">
        <v>627701.51065700012</v>
      </c>
      <c r="O351" s="104">
        <v>101.47</v>
      </c>
      <c r="P351" s="93">
        <v>2581.5358912520005</v>
      </c>
      <c r="Q351" s="94">
        <f t="shared" si="6"/>
        <v>9.368918177802818E-3</v>
      </c>
      <c r="R351" s="94">
        <f>P351/'סכום נכסי הקרן'!$C$42</f>
        <v>9.1374567366097779E-4</v>
      </c>
    </row>
    <row r="355" spans="2:2">
      <c r="B355" s="115" t="s">
        <v>214</v>
      </c>
    </row>
    <row r="356" spans="2:2">
      <c r="B356" s="115" t="s">
        <v>107</v>
      </c>
    </row>
    <row r="357" spans="2:2">
      <c r="B357" s="115" t="s">
        <v>197</v>
      </c>
    </row>
    <row r="358" spans="2:2">
      <c r="B358" s="115" t="s">
        <v>205</v>
      </c>
    </row>
  </sheetData>
  <sheetProtection sheet="1" objects="1" scenarios="1"/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351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52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141</v>
      </c>
      <c r="C1" s="46" t="s" vm="1">
        <v>223</v>
      </c>
    </row>
    <row r="2" spans="2:15">
      <c r="B2" s="46" t="s">
        <v>140</v>
      </c>
      <c r="C2" s="46" t="s">
        <v>2982</v>
      </c>
    </row>
    <row r="3" spans="2:15">
      <c r="B3" s="46" t="s">
        <v>142</v>
      </c>
      <c r="C3" s="46" t="s">
        <v>2983</v>
      </c>
    </row>
    <row r="4" spans="2:15">
      <c r="B4" s="46" t="s">
        <v>143</v>
      </c>
      <c r="C4" s="46" t="s">
        <v>2984</v>
      </c>
    </row>
    <row r="6" spans="2:15" ht="26.25" customHeight="1">
      <c r="B6" s="141" t="s">
        <v>171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15" s="3" customFormat="1" ht="63">
      <c r="B7" s="47" t="s">
        <v>111</v>
      </c>
      <c r="C7" s="48" t="s">
        <v>43</v>
      </c>
      <c r="D7" s="48" t="s">
        <v>112</v>
      </c>
      <c r="E7" s="48" t="s">
        <v>14</v>
      </c>
      <c r="F7" s="48" t="s">
        <v>65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199</v>
      </c>
      <c r="L7" s="48" t="s">
        <v>198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206</v>
      </c>
      <c r="L8" s="31"/>
      <c r="M8" s="31" t="s">
        <v>202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8" t="s">
        <v>2986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1">
        <v>0</v>
      </c>
      <c r="N10" s="69">
        <v>0</v>
      </c>
      <c r="O10" s="69">
        <v>0</v>
      </c>
    </row>
    <row r="11" spans="2:15" ht="20.25" customHeight="1">
      <c r="B11" s="115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15" t="s">
        <v>107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15" t="s">
        <v>197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15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46" t="s" vm="1">
        <v>223</v>
      </c>
    </row>
    <row r="2" spans="2:10">
      <c r="B2" s="46" t="s">
        <v>140</v>
      </c>
      <c r="C2" s="46" t="s">
        <v>2982</v>
      </c>
    </row>
    <row r="3" spans="2:10">
      <c r="B3" s="46" t="s">
        <v>142</v>
      </c>
      <c r="C3" s="46" t="s">
        <v>2983</v>
      </c>
    </row>
    <row r="4" spans="2:10">
      <c r="B4" s="46" t="s">
        <v>143</v>
      </c>
      <c r="C4" s="46" t="s">
        <v>2984</v>
      </c>
    </row>
    <row r="6" spans="2:10" ht="26.25" customHeight="1">
      <c r="B6" s="141" t="s">
        <v>172</v>
      </c>
      <c r="C6" s="142"/>
      <c r="D6" s="142"/>
      <c r="E6" s="142"/>
      <c r="F6" s="142"/>
      <c r="G6" s="142"/>
      <c r="H6" s="142"/>
      <c r="I6" s="142"/>
      <c r="J6" s="143"/>
    </row>
    <row r="7" spans="2:10" s="3" customFormat="1" ht="63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183</v>
      </c>
      <c r="H7" s="49" t="s">
        <v>144</v>
      </c>
      <c r="I7" s="49" t="s">
        <v>145</v>
      </c>
      <c r="J7" s="64" t="s">
        <v>209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8" t="s">
        <v>2987</v>
      </c>
      <c r="C10" s="67"/>
      <c r="D10" s="67"/>
      <c r="E10" s="67"/>
      <c r="F10" s="67"/>
      <c r="G10" s="111">
        <v>0</v>
      </c>
      <c r="H10" s="69">
        <v>0</v>
      </c>
      <c r="I10" s="69">
        <v>0</v>
      </c>
      <c r="J10" s="67"/>
    </row>
    <row r="11" spans="2:10" ht="22.5" customHeight="1">
      <c r="B11" s="132"/>
      <c r="C11" s="67"/>
      <c r="D11" s="67"/>
      <c r="E11" s="67"/>
      <c r="F11" s="67"/>
      <c r="G11" s="67"/>
      <c r="H11" s="67"/>
      <c r="I11" s="67"/>
      <c r="J11" s="67"/>
    </row>
    <row r="12" spans="2:10">
      <c r="B12" s="132"/>
      <c r="C12" s="67"/>
      <c r="D12" s="67"/>
      <c r="E12" s="67"/>
      <c r="F12" s="67"/>
      <c r="G12" s="67"/>
      <c r="H12" s="67"/>
      <c r="I12" s="67"/>
      <c r="J12" s="67"/>
    </row>
    <row r="13" spans="2:10">
      <c r="B13" s="67"/>
      <c r="C13" s="67"/>
      <c r="D13" s="67"/>
      <c r="E13" s="67"/>
      <c r="F13" s="67"/>
      <c r="G13" s="67"/>
      <c r="H13" s="67"/>
      <c r="I13" s="67"/>
      <c r="J13" s="67"/>
    </row>
    <row r="14" spans="2:10">
      <c r="B14" s="67"/>
      <c r="C14" s="67"/>
      <c r="D14" s="67"/>
      <c r="E14" s="67"/>
      <c r="F14" s="67"/>
      <c r="G14" s="67"/>
      <c r="H14" s="67"/>
      <c r="I14" s="67"/>
      <c r="J14" s="67"/>
    </row>
    <row r="15" spans="2:10">
      <c r="B15" s="67"/>
      <c r="C15" s="67"/>
      <c r="D15" s="67"/>
      <c r="E15" s="67"/>
      <c r="F15" s="67"/>
      <c r="G15" s="67"/>
      <c r="H15" s="67"/>
      <c r="I15" s="67"/>
      <c r="J15" s="67"/>
    </row>
    <row r="16" spans="2:10">
      <c r="B16" s="67"/>
      <c r="C16" s="67"/>
      <c r="D16" s="67"/>
      <c r="E16" s="67"/>
      <c r="F16" s="67"/>
      <c r="G16" s="67"/>
      <c r="H16" s="67"/>
      <c r="I16" s="67"/>
      <c r="J16" s="67"/>
    </row>
    <row r="17" spans="2:10">
      <c r="B17" s="67"/>
      <c r="C17" s="67"/>
      <c r="D17" s="67"/>
      <c r="E17" s="67"/>
      <c r="F17" s="67"/>
      <c r="G17" s="67"/>
      <c r="H17" s="67"/>
      <c r="I17" s="67"/>
      <c r="J17" s="67"/>
    </row>
    <row r="18" spans="2:10">
      <c r="B18" s="67"/>
      <c r="C18" s="67"/>
      <c r="D18" s="67"/>
      <c r="E18" s="67"/>
      <c r="F18" s="67"/>
      <c r="G18" s="67"/>
      <c r="H18" s="67"/>
      <c r="I18" s="67"/>
      <c r="J18" s="67"/>
    </row>
    <row r="19" spans="2:10">
      <c r="B19" s="67"/>
      <c r="C19" s="67"/>
      <c r="D19" s="67"/>
      <c r="E19" s="67"/>
      <c r="F19" s="67"/>
      <c r="G19" s="67"/>
      <c r="H19" s="67"/>
      <c r="I19" s="67"/>
      <c r="J19" s="67"/>
    </row>
    <row r="20" spans="2:10">
      <c r="B20" s="67"/>
      <c r="C20" s="67"/>
      <c r="D20" s="67"/>
      <c r="E20" s="67"/>
      <c r="F20" s="67"/>
      <c r="G20" s="67"/>
      <c r="H20" s="67"/>
      <c r="I20" s="67"/>
      <c r="J20" s="67"/>
    </row>
    <row r="21" spans="2:10">
      <c r="B21" s="67"/>
      <c r="C21" s="67"/>
      <c r="D21" s="67"/>
      <c r="E21" s="67"/>
      <c r="F21" s="67"/>
      <c r="G21" s="67"/>
      <c r="H21" s="67"/>
      <c r="I21" s="67"/>
      <c r="J21" s="67"/>
    </row>
    <row r="22" spans="2:10">
      <c r="B22" s="67"/>
      <c r="C22" s="67"/>
      <c r="D22" s="67"/>
      <c r="E22" s="67"/>
      <c r="F22" s="67"/>
      <c r="G22" s="67"/>
      <c r="H22" s="67"/>
      <c r="I22" s="67"/>
      <c r="J22" s="67"/>
    </row>
    <row r="23" spans="2:10">
      <c r="B23" s="67"/>
      <c r="C23" s="67"/>
      <c r="D23" s="67"/>
      <c r="E23" s="67"/>
      <c r="F23" s="67"/>
      <c r="G23" s="67"/>
      <c r="H23" s="67"/>
      <c r="I23" s="67"/>
      <c r="J23" s="67"/>
    </row>
    <row r="24" spans="2:10">
      <c r="B24" s="67"/>
      <c r="C24" s="67"/>
      <c r="D24" s="67"/>
      <c r="E24" s="67"/>
      <c r="F24" s="67"/>
      <c r="G24" s="67"/>
      <c r="H24" s="67"/>
      <c r="I24" s="67"/>
      <c r="J24" s="67"/>
    </row>
    <row r="25" spans="2:10">
      <c r="B25" s="67"/>
      <c r="C25" s="67"/>
      <c r="D25" s="67"/>
      <c r="E25" s="67"/>
      <c r="F25" s="67"/>
      <c r="G25" s="67"/>
      <c r="H25" s="67"/>
      <c r="I25" s="67"/>
      <c r="J25" s="67"/>
    </row>
    <row r="26" spans="2:10">
      <c r="B26" s="67"/>
      <c r="C26" s="67"/>
      <c r="D26" s="67"/>
      <c r="E26" s="67"/>
      <c r="F26" s="67"/>
      <c r="G26" s="67"/>
      <c r="H26" s="67"/>
      <c r="I26" s="67"/>
      <c r="J26" s="67"/>
    </row>
    <row r="27" spans="2:10">
      <c r="B27" s="67"/>
      <c r="C27" s="67"/>
      <c r="D27" s="67"/>
      <c r="E27" s="67"/>
      <c r="F27" s="67"/>
      <c r="G27" s="67"/>
      <c r="H27" s="67"/>
      <c r="I27" s="67"/>
      <c r="J27" s="67"/>
    </row>
    <row r="28" spans="2:10">
      <c r="B28" s="67"/>
      <c r="C28" s="67"/>
      <c r="D28" s="67"/>
      <c r="E28" s="67"/>
      <c r="F28" s="67"/>
      <c r="G28" s="67"/>
      <c r="H28" s="67"/>
      <c r="I28" s="67"/>
      <c r="J28" s="67"/>
    </row>
    <row r="29" spans="2:10">
      <c r="B29" s="67"/>
      <c r="C29" s="67"/>
      <c r="D29" s="67"/>
      <c r="E29" s="67"/>
      <c r="F29" s="67"/>
      <c r="G29" s="67"/>
      <c r="H29" s="67"/>
      <c r="I29" s="67"/>
      <c r="J29" s="67"/>
    </row>
    <row r="30" spans="2:10">
      <c r="B30" s="67"/>
      <c r="C30" s="67"/>
      <c r="D30" s="67"/>
      <c r="E30" s="67"/>
      <c r="F30" s="67"/>
      <c r="G30" s="67"/>
      <c r="H30" s="67"/>
      <c r="I30" s="67"/>
      <c r="J30" s="67"/>
    </row>
    <row r="31" spans="2:10">
      <c r="B31" s="67"/>
      <c r="C31" s="67"/>
      <c r="D31" s="67"/>
      <c r="E31" s="67"/>
      <c r="F31" s="67"/>
      <c r="G31" s="67"/>
      <c r="H31" s="67"/>
      <c r="I31" s="67"/>
      <c r="J31" s="67"/>
    </row>
    <row r="32" spans="2:10">
      <c r="B32" s="67"/>
      <c r="C32" s="67"/>
      <c r="D32" s="67"/>
      <c r="E32" s="67"/>
      <c r="F32" s="67"/>
      <c r="G32" s="67"/>
      <c r="H32" s="67"/>
      <c r="I32" s="67"/>
      <c r="J32" s="67"/>
    </row>
    <row r="33" spans="2:10">
      <c r="B33" s="67"/>
      <c r="C33" s="67"/>
      <c r="D33" s="67"/>
      <c r="E33" s="67"/>
      <c r="F33" s="67"/>
      <c r="G33" s="67"/>
      <c r="H33" s="67"/>
      <c r="I33" s="67"/>
      <c r="J33" s="67"/>
    </row>
    <row r="34" spans="2:10">
      <c r="B34" s="67"/>
      <c r="C34" s="67"/>
      <c r="D34" s="67"/>
      <c r="E34" s="67"/>
      <c r="F34" s="67"/>
      <c r="G34" s="67"/>
      <c r="H34" s="67"/>
      <c r="I34" s="67"/>
      <c r="J34" s="67"/>
    </row>
    <row r="35" spans="2:10">
      <c r="B35" s="67"/>
      <c r="C35" s="67"/>
      <c r="D35" s="67"/>
      <c r="E35" s="67"/>
      <c r="F35" s="67"/>
      <c r="G35" s="67"/>
      <c r="H35" s="67"/>
      <c r="I35" s="67"/>
      <c r="J35" s="67"/>
    </row>
    <row r="36" spans="2:10">
      <c r="B36" s="67"/>
      <c r="C36" s="67"/>
      <c r="D36" s="67"/>
      <c r="E36" s="67"/>
      <c r="F36" s="67"/>
      <c r="G36" s="67"/>
      <c r="H36" s="67"/>
      <c r="I36" s="67"/>
      <c r="J36" s="67"/>
    </row>
    <row r="37" spans="2:10">
      <c r="B37" s="67"/>
      <c r="C37" s="67"/>
      <c r="D37" s="67"/>
      <c r="E37" s="67"/>
      <c r="F37" s="67"/>
      <c r="G37" s="67"/>
      <c r="H37" s="67"/>
      <c r="I37" s="67"/>
      <c r="J37" s="67"/>
    </row>
    <row r="38" spans="2:10">
      <c r="B38" s="67"/>
      <c r="C38" s="67"/>
      <c r="D38" s="67"/>
      <c r="E38" s="67"/>
      <c r="F38" s="67"/>
      <c r="G38" s="67"/>
      <c r="H38" s="67"/>
      <c r="I38" s="67"/>
      <c r="J38" s="67"/>
    </row>
    <row r="39" spans="2:10">
      <c r="B39" s="67"/>
      <c r="C39" s="67"/>
      <c r="D39" s="67"/>
      <c r="E39" s="67"/>
      <c r="F39" s="67"/>
      <c r="G39" s="67"/>
      <c r="H39" s="67"/>
      <c r="I39" s="67"/>
      <c r="J39" s="67"/>
    </row>
    <row r="40" spans="2:10">
      <c r="B40" s="67"/>
      <c r="C40" s="67"/>
      <c r="D40" s="67"/>
      <c r="E40" s="67"/>
      <c r="F40" s="67"/>
      <c r="G40" s="67"/>
      <c r="H40" s="67"/>
      <c r="I40" s="67"/>
      <c r="J40" s="67"/>
    </row>
    <row r="41" spans="2:10">
      <c r="B41" s="67"/>
      <c r="C41" s="67"/>
      <c r="D41" s="67"/>
      <c r="E41" s="67"/>
      <c r="F41" s="67"/>
      <c r="G41" s="67"/>
      <c r="H41" s="67"/>
      <c r="I41" s="67"/>
      <c r="J41" s="67"/>
    </row>
    <row r="42" spans="2:10">
      <c r="B42" s="67"/>
      <c r="C42" s="67"/>
      <c r="D42" s="67"/>
      <c r="E42" s="67"/>
      <c r="F42" s="67"/>
      <c r="G42" s="67"/>
      <c r="H42" s="67"/>
      <c r="I42" s="67"/>
      <c r="J42" s="67"/>
    </row>
    <row r="43" spans="2:10">
      <c r="B43" s="67"/>
      <c r="C43" s="67"/>
      <c r="D43" s="67"/>
      <c r="E43" s="67"/>
      <c r="F43" s="67"/>
      <c r="G43" s="67"/>
      <c r="H43" s="67"/>
      <c r="I43" s="67"/>
      <c r="J43" s="67"/>
    </row>
    <row r="44" spans="2:10">
      <c r="B44" s="67"/>
      <c r="C44" s="67"/>
      <c r="D44" s="67"/>
      <c r="E44" s="67"/>
      <c r="F44" s="67"/>
      <c r="G44" s="67"/>
      <c r="H44" s="67"/>
      <c r="I44" s="67"/>
      <c r="J44" s="67"/>
    </row>
    <row r="45" spans="2:10">
      <c r="B45" s="67"/>
      <c r="C45" s="67"/>
      <c r="D45" s="67"/>
      <c r="E45" s="67"/>
      <c r="F45" s="67"/>
      <c r="G45" s="67"/>
      <c r="H45" s="67"/>
      <c r="I45" s="67"/>
      <c r="J45" s="67"/>
    </row>
    <row r="46" spans="2:10">
      <c r="B46" s="67"/>
      <c r="C46" s="67"/>
      <c r="D46" s="67"/>
      <c r="E46" s="67"/>
      <c r="F46" s="67"/>
      <c r="G46" s="67"/>
      <c r="H46" s="67"/>
      <c r="I46" s="67"/>
      <c r="J46" s="67"/>
    </row>
    <row r="47" spans="2:10">
      <c r="B47" s="67"/>
      <c r="C47" s="67"/>
      <c r="D47" s="67"/>
      <c r="E47" s="67"/>
      <c r="F47" s="67"/>
      <c r="G47" s="67"/>
      <c r="H47" s="67"/>
      <c r="I47" s="67"/>
      <c r="J47" s="67"/>
    </row>
    <row r="48" spans="2:10">
      <c r="B48" s="67"/>
      <c r="C48" s="67"/>
      <c r="D48" s="67"/>
      <c r="E48" s="67"/>
      <c r="F48" s="67"/>
      <c r="G48" s="67"/>
      <c r="H48" s="67"/>
      <c r="I48" s="67"/>
      <c r="J48" s="67"/>
    </row>
    <row r="49" spans="2:10">
      <c r="B49" s="67"/>
      <c r="C49" s="67"/>
      <c r="D49" s="67"/>
      <c r="E49" s="67"/>
      <c r="F49" s="67"/>
      <c r="G49" s="67"/>
      <c r="H49" s="67"/>
      <c r="I49" s="67"/>
      <c r="J49" s="67"/>
    </row>
    <row r="50" spans="2:10">
      <c r="B50" s="67"/>
      <c r="C50" s="67"/>
      <c r="D50" s="67"/>
      <c r="E50" s="67"/>
      <c r="F50" s="67"/>
      <c r="G50" s="67"/>
      <c r="H50" s="67"/>
      <c r="I50" s="67"/>
      <c r="J50" s="67"/>
    </row>
    <row r="51" spans="2:10">
      <c r="B51" s="67"/>
      <c r="C51" s="67"/>
      <c r="D51" s="67"/>
      <c r="E51" s="67"/>
      <c r="F51" s="67"/>
      <c r="G51" s="67"/>
      <c r="H51" s="67"/>
      <c r="I51" s="67"/>
      <c r="J51" s="67"/>
    </row>
    <row r="52" spans="2:10">
      <c r="B52" s="67"/>
      <c r="C52" s="67"/>
      <c r="D52" s="67"/>
      <c r="E52" s="67"/>
      <c r="F52" s="67"/>
      <c r="G52" s="67"/>
      <c r="H52" s="67"/>
      <c r="I52" s="67"/>
      <c r="J52" s="67"/>
    </row>
    <row r="53" spans="2:10">
      <c r="B53" s="67"/>
      <c r="C53" s="67"/>
      <c r="D53" s="67"/>
      <c r="E53" s="67"/>
      <c r="F53" s="67"/>
      <c r="G53" s="67"/>
      <c r="H53" s="67"/>
      <c r="I53" s="67"/>
      <c r="J53" s="67"/>
    </row>
    <row r="54" spans="2:10">
      <c r="B54" s="67"/>
      <c r="C54" s="67"/>
      <c r="D54" s="67"/>
      <c r="E54" s="67"/>
      <c r="F54" s="67"/>
      <c r="G54" s="67"/>
      <c r="H54" s="67"/>
      <c r="I54" s="67"/>
      <c r="J54" s="67"/>
    </row>
    <row r="55" spans="2:10">
      <c r="B55" s="67"/>
      <c r="C55" s="67"/>
      <c r="D55" s="67"/>
      <c r="E55" s="67"/>
      <c r="F55" s="67"/>
      <c r="G55" s="67"/>
      <c r="H55" s="67"/>
      <c r="I55" s="67"/>
      <c r="J55" s="67"/>
    </row>
    <row r="56" spans="2:10">
      <c r="B56" s="67"/>
      <c r="C56" s="67"/>
      <c r="D56" s="67"/>
      <c r="E56" s="67"/>
      <c r="F56" s="67"/>
      <c r="G56" s="67"/>
      <c r="H56" s="67"/>
      <c r="I56" s="67"/>
      <c r="J56" s="67"/>
    </row>
    <row r="57" spans="2:10">
      <c r="B57" s="67"/>
      <c r="C57" s="67"/>
      <c r="D57" s="67"/>
      <c r="E57" s="67"/>
      <c r="F57" s="67"/>
      <c r="G57" s="67"/>
      <c r="H57" s="67"/>
      <c r="I57" s="67"/>
      <c r="J57" s="67"/>
    </row>
    <row r="58" spans="2:10">
      <c r="B58" s="67"/>
      <c r="C58" s="67"/>
      <c r="D58" s="67"/>
      <c r="E58" s="67"/>
      <c r="F58" s="67"/>
      <c r="G58" s="67"/>
      <c r="H58" s="67"/>
      <c r="I58" s="67"/>
      <c r="J58" s="67"/>
    </row>
    <row r="59" spans="2:10">
      <c r="B59" s="67"/>
      <c r="C59" s="67"/>
      <c r="D59" s="67"/>
      <c r="E59" s="67"/>
      <c r="F59" s="67"/>
      <c r="G59" s="67"/>
      <c r="H59" s="67"/>
      <c r="I59" s="67"/>
      <c r="J59" s="67"/>
    </row>
    <row r="60" spans="2:10">
      <c r="B60" s="67"/>
      <c r="C60" s="67"/>
      <c r="D60" s="67"/>
      <c r="E60" s="67"/>
      <c r="F60" s="67"/>
      <c r="G60" s="67"/>
      <c r="H60" s="67"/>
      <c r="I60" s="67"/>
      <c r="J60" s="67"/>
    </row>
    <row r="61" spans="2:10">
      <c r="B61" s="67"/>
      <c r="C61" s="67"/>
      <c r="D61" s="67"/>
      <c r="E61" s="67"/>
      <c r="F61" s="67"/>
      <c r="G61" s="67"/>
      <c r="H61" s="67"/>
      <c r="I61" s="67"/>
      <c r="J61" s="67"/>
    </row>
    <row r="62" spans="2:10">
      <c r="B62" s="67"/>
      <c r="C62" s="67"/>
      <c r="D62" s="67"/>
      <c r="E62" s="67"/>
      <c r="F62" s="67"/>
      <c r="G62" s="67"/>
      <c r="H62" s="67"/>
      <c r="I62" s="67"/>
      <c r="J62" s="67"/>
    </row>
    <row r="63" spans="2:10">
      <c r="B63" s="67"/>
      <c r="C63" s="67"/>
      <c r="D63" s="67"/>
      <c r="E63" s="67"/>
      <c r="F63" s="67"/>
      <c r="G63" s="67"/>
      <c r="H63" s="67"/>
      <c r="I63" s="67"/>
      <c r="J63" s="67"/>
    </row>
    <row r="64" spans="2:10">
      <c r="B64" s="67"/>
      <c r="C64" s="67"/>
      <c r="D64" s="67"/>
      <c r="E64" s="67"/>
      <c r="F64" s="67"/>
      <c r="G64" s="67"/>
      <c r="H64" s="67"/>
      <c r="I64" s="67"/>
      <c r="J64" s="67"/>
    </row>
    <row r="65" spans="2:10">
      <c r="B65" s="67"/>
      <c r="C65" s="67"/>
      <c r="D65" s="67"/>
      <c r="E65" s="67"/>
      <c r="F65" s="67"/>
      <c r="G65" s="67"/>
      <c r="H65" s="67"/>
      <c r="I65" s="67"/>
      <c r="J65" s="67"/>
    </row>
    <row r="66" spans="2:10">
      <c r="B66" s="67"/>
      <c r="C66" s="67"/>
      <c r="D66" s="67"/>
      <c r="E66" s="67"/>
      <c r="F66" s="67"/>
      <c r="G66" s="67"/>
      <c r="H66" s="67"/>
      <c r="I66" s="67"/>
      <c r="J66" s="67"/>
    </row>
    <row r="67" spans="2:10">
      <c r="B67" s="67"/>
      <c r="C67" s="67"/>
      <c r="D67" s="67"/>
      <c r="E67" s="67"/>
      <c r="F67" s="67"/>
      <c r="G67" s="67"/>
      <c r="H67" s="67"/>
      <c r="I67" s="67"/>
      <c r="J67" s="67"/>
    </row>
    <row r="68" spans="2:10">
      <c r="B68" s="67"/>
      <c r="C68" s="67"/>
      <c r="D68" s="67"/>
      <c r="E68" s="67"/>
      <c r="F68" s="67"/>
      <c r="G68" s="67"/>
      <c r="H68" s="67"/>
      <c r="I68" s="67"/>
      <c r="J68" s="67"/>
    </row>
    <row r="69" spans="2:10">
      <c r="B69" s="67"/>
      <c r="C69" s="67"/>
      <c r="D69" s="67"/>
      <c r="E69" s="67"/>
      <c r="F69" s="67"/>
      <c r="G69" s="67"/>
      <c r="H69" s="67"/>
      <c r="I69" s="67"/>
      <c r="J69" s="67"/>
    </row>
    <row r="70" spans="2:10">
      <c r="B70" s="67"/>
      <c r="C70" s="67"/>
      <c r="D70" s="67"/>
      <c r="E70" s="67"/>
      <c r="F70" s="67"/>
      <c r="G70" s="67"/>
      <c r="H70" s="67"/>
      <c r="I70" s="67"/>
      <c r="J70" s="67"/>
    </row>
    <row r="71" spans="2:10">
      <c r="B71" s="67"/>
      <c r="C71" s="67"/>
      <c r="D71" s="67"/>
      <c r="E71" s="67"/>
      <c r="F71" s="67"/>
      <c r="G71" s="67"/>
      <c r="H71" s="67"/>
      <c r="I71" s="67"/>
      <c r="J71" s="67"/>
    </row>
    <row r="72" spans="2:10">
      <c r="B72" s="67"/>
      <c r="C72" s="67"/>
      <c r="D72" s="67"/>
      <c r="E72" s="67"/>
      <c r="F72" s="67"/>
      <c r="G72" s="67"/>
      <c r="H72" s="67"/>
      <c r="I72" s="67"/>
      <c r="J72" s="67"/>
    </row>
    <row r="73" spans="2:10">
      <c r="B73" s="67"/>
      <c r="C73" s="67"/>
      <c r="D73" s="67"/>
      <c r="E73" s="67"/>
      <c r="F73" s="67"/>
      <c r="G73" s="67"/>
      <c r="H73" s="67"/>
      <c r="I73" s="67"/>
      <c r="J73" s="67"/>
    </row>
    <row r="74" spans="2:10">
      <c r="B74" s="67"/>
      <c r="C74" s="67"/>
      <c r="D74" s="67"/>
      <c r="E74" s="67"/>
      <c r="F74" s="67"/>
      <c r="G74" s="67"/>
      <c r="H74" s="67"/>
      <c r="I74" s="67"/>
      <c r="J74" s="67"/>
    </row>
    <row r="75" spans="2:10">
      <c r="B75" s="67"/>
      <c r="C75" s="67"/>
      <c r="D75" s="67"/>
      <c r="E75" s="67"/>
      <c r="F75" s="67"/>
      <c r="G75" s="67"/>
      <c r="H75" s="67"/>
      <c r="I75" s="67"/>
      <c r="J75" s="67"/>
    </row>
    <row r="76" spans="2:10">
      <c r="B76" s="67"/>
      <c r="C76" s="67"/>
      <c r="D76" s="67"/>
      <c r="E76" s="67"/>
      <c r="F76" s="67"/>
      <c r="G76" s="67"/>
      <c r="H76" s="67"/>
      <c r="I76" s="67"/>
      <c r="J76" s="67"/>
    </row>
    <row r="77" spans="2:10">
      <c r="B77" s="67"/>
      <c r="C77" s="67"/>
      <c r="D77" s="67"/>
      <c r="E77" s="67"/>
      <c r="F77" s="67"/>
      <c r="G77" s="67"/>
      <c r="H77" s="67"/>
      <c r="I77" s="67"/>
      <c r="J77" s="67"/>
    </row>
    <row r="78" spans="2:10">
      <c r="B78" s="67"/>
      <c r="C78" s="67"/>
      <c r="D78" s="67"/>
      <c r="E78" s="67"/>
      <c r="F78" s="67"/>
      <c r="G78" s="67"/>
      <c r="H78" s="67"/>
      <c r="I78" s="67"/>
      <c r="J78" s="67"/>
    </row>
    <row r="79" spans="2:10">
      <c r="B79" s="67"/>
      <c r="C79" s="67"/>
      <c r="D79" s="67"/>
      <c r="E79" s="67"/>
      <c r="F79" s="67"/>
      <c r="G79" s="67"/>
      <c r="H79" s="67"/>
      <c r="I79" s="67"/>
      <c r="J79" s="67"/>
    </row>
    <row r="80" spans="2:10">
      <c r="B80" s="67"/>
      <c r="C80" s="67"/>
      <c r="D80" s="67"/>
      <c r="E80" s="67"/>
      <c r="F80" s="67"/>
      <c r="G80" s="67"/>
      <c r="H80" s="67"/>
      <c r="I80" s="67"/>
      <c r="J80" s="67"/>
    </row>
    <row r="81" spans="2:10">
      <c r="B81" s="67"/>
      <c r="C81" s="67"/>
      <c r="D81" s="67"/>
      <c r="E81" s="67"/>
      <c r="F81" s="67"/>
      <c r="G81" s="67"/>
      <c r="H81" s="67"/>
      <c r="I81" s="67"/>
      <c r="J81" s="67"/>
    </row>
    <row r="82" spans="2:10">
      <c r="B82" s="67"/>
      <c r="C82" s="67"/>
      <c r="D82" s="67"/>
      <c r="E82" s="67"/>
      <c r="F82" s="67"/>
      <c r="G82" s="67"/>
      <c r="H82" s="67"/>
      <c r="I82" s="67"/>
      <c r="J82" s="67"/>
    </row>
    <row r="83" spans="2:10">
      <c r="B83" s="67"/>
      <c r="C83" s="67"/>
      <c r="D83" s="67"/>
      <c r="E83" s="67"/>
      <c r="F83" s="67"/>
      <c r="G83" s="67"/>
      <c r="H83" s="67"/>
      <c r="I83" s="67"/>
      <c r="J83" s="67"/>
    </row>
    <row r="84" spans="2:10">
      <c r="B84" s="67"/>
      <c r="C84" s="67"/>
      <c r="D84" s="67"/>
      <c r="E84" s="67"/>
      <c r="F84" s="67"/>
      <c r="G84" s="67"/>
      <c r="H84" s="67"/>
      <c r="I84" s="67"/>
      <c r="J84" s="67"/>
    </row>
    <row r="85" spans="2:10">
      <c r="B85" s="67"/>
      <c r="C85" s="67"/>
      <c r="D85" s="67"/>
      <c r="E85" s="67"/>
      <c r="F85" s="67"/>
      <c r="G85" s="67"/>
      <c r="H85" s="67"/>
      <c r="I85" s="67"/>
      <c r="J85" s="67"/>
    </row>
    <row r="86" spans="2:10">
      <c r="B86" s="67"/>
      <c r="C86" s="67"/>
      <c r="D86" s="67"/>
      <c r="E86" s="67"/>
      <c r="F86" s="67"/>
      <c r="G86" s="67"/>
      <c r="H86" s="67"/>
      <c r="I86" s="67"/>
      <c r="J86" s="67"/>
    </row>
    <row r="87" spans="2:10">
      <c r="B87" s="67"/>
      <c r="C87" s="67"/>
      <c r="D87" s="67"/>
      <c r="E87" s="67"/>
      <c r="F87" s="67"/>
      <c r="G87" s="67"/>
      <c r="H87" s="67"/>
      <c r="I87" s="67"/>
      <c r="J87" s="67"/>
    </row>
    <row r="88" spans="2:10">
      <c r="B88" s="67"/>
      <c r="C88" s="67"/>
      <c r="D88" s="67"/>
      <c r="E88" s="67"/>
      <c r="F88" s="67"/>
      <c r="G88" s="67"/>
      <c r="H88" s="67"/>
      <c r="I88" s="67"/>
      <c r="J88" s="67"/>
    </row>
    <row r="89" spans="2:10">
      <c r="B89" s="67"/>
      <c r="C89" s="67"/>
      <c r="D89" s="67"/>
      <c r="E89" s="67"/>
      <c r="F89" s="67"/>
      <c r="G89" s="67"/>
      <c r="H89" s="67"/>
      <c r="I89" s="67"/>
      <c r="J89" s="67"/>
    </row>
    <row r="90" spans="2:10">
      <c r="B90" s="67"/>
      <c r="C90" s="67"/>
      <c r="D90" s="67"/>
      <c r="E90" s="67"/>
      <c r="F90" s="67"/>
      <c r="G90" s="67"/>
      <c r="H90" s="67"/>
      <c r="I90" s="67"/>
      <c r="J90" s="67"/>
    </row>
    <row r="91" spans="2:10">
      <c r="B91" s="67"/>
      <c r="C91" s="67"/>
      <c r="D91" s="67"/>
      <c r="E91" s="67"/>
      <c r="F91" s="67"/>
      <c r="G91" s="67"/>
      <c r="H91" s="67"/>
      <c r="I91" s="67"/>
      <c r="J91" s="67"/>
    </row>
    <row r="92" spans="2:10">
      <c r="B92" s="67"/>
      <c r="C92" s="67"/>
      <c r="D92" s="67"/>
      <c r="E92" s="67"/>
      <c r="F92" s="67"/>
      <c r="G92" s="67"/>
      <c r="H92" s="67"/>
      <c r="I92" s="67"/>
      <c r="J92" s="67"/>
    </row>
    <row r="93" spans="2:10">
      <c r="B93" s="67"/>
      <c r="C93" s="67"/>
      <c r="D93" s="67"/>
      <c r="E93" s="67"/>
      <c r="F93" s="67"/>
      <c r="G93" s="67"/>
      <c r="H93" s="67"/>
      <c r="I93" s="67"/>
      <c r="J93" s="67"/>
    </row>
    <row r="94" spans="2:10">
      <c r="B94" s="67"/>
      <c r="C94" s="67"/>
      <c r="D94" s="67"/>
      <c r="E94" s="67"/>
      <c r="F94" s="67"/>
      <c r="G94" s="67"/>
      <c r="H94" s="67"/>
      <c r="I94" s="67"/>
      <c r="J94" s="67"/>
    </row>
    <row r="95" spans="2:10">
      <c r="B95" s="67"/>
      <c r="C95" s="67"/>
      <c r="D95" s="67"/>
      <c r="E95" s="67"/>
      <c r="F95" s="67"/>
      <c r="G95" s="67"/>
      <c r="H95" s="67"/>
      <c r="I95" s="67"/>
      <c r="J95" s="67"/>
    </row>
    <row r="96" spans="2:10">
      <c r="B96" s="67"/>
      <c r="C96" s="67"/>
      <c r="D96" s="67"/>
      <c r="E96" s="67"/>
      <c r="F96" s="67"/>
      <c r="G96" s="67"/>
      <c r="H96" s="67"/>
      <c r="I96" s="67"/>
      <c r="J96" s="67"/>
    </row>
    <row r="97" spans="2:10">
      <c r="B97" s="67"/>
      <c r="C97" s="67"/>
      <c r="D97" s="67"/>
      <c r="E97" s="67"/>
      <c r="F97" s="67"/>
      <c r="G97" s="67"/>
      <c r="H97" s="67"/>
      <c r="I97" s="67"/>
      <c r="J97" s="67"/>
    </row>
    <row r="98" spans="2:10">
      <c r="B98" s="67"/>
      <c r="C98" s="67"/>
      <c r="D98" s="67"/>
      <c r="E98" s="67"/>
      <c r="F98" s="67"/>
      <c r="G98" s="67"/>
      <c r="H98" s="67"/>
      <c r="I98" s="67"/>
      <c r="J98" s="67"/>
    </row>
    <row r="99" spans="2:10">
      <c r="B99" s="67"/>
      <c r="C99" s="67"/>
      <c r="D99" s="67"/>
      <c r="E99" s="67"/>
      <c r="F99" s="67"/>
      <c r="G99" s="67"/>
      <c r="H99" s="67"/>
      <c r="I99" s="67"/>
      <c r="J99" s="67"/>
    </row>
    <row r="100" spans="2:10"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141</v>
      </c>
      <c r="C1" s="46" t="s" vm="1">
        <v>223</v>
      </c>
    </row>
    <row r="2" spans="2:11">
      <c r="B2" s="46" t="s">
        <v>140</v>
      </c>
      <c r="C2" s="46" t="s">
        <v>2982</v>
      </c>
    </row>
    <row r="3" spans="2:11">
      <c r="B3" s="46" t="s">
        <v>142</v>
      </c>
      <c r="C3" s="46" t="s">
        <v>2983</v>
      </c>
    </row>
    <row r="4" spans="2:11">
      <c r="B4" s="46" t="s">
        <v>143</v>
      </c>
      <c r="C4" s="46" t="s">
        <v>2984</v>
      </c>
    </row>
    <row r="6" spans="2:11" ht="26.25" customHeight="1">
      <c r="B6" s="141" t="s">
        <v>173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56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8" t="s">
        <v>2988</v>
      </c>
      <c r="C10" s="67"/>
      <c r="D10" s="67"/>
      <c r="E10" s="67"/>
      <c r="F10" s="67"/>
      <c r="G10" s="67"/>
      <c r="H10" s="67"/>
      <c r="I10" s="111">
        <v>0</v>
      </c>
      <c r="J10" s="69">
        <v>0</v>
      </c>
      <c r="K10" s="69">
        <v>0</v>
      </c>
    </row>
    <row r="11" spans="2:11" ht="21" customHeight="1">
      <c r="B11" s="132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32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140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141</v>
      </c>
      <c r="C1" s="46" t="s" vm="1">
        <v>223</v>
      </c>
    </row>
    <row r="2" spans="2:15">
      <c r="B2" s="46" t="s">
        <v>140</v>
      </c>
      <c r="C2" s="46" t="s">
        <v>2982</v>
      </c>
    </row>
    <row r="3" spans="2:15">
      <c r="B3" s="46" t="s">
        <v>142</v>
      </c>
      <c r="C3" s="46" t="s">
        <v>2983</v>
      </c>
    </row>
    <row r="4" spans="2:15">
      <c r="B4" s="46" t="s">
        <v>143</v>
      </c>
      <c r="C4" s="46" t="s">
        <v>2984</v>
      </c>
    </row>
    <row r="6" spans="2:15" ht="26.25" customHeight="1">
      <c r="B6" s="141" t="s">
        <v>174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5" s="3" customFormat="1" ht="63">
      <c r="B7" s="47" t="s">
        <v>111</v>
      </c>
      <c r="C7" s="49" t="s">
        <v>43</v>
      </c>
      <c r="D7" s="49" t="s">
        <v>14</v>
      </c>
      <c r="E7" s="49" t="s">
        <v>15</v>
      </c>
      <c r="F7" s="49" t="s">
        <v>56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8" t="s">
        <v>2989</v>
      </c>
      <c r="C10" s="67"/>
      <c r="D10" s="67"/>
      <c r="E10" s="67"/>
      <c r="F10" s="67"/>
      <c r="G10" s="67"/>
      <c r="H10" s="67"/>
      <c r="I10" s="133">
        <f>I11</f>
        <v>-297.99914691300006</v>
      </c>
      <c r="J10" s="69">
        <f>IFERROR(I10/$I$10,0)</f>
        <v>1</v>
      </c>
      <c r="K10" s="69">
        <f>I10/'סכום נכסי הקרן'!$C$42</f>
        <v>-1.0547807302200913E-4</v>
      </c>
      <c r="O10" s="1"/>
    </row>
    <row r="11" spans="2:15" ht="21" customHeight="1">
      <c r="B11" s="118" t="s">
        <v>193</v>
      </c>
      <c r="C11" s="118"/>
      <c r="D11" s="118"/>
      <c r="E11" s="118"/>
      <c r="F11" s="118"/>
      <c r="G11" s="118"/>
      <c r="H11" s="96"/>
      <c r="I11" s="134">
        <f>I12+I13</f>
        <v>-297.99914691300006</v>
      </c>
      <c r="J11" s="69">
        <f t="shared" ref="J11:J13" si="0">IFERROR(I11/$I$10,0)</f>
        <v>1</v>
      </c>
      <c r="K11" s="69">
        <f>I11/'סכום נכסי הקרן'!$C$42</f>
        <v>-1.0547807302200913E-4</v>
      </c>
    </row>
    <row r="12" spans="2:15">
      <c r="B12" s="135" t="s">
        <v>641</v>
      </c>
      <c r="C12" s="135" t="s">
        <v>642</v>
      </c>
      <c r="D12" s="135" t="s">
        <v>644</v>
      </c>
      <c r="E12" s="135"/>
      <c r="F12" s="136">
        <v>0</v>
      </c>
      <c r="G12" s="135" t="s">
        <v>128</v>
      </c>
      <c r="H12" s="136">
        <v>0</v>
      </c>
      <c r="I12" s="137">
        <v>-118.13529311500002</v>
      </c>
      <c r="J12" s="73">
        <f t="shared" si="0"/>
        <v>0.39642829296249382</v>
      </c>
      <c r="K12" s="73">
        <f>I12/'סכום נכסי הקרן'!$C$42</f>
        <v>-4.1814492433088355E-5</v>
      </c>
    </row>
    <row r="13" spans="2:15">
      <c r="B13" s="135" t="s">
        <v>1492</v>
      </c>
      <c r="C13" s="135" t="s">
        <v>1493</v>
      </c>
      <c r="D13" s="135" t="s">
        <v>644</v>
      </c>
      <c r="E13" s="135"/>
      <c r="F13" s="136">
        <v>0</v>
      </c>
      <c r="G13" s="135" t="s">
        <v>128</v>
      </c>
      <c r="H13" s="136">
        <v>0</v>
      </c>
      <c r="I13" s="137">
        <v>-179.86385379800004</v>
      </c>
      <c r="J13" s="73">
        <f t="shared" si="0"/>
        <v>0.60357170703750618</v>
      </c>
      <c r="K13" s="73">
        <f>I13/'סכום נכסי הקרן'!$C$42</f>
        <v>-6.3663580588920788E-5</v>
      </c>
    </row>
    <row r="14" spans="2:15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10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46" t="s" vm="1">
        <v>223</v>
      </c>
    </row>
    <row r="2" spans="2:6">
      <c r="B2" s="46" t="s">
        <v>140</v>
      </c>
      <c r="C2" s="46" t="s">
        <v>2982</v>
      </c>
    </row>
    <row r="3" spans="2:6">
      <c r="B3" s="46" t="s">
        <v>142</v>
      </c>
      <c r="C3" s="46" t="s">
        <v>2983</v>
      </c>
    </row>
    <row r="4" spans="2:6">
      <c r="B4" s="46" t="s">
        <v>143</v>
      </c>
      <c r="C4" s="46" t="s">
        <v>2984</v>
      </c>
    </row>
    <row r="6" spans="2:6" ht="26.25" customHeight="1">
      <c r="B6" s="141" t="s">
        <v>175</v>
      </c>
      <c r="C6" s="142"/>
      <c r="D6" s="143"/>
    </row>
    <row r="7" spans="2:6" s="3" customFormat="1" ht="31.5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4" t="s">
        <v>2990</v>
      </c>
      <c r="C10" s="87">
        <v>106553.11003666444</v>
      </c>
      <c r="D10" s="84"/>
    </row>
    <row r="11" spans="2:6">
      <c r="B11" s="83" t="s">
        <v>24</v>
      </c>
      <c r="C11" s="87">
        <v>45745.263502995687</v>
      </c>
      <c r="D11" s="101"/>
    </row>
    <row r="12" spans="2:6">
      <c r="B12" s="90" t="s">
        <v>3103</v>
      </c>
      <c r="C12" s="93">
        <v>2541.190613649705</v>
      </c>
      <c r="D12" s="103">
        <v>46698</v>
      </c>
      <c r="E12" s="3"/>
      <c r="F12" s="3"/>
    </row>
    <row r="13" spans="2:6">
      <c r="B13" s="90" t="s">
        <v>1993</v>
      </c>
      <c r="C13" s="93">
        <v>100.823093471207</v>
      </c>
      <c r="D13" s="103">
        <v>48274</v>
      </c>
      <c r="E13" s="3"/>
      <c r="F13" s="3"/>
    </row>
    <row r="14" spans="2:6">
      <c r="B14" s="90" t="s">
        <v>1994</v>
      </c>
      <c r="C14" s="93">
        <v>53.078478534676982</v>
      </c>
      <c r="D14" s="103">
        <v>48274</v>
      </c>
    </row>
    <row r="15" spans="2:6">
      <c r="B15" s="90" t="s">
        <v>2996</v>
      </c>
      <c r="C15" s="93">
        <v>23.68943343101887</v>
      </c>
      <c r="D15" s="103">
        <v>46054</v>
      </c>
      <c r="E15" s="3"/>
      <c r="F15" s="3"/>
    </row>
    <row r="16" spans="2:6">
      <c r="B16" s="90" t="s">
        <v>2997</v>
      </c>
      <c r="C16" s="93">
        <v>298.18867256789486</v>
      </c>
      <c r="D16" s="103">
        <v>48297</v>
      </c>
      <c r="E16" s="3"/>
      <c r="F16" s="3"/>
    </row>
    <row r="17" spans="2:4">
      <c r="B17" s="90" t="s">
        <v>3104</v>
      </c>
      <c r="C17" s="93">
        <v>5798.8435079538403</v>
      </c>
      <c r="D17" s="103">
        <v>46022</v>
      </c>
    </row>
    <row r="18" spans="2:4">
      <c r="B18" s="90" t="s">
        <v>2998</v>
      </c>
      <c r="C18" s="93">
        <v>232.89892890551963</v>
      </c>
      <c r="D18" s="103">
        <v>47308</v>
      </c>
    </row>
    <row r="19" spans="2:4">
      <c r="B19" s="90" t="s">
        <v>1998</v>
      </c>
      <c r="C19" s="93">
        <v>26.939467190894298</v>
      </c>
      <c r="D19" s="103">
        <v>46752</v>
      </c>
    </row>
    <row r="20" spans="2:4">
      <c r="B20" s="90" t="s">
        <v>1999</v>
      </c>
      <c r="C20" s="93">
        <v>245.8943128816104</v>
      </c>
      <c r="D20" s="103">
        <v>48233</v>
      </c>
    </row>
    <row r="21" spans="2:4">
      <c r="B21" s="90" t="s">
        <v>2000</v>
      </c>
      <c r="C21" s="93">
        <v>15.289538570066574</v>
      </c>
      <c r="D21" s="103">
        <v>45230</v>
      </c>
    </row>
    <row r="22" spans="2:4">
      <c r="B22" s="90" t="s">
        <v>2999</v>
      </c>
      <c r="C22" s="93">
        <v>77.132135151524125</v>
      </c>
      <c r="D22" s="103">
        <v>48212</v>
      </c>
    </row>
    <row r="23" spans="2:4">
      <c r="B23" s="90" t="s">
        <v>3000</v>
      </c>
      <c r="C23" s="93">
        <v>57.144867784578153</v>
      </c>
      <c r="D23" s="103">
        <v>48212</v>
      </c>
    </row>
    <row r="24" spans="2:4">
      <c r="B24" s="90" t="s">
        <v>3105</v>
      </c>
      <c r="C24" s="93">
        <v>223.59904120520213</v>
      </c>
      <c r="D24" s="103">
        <v>45383</v>
      </c>
    </row>
    <row r="25" spans="2:4">
      <c r="B25" s="90" t="s">
        <v>3106</v>
      </c>
      <c r="C25" s="93">
        <v>6154.4010504905636</v>
      </c>
      <c r="D25" s="103">
        <v>46871</v>
      </c>
    </row>
    <row r="26" spans="2:4">
      <c r="B26" s="90" t="s">
        <v>3107</v>
      </c>
      <c r="C26" s="93">
        <v>207.28042153128291</v>
      </c>
      <c r="D26" s="103">
        <v>48482</v>
      </c>
    </row>
    <row r="27" spans="2:4">
      <c r="B27" s="90" t="s">
        <v>3108</v>
      </c>
      <c r="C27" s="93">
        <v>1913.9688233458028</v>
      </c>
      <c r="D27" s="103">
        <v>45473</v>
      </c>
    </row>
    <row r="28" spans="2:4">
      <c r="B28" s="90" t="s">
        <v>3109</v>
      </c>
      <c r="C28" s="93">
        <v>4649.5330764086739</v>
      </c>
      <c r="D28" s="103">
        <v>46022</v>
      </c>
    </row>
    <row r="29" spans="2:4">
      <c r="B29" s="90" t="s">
        <v>3110</v>
      </c>
      <c r="C29" s="93">
        <v>77.207949615311989</v>
      </c>
      <c r="D29" s="103">
        <v>48844</v>
      </c>
    </row>
    <row r="30" spans="2:4">
      <c r="B30" s="90" t="s">
        <v>3111</v>
      </c>
      <c r="C30" s="93">
        <v>147.25628270083729</v>
      </c>
      <c r="D30" s="103">
        <v>45340</v>
      </c>
    </row>
    <row r="31" spans="2:4">
      <c r="B31" s="90" t="s">
        <v>3112</v>
      </c>
      <c r="C31" s="93">
        <v>2399.0573250000002</v>
      </c>
      <c r="D31" s="103">
        <v>45838</v>
      </c>
    </row>
    <row r="32" spans="2:4">
      <c r="B32" s="90" t="s">
        <v>3113</v>
      </c>
      <c r="C32" s="93">
        <v>6630.4533091581125</v>
      </c>
      <c r="D32" s="103">
        <v>45935</v>
      </c>
    </row>
    <row r="33" spans="2:4">
      <c r="B33" s="90" t="s">
        <v>3114</v>
      </c>
      <c r="C33" s="93">
        <v>12768.928122328845</v>
      </c>
      <c r="D33" s="103">
        <v>47391</v>
      </c>
    </row>
    <row r="34" spans="2:4">
      <c r="B34" s="90" t="s">
        <v>3115</v>
      </c>
      <c r="C34" s="93">
        <v>314.3782511185205</v>
      </c>
      <c r="D34" s="103">
        <v>52047</v>
      </c>
    </row>
    <row r="35" spans="2:4">
      <c r="B35" s="90" t="s">
        <v>3116</v>
      </c>
      <c r="C35" s="93">
        <v>788.08680000000004</v>
      </c>
      <c r="D35" s="103">
        <v>45363</v>
      </c>
    </row>
    <row r="36" spans="2:4">
      <c r="B36" s="83" t="s">
        <v>39</v>
      </c>
      <c r="C36" s="87">
        <v>60807.846533668744</v>
      </c>
      <c r="D36" s="101"/>
    </row>
    <row r="37" spans="2:4">
      <c r="B37" s="90" t="s">
        <v>2020</v>
      </c>
      <c r="C37" s="93">
        <v>58.143229546552</v>
      </c>
      <c r="D37" s="103">
        <v>47467</v>
      </c>
    </row>
    <row r="38" spans="2:4">
      <c r="B38" s="90" t="s">
        <v>2021</v>
      </c>
      <c r="C38" s="93">
        <v>98.848149524127663</v>
      </c>
      <c r="D38" s="103">
        <v>47848</v>
      </c>
    </row>
    <row r="39" spans="2:4">
      <c r="B39" s="90" t="s">
        <v>3001</v>
      </c>
      <c r="C39" s="93">
        <v>228.00013309331649</v>
      </c>
      <c r="D39" s="103">
        <v>45778</v>
      </c>
    </row>
    <row r="40" spans="2:4">
      <c r="B40" s="90" t="s">
        <v>3002</v>
      </c>
      <c r="C40" s="93">
        <v>547.97865015670607</v>
      </c>
      <c r="D40" s="103">
        <v>46997</v>
      </c>
    </row>
    <row r="41" spans="2:4">
      <c r="B41" s="90" t="s">
        <v>2022</v>
      </c>
      <c r="C41" s="93">
        <v>189.3341035275372</v>
      </c>
      <c r="D41" s="103">
        <v>48757</v>
      </c>
    </row>
    <row r="42" spans="2:4">
      <c r="B42" s="90" t="s">
        <v>3003</v>
      </c>
      <c r="C42" s="93">
        <v>36.524111726444062</v>
      </c>
      <c r="D42" s="103">
        <v>46326</v>
      </c>
    </row>
    <row r="43" spans="2:4">
      <c r="B43" s="90" t="s">
        <v>3004</v>
      </c>
      <c r="C43" s="93">
        <v>749.0943148190737</v>
      </c>
      <c r="D43" s="103">
        <v>47301</v>
      </c>
    </row>
    <row r="44" spans="2:4">
      <c r="B44" s="90" t="s">
        <v>3005</v>
      </c>
      <c r="C44" s="93">
        <v>0.89549690334340171</v>
      </c>
      <c r="D44" s="103">
        <v>48122</v>
      </c>
    </row>
    <row r="45" spans="2:4">
      <c r="B45" s="90" t="s">
        <v>3006</v>
      </c>
      <c r="C45" s="93">
        <v>248.49059771291093</v>
      </c>
      <c r="D45" s="103">
        <v>48395</v>
      </c>
    </row>
    <row r="46" spans="2:4">
      <c r="B46" s="90" t="s">
        <v>2004</v>
      </c>
      <c r="C46" s="93">
        <v>80.432397295701335</v>
      </c>
      <c r="D46" s="103">
        <v>48395</v>
      </c>
    </row>
    <row r="47" spans="2:4">
      <c r="B47" s="90" t="s">
        <v>3007</v>
      </c>
      <c r="C47" s="93">
        <v>354.70540070565278</v>
      </c>
      <c r="D47" s="103">
        <v>48669</v>
      </c>
    </row>
    <row r="48" spans="2:4">
      <c r="B48" s="90" t="s">
        <v>2026</v>
      </c>
      <c r="C48" s="93">
        <v>95.872082873499139</v>
      </c>
      <c r="D48" s="103">
        <v>46753</v>
      </c>
    </row>
    <row r="49" spans="2:4">
      <c r="B49" s="90" t="s">
        <v>3008</v>
      </c>
      <c r="C49" s="93">
        <v>539.24903911898548</v>
      </c>
      <c r="D49" s="103">
        <v>48693</v>
      </c>
    </row>
    <row r="50" spans="2:4">
      <c r="B50" s="90" t="s">
        <v>2029</v>
      </c>
      <c r="C50" s="93">
        <v>559.47084171723168</v>
      </c>
      <c r="D50" s="103">
        <v>49126</v>
      </c>
    </row>
    <row r="51" spans="2:4">
      <c r="B51" s="90" t="s">
        <v>3009</v>
      </c>
      <c r="C51" s="93">
        <v>5.9998938817014356</v>
      </c>
      <c r="D51" s="103">
        <v>49126</v>
      </c>
    </row>
    <row r="52" spans="2:4">
      <c r="B52" s="90" t="s">
        <v>3117</v>
      </c>
      <c r="C52" s="93">
        <v>43.397830283384636</v>
      </c>
      <c r="D52" s="103">
        <v>45515</v>
      </c>
    </row>
    <row r="53" spans="2:4">
      <c r="B53" s="90" t="s">
        <v>3118</v>
      </c>
      <c r="C53" s="93">
        <v>274.40070562921989</v>
      </c>
      <c r="D53" s="103">
        <v>45515</v>
      </c>
    </row>
    <row r="54" spans="2:4">
      <c r="B54" s="90" t="s">
        <v>2031</v>
      </c>
      <c r="C54" s="93">
        <v>880.35366239693963</v>
      </c>
      <c r="D54" s="103">
        <v>47665</v>
      </c>
    </row>
    <row r="55" spans="2:4">
      <c r="B55" s="90" t="s">
        <v>3010</v>
      </c>
      <c r="C55" s="93">
        <v>391.33913203766929</v>
      </c>
      <c r="D55" s="103">
        <v>48332</v>
      </c>
    </row>
    <row r="56" spans="2:4">
      <c r="B56" s="90" t="s">
        <v>3119</v>
      </c>
      <c r="C56" s="93">
        <v>1371.5030212586939</v>
      </c>
      <c r="D56" s="103">
        <v>46418</v>
      </c>
    </row>
    <row r="57" spans="2:4">
      <c r="B57" s="90" t="s">
        <v>3011</v>
      </c>
      <c r="C57" s="93">
        <v>1.5364028585348559</v>
      </c>
      <c r="D57" s="103">
        <v>48944</v>
      </c>
    </row>
    <row r="58" spans="2:4">
      <c r="B58" s="90" t="s">
        <v>2006</v>
      </c>
      <c r="C58" s="93">
        <v>234.90730551482966</v>
      </c>
      <c r="D58" s="103">
        <v>48760</v>
      </c>
    </row>
    <row r="59" spans="2:4">
      <c r="B59" s="90" t="s">
        <v>3120</v>
      </c>
      <c r="C59" s="93">
        <v>12.239351982197158</v>
      </c>
      <c r="D59" s="103">
        <v>45239</v>
      </c>
    </row>
    <row r="60" spans="2:4">
      <c r="B60" s="90" t="s">
        <v>3012</v>
      </c>
      <c r="C60" s="93">
        <v>2241.8648050165116</v>
      </c>
      <c r="D60" s="103">
        <v>47665</v>
      </c>
    </row>
    <row r="61" spans="2:4">
      <c r="B61" s="90" t="s">
        <v>3013</v>
      </c>
      <c r="C61" s="93">
        <v>229.66388860961331</v>
      </c>
      <c r="D61" s="103">
        <v>45485</v>
      </c>
    </row>
    <row r="62" spans="2:4">
      <c r="B62" s="90" t="s">
        <v>3014</v>
      </c>
      <c r="C62" s="93">
        <v>592.09388705895617</v>
      </c>
      <c r="D62" s="103">
        <v>46417</v>
      </c>
    </row>
    <row r="63" spans="2:4">
      <c r="B63" s="90" t="s">
        <v>2035</v>
      </c>
      <c r="C63" s="93">
        <v>253.44295537021307</v>
      </c>
      <c r="D63" s="103">
        <v>48180</v>
      </c>
    </row>
    <row r="64" spans="2:4">
      <c r="B64" s="90" t="s">
        <v>3015</v>
      </c>
      <c r="C64" s="93">
        <v>232.81137877465818</v>
      </c>
      <c r="D64" s="103">
        <v>47848</v>
      </c>
    </row>
    <row r="65" spans="2:4">
      <c r="B65" s="90" t="s">
        <v>3016</v>
      </c>
      <c r="C65" s="93">
        <v>603.80582687548895</v>
      </c>
      <c r="D65" s="103">
        <v>47832</v>
      </c>
    </row>
    <row r="66" spans="2:4">
      <c r="B66" s="90" t="s">
        <v>3017</v>
      </c>
      <c r="C66" s="93">
        <v>654.65869605813759</v>
      </c>
      <c r="D66" s="103">
        <v>48121</v>
      </c>
    </row>
    <row r="67" spans="2:4">
      <c r="B67" s="90" t="s">
        <v>3018</v>
      </c>
      <c r="C67" s="93">
        <v>156.95023673984761</v>
      </c>
      <c r="D67" s="103">
        <v>48121</v>
      </c>
    </row>
    <row r="68" spans="2:4">
      <c r="B68" s="90" t="s">
        <v>3121</v>
      </c>
      <c r="C68" s="93">
        <v>14.28922309692144</v>
      </c>
      <c r="D68" s="103">
        <v>45371</v>
      </c>
    </row>
    <row r="69" spans="2:4">
      <c r="B69" s="90" t="s">
        <v>2041</v>
      </c>
      <c r="C69" s="93">
        <v>911.94927376669602</v>
      </c>
      <c r="D69" s="103">
        <v>47937</v>
      </c>
    </row>
    <row r="70" spans="2:4">
      <c r="B70" s="90" t="s">
        <v>3019</v>
      </c>
      <c r="C70" s="93">
        <v>278.31719718331237</v>
      </c>
      <c r="D70" s="103">
        <v>46572</v>
      </c>
    </row>
    <row r="71" spans="2:4">
      <c r="B71" s="90" t="s">
        <v>3020</v>
      </c>
      <c r="C71" s="93">
        <v>43898.088506399996</v>
      </c>
      <c r="D71" s="103">
        <v>48781</v>
      </c>
    </row>
    <row r="72" spans="2:4">
      <c r="B72" s="90" t="s">
        <v>3122</v>
      </c>
      <c r="C72" s="93">
        <v>572.50007349650093</v>
      </c>
      <c r="D72" s="103">
        <v>45553</v>
      </c>
    </row>
    <row r="73" spans="2:4">
      <c r="B73" s="90" t="s">
        <v>3123</v>
      </c>
      <c r="C73" s="93">
        <v>781.03949972129078</v>
      </c>
      <c r="D73" s="103">
        <v>45602</v>
      </c>
    </row>
    <row r="74" spans="2:4">
      <c r="B74" s="90" t="s">
        <v>3021</v>
      </c>
      <c r="C74" s="93">
        <v>180.63278665607388</v>
      </c>
      <c r="D74" s="103">
        <v>50678</v>
      </c>
    </row>
    <row r="75" spans="2:4">
      <c r="B75" s="90" t="s">
        <v>2043</v>
      </c>
      <c r="C75" s="93">
        <v>1035.4548951163572</v>
      </c>
      <c r="D75" s="103">
        <v>47312</v>
      </c>
    </row>
    <row r="76" spans="2:4">
      <c r="B76" s="90" t="s">
        <v>3022</v>
      </c>
      <c r="C76" s="93">
        <v>647.15923827606309</v>
      </c>
      <c r="D76" s="103">
        <v>50678</v>
      </c>
    </row>
    <row r="77" spans="2:4">
      <c r="B77" s="90" t="s">
        <v>3023</v>
      </c>
      <c r="C77" s="93">
        <v>98.737175459188109</v>
      </c>
      <c r="D77" s="103">
        <v>46722</v>
      </c>
    </row>
    <row r="78" spans="2:4">
      <c r="B78" s="90" t="s">
        <v>3024</v>
      </c>
      <c r="C78" s="93">
        <v>141.70512309453838</v>
      </c>
      <c r="D78" s="103">
        <v>46794</v>
      </c>
    </row>
    <row r="79" spans="2:4">
      <c r="B79" s="90" t="s">
        <v>2047</v>
      </c>
      <c r="C79" s="93">
        <v>102.701799308715</v>
      </c>
      <c r="D79" s="103">
        <v>47467</v>
      </c>
    </row>
    <row r="80" spans="2:4">
      <c r="B80" s="90" t="s">
        <v>3025</v>
      </c>
      <c r="C80" s="93">
        <v>0.93903957951336015</v>
      </c>
      <c r="D80" s="103">
        <v>46082</v>
      </c>
    </row>
    <row r="81" spans="2:4">
      <c r="B81" s="90" t="s">
        <v>3026</v>
      </c>
      <c r="C81" s="93">
        <v>157.68786437454321</v>
      </c>
      <c r="D81" s="103">
        <v>47236</v>
      </c>
    </row>
    <row r="82" spans="2:4">
      <c r="B82" s="90" t="s">
        <v>3124</v>
      </c>
      <c r="C82" s="93">
        <v>18.637309071352561</v>
      </c>
      <c r="D82" s="103">
        <v>46014</v>
      </c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46" t="s" vm="1">
        <v>223</v>
      </c>
    </row>
    <row r="2" spans="2:16">
      <c r="B2" s="46" t="s">
        <v>140</v>
      </c>
      <c r="C2" s="46" t="s">
        <v>2982</v>
      </c>
    </row>
    <row r="3" spans="2:16">
      <c r="B3" s="46" t="s">
        <v>142</v>
      </c>
      <c r="C3" s="46" t="s">
        <v>2983</v>
      </c>
    </row>
    <row r="4" spans="2:16">
      <c r="B4" s="46" t="s">
        <v>143</v>
      </c>
      <c r="C4" s="46" t="s">
        <v>2984</v>
      </c>
    </row>
    <row r="6" spans="2:16" ht="26.25" customHeight="1">
      <c r="B6" s="141" t="s">
        <v>178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3">
      <c r="B7" s="21" t="s">
        <v>111</v>
      </c>
      <c r="C7" s="29" t="s">
        <v>43</v>
      </c>
      <c r="D7" s="29" t="s">
        <v>64</v>
      </c>
      <c r="E7" s="29" t="s">
        <v>14</v>
      </c>
      <c r="F7" s="29" t="s">
        <v>65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204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2991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1">
        <v>0</v>
      </c>
      <c r="N10" s="67"/>
      <c r="O10" s="69">
        <v>0</v>
      </c>
      <c r="P10" s="69">
        <v>0</v>
      </c>
    </row>
    <row r="11" spans="2:16" ht="20.25" customHeight="1">
      <c r="B11" s="115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5" t="s">
        <v>107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5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46" t="s" vm="1">
        <v>223</v>
      </c>
    </row>
    <row r="2" spans="2:16">
      <c r="B2" s="46" t="s">
        <v>140</v>
      </c>
      <c r="C2" s="46" t="s">
        <v>2982</v>
      </c>
    </row>
    <row r="3" spans="2:16">
      <c r="B3" s="46" t="s">
        <v>142</v>
      </c>
      <c r="C3" s="46" t="s">
        <v>2983</v>
      </c>
    </row>
    <row r="4" spans="2:16">
      <c r="B4" s="46" t="s">
        <v>143</v>
      </c>
      <c r="C4" s="46" t="s">
        <v>2984</v>
      </c>
    </row>
    <row r="6" spans="2:16" ht="26.25" customHeight="1"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3">
      <c r="B7" s="21" t="s">
        <v>111</v>
      </c>
      <c r="C7" s="29" t="s">
        <v>43</v>
      </c>
      <c r="D7" s="29" t="s">
        <v>64</v>
      </c>
      <c r="E7" s="29" t="s">
        <v>14</v>
      </c>
      <c r="F7" s="29" t="s">
        <v>65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199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2992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1">
        <v>0</v>
      </c>
      <c r="N10" s="67"/>
      <c r="O10" s="69">
        <v>0</v>
      </c>
      <c r="P10" s="69">
        <v>0</v>
      </c>
    </row>
    <row r="11" spans="2:16" ht="20.25" customHeight="1">
      <c r="B11" s="115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5" t="s">
        <v>107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5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5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141</v>
      </c>
      <c r="C1" s="46" t="s" vm="1">
        <v>223</v>
      </c>
    </row>
    <row r="2" spans="2:18">
      <c r="B2" s="46" t="s">
        <v>140</v>
      </c>
      <c r="C2" s="46" t="s">
        <v>2982</v>
      </c>
    </row>
    <row r="3" spans="2:18">
      <c r="B3" s="46" t="s">
        <v>142</v>
      </c>
      <c r="C3" s="46" t="s">
        <v>2983</v>
      </c>
    </row>
    <row r="4" spans="2:18">
      <c r="B4" s="46" t="s">
        <v>143</v>
      </c>
      <c r="C4" s="46" t="s">
        <v>2984</v>
      </c>
    </row>
    <row r="6" spans="2:18" ht="21.75" customHeight="1">
      <c r="B6" s="144" t="s">
        <v>168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18" ht="27.75" customHeight="1">
      <c r="B7" s="147" t="s">
        <v>84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</row>
    <row r="8" spans="2:18" s="3" customFormat="1" ht="66" customHeight="1">
      <c r="B8" s="21" t="s">
        <v>110</v>
      </c>
      <c r="C8" s="29" t="s">
        <v>43</v>
      </c>
      <c r="D8" s="29" t="s">
        <v>114</v>
      </c>
      <c r="E8" s="29" t="s">
        <v>14</v>
      </c>
      <c r="F8" s="29" t="s">
        <v>65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199</v>
      </c>
      <c r="M8" s="29" t="s">
        <v>198</v>
      </c>
      <c r="N8" s="29" t="s">
        <v>213</v>
      </c>
      <c r="O8" s="29" t="s">
        <v>60</v>
      </c>
      <c r="P8" s="29" t="s">
        <v>201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206</v>
      </c>
      <c r="M9" s="31"/>
      <c r="N9" s="15" t="s">
        <v>202</v>
      </c>
      <c r="O9" s="31" t="s">
        <v>207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78" t="s">
        <v>25</v>
      </c>
      <c r="C11" s="78"/>
      <c r="D11" s="79"/>
      <c r="E11" s="78"/>
      <c r="F11" s="78"/>
      <c r="G11" s="99"/>
      <c r="H11" s="81">
        <v>8.4917625864374919</v>
      </c>
      <c r="I11" s="79"/>
      <c r="J11" s="80"/>
      <c r="K11" s="82">
        <v>4.3986035726572011E-2</v>
      </c>
      <c r="L11" s="81"/>
      <c r="M11" s="100"/>
      <c r="N11" s="81"/>
      <c r="O11" s="81">
        <v>115724.46558168301</v>
      </c>
      <c r="P11" s="82"/>
      <c r="Q11" s="82">
        <f>IFERROR(O11/$O$11,0)</f>
        <v>1</v>
      </c>
      <c r="R11" s="82">
        <f>O11/'סכום נכסי הקרן'!$C$42</f>
        <v>4.0961169713084319E-2</v>
      </c>
    </row>
    <row r="12" spans="2:18" ht="22.5" customHeight="1">
      <c r="B12" s="83" t="s">
        <v>193</v>
      </c>
      <c r="C12" s="84"/>
      <c r="D12" s="85"/>
      <c r="E12" s="84"/>
      <c r="F12" s="84"/>
      <c r="G12" s="101"/>
      <c r="H12" s="87">
        <v>8.4507585835796135</v>
      </c>
      <c r="I12" s="85"/>
      <c r="J12" s="86"/>
      <c r="K12" s="88">
        <v>4.389245317501958E-2</v>
      </c>
      <c r="L12" s="87"/>
      <c r="M12" s="102"/>
      <c r="N12" s="87"/>
      <c r="O12" s="87">
        <v>115139.31019244602</v>
      </c>
      <c r="P12" s="88"/>
      <c r="Q12" s="88">
        <f t="shared" ref="Q12:Q42" si="0">IFERROR(O12/$O$11,0)</f>
        <v>0.99494354641176586</v>
      </c>
      <c r="R12" s="88">
        <f>O12/'סכום נכסי הקרן'!$C$42</f>
        <v>4.0754051459510325E-2</v>
      </c>
    </row>
    <row r="13" spans="2:18">
      <c r="B13" s="95" t="s">
        <v>45</v>
      </c>
      <c r="C13" s="67"/>
      <c r="D13" s="91"/>
      <c r="E13" s="67"/>
      <c r="F13" s="67"/>
      <c r="G13" s="103"/>
      <c r="H13" s="93">
        <v>8.4507585835796135</v>
      </c>
      <c r="I13" s="91"/>
      <c r="J13" s="92"/>
      <c r="K13" s="94">
        <v>4.389245317501958E-2</v>
      </c>
      <c r="L13" s="93"/>
      <c r="M13" s="104"/>
      <c r="N13" s="93"/>
      <c r="O13" s="93">
        <v>115139.31019244602</v>
      </c>
      <c r="P13" s="94"/>
      <c r="Q13" s="94">
        <f t="shared" si="0"/>
        <v>0.99494354641176586</v>
      </c>
      <c r="R13" s="94">
        <f>O13/'סכום נכסי הקרן'!$C$42</f>
        <v>4.0754051459510325E-2</v>
      </c>
    </row>
    <row r="14" spans="2:18">
      <c r="B14" s="105" t="s">
        <v>22</v>
      </c>
      <c r="C14" s="84"/>
      <c r="D14" s="85"/>
      <c r="E14" s="84"/>
      <c r="F14" s="84"/>
      <c r="G14" s="101"/>
      <c r="H14" s="87">
        <v>0.53853044325245802</v>
      </c>
      <c r="I14" s="85"/>
      <c r="J14" s="86"/>
      <c r="K14" s="88">
        <v>4.7970858342675955E-2</v>
      </c>
      <c r="L14" s="87"/>
      <c r="M14" s="102"/>
      <c r="N14" s="87"/>
      <c r="O14" s="87">
        <v>15918.851895465001</v>
      </c>
      <c r="P14" s="88"/>
      <c r="Q14" s="88">
        <f t="shared" si="0"/>
        <v>0.13755822345300728</v>
      </c>
      <c r="R14" s="88">
        <f>O14/'סכום נכסי הקרן'!$C$42</f>
        <v>5.6345457362890067E-3</v>
      </c>
    </row>
    <row r="15" spans="2:18">
      <c r="B15" s="106" t="s">
        <v>224</v>
      </c>
      <c r="C15" s="67" t="s">
        <v>225</v>
      </c>
      <c r="D15" s="91" t="s">
        <v>115</v>
      </c>
      <c r="E15" s="67" t="s">
        <v>226</v>
      </c>
      <c r="F15" s="67"/>
      <c r="G15" s="103"/>
      <c r="H15" s="93">
        <v>0.51000000000013024</v>
      </c>
      <c r="I15" s="91" t="s">
        <v>128</v>
      </c>
      <c r="J15" s="92">
        <v>0</v>
      </c>
      <c r="K15" s="94">
        <v>4.770000000000043E-2</v>
      </c>
      <c r="L15" s="93">
        <v>2360273.1750000003</v>
      </c>
      <c r="M15" s="104">
        <v>97.64</v>
      </c>
      <c r="N15" s="93"/>
      <c r="O15" s="93">
        <v>2304.5707280700003</v>
      </c>
      <c r="P15" s="94">
        <v>1.1801365875000002E-4</v>
      </c>
      <c r="Q15" s="94">
        <f t="shared" si="0"/>
        <v>1.9914291385889713E-2</v>
      </c>
      <c r="R15" s="94">
        <f>O15/'סכום נכסי הקרן'!$C$42</f>
        <v>8.1571266917324168E-4</v>
      </c>
    </row>
    <row r="16" spans="2:18">
      <c r="B16" s="106" t="s">
        <v>227</v>
      </c>
      <c r="C16" s="67" t="s">
        <v>228</v>
      </c>
      <c r="D16" s="91" t="s">
        <v>115</v>
      </c>
      <c r="E16" s="67" t="s">
        <v>226</v>
      </c>
      <c r="F16" s="67"/>
      <c r="G16" s="103"/>
      <c r="H16" s="93">
        <v>0.36000000000006438</v>
      </c>
      <c r="I16" s="91" t="s">
        <v>128</v>
      </c>
      <c r="J16" s="92">
        <v>0</v>
      </c>
      <c r="K16" s="94">
        <v>4.8000000000003221E-2</v>
      </c>
      <c r="L16" s="93">
        <v>3160915.6003310005</v>
      </c>
      <c r="M16" s="104">
        <v>98.33</v>
      </c>
      <c r="N16" s="93"/>
      <c r="O16" s="93">
        <v>3108.1283098050003</v>
      </c>
      <c r="P16" s="94">
        <v>9.8778612510343764E-5</v>
      </c>
      <c r="Q16" s="94">
        <f t="shared" si="0"/>
        <v>2.6858005298898164E-2</v>
      </c>
      <c r="R16" s="94">
        <f>O16/'סכום נכסי הקרן'!$C$42</f>
        <v>1.1001353132030856E-3</v>
      </c>
    </row>
    <row r="17" spans="2:18">
      <c r="B17" s="106" t="s">
        <v>229</v>
      </c>
      <c r="C17" s="67" t="s">
        <v>230</v>
      </c>
      <c r="D17" s="91" t="s">
        <v>115</v>
      </c>
      <c r="E17" s="67" t="s">
        <v>226</v>
      </c>
      <c r="F17" s="67"/>
      <c r="G17" s="103"/>
      <c r="H17" s="93">
        <v>0.44000000000009731</v>
      </c>
      <c r="I17" s="91" t="s">
        <v>128</v>
      </c>
      <c r="J17" s="92">
        <v>0</v>
      </c>
      <c r="K17" s="94">
        <v>4.8200000000000492E-2</v>
      </c>
      <c r="L17" s="93">
        <v>4196041.2</v>
      </c>
      <c r="M17" s="104">
        <v>97.97</v>
      </c>
      <c r="N17" s="93"/>
      <c r="O17" s="93">
        <v>4110.86156364</v>
      </c>
      <c r="P17" s="94">
        <v>1.3535616774193549E-4</v>
      </c>
      <c r="Q17" s="94">
        <f t="shared" si="0"/>
        <v>3.5522839038201373E-2</v>
      </c>
      <c r="R17" s="94">
        <f>O17/'סכום נכסי הקרן'!$C$42</f>
        <v>1.4550570385343433E-3</v>
      </c>
    </row>
    <row r="18" spans="2:18">
      <c r="B18" s="106" t="s">
        <v>231</v>
      </c>
      <c r="C18" s="67" t="s">
        <v>232</v>
      </c>
      <c r="D18" s="91" t="s">
        <v>115</v>
      </c>
      <c r="E18" s="67" t="s">
        <v>226</v>
      </c>
      <c r="F18" s="67"/>
      <c r="G18" s="103"/>
      <c r="H18" s="93">
        <v>0.61000000000016674</v>
      </c>
      <c r="I18" s="91" t="s">
        <v>128</v>
      </c>
      <c r="J18" s="92">
        <v>0</v>
      </c>
      <c r="K18" s="94">
        <v>4.7800000000000828E-2</v>
      </c>
      <c r="L18" s="93">
        <v>2465174.2050000001</v>
      </c>
      <c r="M18" s="104">
        <v>97.2</v>
      </c>
      <c r="N18" s="93"/>
      <c r="O18" s="93">
        <v>2396.1493272600005</v>
      </c>
      <c r="P18" s="94">
        <v>1.369541225E-4</v>
      </c>
      <c r="Q18" s="94">
        <f t="shared" si="0"/>
        <v>2.0705641760503112E-2</v>
      </c>
      <c r="R18" s="94">
        <f>O18/'סכום נכסי הקרן'!$C$42</f>
        <v>8.4812730617029393E-4</v>
      </c>
    </row>
    <row r="19" spans="2:18">
      <c r="B19" s="106" t="s">
        <v>233</v>
      </c>
      <c r="C19" s="67" t="s">
        <v>234</v>
      </c>
      <c r="D19" s="91" t="s">
        <v>115</v>
      </c>
      <c r="E19" s="67" t="s">
        <v>226</v>
      </c>
      <c r="F19" s="67"/>
      <c r="G19" s="103"/>
      <c r="H19" s="93">
        <v>0.67999999999997185</v>
      </c>
      <c r="I19" s="91" t="s">
        <v>128</v>
      </c>
      <c r="J19" s="92">
        <v>0</v>
      </c>
      <c r="K19" s="94">
        <v>4.8000000000000702E-2</v>
      </c>
      <c r="L19" s="93">
        <v>2937228.84</v>
      </c>
      <c r="M19" s="104">
        <v>96.84</v>
      </c>
      <c r="N19" s="93"/>
      <c r="O19" s="93">
        <v>2844.4124086560005</v>
      </c>
      <c r="P19" s="94">
        <v>1.6317938E-4</v>
      </c>
      <c r="Q19" s="94">
        <f t="shared" si="0"/>
        <v>2.4579179470466419E-2</v>
      </c>
      <c r="R19" s="94">
        <f>O19/'סכום נכסי הקרן'!$C$42</f>
        <v>1.006791941698133E-3</v>
      </c>
    </row>
    <row r="20" spans="2:18">
      <c r="B20" s="106" t="s">
        <v>235</v>
      </c>
      <c r="C20" s="67" t="s">
        <v>236</v>
      </c>
      <c r="D20" s="91" t="s">
        <v>115</v>
      </c>
      <c r="E20" s="67" t="s">
        <v>226</v>
      </c>
      <c r="F20" s="67"/>
      <c r="G20" s="103"/>
      <c r="H20" s="93">
        <v>0.93000000000032912</v>
      </c>
      <c r="I20" s="91" t="s">
        <v>128</v>
      </c>
      <c r="J20" s="92">
        <v>0</v>
      </c>
      <c r="K20" s="94">
        <v>4.7900000000001226E-2</v>
      </c>
      <c r="L20" s="93">
        <v>1206361.8450000002</v>
      </c>
      <c r="M20" s="104">
        <v>95.72</v>
      </c>
      <c r="N20" s="93"/>
      <c r="O20" s="93">
        <v>1154.7295580340001</v>
      </c>
      <c r="P20" s="94">
        <v>6.7020102500000016E-5</v>
      </c>
      <c r="Q20" s="94">
        <f t="shared" si="0"/>
        <v>9.9782664990485121E-3</v>
      </c>
      <c r="R20" s="94">
        <f>O20/'סכום נכסי הקרן'!$C$42</f>
        <v>4.0872146750990982E-4</v>
      </c>
    </row>
    <row r="21" spans="2:18">
      <c r="B21" s="90"/>
      <c r="C21" s="67"/>
      <c r="D21" s="67"/>
      <c r="E21" s="67"/>
      <c r="F21" s="67"/>
      <c r="G21" s="67"/>
      <c r="H21" s="67"/>
      <c r="I21" s="67"/>
      <c r="J21" s="67"/>
      <c r="K21" s="94"/>
      <c r="L21" s="93"/>
      <c r="M21" s="104"/>
      <c r="N21" s="67"/>
      <c r="O21" s="67"/>
      <c r="P21" s="67"/>
      <c r="Q21" s="94"/>
      <c r="R21" s="67"/>
    </row>
    <row r="22" spans="2:18">
      <c r="B22" s="105" t="s">
        <v>23</v>
      </c>
      <c r="C22" s="84"/>
      <c r="D22" s="85"/>
      <c r="E22" s="84"/>
      <c r="F22" s="84"/>
      <c r="G22" s="101"/>
      <c r="H22" s="87">
        <v>9.7201902118029118</v>
      </c>
      <c r="I22" s="85"/>
      <c r="J22" s="86"/>
      <c r="K22" s="88">
        <v>4.32381170738972E-2</v>
      </c>
      <c r="L22" s="87"/>
      <c r="M22" s="102"/>
      <c r="N22" s="87"/>
      <c r="O22" s="87">
        <v>99220.458296981044</v>
      </c>
      <c r="P22" s="88"/>
      <c r="Q22" s="88">
        <f t="shared" si="0"/>
        <v>0.85738532295875869</v>
      </c>
      <c r="R22" s="88">
        <f>O22/'סכום נכסי הקרן'!$C$42</f>
        <v>3.5119505723221325E-2</v>
      </c>
    </row>
    <row r="23" spans="2:18">
      <c r="B23" s="106" t="s">
        <v>237</v>
      </c>
      <c r="C23" s="67" t="s">
        <v>238</v>
      </c>
      <c r="D23" s="91" t="s">
        <v>115</v>
      </c>
      <c r="E23" s="67" t="s">
        <v>226</v>
      </c>
      <c r="F23" s="67"/>
      <c r="G23" s="103"/>
      <c r="H23" s="93">
        <v>12.049999999998631</v>
      </c>
      <c r="I23" s="91" t="s">
        <v>128</v>
      </c>
      <c r="J23" s="92">
        <v>5.5E-2</v>
      </c>
      <c r="K23" s="94">
        <v>4.3899999999997261E-2</v>
      </c>
      <c r="L23" s="93">
        <v>1247178.5728040002</v>
      </c>
      <c r="M23" s="104">
        <v>117.33</v>
      </c>
      <c r="N23" s="93"/>
      <c r="O23" s="93">
        <v>1463.3146673600004</v>
      </c>
      <c r="P23" s="94">
        <v>6.4593732588260084E-5</v>
      </c>
      <c r="Q23" s="94">
        <f t="shared" si="0"/>
        <v>1.2644816806927778E-2</v>
      </c>
      <c r="R23" s="94">
        <f>O23/'סכום נכסי הקרן'!$C$42</f>
        <v>5.1794648721942965E-4</v>
      </c>
    </row>
    <row r="24" spans="2:18">
      <c r="B24" s="106" t="s">
        <v>239</v>
      </c>
      <c r="C24" s="67" t="s">
        <v>240</v>
      </c>
      <c r="D24" s="91" t="s">
        <v>115</v>
      </c>
      <c r="E24" s="67" t="s">
        <v>226</v>
      </c>
      <c r="F24" s="67"/>
      <c r="G24" s="103"/>
      <c r="H24" s="93">
        <v>2.4</v>
      </c>
      <c r="I24" s="91" t="s">
        <v>128</v>
      </c>
      <c r="J24" s="92">
        <v>5.0000000000000001E-3</v>
      </c>
      <c r="K24" s="94">
        <v>4.5599999999979109E-2</v>
      </c>
      <c r="L24" s="93">
        <v>524864.33112700016</v>
      </c>
      <c r="M24" s="104">
        <v>91.2</v>
      </c>
      <c r="N24" s="93"/>
      <c r="O24" s="93">
        <v>478.67627292500003</v>
      </c>
      <c r="P24" s="94">
        <v>2.4831622029884855E-5</v>
      </c>
      <c r="Q24" s="94">
        <f t="shared" si="0"/>
        <v>4.1363446399943059E-3</v>
      </c>
      <c r="R24" s="94">
        <f>O24/'סכום נכסי הקרן'!$C$42</f>
        <v>1.6942951479061342E-4</v>
      </c>
    </row>
    <row r="25" spans="2:18">
      <c r="B25" s="106" t="s">
        <v>241</v>
      </c>
      <c r="C25" s="67" t="s">
        <v>242</v>
      </c>
      <c r="D25" s="91" t="s">
        <v>115</v>
      </c>
      <c r="E25" s="67" t="s">
        <v>226</v>
      </c>
      <c r="F25" s="67"/>
      <c r="G25" s="103"/>
      <c r="H25" s="93">
        <v>0.49999999939722012</v>
      </c>
      <c r="I25" s="91" t="s">
        <v>128</v>
      </c>
      <c r="J25" s="92">
        <v>3.7499999999999999E-2</v>
      </c>
      <c r="K25" s="94">
        <v>4.3399999975165471E-2</v>
      </c>
      <c r="L25" s="93">
        <v>816.74892900000009</v>
      </c>
      <c r="M25" s="104">
        <v>101.56</v>
      </c>
      <c r="N25" s="93"/>
      <c r="O25" s="93">
        <v>0.82949020900000014</v>
      </c>
      <c r="P25" s="94">
        <v>4.1809164098426942E-8</v>
      </c>
      <c r="Q25" s="94">
        <f t="shared" si="0"/>
        <v>7.1678033234425473E-6</v>
      </c>
      <c r="R25" s="94">
        <f>O25/'סכום נכסי הקרן'!$C$42</f>
        <v>2.9360160840154004E-7</v>
      </c>
    </row>
    <row r="26" spans="2:18">
      <c r="B26" s="106" t="s">
        <v>243</v>
      </c>
      <c r="C26" s="67" t="s">
        <v>244</v>
      </c>
      <c r="D26" s="91" t="s">
        <v>115</v>
      </c>
      <c r="E26" s="67" t="s">
        <v>226</v>
      </c>
      <c r="F26" s="67"/>
      <c r="G26" s="103"/>
      <c r="H26" s="93">
        <v>3.3800000000005288</v>
      </c>
      <c r="I26" s="91" t="s">
        <v>128</v>
      </c>
      <c r="J26" s="92">
        <v>0.02</v>
      </c>
      <c r="K26" s="94">
        <v>4.320000000000445E-2</v>
      </c>
      <c r="L26" s="93">
        <v>3841548.0744520002</v>
      </c>
      <c r="M26" s="104">
        <v>93.59</v>
      </c>
      <c r="N26" s="93"/>
      <c r="O26" s="93">
        <v>3595.3048324450001</v>
      </c>
      <c r="P26" s="94">
        <v>1.5336088084459635E-4</v>
      </c>
      <c r="Q26" s="94">
        <f t="shared" si="0"/>
        <v>3.1067802425125815E-2</v>
      </c>
      <c r="R26" s="94">
        <f>O26/'סכום נכסי הקרן'!$C$42</f>
        <v>1.2725735277481511E-3</v>
      </c>
    </row>
    <row r="27" spans="2:18">
      <c r="B27" s="106" t="s">
        <v>245</v>
      </c>
      <c r="C27" s="67" t="s">
        <v>246</v>
      </c>
      <c r="D27" s="91" t="s">
        <v>115</v>
      </c>
      <c r="E27" s="67" t="s">
        <v>226</v>
      </c>
      <c r="F27" s="67"/>
      <c r="G27" s="103"/>
      <c r="H27" s="93">
        <v>6.2699999999996683</v>
      </c>
      <c r="I27" s="91" t="s">
        <v>128</v>
      </c>
      <c r="J27" s="92">
        <v>0.01</v>
      </c>
      <c r="K27" s="94">
        <v>4.2399999999998307E-2</v>
      </c>
      <c r="L27" s="93">
        <v>17153427.715320002</v>
      </c>
      <c r="M27" s="104">
        <v>82.4</v>
      </c>
      <c r="N27" s="93"/>
      <c r="O27" s="93">
        <v>14134.42442741</v>
      </c>
      <c r="P27" s="94">
        <v>7.2639321045656329E-4</v>
      </c>
      <c r="Q27" s="94">
        <f t="shared" si="0"/>
        <v>0.12213860186231193</v>
      </c>
      <c r="R27" s="94">
        <f>O27/'סכום נכסי הקרן'!$C$42</f>
        <v>5.0029399994009956E-3</v>
      </c>
    </row>
    <row r="28" spans="2:18">
      <c r="B28" s="106" t="s">
        <v>247</v>
      </c>
      <c r="C28" s="67" t="s">
        <v>248</v>
      </c>
      <c r="D28" s="91" t="s">
        <v>115</v>
      </c>
      <c r="E28" s="67" t="s">
        <v>226</v>
      </c>
      <c r="F28" s="67"/>
      <c r="G28" s="103"/>
      <c r="H28" s="93">
        <v>15.249999999999932</v>
      </c>
      <c r="I28" s="91" t="s">
        <v>128</v>
      </c>
      <c r="J28" s="92">
        <v>3.7499999999999999E-2</v>
      </c>
      <c r="K28" s="94">
        <v>4.4799999999999597E-2</v>
      </c>
      <c r="L28" s="93">
        <v>13198005.645374002</v>
      </c>
      <c r="M28" s="104">
        <v>91.42</v>
      </c>
      <c r="N28" s="93"/>
      <c r="O28" s="93">
        <v>12065.616363051004</v>
      </c>
      <c r="P28" s="94">
        <v>5.233006447332789E-4</v>
      </c>
      <c r="Q28" s="94">
        <f t="shared" si="0"/>
        <v>0.1042615863672717</v>
      </c>
      <c r="R28" s="94">
        <f>O28/'סכום נכסי הקרן'!$C$42</f>
        <v>4.2706765337452149E-3</v>
      </c>
    </row>
    <row r="29" spans="2:18">
      <c r="B29" s="106" t="s">
        <v>249</v>
      </c>
      <c r="C29" s="67" t="s">
        <v>250</v>
      </c>
      <c r="D29" s="91" t="s">
        <v>115</v>
      </c>
      <c r="E29" s="67" t="s">
        <v>226</v>
      </c>
      <c r="F29" s="67"/>
      <c r="G29" s="103"/>
      <c r="H29" s="93">
        <v>1.5799999999561649</v>
      </c>
      <c r="I29" s="91" t="s">
        <v>128</v>
      </c>
      <c r="J29" s="92">
        <v>5.0000000000000001E-3</v>
      </c>
      <c r="K29" s="94">
        <v>4.5899999999506863E-2</v>
      </c>
      <c r="L29" s="93">
        <v>11639.125942000002</v>
      </c>
      <c r="M29" s="104">
        <v>94.08</v>
      </c>
      <c r="N29" s="93"/>
      <c r="O29" s="93">
        <v>10.950089505999999</v>
      </c>
      <c r="P29" s="94">
        <v>4.959198556338767E-7</v>
      </c>
      <c r="Q29" s="94">
        <f t="shared" si="0"/>
        <v>9.4622078840113409E-5</v>
      </c>
      <c r="R29" s="94">
        <f>O29/'סכום נכסי הקרן'!$C$42</f>
        <v>3.87583102997473E-6</v>
      </c>
    </row>
    <row r="30" spans="2:18">
      <c r="B30" s="106" t="s">
        <v>251</v>
      </c>
      <c r="C30" s="67" t="s">
        <v>252</v>
      </c>
      <c r="D30" s="91" t="s">
        <v>115</v>
      </c>
      <c r="E30" s="67" t="s">
        <v>226</v>
      </c>
      <c r="F30" s="67"/>
      <c r="G30" s="103"/>
      <c r="H30" s="93">
        <v>8.0700000000001069</v>
      </c>
      <c r="I30" s="91" t="s">
        <v>128</v>
      </c>
      <c r="J30" s="92">
        <v>1.3000000000000001E-2</v>
      </c>
      <c r="K30" s="94">
        <v>4.2400000000000396E-2</v>
      </c>
      <c r="L30" s="93">
        <v>32052658.226020008</v>
      </c>
      <c r="M30" s="104">
        <v>79.739999999999995</v>
      </c>
      <c r="N30" s="93"/>
      <c r="O30" s="93">
        <v>25558.790679175003</v>
      </c>
      <c r="P30" s="94">
        <v>1.8855256830843023E-3</v>
      </c>
      <c r="Q30" s="94">
        <f t="shared" si="0"/>
        <v>0.2208590080818699</v>
      </c>
      <c r="R30" s="94">
        <f>O30/'סכום נכסי הקרן'!$C$42</f>
        <v>9.0466433127049349E-3</v>
      </c>
    </row>
    <row r="31" spans="2:18">
      <c r="B31" s="106" t="s">
        <v>253</v>
      </c>
      <c r="C31" s="67" t="s">
        <v>254</v>
      </c>
      <c r="D31" s="91" t="s">
        <v>115</v>
      </c>
      <c r="E31" s="67" t="s">
        <v>226</v>
      </c>
      <c r="F31" s="67"/>
      <c r="G31" s="103"/>
      <c r="H31" s="93">
        <v>12.099999999999765</v>
      </c>
      <c r="I31" s="91" t="s">
        <v>128</v>
      </c>
      <c r="J31" s="92">
        <v>1.4999999999999999E-2</v>
      </c>
      <c r="K31" s="94">
        <v>4.3499999999998783E-2</v>
      </c>
      <c r="L31" s="93">
        <v>28208565.334103007</v>
      </c>
      <c r="M31" s="104">
        <v>71.599999999999994</v>
      </c>
      <c r="N31" s="93"/>
      <c r="O31" s="93">
        <v>20197.332624607003</v>
      </c>
      <c r="P31" s="94">
        <v>1.2772925515070535E-3</v>
      </c>
      <c r="Q31" s="94">
        <f t="shared" si="0"/>
        <v>0.17452949575602844</v>
      </c>
      <c r="R31" s="94">
        <f>O31/'סכום נכסי הקרן'!$C$42</f>
        <v>7.14893229560171E-3</v>
      </c>
    </row>
    <row r="32" spans="2:18">
      <c r="B32" s="106" t="s">
        <v>255</v>
      </c>
      <c r="C32" s="67" t="s">
        <v>256</v>
      </c>
      <c r="D32" s="91" t="s">
        <v>115</v>
      </c>
      <c r="E32" s="67" t="s">
        <v>226</v>
      </c>
      <c r="F32" s="67"/>
      <c r="G32" s="103"/>
      <c r="H32" s="93">
        <v>1.9099999998824548</v>
      </c>
      <c r="I32" s="91" t="s">
        <v>128</v>
      </c>
      <c r="J32" s="92">
        <v>1.7500000000000002E-2</v>
      </c>
      <c r="K32" s="94">
        <v>4.5499999999856655E-2</v>
      </c>
      <c r="L32" s="93">
        <v>3668.1129200000009</v>
      </c>
      <c r="M32" s="104">
        <v>95.09</v>
      </c>
      <c r="N32" s="93"/>
      <c r="O32" s="93">
        <v>3.4880085510000005</v>
      </c>
      <c r="P32" s="94">
        <v>1.5427821388912228E-7</v>
      </c>
      <c r="Q32" s="94">
        <f t="shared" si="0"/>
        <v>3.0140632177195262E-5</v>
      </c>
      <c r="R32" s="94">
        <f>O32/'סכום נכסי הקרן'!$C$42</f>
        <v>1.2345955498697453E-6</v>
      </c>
    </row>
    <row r="33" spans="2:18">
      <c r="B33" s="106" t="s">
        <v>257</v>
      </c>
      <c r="C33" s="67" t="s">
        <v>258</v>
      </c>
      <c r="D33" s="91" t="s">
        <v>115</v>
      </c>
      <c r="E33" s="67" t="s">
        <v>226</v>
      </c>
      <c r="F33" s="67"/>
      <c r="G33" s="103"/>
      <c r="H33" s="93">
        <v>4.7800000000002889</v>
      </c>
      <c r="I33" s="91" t="s">
        <v>128</v>
      </c>
      <c r="J33" s="92">
        <v>2.2499999999999999E-2</v>
      </c>
      <c r="K33" s="94">
        <v>4.2500000000002168E-2</v>
      </c>
      <c r="L33" s="93">
        <v>8851817.8713119999</v>
      </c>
      <c r="M33" s="104">
        <v>91.16</v>
      </c>
      <c r="N33" s="93"/>
      <c r="O33" s="93">
        <v>8069.3175595970015</v>
      </c>
      <c r="P33" s="94">
        <v>3.6715602459549675E-4</v>
      </c>
      <c r="Q33" s="94">
        <f t="shared" si="0"/>
        <v>6.9728708782857599E-2</v>
      </c>
      <c r="R33" s="94">
        <f>O33/'סכום נכסי הקרן'!$C$42</f>
        <v>2.8561694743288631E-3</v>
      </c>
    </row>
    <row r="34" spans="2:18">
      <c r="B34" s="106" t="s">
        <v>259</v>
      </c>
      <c r="C34" s="67" t="s">
        <v>260</v>
      </c>
      <c r="D34" s="91" t="s">
        <v>115</v>
      </c>
      <c r="E34" s="67" t="s">
        <v>226</v>
      </c>
      <c r="F34" s="67"/>
      <c r="G34" s="103"/>
      <c r="H34" s="93">
        <v>1.0900000000081191</v>
      </c>
      <c r="I34" s="91" t="s">
        <v>128</v>
      </c>
      <c r="J34" s="92">
        <v>4.0000000000000001E-3</v>
      </c>
      <c r="K34" s="94">
        <v>4.5100000000121793E-2</v>
      </c>
      <c r="L34" s="93">
        <v>30765.783192000003</v>
      </c>
      <c r="M34" s="104">
        <v>96.08</v>
      </c>
      <c r="N34" s="93"/>
      <c r="O34" s="93">
        <v>29.559764164000004</v>
      </c>
      <c r="P34" s="94">
        <v>1.8062626779797147E-6</v>
      </c>
      <c r="Q34" s="94">
        <f t="shared" si="0"/>
        <v>2.5543228059355804E-4</v>
      </c>
      <c r="R34" s="94">
        <f>O34/'סכום נכסי הקרן'!$C$42</f>
        <v>1.0462804995592906E-5</v>
      </c>
    </row>
    <row r="35" spans="2:18">
      <c r="B35" s="106" t="s">
        <v>261</v>
      </c>
      <c r="C35" s="67" t="s">
        <v>262</v>
      </c>
      <c r="D35" s="91" t="s">
        <v>115</v>
      </c>
      <c r="E35" s="67" t="s">
        <v>226</v>
      </c>
      <c r="F35" s="67"/>
      <c r="G35" s="103"/>
      <c r="H35" s="93">
        <v>2.7599999998620737</v>
      </c>
      <c r="I35" s="91" t="s">
        <v>128</v>
      </c>
      <c r="J35" s="92">
        <v>6.25E-2</v>
      </c>
      <c r="K35" s="94">
        <v>4.3699999997740553E-2</v>
      </c>
      <c r="L35" s="93">
        <v>9928.2393650000013</v>
      </c>
      <c r="M35" s="104">
        <v>111</v>
      </c>
      <c r="N35" s="93"/>
      <c r="O35" s="93">
        <v>11.020345877</v>
      </c>
      <c r="P35" s="94">
        <v>6.6649524759086711E-7</v>
      </c>
      <c r="Q35" s="94">
        <f t="shared" si="0"/>
        <v>9.5229179254419582E-5</v>
      </c>
      <c r="R35" s="94">
        <f>O35/'סכום נכסי הקרן'!$C$42</f>
        <v>3.9006985730780088E-6</v>
      </c>
    </row>
    <row r="36" spans="2:18">
      <c r="B36" s="106" t="s">
        <v>263</v>
      </c>
      <c r="C36" s="67" t="s">
        <v>264</v>
      </c>
      <c r="D36" s="91" t="s">
        <v>115</v>
      </c>
      <c r="E36" s="67" t="s">
        <v>226</v>
      </c>
      <c r="F36" s="67"/>
      <c r="G36" s="103"/>
      <c r="H36" s="93">
        <v>0.16999999999507884</v>
      </c>
      <c r="I36" s="91" t="s">
        <v>128</v>
      </c>
      <c r="J36" s="92">
        <v>1.4999999999999999E-2</v>
      </c>
      <c r="K36" s="94">
        <v>4.3999999999671927E-2</v>
      </c>
      <c r="L36" s="93">
        <v>30250.666685000007</v>
      </c>
      <c r="M36" s="104">
        <v>100.76</v>
      </c>
      <c r="N36" s="93"/>
      <c r="O36" s="93">
        <v>30.480570195000006</v>
      </c>
      <c r="P36" s="94">
        <v>2.2759432826517895E-6</v>
      </c>
      <c r="Q36" s="94">
        <f t="shared" si="0"/>
        <v>2.6338916357739051E-4</v>
      </c>
      <c r="R36" s="94">
        <f>O36/'סכום נכסי הקרן'!$C$42</f>
        <v>1.0788728229880821E-5</v>
      </c>
    </row>
    <row r="37" spans="2:18">
      <c r="B37" s="106" t="s">
        <v>265</v>
      </c>
      <c r="C37" s="67" t="s">
        <v>266</v>
      </c>
      <c r="D37" s="91" t="s">
        <v>115</v>
      </c>
      <c r="E37" s="67" t="s">
        <v>226</v>
      </c>
      <c r="F37" s="67"/>
      <c r="G37" s="103"/>
      <c r="H37" s="93">
        <v>17.949999999999598</v>
      </c>
      <c r="I37" s="91" t="s">
        <v>128</v>
      </c>
      <c r="J37" s="92">
        <v>2.7999999999999997E-2</v>
      </c>
      <c r="K37" s="94">
        <v>4.5499999999999693E-2</v>
      </c>
      <c r="L37" s="93">
        <v>10817991.595513003</v>
      </c>
      <c r="M37" s="104">
        <v>74.349999999999994</v>
      </c>
      <c r="N37" s="93"/>
      <c r="O37" s="93">
        <v>8043.1763215550009</v>
      </c>
      <c r="P37" s="94">
        <v>1.2177224335323741E-3</v>
      </c>
      <c r="Q37" s="94">
        <f t="shared" si="0"/>
        <v>6.9502816721826219E-2</v>
      </c>
      <c r="R37" s="94">
        <f>O37/'סכום נכסי הקרן'!$C$42</f>
        <v>2.8469166712801188E-3</v>
      </c>
    </row>
    <row r="38" spans="2:18">
      <c r="B38" s="106" t="s">
        <v>267</v>
      </c>
      <c r="C38" s="67" t="s">
        <v>268</v>
      </c>
      <c r="D38" s="91" t="s">
        <v>115</v>
      </c>
      <c r="E38" s="67" t="s">
        <v>226</v>
      </c>
      <c r="F38" s="67"/>
      <c r="G38" s="103"/>
      <c r="H38" s="93">
        <v>4.9200000000002388</v>
      </c>
      <c r="I38" s="91" t="s">
        <v>128</v>
      </c>
      <c r="J38" s="92">
        <v>3.7499999999999999E-2</v>
      </c>
      <c r="K38" s="94">
        <v>4.2300000000002863E-2</v>
      </c>
      <c r="L38" s="93">
        <v>5561545.8065580009</v>
      </c>
      <c r="M38" s="104">
        <v>99.4</v>
      </c>
      <c r="N38" s="93"/>
      <c r="O38" s="93">
        <v>5528.1762803540005</v>
      </c>
      <c r="P38" s="94">
        <v>7.1302042999309883E-4</v>
      </c>
      <c r="Q38" s="94">
        <f t="shared" si="0"/>
        <v>4.777016037677867E-2</v>
      </c>
      <c r="R38" s="94">
        <f>O38/'סכום נכסי הקרן'!$C$42</f>
        <v>1.9567216464144873E-3</v>
      </c>
    </row>
    <row r="39" spans="2:18">
      <c r="B39" s="90"/>
      <c r="C39" s="67"/>
      <c r="D39" s="67"/>
      <c r="E39" s="67"/>
      <c r="F39" s="67"/>
      <c r="G39" s="67"/>
      <c r="H39" s="67"/>
      <c r="I39" s="67"/>
      <c r="J39" s="67"/>
      <c r="K39" s="94"/>
      <c r="L39" s="93"/>
      <c r="M39" s="104"/>
      <c r="N39" s="67"/>
      <c r="O39" s="67"/>
      <c r="P39" s="67"/>
      <c r="Q39" s="94"/>
      <c r="R39" s="67"/>
    </row>
    <row r="40" spans="2:18">
      <c r="B40" s="83" t="s">
        <v>192</v>
      </c>
      <c r="C40" s="84"/>
      <c r="D40" s="85"/>
      <c r="E40" s="84"/>
      <c r="F40" s="84"/>
      <c r="G40" s="101"/>
      <c r="H40" s="87">
        <v>16.559999999991931</v>
      </c>
      <c r="I40" s="85"/>
      <c r="J40" s="86"/>
      <c r="K40" s="88">
        <v>6.239999999996787E-2</v>
      </c>
      <c r="L40" s="87"/>
      <c r="M40" s="102"/>
      <c r="N40" s="87"/>
      <c r="O40" s="87">
        <v>585.15538923700012</v>
      </c>
      <c r="P40" s="88"/>
      <c r="Q40" s="88">
        <f t="shared" si="0"/>
        <v>5.0564535882343204E-3</v>
      </c>
      <c r="R40" s="88">
        <f>O40/'סכום נכסי הקרן'!$C$42</f>
        <v>2.0711825357400018E-4</v>
      </c>
    </row>
    <row r="41" spans="2:18">
      <c r="B41" s="105" t="s">
        <v>61</v>
      </c>
      <c r="C41" s="84"/>
      <c r="D41" s="85"/>
      <c r="E41" s="84"/>
      <c r="F41" s="84"/>
      <c r="G41" s="101"/>
      <c r="H41" s="87">
        <v>16.559999999991931</v>
      </c>
      <c r="I41" s="85"/>
      <c r="J41" s="86"/>
      <c r="K41" s="88">
        <v>6.239999999996787E-2</v>
      </c>
      <c r="L41" s="87"/>
      <c r="M41" s="102"/>
      <c r="N41" s="87"/>
      <c r="O41" s="87">
        <v>585.15538923700012</v>
      </c>
      <c r="P41" s="88"/>
      <c r="Q41" s="88">
        <f t="shared" si="0"/>
        <v>5.0564535882343204E-3</v>
      </c>
      <c r="R41" s="88">
        <f>O41/'סכום נכסי הקרן'!$C$42</f>
        <v>2.0711825357400018E-4</v>
      </c>
    </row>
    <row r="42" spans="2:18">
      <c r="B42" s="106" t="s">
        <v>269</v>
      </c>
      <c r="C42" s="67" t="s">
        <v>270</v>
      </c>
      <c r="D42" s="91" t="s">
        <v>26</v>
      </c>
      <c r="E42" s="67" t="s">
        <v>271</v>
      </c>
      <c r="F42" s="67" t="s">
        <v>272</v>
      </c>
      <c r="G42" s="103"/>
      <c r="H42" s="93">
        <v>16.559999999991931</v>
      </c>
      <c r="I42" s="91" t="s">
        <v>127</v>
      </c>
      <c r="J42" s="92">
        <v>4.4999999999999998E-2</v>
      </c>
      <c r="K42" s="94">
        <v>6.239999999996787E-2</v>
      </c>
      <c r="L42" s="93">
        <v>206927.43932100004</v>
      </c>
      <c r="M42" s="104">
        <v>73.9495</v>
      </c>
      <c r="N42" s="93"/>
      <c r="O42" s="93">
        <v>585.15538923700012</v>
      </c>
      <c r="P42" s="94">
        <v>2.0692743932100005E-4</v>
      </c>
      <c r="Q42" s="94">
        <f t="shared" si="0"/>
        <v>5.0564535882343204E-3</v>
      </c>
      <c r="R42" s="94">
        <f>O42/'סכום נכסי הקרן'!$C$42</f>
        <v>2.0711825357400018E-4</v>
      </c>
    </row>
    <row r="43" spans="2:18">
      <c r="C43" s="1"/>
      <c r="D43" s="1"/>
    </row>
    <row r="44" spans="2:18">
      <c r="C44" s="1"/>
      <c r="D44" s="1"/>
    </row>
    <row r="45" spans="2:18">
      <c r="C45" s="1"/>
      <c r="D45" s="1"/>
    </row>
    <row r="46" spans="2:18">
      <c r="B46" s="97" t="s">
        <v>107</v>
      </c>
      <c r="C46" s="107"/>
      <c r="D46" s="107"/>
    </row>
    <row r="47" spans="2:18">
      <c r="B47" s="97" t="s">
        <v>197</v>
      </c>
      <c r="C47" s="107"/>
      <c r="D47" s="107"/>
    </row>
    <row r="48" spans="2:18">
      <c r="B48" s="150" t="s">
        <v>205</v>
      </c>
      <c r="C48" s="150"/>
      <c r="D48" s="150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48:D4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2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141</v>
      </c>
      <c r="C1" s="46" t="s" vm="1">
        <v>223</v>
      </c>
    </row>
    <row r="2" spans="2:16">
      <c r="B2" s="46" t="s">
        <v>140</v>
      </c>
      <c r="C2" s="46" t="s">
        <v>2982</v>
      </c>
    </row>
    <row r="3" spans="2:16">
      <c r="B3" s="46" t="s">
        <v>142</v>
      </c>
      <c r="C3" s="46" t="s">
        <v>2983</v>
      </c>
    </row>
    <row r="4" spans="2:16">
      <c r="B4" s="46" t="s">
        <v>143</v>
      </c>
      <c r="C4" s="46" t="s">
        <v>2984</v>
      </c>
    </row>
    <row r="6" spans="2:16" ht="26.25" customHeight="1">
      <c r="B6" s="141" t="s">
        <v>181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6" s="3" customFormat="1" ht="63">
      <c r="B7" s="21" t="s">
        <v>111</v>
      </c>
      <c r="C7" s="29" t="s">
        <v>43</v>
      </c>
      <c r="D7" s="29" t="s">
        <v>64</v>
      </c>
      <c r="E7" s="29" t="s">
        <v>14</v>
      </c>
      <c r="F7" s="29" t="s">
        <v>65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199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206</v>
      </c>
      <c r="M8" s="31" t="s">
        <v>202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2993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11">
        <v>0</v>
      </c>
      <c r="N10" s="67"/>
      <c r="O10" s="69">
        <v>0</v>
      </c>
      <c r="P10" s="69">
        <v>0</v>
      </c>
    </row>
    <row r="11" spans="2:16" ht="20.25" customHeight="1">
      <c r="B11" s="115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15" t="s">
        <v>107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15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12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9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141</v>
      </c>
      <c r="C1" s="46" t="s" vm="1">
        <v>223</v>
      </c>
    </row>
    <row r="2" spans="2:20">
      <c r="B2" s="46" t="s">
        <v>140</v>
      </c>
      <c r="C2" s="46" t="s">
        <v>2982</v>
      </c>
    </row>
    <row r="3" spans="2:20">
      <c r="B3" s="46" t="s">
        <v>142</v>
      </c>
      <c r="C3" s="46" t="s">
        <v>2983</v>
      </c>
    </row>
    <row r="4" spans="2:20">
      <c r="B4" s="46" t="s">
        <v>143</v>
      </c>
      <c r="C4" s="46" t="s">
        <v>2984</v>
      </c>
    </row>
    <row r="6" spans="2:20" ht="26.25" customHeight="1">
      <c r="B6" s="147" t="s">
        <v>168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</row>
    <row r="7" spans="2:20" ht="26.25" customHeight="1">
      <c r="B7" s="147" t="s">
        <v>85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</row>
    <row r="8" spans="2:20" s="3" customFormat="1" ht="63">
      <c r="B8" s="36" t="s">
        <v>110</v>
      </c>
      <c r="C8" s="12" t="s">
        <v>43</v>
      </c>
      <c r="D8" s="12" t="s">
        <v>114</v>
      </c>
      <c r="E8" s="12" t="s">
        <v>184</v>
      </c>
      <c r="F8" s="12" t="s">
        <v>112</v>
      </c>
      <c r="G8" s="12" t="s">
        <v>64</v>
      </c>
      <c r="H8" s="12" t="s">
        <v>14</v>
      </c>
      <c r="I8" s="12" t="s">
        <v>65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199</v>
      </c>
      <c r="P8" s="12" t="s">
        <v>198</v>
      </c>
      <c r="Q8" s="12" t="s">
        <v>60</v>
      </c>
      <c r="R8" s="12" t="s">
        <v>57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206</v>
      </c>
      <c r="P9" s="15"/>
      <c r="Q9" s="15" t="s">
        <v>202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185</v>
      </c>
    </row>
    <row r="11" spans="2:20" s="4" customFormat="1" ht="18" customHeight="1">
      <c r="B11" s="108" t="s">
        <v>44</v>
      </c>
      <c r="C11" s="84"/>
      <c r="D11" s="85"/>
      <c r="E11" s="85"/>
      <c r="F11" s="84"/>
      <c r="G11" s="85"/>
      <c r="H11" s="84"/>
      <c r="I11" s="84"/>
      <c r="J11" s="101"/>
      <c r="K11" s="87"/>
      <c r="L11" s="85"/>
      <c r="M11" s="86"/>
      <c r="N11" s="86"/>
      <c r="O11" s="109"/>
      <c r="P11" s="110"/>
      <c r="Q11" s="111">
        <v>0</v>
      </c>
      <c r="R11" s="88"/>
      <c r="S11" s="69">
        <v>0</v>
      </c>
      <c r="T11" s="69">
        <v>0</v>
      </c>
    </row>
    <row r="12" spans="2:20">
      <c r="B12" s="112"/>
      <c r="C12" s="67"/>
      <c r="D12" s="91"/>
      <c r="E12" s="91"/>
      <c r="F12" s="67"/>
      <c r="G12" s="91"/>
      <c r="H12" s="67"/>
      <c r="I12" s="67"/>
      <c r="J12" s="103"/>
      <c r="K12" s="93"/>
      <c r="L12" s="91"/>
      <c r="M12" s="92"/>
      <c r="N12" s="92"/>
      <c r="O12" s="113"/>
      <c r="P12" s="114"/>
      <c r="Q12" s="93"/>
      <c r="R12" s="94"/>
      <c r="S12" s="94"/>
      <c r="T12" s="94"/>
    </row>
    <row r="13" spans="2:20">
      <c r="B13" s="95"/>
      <c r="C13" s="67"/>
      <c r="D13" s="91"/>
      <c r="E13" s="91"/>
      <c r="F13" s="67"/>
      <c r="G13" s="91"/>
      <c r="H13" s="67"/>
      <c r="I13" s="67"/>
      <c r="J13" s="103"/>
      <c r="K13" s="93"/>
      <c r="L13" s="91"/>
      <c r="M13" s="92"/>
      <c r="N13" s="92"/>
      <c r="O13" s="113"/>
      <c r="P13" s="114"/>
      <c r="Q13" s="93"/>
      <c r="R13" s="94"/>
      <c r="S13" s="94"/>
      <c r="T13" s="94"/>
    </row>
    <row r="14" spans="2:20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0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115" t="s">
        <v>214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15" t="s">
        <v>107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115" t="s">
        <v>197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115" t="s">
        <v>205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7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141</v>
      </c>
      <c r="C1" s="46" t="s" vm="1">
        <v>223</v>
      </c>
    </row>
    <row r="2" spans="2:21">
      <c r="B2" s="46" t="s">
        <v>140</v>
      </c>
      <c r="C2" s="46" t="s">
        <v>2982</v>
      </c>
    </row>
    <row r="3" spans="2:21">
      <c r="B3" s="46" t="s">
        <v>142</v>
      </c>
      <c r="C3" s="46" t="s">
        <v>2983</v>
      </c>
    </row>
    <row r="4" spans="2:21">
      <c r="B4" s="46" t="s">
        <v>143</v>
      </c>
      <c r="C4" s="46" t="s">
        <v>2984</v>
      </c>
    </row>
    <row r="6" spans="2:21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21" ht="26.25" customHeight="1">
      <c r="B7" s="141" t="s">
        <v>86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</row>
    <row r="8" spans="2:21" s="3" customFormat="1" ht="78.75">
      <c r="B8" s="21" t="s">
        <v>110</v>
      </c>
      <c r="C8" s="29" t="s">
        <v>43</v>
      </c>
      <c r="D8" s="29" t="s">
        <v>114</v>
      </c>
      <c r="E8" s="29" t="s">
        <v>184</v>
      </c>
      <c r="F8" s="29" t="s">
        <v>112</v>
      </c>
      <c r="G8" s="29" t="s">
        <v>64</v>
      </c>
      <c r="H8" s="29" t="s">
        <v>14</v>
      </c>
      <c r="I8" s="29" t="s">
        <v>65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199</v>
      </c>
      <c r="P8" s="29" t="s">
        <v>198</v>
      </c>
      <c r="Q8" s="29" t="s">
        <v>213</v>
      </c>
      <c r="R8" s="29" t="s">
        <v>60</v>
      </c>
      <c r="S8" s="12" t="s">
        <v>57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206</v>
      </c>
      <c r="P9" s="31"/>
      <c r="Q9" s="15" t="s">
        <v>202</v>
      </c>
      <c r="R9" s="31" t="s">
        <v>202</v>
      </c>
      <c r="S9" s="15" t="s">
        <v>19</v>
      </c>
      <c r="T9" s="31" t="s">
        <v>202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185</v>
      </c>
      <c r="U10" s="19" t="s">
        <v>208</v>
      </c>
    </row>
    <row r="11" spans="2:21" s="4" customFormat="1" ht="18" customHeight="1">
      <c r="B11" s="78" t="s">
        <v>31</v>
      </c>
      <c r="C11" s="78"/>
      <c r="D11" s="79"/>
      <c r="E11" s="79"/>
      <c r="F11" s="78"/>
      <c r="G11" s="79"/>
      <c r="H11" s="78"/>
      <c r="I11" s="78"/>
      <c r="J11" s="99"/>
      <c r="K11" s="81">
        <v>4.6413980951282161</v>
      </c>
      <c r="L11" s="79"/>
      <c r="M11" s="80"/>
      <c r="N11" s="80">
        <v>5.7269040247290182E-2</v>
      </c>
      <c r="O11" s="81"/>
      <c r="P11" s="100"/>
      <c r="Q11" s="81">
        <v>892.49540686500029</v>
      </c>
      <c r="R11" s="81">
        <f>R12+R258</f>
        <v>393094.80883598299</v>
      </c>
      <c r="S11" s="82"/>
      <c r="T11" s="82">
        <f>IFERROR(R11/$R$11,0)</f>
        <v>1</v>
      </c>
      <c r="U11" s="82">
        <f>R11/'סכום נכסי הקרן'!$C$42</f>
        <v>0.13913758942095059</v>
      </c>
    </row>
    <row r="12" spans="2:21">
      <c r="B12" s="83" t="s">
        <v>193</v>
      </c>
      <c r="C12" s="84"/>
      <c r="D12" s="85"/>
      <c r="E12" s="85"/>
      <c r="F12" s="84"/>
      <c r="G12" s="85"/>
      <c r="H12" s="84"/>
      <c r="I12" s="84"/>
      <c r="J12" s="101"/>
      <c r="K12" s="87">
        <v>4.3837345276829947</v>
      </c>
      <c r="L12" s="85"/>
      <c r="M12" s="86"/>
      <c r="N12" s="86">
        <v>4.0900722254318518E-2</v>
      </c>
      <c r="O12" s="87"/>
      <c r="P12" s="102"/>
      <c r="Q12" s="87">
        <v>892.49540686500029</v>
      </c>
      <c r="R12" s="87">
        <f>R13+R168+R252</f>
        <v>219686.86336975795</v>
      </c>
      <c r="S12" s="88"/>
      <c r="T12" s="88">
        <f t="shared" ref="T12:T75" si="0">IFERROR(R12/$R$11,0)</f>
        <v>0.55886482963304995</v>
      </c>
      <c r="U12" s="88">
        <f>R12/'סכום נכסי הקרן'!$C$42</f>
        <v>7.7759105207292789E-2</v>
      </c>
    </row>
    <row r="13" spans="2:21">
      <c r="B13" s="89" t="s">
        <v>30</v>
      </c>
      <c r="C13" s="84"/>
      <c r="D13" s="85"/>
      <c r="E13" s="85"/>
      <c r="F13" s="84"/>
      <c r="G13" s="85"/>
      <c r="H13" s="84"/>
      <c r="I13" s="84"/>
      <c r="J13" s="101"/>
      <c r="K13" s="87">
        <v>4.4598931568858147</v>
      </c>
      <c r="L13" s="85"/>
      <c r="M13" s="86"/>
      <c r="N13" s="86">
        <v>3.733563375485216E-2</v>
      </c>
      <c r="O13" s="87"/>
      <c r="P13" s="102"/>
      <c r="Q13" s="87">
        <v>746.63984017500013</v>
      </c>
      <c r="R13" s="87">
        <f>SUM(R14:R166)</f>
        <v>185893.49353191094</v>
      </c>
      <c r="S13" s="88"/>
      <c r="T13" s="88">
        <f t="shared" si="0"/>
        <v>0.47289735034245683</v>
      </c>
      <c r="U13" s="88">
        <f>R13/'סכום נכסי הקרן'!$C$42</f>
        <v>6.5797797370204178E-2</v>
      </c>
    </row>
    <row r="14" spans="2:21">
      <c r="B14" s="90" t="s">
        <v>273</v>
      </c>
      <c r="C14" s="67" t="s">
        <v>274</v>
      </c>
      <c r="D14" s="91" t="s">
        <v>115</v>
      </c>
      <c r="E14" s="91" t="s">
        <v>26</v>
      </c>
      <c r="F14" s="67" t="s">
        <v>275</v>
      </c>
      <c r="G14" s="91" t="s">
        <v>276</v>
      </c>
      <c r="H14" s="67" t="s">
        <v>277</v>
      </c>
      <c r="I14" s="67" t="s">
        <v>126</v>
      </c>
      <c r="J14" s="103"/>
      <c r="K14" s="93">
        <v>1.7300002052678032</v>
      </c>
      <c r="L14" s="91" t="s">
        <v>128</v>
      </c>
      <c r="M14" s="92">
        <v>8.3000000000000001E-3</v>
      </c>
      <c r="N14" s="92">
        <v>2.4500342752684898E-2</v>
      </c>
      <c r="O14" s="93">
        <v>2.4090000000000004E-2</v>
      </c>
      <c r="P14" s="104">
        <v>108.5</v>
      </c>
      <c r="Q14" s="93"/>
      <c r="R14" s="93">
        <v>2.6258000000000005E-5</v>
      </c>
      <c r="S14" s="94">
        <v>7.9194028987184319E-12</v>
      </c>
      <c r="T14" s="94">
        <f t="shared" si="0"/>
        <v>6.6798134724175495E-11</v>
      </c>
      <c r="U14" s="94">
        <f>R14/'סכום נכסי הקרן'!$C$42</f>
        <v>9.2941314433376722E-12</v>
      </c>
    </row>
    <row r="15" spans="2:21">
      <c r="B15" s="90" t="s">
        <v>278</v>
      </c>
      <c r="C15" s="67" t="s">
        <v>279</v>
      </c>
      <c r="D15" s="91" t="s">
        <v>115</v>
      </c>
      <c r="E15" s="91" t="s">
        <v>26</v>
      </c>
      <c r="F15" s="67" t="s">
        <v>280</v>
      </c>
      <c r="G15" s="91" t="s">
        <v>276</v>
      </c>
      <c r="H15" s="67" t="s">
        <v>277</v>
      </c>
      <c r="I15" s="67" t="s">
        <v>126</v>
      </c>
      <c r="J15" s="103"/>
      <c r="K15" s="93">
        <v>1</v>
      </c>
      <c r="L15" s="91" t="s">
        <v>128</v>
      </c>
      <c r="M15" s="92">
        <v>8.6E-3</v>
      </c>
      <c r="N15" s="92">
        <v>2.7199245283018873E-2</v>
      </c>
      <c r="O15" s="93">
        <v>1.2045000000000002E-2</v>
      </c>
      <c r="P15" s="104">
        <v>110.38</v>
      </c>
      <c r="Q15" s="93"/>
      <c r="R15" s="93">
        <v>1.3250000000000002E-5</v>
      </c>
      <c r="S15" s="94">
        <v>4.8153977590510096E-12</v>
      </c>
      <c r="T15" s="94">
        <f t="shared" si="0"/>
        <v>3.3706881144615936E-11</v>
      </c>
      <c r="U15" s="94">
        <f>R15/'סכום נכסי הקרן'!$C$42</f>
        <v>4.6898941893603529E-12</v>
      </c>
    </row>
    <row r="16" spans="2:21">
      <c r="B16" s="90" t="s">
        <v>281</v>
      </c>
      <c r="C16" s="67" t="s">
        <v>282</v>
      </c>
      <c r="D16" s="91" t="s">
        <v>115</v>
      </c>
      <c r="E16" s="91" t="s">
        <v>26</v>
      </c>
      <c r="F16" s="67" t="s">
        <v>280</v>
      </c>
      <c r="G16" s="91" t="s">
        <v>276</v>
      </c>
      <c r="H16" s="67" t="s">
        <v>277</v>
      </c>
      <c r="I16" s="67" t="s">
        <v>126</v>
      </c>
      <c r="J16" s="103"/>
      <c r="K16" s="93">
        <v>2.7199999999989761</v>
      </c>
      <c r="L16" s="91" t="s">
        <v>128</v>
      </c>
      <c r="M16" s="92">
        <v>3.8E-3</v>
      </c>
      <c r="N16" s="92">
        <v>2.3899999999998721E-2</v>
      </c>
      <c r="O16" s="93">
        <v>1126899.6672720003</v>
      </c>
      <c r="P16" s="104">
        <v>104.01</v>
      </c>
      <c r="Q16" s="93"/>
      <c r="R16" s="93">
        <v>1172.088273585</v>
      </c>
      <c r="S16" s="94">
        <v>3.7563322242400012E-4</v>
      </c>
      <c r="T16" s="94">
        <f t="shared" si="0"/>
        <v>2.9816935946209572E-3</v>
      </c>
      <c r="U16" s="94">
        <f>R16/'סכום נכסי הקרן'!$C$42</f>
        <v>4.1486565914744896E-4</v>
      </c>
    </row>
    <row r="17" spans="2:21">
      <c r="B17" s="90" t="s">
        <v>283</v>
      </c>
      <c r="C17" s="67" t="s">
        <v>284</v>
      </c>
      <c r="D17" s="91" t="s">
        <v>115</v>
      </c>
      <c r="E17" s="91" t="s">
        <v>26</v>
      </c>
      <c r="F17" s="67" t="s">
        <v>280</v>
      </c>
      <c r="G17" s="91" t="s">
        <v>276</v>
      </c>
      <c r="H17" s="67" t="s">
        <v>277</v>
      </c>
      <c r="I17" s="67" t="s">
        <v>126</v>
      </c>
      <c r="J17" s="103"/>
      <c r="K17" s="93">
        <v>6.7099999999879767</v>
      </c>
      <c r="L17" s="91" t="s">
        <v>128</v>
      </c>
      <c r="M17" s="92">
        <v>2E-3</v>
      </c>
      <c r="N17" s="92">
        <v>2.3999999999928925E-2</v>
      </c>
      <c r="O17" s="93">
        <v>175235.98957900002</v>
      </c>
      <c r="P17" s="104">
        <v>96.35</v>
      </c>
      <c r="Q17" s="93"/>
      <c r="R17" s="93">
        <v>168.83987259300002</v>
      </c>
      <c r="S17" s="94">
        <v>1.8283993687370361E-4</v>
      </c>
      <c r="T17" s="94">
        <f t="shared" si="0"/>
        <v>4.2951437871429049E-4</v>
      </c>
      <c r="U17" s="94">
        <f>R17/'סכום נכסי הקרן'!$C$42</f>
        <v>5.9761595275943629E-5</v>
      </c>
    </row>
    <row r="18" spans="2:21">
      <c r="B18" s="90" t="s">
        <v>285</v>
      </c>
      <c r="C18" s="67" t="s">
        <v>286</v>
      </c>
      <c r="D18" s="91" t="s">
        <v>115</v>
      </c>
      <c r="E18" s="91" t="s">
        <v>26</v>
      </c>
      <c r="F18" s="67" t="s">
        <v>287</v>
      </c>
      <c r="G18" s="91" t="s">
        <v>124</v>
      </c>
      <c r="H18" s="67" t="s">
        <v>288</v>
      </c>
      <c r="I18" s="67" t="s">
        <v>289</v>
      </c>
      <c r="J18" s="103"/>
      <c r="K18" s="93">
        <v>12.160000000000419</v>
      </c>
      <c r="L18" s="91" t="s">
        <v>128</v>
      </c>
      <c r="M18" s="92">
        <v>2.07E-2</v>
      </c>
      <c r="N18" s="92">
        <v>2.6899999999999969E-2</v>
      </c>
      <c r="O18" s="93">
        <v>3154407.8013510006</v>
      </c>
      <c r="P18" s="104">
        <v>102.43</v>
      </c>
      <c r="Q18" s="93"/>
      <c r="R18" s="93">
        <v>3231.0599977290008</v>
      </c>
      <c r="S18" s="94">
        <v>9.2619912235069267E-4</v>
      </c>
      <c r="T18" s="94">
        <f t="shared" si="0"/>
        <v>8.2195437973263744E-3</v>
      </c>
      <c r="U18" s="94">
        <f>R18/'סכום נכסי הקרן'!$C$42</f>
        <v>1.1436475100999181E-3</v>
      </c>
    </row>
    <row r="19" spans="2:21">
      <c r="B19" s="90" t="s">
        <v>290</v>
      </c>
      <c r="C19" s="67" t="s">
        <v>291</v>
      </c>
      <c r="D19" s="91" t="s">
        <v>115</v>
      </c>
      <c r="E19" s="91" t="s">
        <v>26</v>
      </c>
      <c r="F19" s="67" t="s">
        <v>292</v>
      </c>
      <c r="G19" s="91" t="s">
        <v>293</v>
      </c>
      <c r="H19" s="67" t="s">
        <v>277</v>
      </c>
      <c r="I19" s="67" t="s">
        <v>126</v>
      </c>
      <c r="J19" s="103"/>
      <c r="K19" s="93">
        <v>2.1300002722132607</v>
      </c>
      <c r="L19" s="91" t="s">
        <v>128</v>
      </c>
      <c r="M19" s="92">
        <v>8.3000000000000001E-3</v>
      </c>
      <c r="N19" s="92">
        <v>2.3400542189088443E-2</v>
      </c>
      <c r="O19" s="93">
        <v>2.1681000000000002E-2</v>
      </c>
      <c r="P19" s="104">
        <v>109</v>
      </c>
      <c r="Q19" s="93"/>
      <c r="R19" s="93">
        <v>2.3608000000000005E-5</v>
      </c>
      <c r="S19" s="94">
        <v>1.5730477947946421E-11</v>
      </c>
      <c r="T19" s="94">
        <f t="shared" si="0"/>
        <v>6.0056758495252316E-11</v>
      </c>
      <c r="U19" s="94">
        <f>R19/'סכום נכסי הקרן'!$C$42</f>
        <v>8.3561526054656019E-12</v>
      </c>
    </row>
    <row r="20" spans="2:21">
      <c r="B20" s="90" t="s">
        <v>294</v>
      </c>
      <c r="C20" s="67" t="s">
        <v>295</v>
      </c>
      <c r="D20" s="91" t="s">
        <v>115</v>
      </c>
      <c r="E20" s="91" t="s">
        <v>26</v>
      </c>
      <c r="F20" s="67" t="s">
        <v>296</v>
      </c>
      <c r="G20" s="91" t="s">
        <v>276</v>
      </c>
      <c r="H20" s="67" t="s">
        <v>277</v>
      </c>
      <c r="I20" s="67" t="s">
        <v>126</v>
      </c>
      <c r="J20" s="103"/>
      <c r="K20" s="93">
        <v>4.04</v>
      </c>
      <c r="L20" s="91" t="s">
        <v>128</v>
      </c>
      <c r="M20" s="92">
        <v>1E-3</v>
      </c>
      <c r="N20" s="92">
        <v>2.3800373134328354E-2</v>
      </c>
      <c r="O20" s="93">
        <v>1.0841E-2</v>
      </c>
      <c r="P20" s="104">
        <v>99.07</v>
      </c>
      <c r="Q20" s="93"/>
      <c r="R20" s="93">
        <v>1.0720000000000002E-5</v>
      </c>
      <c r="S20" s="94">
        <v>3.6527717802371735E-12</v>
      </c>
      <c r="T20" s="94">
        <f t="shared" si="0"/>
        <v>2.7270774782662861E-11</v>
      </c>
      <c r="U20" s="94">
        <f>R20/'סכום נכסי הקרן'!$C$42</f>
        <v>3.7943898649013581E-12</v>
      </c>
    </row>
    <row r="21" spans="2:21">
      <c r="B21" s="90" t="s">
        <v>297</v>
      </c>
      <c r="C21" s="67" t="s">
        <v>298</v>
      </c>
      <c r="D21" s="91" t="s">
        <v>115</v>
      </c>
      <c r="E21" s="91" t="s">
        <v>26</v>
      </c>
      <c r="F21" s="67" t="s">
        <v>296</v>
      </c>
      <c r="G21" s="91" t="s">
        <v>276</v>
      </c>
      <c r="H21" s="67" t="s">
        <v>277</v>
      </c>
      <c r="I21" s="67" t="s">
        <v>126</v>
      </c>
      <c r="J21" s="103"/>
      <c r="K21" s="93">
        <v>2.5299999999999998</v>
      </c>
      <c r="L21" s="91" t="s">
        <v>128</v>
      </c>
      <c r="M21" s="92">
        <v>6.0000000000000001E-3</v>
      </c>
      <c r="N21" s="116">
        <v>2.35E-2</v>
      </c>
      <c r="O21" s="93">
        <v>2.7342000000000005E-2</v>
      </c>
      <c r="P21" s="104">
        <v>107.75</v>
      </c>
      <c r="Q21" s="93"/>
      <c r="R21" s="93">
        <v>2.9390000000000005E-5</v>
      </c>
      <c r="S21" s="94">
        <v>2.4586526485830268E-11</v>
      </c>
      <c r="T21" s="94">
        <f t="shared" si="0"/>
        <v>7.4765678252095276E-11</v>
      </c>
      <c r="U21" s="94">
        <f>R21/'סכום נכסי הקרן'!$C$42</f>
        <v>1.0402716243418927E-11</v>
      </c>
    </row>
    <row r="22" spans="2:21">
      <c r="B22" s="90" t="s">
        <v>299</v>
      </c>
      <c r="C22" s="67" t="s">
        <v>300</v>
      </c>
      <c r="D22" s="91" t="s">
        <v>115</v>
      </c>
      <c r="E22" s="91" t="s">
        <v>26</v>
      </c>
      <c r="F22" s="67" t="s">
        <v>296</v>
      </c>
      <c r="G22" s="91" t="s">
        <v>276</v>
      </c>
      <c r="H22" s="67" t="s">
        <v>277</v>
      </c>
      <c r="I22" s="67" t="s">
        <v>126</v>
      </c>
      <c r="J22" s="103"/>
      <c r="K22" s="93">
        <v>3.47</v>
      </c>
      <c r="L22" s="91" t="s">
        <v>128</v>
      </c>
      <c r="M22" s="92">
        <v>1.7500000000000002E-2</v>
      </c>
      <c r="N22" s="116">
        <v>2.4299999999999999E-2</v>
      </c>
      <c r="O22" s="93">
        <v>4.2037999999999999E-2</v>
      </c>
      <c r="P22" s="104">
        <v>109.67</v>
      </c>
      <c r="Q22" s="93"/>
      <c r="R22" s="93">
        <v>4.6012000000000006E-5</v>
      </c>
      <c r="S22" s="94">
        <v>1.2731320041385373E-11</v>
      </c>
      <c r="T22" s="94">
        <f t="shared" si="0"/>
        <v>1.1705064265857121E-10</v>
      </c>
      <c r="U22" s="94">
        <f>R22/'סכום נכסי הקרן'!$C$42</f>
        <v>1.6286144259686684E-11</v>
      </c>
    </row>
    <row r="23" spans="2:21">
      <c r="B23" s="90" t="s">
        <v>301</v>
      </c>
      <c r="C23" s="67" t="s">
        <v>302</v>
      </c>
      <c r="D23" s="91" t="s">
        <v>115</v>
      </c>
      <c r="E23" s="91" t="s">
        <v>26</v>
      </c>
      <c r="F23" s="67" t="s">
        <v>303</v>
      </c>
      <c r="G23" s="91" t="s">
        <v>304</v>
      </c>
      <c r="H23" s="67" t="s">
        <v>305</v>
      </c>
      <c r="I23" s="67" t="s">
        <v>126</v>
      </c>
      <c r="J23" s="103"/>
      <c r="K23" s="93">
        <v>4.1999999999995943</v>
      </c>
      <c r="L23" s="91" t="s">
        <v>128</v>
      </c>
      <c r="M23" s="92">
        <v>3.85E-2</v>
      </c>
      <c r="N23" s="92">
        <v>2.5199999999996892E-2</v>
      </c>
      <c r="O23" s="93">
        <v>2456498.9526870004</v>
      </c>
      <c r="P23" s="104">
        <v>120.55</v>
      </c>
      <c r="Q23" s="93"/>
      <c r="R23" s="93">
        <v>2961.3095086210005</v>
      </c>
      <c r="S23" s="94">
        <v>9.5116126772548551E-4</v>
      </c>
      <c r="T23" s="94">
        <f t="shared" si="0"/>
        <v>7.5333213312837044E-3</v>
      </c>
      <c r="U23" s="94">
        <f>R23/'סכום נכסי הקרן'!$C$42</f>
        <v>1.0481681703682409E-3</v>
      </c>
    </row>
    <row r="24" spans="2:21">
      <c r="B24" s="90" t="s">
        <v>306</v>
      </c>
      <c r="C24" s="67" t="s">
        <v>307</v>
      </c>
      <c r="D24" s="91" t="s">
        <v>115</v>
      </c>
      <c r="E24" s="91" t="s">
        <v>26</v>
      </c>
      <c r="F24" s="67" t="s">
        <v>303</v>
      </c>
      <c r="G24" s="91" t="s">
        <v>304</v>
      </c>
      <c r="H24" s="67" t="s">
        <v>305</v>
      </c>
      <c r="I24" s="67" t="s">
        <v>126</v>
      </c>
      <c r="J24" s="103"/>
      <c r="K24" s="93">
        <v>1.8600000000009904</v>
      </c>
      <c r="L24" s="91" t="s">
        <v>128</v>
      </c>
      <c r="M24" s="92">
        <v>4.4999999999999998E-2</v>
      </c>
      <c r="N24" s="92">
        <v>2.6300000000009073E-2</v>
      </c>
      <c r="O24" s="93">
        <v>1033790.2644110002</v>
      </c>
      <c r="P24" s="104">
        <v>117.23</v>
      </c>
      <c r="Q24" s="93"/>
      <c r="R24" s="93">
        <v>1211.9123048300003</v>
      </c>
      <c r="S24" s="94">
        <v>3.4977289996033595E-4</v>
      </c>
      <c r="T24" s="94">
        <f t="shared" si="0"/>
        <v>3.0830025672907452E-3</v>
      </c>
      <c r="U24" s="94">
        <f>R24/'סכום נכסי הקרן'!$C$42</f>
        <v>4.2896154539143628E-4</v>
      </c>
    </row>
    <row r="25" spans="2:21">
      <c r="B25" s="90" t="s">
        <v>308</v>
      </c>
      <c r="C25" s="67" t="s">
        <v>309</v>
      </c>
      <c r="D25" s="91" t="s">
        <v>115</v>
      </c>
      <c r="E25" s="91" t="s">
        <v>26</v>
      </c>
      <c r="F25" s="67" t="s">
        <v>303</v>
      </c>
      <c r="G25" s="91" t="s">
        <v>304</v>
      </c>
      <c r="H25" s="67" t="s">
        <v>305</v>
      </c>
      <c r="I25" s="67" t="s">
        <v>126</v>
      </c>
      <c r="J25" s="103"/>
      <c r="K25" s="93">
        <v>6.6600000000006876</v>
      </c>
      <c r="L25" s="91" t="s">
        <v>128</v>
      </c>
      <c r="M25" s="92">
        <v>2.3900000000000001E-2</v>
      </c>
      <c r="N25" s="92">
        <v>2.8200000000002286E-2</v>
      </c>
      <c r="O25" s="93">
        <v>3637275.4281570003</v>
      </c>
      <c r="P25" s="104">
        <v>108.05</v>
      </c>
      <c r="Q25" s="93"/>
      <c r="R25" s="93">
        <v>3930.0760084050003</v>
      </c>
      <c r="S25" s="94">
        <v>9.3523708230105931E-4</v>
      </c>
      <c r="T25" s="94">
        <f t="shared" si="0"/>
        <v>9.9977815022350165E-3</v>
      </c>
      <c r="U25" s="94">
        <f>R25/'סכום נכסי הקרן'!$C$42</f>
        <v>1.3910672177783502E-3</v>
      </c>
    </row>
    <row r="26" spans="2:21">
      <c r="B26" s="90" t="s">
        <v>310</v>
      </c>
      <c r="C26" s="67" t="s">
        <v>311</v>
      </c>
      <c r="D26" s="91" t="s">
        <v>115</v>
      </c>
      <c r="E26" s="91" t="s">
        <v>26</v>
      </c>
      <c r="F26" s="67" t="s">
        <v>303</v>
      </c>
      <c r="G26" s="91" t="s">
        <v>304</v>
      </c>
      <c r="H26" s="67" t="s">
        <v>305</v>
      </c>
      <c r="I26" s="67" t="s">
        <v>126</v>
      </c>
      <c r="J26" s="103"/>
      <c r="K26" s="93">
        <v>3.7499999999993294</v>
      </c>
      <c r="L26" s="91" t="s">
        <v>128</v>
      </c>
      <c r="M26" s="92">
        <v>0.01</v>
      </c>
      <c r="N26" s="92">
        <v>2.3699999999997046E-2</v>
      </c>
      <c r="O26" s="93">
        <v>357258.01662200002</v>
      </c>
      <c r="P26" s="104">
        <v>104.44</v>
      </c>
      <c r="Q26" s="93"/>
      <c r="R26" s="93">
        <v>373.12025380300008</v>
      </c>
      <c r="S26" s="94">
        <v>2.9728370474336817E-4</v>
      </c>
      <c r="T26" s="94">
        <f t="shared" si="0"/>
        <v>9.4918641868578534E-4</v>
      </c>
      <c r="U26" s="94">
        <f>R26/'סכום נכסי הקרן'!$C$42</f>
        <v>1.3206751020704529E-4</v>
      </c>
    </row>
    <row r="27" spans="2:21">
      <c r="B27" s="90" t="s">
        <v>312</v>
      </c>
      <c r="C27" s="67" t="s">
        <v>313</v>
      </c>
      <c r="D27" s="91" t="s">
        <v>115</v>
      </c>
      <c r="E27" s="91" t="s">
        <v>26</v>
      </c>
      <c r="F27" s="67" t="s">
        <v>303</v>
      </c>
      <c r="G27" s="91" t="s">
        <v>304</v>
      </c>
      <c r="H27" s="67" t="s">
        <v>305</v>
      </c>
      <c r="I27" s="67" t="s">
        <v>126</v>
      </c>
      <c r="J27" s="103"/>
      <c r="K27" s="93">
        <v>11.639999999999212</v>
      </c>
      <c r="L27" s="91" t="s">
        <v>128</v>
      </c>
      <c r="M27" s="92">
        <v>1.2500000000000001E-2</v>
      </c>
      <c r="N27" s="92">
        <v>2.9000000000002121E-2</v>
      </c>
      <c r="O27" s="93">
        <v>1554005.7349920003</v>
      </c>
      <c r="P27" s="104">
        <v>91.1</v>
      </c>
      <c r="Q27" s="93"/>
      <c r="R27" s="93">
        <v>1415.6991688330002</v>
      </c>
      <c r="S27" s="94">
        <v>3.6208135313356497E-4</v>
      </c>
      <c r="T27" s="94">
        <f t="shared" si="0"/>
        <v>3.6014191411611702E-3</v>
      </c>
      <c r="U27" s="94">
        <f>R27/'סכום נכסי הקרן'!$C$42</f>
        <v>5.0109277779563537E-4</v>
      </c>
    </row>
    <row r="28" spans="2:21">
      <c r="B28" s="90" t="s">
        <v>314</v>
      </c>
      <c r="C28" s="67" t="s">
        <v>315</v>
      </c>
      <c r="D28" s="91" t="s">
        <v>115</v>
      </c>
      <c r="E28" s="91" t="s">
        <v>26</v>
      </c>
      <c r="F28" s="67" t="s">
        <v>303</v>
      </c>
      <c r="G28" s="91" t="s">
        <v>304</v>
      </c>
      <c r="H28" s="67" t="s">
        <v>305</v>
      </c>
      <c r="I28" s="67" t="s">
        <v>126</v>
      </c>
      <c r="J28" s="103"/>
      <c r="K28" s="93">
        <v>8.4300000000133792</v>
      </c>
      <c r="L28" s="91" t="s">
        <v>128</v>
      </c>
      <c r="M28" s="92">
        <v>0.03</v>
      </c>
      <c r="N28" s="92">
        <v>2.8900000000041167E-2</v>
      </c>
      <c r="O28" s="93">
        <v>188687.60109100002</v>
      </c>
      <c r="P28" s="104">
        <v>102.99</v>
      </c>
      <c r="Q28" s="93"/>
      <c r="R28" s="93">
        <v>194.32936138000002</v>
      </c>
      <c r="S28" s="94">
        <v>1.694332109936784E-4</v>
      </c>
      <c r="T28" s="94">
        <f t="shared" si="0"/>
        <v>4.9435748580715314E-4</v>
      </c>
      <c r="U28" s="94">
        <f>R28/'סכום נכסי הקרן'!$C$42</f>
        <v>6.8783708887409068E-5</v>
      </c>
    </row>
    <row r="29" spans="2:21">
      <c r="B29" s="90" t="s">
        <v>316</v>
      </c>
      <c r="C29" s="67" t="s">
        <v>317</v>
      </c>
      <c r="D29" s="91" t="s">
        <v>115</v>
      </c>
      <c r="E29" s="91" t="s">
        <v>26</v>
      </c>
      <c r="F29" s="67" t="s">
        <v>303</v>
      </c>
      <c r="G29" s="91" t="s">
        <v>304</v>
      </c>
      <c r="H29" s="67" t="s">
        <v>305</v>
      </c>
      <c r="I29" s="67" t="s">
        <v>126</v>
      </c>
      <c r="J29" s="103"/>
      <c r="K29" s="93">
        <v>11.160000000002686</v>
      </c>
      <c r="L29" s="91" t="s">
        <v>128</v>
      </c>
      <c r="M29" s="92">
        <v>3.2000000000000001E-2</v>
      </c>
      <c r="N29" s="92">
        <v>2.9200000000009458E-2</v>
      </c>
      <c r="O29" s="93">
        <v>1244202.4264150003</v>
      </c>
      <c r="P29" s="104">
        <v>105.31</v>
      </c>
      <c r="Q29" s="93"/>
      <c r="R29" s="93">
        <v>1310.2696528280003</v>
      </c>
      <c r="S29" s="94">
        <v>9.1242740005998768E-4</v>
      </c>
      <c r="T29" s="94">
        <f t="shared" si="0"/>
        <v>3.3332153551147614E-3</v>
      </c>
      <c r="U29" s="94">
        <f>R29/'סכום נכסי הקרן'!$C$42</f>
        <v>4.6377554953156569E-4</v>
      </c>
    </row>
    <row r="30" spans="2:21">
      <c r="B30" s="90" t="s">
        <v>318</v>
      </c>
      <c r="C30" s="67" t="s">
        <v>319</v>
      </c>
      <c r="D30" s="91" t="s">
        <v>115</v>
      </c>
      <c r="E30" s="91" t="s">
        <v>26</v>
      </c>
      <c r="F30" s="67" t="s">
        <v>320</v>
      </c>
      <c r="G30" s="91" t="s">
        <v>124</v>
      </c>
      <c r="H30" s="67" t="s">
        <v>305</v>
      </c>
      <c r="I30" s="67" t="s">
        <v>126</v>
      </c>
      <c r="J30" s="103"/>
      <c r="K30" s="93">
        <v>6.2400000000078171</v>
      </c>
      <c r="L30" s="91" t="s">
        <v>128</v>
      </c>
      <c r="M30" s="92">
        <v>2.6499999999999999E-2</v>
      </c>
      <c r="N30" s="92">
        <v>2.6500000000019067E-2</v>
      </c>
      <c r="O30" s="93">
        <v>372140.20388100005</v>
      </c>
      <c r="P30" s="104">
        <v>112.76</v>
      </c>
      <c r="Q30" s="93"/>
      <c r="R30" s="93">
        <v>419.62530252800002</v>
      </c>
      <c r="S30" s="94">
        <v>2.4884267915195666E-4</v>
      </c>
      <c r="T30" s="94">
        <f t="shared" si="0"/>
        <v>1.0674913356667774E-3</v>
      </c>
      <c r="U30" s="94">
        <f>R30/'סכום נכסי הקרן'!$C$42</f>
        <v>1.4852817117242621E-4</v>
      </c>
    </row>
    <row r="31" spans="2:21">
      <c r="B31" s="90" t="s">
        <v>321</v>
      </c>
      <c r="C31" s="67" t="s">
        <v>322</v>
      </c>
      <c r="D31" s="91" t="s">
        <v>115</v>
      </c>
      <c r="E31" s="91" t="s">
        <v>26</v>
      </c>
      <c r="F31" s="67" t="s">
        <v>323</v>
      </c>
      <c r="G31" s="91" t="s">
        <v>293</v>
      </c>
      <c r="H31" s="67" t="s">
        <v>324</v>
      </c>
      <c r="I31" s="67" t="s">
        <v>289</v>
      </c>
      <c r="J31" s="103"/>
      <c r="K31" s="93">
        <v>1</v>
      </c>
      <c r="L31" s="91" t="s">
        <v>128</v>
      </c>
      <c r="M31" s="92">
        <v>6.5000000000000006E-3</v>
      </c>
      <c r="N31" s="92">
        <v>2.5500000000071247E-2</v>
      </c>
      <c r="O31" s="93">
        <v>140828.13211700003</v>
      </c>
      <c r="P31" s="104">
        <v>109.23</v>
      </c>
      <c r="Q31" s="93">
        <v>0.56447246000000006</v>
      </c>
      <c r="R31" s="93">
        <v>154.39104153800002</v>
      </c>
      <c r="S31" s="94">
        <v>1.2898979683585658E-4</v>
      </c>
      <c r="T31" s="94">
        <f t="shared" si="0"/>
        <v>3.9275777259734556E-4</v>
      </c>
      <c r="U31" s="94">
        <f>R31/'סכום נכסי הקרן'!$C$42</f>
        <v>5.4647369705536537E-5</v>
      </c>
    </row>
    <row r="32" spans="2:21">
      <c r="B32" s="90" t="s">
        <v>325</v>
      </c>
      <c r="C32" s="67" t="s">
        <v>326</v>
      </c>
      <c r="D32" s="91" t="s">
        <v>115</v>
      </c>
      <c r="E32" s="91" t="s">
        <v>26</v>
      </c>
      <c r="F32" s="67" t="s">
        <v>323</v>
      </c>
      <c r="G32" s="91" t="s">
        <v>293</v>
      </c>
      <c r="H32" s="67" t="s">
        <v>305</v>
      </c>
      <c r="I32" s="67" t="s">
        <v>126</v>
      </c>
      <c r="J32" s="103"/>
      <c r="K32" s="93">
        <v>3.3499999999997994</v>
      </c>
      <c r="L32" s="91" t="s">
        <v>128</v>
      </c>
      <c r="M32" s="92">
        <v>1.34E-2</v>
      </c>
      <c r="N32" s="92">
        <v>2.9999999999997889E-2</v>
      </c>
      <c r="O32" s="93">
        <v>4429525.7284440007</v>
      </c>
      <c r="P32" s="104">
        <v>107.07</v>
      </c>
      <c r="Q32" s="93"/>
      <c r="R32" s="93">
        <v>4742.6932094570011</v>
      </c>
      <c r="S32" s="94">
        <v>1.4323714558473759E-3</v>
      </c>
      <c r="T32" s="94">
        <f t="shared" si="0"/>
        <v>1.2065011042758055E-2</v>
      </c>
      <c r="U32" s="94">
        <f>R32/'סכום נכסי הקרן'!$C$42</f>
        <v>1.678696552826505E-3</v>
      </c>
    </row>
    <row r="33" spans="2:21">
      <c r="B33" s="90" t="s">
        <v>327</v>
      </c>
      <c r="C33" s="67" t="s">
        <v>328</v>
      </c>
      <c r="D33" s="91" t="s">
        <v>115</v>
      </c>
      <c r="E33" s="91" t="s">
        <v>26</v>
      </c>
      <c r="F33" s="67" t="s">
        <v>323</v>
      </c>
      <c r="G33" s="91" t="s">
        <v>293</v>
      </c>
      <c r="H33" s="67" t="s">
        <v>305</v>
      </c>
      <c r="I33" s="67" t="s">
        <v>126</v>
      </c>
      <c r="J33" s="103"/>
      <c r="K33" s="93">
        <v>3.3299999999995502</v>
      </c>
      <c r="L33" s="91" t="s">
        <v>128</v>
      </c>
      <c r="M33" s="92">
        <v>1.77E-2</v>
      </c>
      <c r="N33" s="92">
        <v>3.0099999999995651E-2</v>
      </c>
      <c r="O33" s="93">
        <v>2607430.1964110006</v>
      </c>
      <c r="P33" s="104">
        <v>107.4</v>
      </c>
      <c r="Q33" s="93"/>
      <c r="R33" s="93">
        <v>2800.3799992220002</v>
      </c>
      <c r="S33" s="94">
        <v>9.4578943363723901E-4</v>
      </c>
      <c r="T33" s="94">
        <f t="shared" si="0"/>
        <v>7.123930248568726E-3</v>
      </c>
      <c r="U33" s="94">
        <f>R33/'סכום נכסי הקרן'!$C$42</f>
        <v>9.9120648198884587E-4</v>
      </c>
    </row>
    <row r="34" spans="2:21">
      <c r="B34" s="90" t="s">
        <v>329</v>
      </c>
      <c r="C34" s="67" t="s">
        <v>330</v>
      </c>
      <c r="D34" s="91" t="s">
        <v>115</v>
      </c>
      <c r="E34" s="91" t="s">
        <v>26</v>
      </c>
      <c r="F34" s="67" t="s">
        <v>323</v>
      </c>
      <c r="G34" s="91" t="s">
        <v>293</v>
      </c>
      <c r="H34" s="67" t="s">
        <v>305</v>
      </c>
      <c r="I34" s="67" t="s">
        <v>126</v>
      </c>
      <c r="J34" s="103"/>
      <c r="K34" s="93">
        <v>6.3300000000000338</v>
      </c>
      <c r="L34" s="91" t="s">
        <v>128</v>
      </c>
      <c r="M34" s="92">
        <v>2.4799999999999999E-2</v>
      </c>
      <c r="N34" s="92">
        <v>3.1399999999998943E-2</v>
      </c>
      <c r="O34" s="93">
        <v>4902762.3704940006</v>
      </c>
      <c r="P34" s="104">
        <v>107.59</v>
      </c>
      <c r="Q34" s="93"/>
      <c r="R34" s="93">
        <v>5274.8820741540003</v>
      </c>
      <c r="S34" s="94">
        <v>1.4881703603574455E-3</v>
      </c>
      <c r="T34" s="94">
        <f t="shared" si="0"/>
        <v>1.341885457549993E-2</v>
      </c>
      <c r="U34" s="94">
        <f>R34/'סכום נכסי הקרן'!$C$42</f>
        <v>1.8670670784253533E-3</v>
      </c>
    </row>
    <row r="35" spans="2:21">
      <c r="B35" s="90" t="s">
        <v>331</v>
      </c>
      <c r="C35" s="67" t="s">
        <v>332</v>
      </c>
      <c r="D35" s="91" t="s">
        <v>115</v>
      </c>
      <c r="E35" s="91" t="s">
        <v>26</v>
      </c>
      <c r="F35" s="67" t="s">
        <v>323</v>
      </c>
      <c r="G35" s="91" t="s">
        <v>293</v>
      </c>
      <c r="H35" s="67" t="s">
        <v>324</v>
      </c>
      <c r="I35" s="67" t="s">
        <v>289</v>
      </c>
      <c r="J35" s="103"/>
      <c r="K35" s="93">
        <v>7.690000000001489</v>
      </c>
      <c r="L35" s="91" t="s">
        <v>128</v>
      </c>
      <c r="M35" s="92">
        <v>9.0000000000000011E-3</v>
      </c>
      <c r="N35" s="92">
        <v>3.2000000000004136E-2</v>
      </c>
      <c r="O35" s="93">
        <v>2620576.0688600005</v>
      </c>
      <c r="P35" s="104">
        <v>92.19</v>
      </c>
      <c r="Q35" s="93"/>
      <c r="R35" s="93">
        <v>2415.9091636600006</v>
      </c>
      <c r="S35" s="94">
        <v>1.3766450806053387E-3</v>
      </c>
      <c r="T35" s="94">
        <f t="shared" si="0"/>
        <v>6.1458689083529151E-3</v>
      </c>
      <c r="U35" s="94">
        <f>R35/'סכום נכסי הקרן'!$C$42</f>
        <v>8.5512138480539363E-4</v>
      </c>
    </row>
    <row r="36" spans="2:21">
      <c r="B36" s="90" t="s">
        <v>333</v>
      </c>
      <c r="C36" s="67" t="s">
        <v>334</v>
      </c>
      <c r="D36" s="91" t="s">
        <v>115</v>
      </c>
      <c r="E36" s="91" t="s">
        <v>26</v>
      </c>
      <c r="F36" s="67" t="s">
        <v>323</v>
      </c>
      <c r="G36" s="91" t="s">
        <v>293</v>
      </c>
      <c r="H36" s="67" t="s">
        <v>324</v>
      </c>
      <c r="I36" s="67" t="s">
        <v>289</v>
      </c>
      <c r="J36" s="103"/>
      <c r="K36" s="93">
        <v>11.180000000000367</v>
      </c>
      <c r="L36" s="91" t="s">
        <v>128</v>
      </c>
      <c r="M36" s="92">
        <v>1.6899999999999998E-2</v>
      </c>
      <c r="N36" s="92">
        <v>3.3200000000001333E-2</v>
      </c>
      <c r="O36" s="93">
        <v>3277405.8090210003</v>
      </c>
      <c r="P36" s="104">
        <v>92.05</v>
      </c>
      <c r="Q36" s="93"/>
      <c r="R36" s="93">
        <v>3016.8518709049999</v>
      </c>
      <c r="S36" s="94">
        <v>1.2238670489377911E-3</v>
      </c>
      <c r="T36" s="94">
        <f t="shared" si="0"/>
        <v>7.6746164108307206E-3</v>
      </c>
      <c r="U36" s="94">
        <f>R36/'סכום נכסי הקרן'!$C$42</f>
        <v>1.0678276271334543E-3</v>
      </c>
    </row>
    <row r="37" spans="2:21">
      <c r="B37" s="90" t="s">
        <v>335</v>
      </c>
      <c r="C37" s="67" t="s">
        <v>336</v>
      </c>
      <c r="D37" s="91" t="s">
        <v>115</v>
      </c>
      <c r="E37" s="91" t="s">
        <v>26</v>
      </c>
      <c r="F37" s="67" t="s">
        <v>337</v>
      </c>
      <c r="G37" s="91" t="s">
        <v>293</v>
      </c>
      <c r="H37" s="67" t="s">
        <v>338</v>
      </c>
      <c r="I37" s="67" t="s">
        <v>126</v>
      </c>
      <c r="J37" s="103"/>
      <c r="K37" s="93">
        <v>2.5199999999999769</v>
      </c>
      <c r="L37" s="91" t="s">
        <v>128</v>
      </c>
      <c r="M37" s="92">
        <v>3.2000000000000001E-2</v>
      </c>
      <c r="N37" s="92">
        <v>2.9899999999997297E-2</v>
      </c>
      <c r="O37" s="93">
        <v>1580892.3501810003</v>
      </c>
      <c r="P37" s="104">
        <v>112.5</v>
      </c>
      <c r="Q37" s="93"/>
      <c r="R37" s="93">
        <v>1778.5038933520004</v>
      </c>
      <c r="S37" s="94">
        <v>1.1269182796602849E-3</v>
      </c>
      <c r="T37" s="94">
        <f t="shared" si="0"/>
        <v>4.5243637244115151E-3</v>
      </c>
      <c r="U37" s="94">
        <f>R37/'סכום נכסי הקרן'!$C$42</f>
        <v>6.295090622782122E-4</v>
      </c>
    </row>
    <row r="38" spans="2:21">
      <c r="B38" s="90" t="s">
        <v>339</v>
      </c>
      <c r="C38" s="67" t="s">
        <v>340</v>
      </c>
      <c r="D38" s="91" t="s">
        <v>115</v>
      </c>
      <c r="E38" s="91" t="s">
        <v>26</v>
      </c>
      <c r="F38" s="67" t="s">
        <v>337</v>
      </c>
      <c r="G38" s="91" t="s">
        <v>293</v>
      </c>
      <c r="H38" s="67" t="s">
        <v>338</v>
      </c>
      <c r="I38" s="67" t="s">
        <v>126</v>
      </c>
      <c r="J38" s="103"/>
      <c r="K38" s="93">
        <v>4.2900000000011254</v>
      </c>
      <c r="L38" s="91" t="s">
        <v>128</v>
      </c>
      <c r="M38" s="92">
        <v>1.1399999999999999E-2</v>
      </c>
      <c r="N38" s="92">
        <v>3.1000000000006821E-2</v>
      </c>
      <c r="O38" s="93">
        <v>1722347.0640620003</v>
      </c>
      <c r="P38" s="104">
        <v>100.96</v>
      </c>
      <c r="Q38" s="93">
        <v>21.532310529</v>
      </c>
      <c r="R38" s="93">
        <v>1760.413933738</v>
      </c>
      <c r="S38" s="94">
        <v>7.2888677745967714E-4</v>
      </c>
      <c r="T38" s="94">
        <f t="shared" si="0"/>
        <v>4.4783443947043434E-3</v>
      </c>
      <c r="U38" s="94">
        <f>R38/'סכום נכסי הקרן'!$C$42</f>
        <v>6.231060436759884E-4</v>
      </c>
    </row>
    <row r="39" spans="2:21">
      <c r="B39" s="90" t="s">
        <v>341</v>
      </c>
      <c r="C39" s="67" t="s">
        <v>342</v>
      </c>
      <c r="D39" s="91" t="s">
        <v>115</v>
      </c>
      <c r="E39" s="91" t="s">
        <v>26</v>
      </c>
      <c r="F39" s="67" t="s">
        <v>337</v>
      </c>
      <c r="G39" s="91" t="s">
        <v>293</v>
      </c>
      <c r="H39" s="67" t="s">
        <v>338</v>
      </c>
      <c r="I39" s="67" t="s">
        <v>126</v>
      </c>
      <c r="J39" s="103"/>
      <c r="K39" s="93">
        <v>6.4999999999995781</v>
      </c>
      <c r="L39" s="91" t="s">
        <v>128</v>
      </c>
      <c r="M39" s="92">
        <v>9.1999999999999998E-3</v>
      </c>
      <c r="N39" s="92">
        <v>3.2899999999997133E-2</v>
      </c>
      <c r="O39" s="93">
        <v>2454492.6248110007</v>
      </c>
      <c r="P39" s="104">
        <v>96.51</v>
      </c>
      <c r="Q39" s="93"/>
      <c r="R39" s="93">
        <v>2368.830899392</v>
      </c>
      <c r="S39" s="94">
        <v>1.2263192150789007E-3</v>
      </c>
      <c r="T39" s="94">
        <f t="shared" si="0"/>
        <v>6.0261057794339483E-3</v>
      </c>
      <c r="U39" s="94">
        <f>R39/'סכום נכסי הקרן'!$C$42</f>
        <v>8.3845783174609802E-4</v>
      </c>
    </row>
    <row r="40" spans="2:21">
      <c r="B40" s="90" t="s">
        <v>343</v>
      </c>
      <c r="C40" s="67" t="s">
        <v>344</v>
      </c>
      <c r="D40" s="91" t="s">
        <v>115</v>
      </c>
      <c r="E40" s="91" t="s">
        <v>26</v>
      </c>
      <c r="F40" s="67" t="s">
        <v>345</v>
      </c>
      <c r="G40" s="91" t="s">
        <v>293</v>
      </c>
      <c r="H40" s="67" t="s">
        <v>346</v>
      </c>
      <c r="I40" s="67" t="s">
        <v>289</v>
      </c>
      <c r="J40" s="103"/>
      <c r="K40" s="93">
        <v>2.610000000000158</v>
      </c>
      <c r="L40" s="91" t="s">
        <v>128</v>
      </c>
      <c r="M40" s="92">
        <v>2.3399999999999997E-2</v>
      </c>
      <c r="N40" s="92">
        <v>3.140000000000407E-2</v>
      </c>
      <c r="O40" s="93">
        <v>1202977.4085420002</v>
      </c>
      <c r="P40" s="104">
        <v>110.3</v>
      </c>
      <c r="Q40" s="93"/>
      <c r="R40" s="93">
        <v>1326.8839817390001</v>
      </c>
      <c r="S40" s="94">
        <v>4.6464909650055844E-4</v>
      </c>
      <c r="T40" s="94">
        <f t="shared" si="0"/>
        <v>3.3754808049185825E-3</v>
      </c>
      <c r="U40" s="94">
        <f>R40/'סכום נכסי הקרן'!$C$42</f>
        <v>4.6965626233306151E-4</v>
      </c>
    </row>
    <row r="41" spans="2:21">
      <c r="B41" s="90" t="s">
        <v>347</v>
      </c>
      <c r="C41" s="67" t="s">
        <v>348</v>
      </c>
      <c r="D41" s="91" t="s">
        <v>115</v>
      </c>
      <c r="E41" s="91" t="s">
        <v>26</v>
      </c>
      <c r="F41" s="67" t="s">
        <v>345</v>
      </c>
      <c r="G41" s="91" t="s">
        <v>293</v>
      </c>
      <c r="H41" s="67" t="s">
        <v>346</v>
      </c>
      <c r="I41" s="67" t="s">
        <v>289</v>
      </c>
      <c r="J41" s="103"/>
      <c r="K41" s="93">
        <v>5.890000000000704</v>
      </c>
      <c r="L41" s="91" t="s">
        <v>128</v>
      </c>
      <c r="M41" s="92">
        <v>6.5000000000000006E-3</v>
      </c>
      <c r="N41" s="92">
        <v>3.1800000000004408E-2</v>
      </c>
      <c r="O41" s="93">
        <v>3479423.0353420009</v>
      </c>
      <c r="P41" s="104">
        <v>95.32</v>
      </c>
      <c r="Q41" s="93"/>
      <c r="R41" s="93">
        <v>3316.5860142030001</v>
      </c>
      <c r="S41" s="94">
        <v>1.6299421080016685E-3</v>
      </c>
      <c r="T41" s="94">
        <f t="shared" si="0"/>
        <v>8.4371147612555489E-3</v>
      </c>
      <c r="U41" s="94">
        <f>R41/'סכום נכסי הקרן'!$C$42</f>
        <v>1.173919809549016E-3</v>
      </c>
    </row>
    <row r="42" spans="2:21">
      <c r="B42" s="90" t="s">
        <v>349</v>
      </c>
      <c r="C42" s="67" t="s">
        <v>350</v>
      </c>
      <c r="D42" s="91" t="s">
        <v>115</v>
      </c>
      <c r="E42" s="91" t="s">
        <v>26</v>
      </c>
      <c r="F42" s="67" t="s">
        <v>345</v>
      </c>
      <c r="G42" s="91" t="s">
        <v>293</v>
      </c>
      <c r="H42" s="67" t="s">
        <v>346</v>
      </c>
      <c r="I42" s="67" t="s">
        <v>289</v>
      </c>
      <c r="J42" s="103"/>
      <c r="K42" s="93">
        <v>8.799999999992087</v>
      </c>
      <c r="L42" s="91" t="s">
        <v>128</v>
      </c>
      <c r="M42" s="92">
        <v>2.64E-2</v>
      </c>
      <c r="N42" s="92">
        <v>3.02999999999756E-2</v>
      </c>
      <c r="O42" s="93">
        <v>152370.98305000004</v>
      </c>
      <c r="P42" s="104">
        <v>99.52</v>
      </c>
      <c r="Q42" s="93"/>
      <c r="R42" s="93">
        <v>151.63960967900002</v>
      </c>
      <c r="S42" s="94">
        <v>5.0790327683333347E-4</v>
      </c>
      <c r="T42" s="94">
        <f t="shared" si="0"/>
        <v>3.8575836228422686E-4</v>
      </c>
      <c r="U42" s="94">
        <f>R42/'סכום נכסי הקרן'!$C$42</f>
        <v>5.3673488627201064E-5</v>
      </c>
    </row>
    <row r="43" spans="2:21">
      <c r="B43" s="90" t="s">
        <v>351</v>
      </c>
      <c r="C43" s="67" t="s">
        <v>352</v>
      </c>
      <c r="D43" s="91" t="s">
        <v>115</v>
      </c>
      <c r="E43" s="91" t="s">
        <v>26</v>
      </c>
      <c r="F43" s="67" t="s">
        <v>353</v>
      </c>
      <c r="G43" s="91" t="s">
        <v>293</v>
      </c>
      <c r="H43" s="67" t="s">
        <v>338</v>
      </c>
      <c r="I43" s="67" t="s">
        <v>126</v>
      </c>
      <c r="J43" s="103"/>
      <c r="K43" s="93">
        <v>2.2600000000018143</v>
      </c>
      <c r="L43" s="91" t="s">
        <v>128</v>
      </c>
      <c r="M43" s="92">
        <v>1.34E-2</v>
      </c>
      <c r="N43" s="92">
        <v>2.9600000000025505E-2</v>
      </c>
      <c r="O43" s="93">
        <v>373675.08196200005</v>
      </c>
      <c r="P43" s="104">
        <v>109.14</v>
      </c>
      <c r="Q43" s="93"/>
      <c r="R43" s="93">
        <v>407.82895470100004</v>
      </c>
      <c r="S43" s="94">
        <v>7.0083846812767124E-4</v>
      </c>
      <c r="T43" s="94">
        <f t="shared" si="0"/>
        <v>1.0374824229010993E-3</v>
      </c>
      <c r="U43" s="94">
        <f>R43/'סכום נכסי הקרן'!$C$42</f>
        <v>1.4435280338906615E-4</v>
      </c>
    </row>
    <row r="44" spans="2:21">
      <c r="B44" s="90" t="s">
        <v>354</v>
      </c>
      <c r="C44" s="67" t="s">
        <v>355</v>
      </c>
      <c r="D44" s="91" t="s">
        <v>115</v>
      </c>
      <c r="E44" s="91" t="s">
        <v>26</v>
      </c>
      <c r="F44" s="67" t="s">
        <v>353</v>
      </c>
      <c r="G44" s="91" t="s">
        <v>293</v>
      </c>
      <c r="H44" s="67" t="s">
        <v>346</v>
      </c>
      <c r="I44" s="67" t="s">
        <v>289</v>
      </c>
      <c r="J44" s="103"/>
      <c r="K44" s="93">
        <v>3.5899999999986139</v>
      </c>
      <c r="L44" s="91" t="s">
        <v>128</v>
      </c>
      <c r="M44" s="92">
        <v>1.8200000000000001E-2</v>
      </c>
      <c r="N44" s="92">
        <v>2.9599999999990762E-2</v>
      </c>
      <c r="O44" s="93">
        <v>1004931.7309300001</v>
      </c>
      <c r="P44" s="104">
        <v>107.72</v>
      </c>
      <c r="Q44" s="93"/>
      <c r="R44" s="93">
        <v>1082.5124735500003</v>
      </c>
      <c r="S44" s="94">
        <v>1.8825080287022365E-3</v>
      </c>
      <c r="T44" s="94">
        <f t="shared" si="0"/>
        <v>2.7538203232840802E-3</v>
      </c>
      <c r="U44" s="94">
        <f>R44/'סכום נכסי הקרן'!$C$42</f>
        <v>3.8315992148016972E-4</v>
      </c>
    </row>
    <row r="45" spans="2:21">
      <c r="B45" s="90" t="s">
        <v>356</v>
      </c>
      <c r="C45" s="67" t="s">
        <v>357</v>
      </c>
      <c r="D45" s="91" t="s">
        <v>115</v>
      </c>
      <c r="E45" s="91" t="s">
        <v>26</v>
      </c>
      <c r="F45" s="67" t="s">
        <v>353</v>
      </c>
      <c r="G45" s="91" t="s">
        <v>293</v>
      </c>
      <c r="H45" s="67" t="s">
        <v>346</v>
      </c>
      <c r="I45" s="67" t="s">
        <v>289</v>
      </c>
      <c r="J45" s="103"/>
      <c r="K45" s="93">
        <v>2.0299999999994158</v>
      </c>
      <c r="L45" s="91" t="s">
        <v>128</v>
      </c>
      <c r="M45" s="92">
        <v>2E-3</v>
      </c>
      <c r="N45" s="92">
        <v>2.8899999999989628E-2</v>
      </c>
      <c r="O45" s="93">
        <v>802345.08424800029</v>
      </c>
      <c r="P45" s="104">
        <v>104.5</v>
      </c>
      <c r="Q45" s="93"/>
      <c r="R45" s="93">
        <v>838.45063788300013</v>
      </c>
      <c r="S45" s="94">
        <v>2.4313487401454556E-3</v>
      </c>
      <c r="T45" s="94">
        <f t="shared" si="0"/>
        <v>2.1329476223962036E-3</v>
      </c>
      <c r="U45" s="94">
        <f>R45/'סכום נכסי הקרן'!$C$42</f>
        <v>2.9677319054135571E-4</v>
      </c>
    </row>
    <row r="46" spans="2:21">
      <c r="B46" s="90" t="s">
        <v>358</v>
      </c>
      <c r="C46" s="67" t="s">
        <v>359</v>
      </c>
      <c r="D46" s="91" t="s">
        <v>115</v>
      </c>
      <c r="E46" s="91" t="s">
        <v>26</v>
      </c>
      <c r="F46" s="67" t="s">
        <v>360</v>
      </c>
      <c r="G46" s="91" t="s">
        <v>293</v>
      </c>
      <c r="H46" s="67" t="s">
        <v>346</v>
      </c>
      <c r="I46" s="67" t="s">
        <v>289</v>
      </c>
      <c r="J46" s="103"/>
      <c r="K46" s="93">
        <v>1.4599999999992965</v>
      </c>
      <c r="L46" s="91" t="s">
        <v>128</v>
      </c>
      <c r="M46" s="92">
        <v>4.7500000000000001E-2</v>
      </c>
      <c r="N46" s="92">
        <v>3.2699999999985005E-2</v>
      </c>
      <c r="O46" s="93">
        <v>391438.77013199998</v>
      </c>
      <c r="P46" s="104">
        <v>137.97999999999999</v>
      </c>
      <c r="Q46" s="93"/>
      <c r="R46" s="93">
        <v>540.10721550300002</v>
      </c>
      <c r="S46" s="94">
        <v>3.0327759843998048E-4</v>
      </c>
      <c r="T46" s="94">
        <f t="shared" si="0"/>
        <v>1.3739871485516292E-3</v>
      </c>
      <c r="U46" s="94">
        <f>R46/'סכום נכסי הקרן'!$C$42</f>
        <v>1.9117325974483921E-4</v>
      </c>
    </row>
    <row r="47" spans="2:21">
      <c r="B47" s="90" t="s">
        <v>361</v>
      </c>
      <c r="C47" s="67" t="s">
        <v>362</v>
      </c>
      <c r="D47" s="91" t="s">
        <v>115</v>
      </c>
      <c r="E47" s="91" t="s">
        <v>26</v>
      </c>
      <c r="F47" s="67" t="s">
        <v>360</v>
      </c>
      <c r="G47" s="91" t="s">
        <v>293</v>
      </c>
      <c r="H47" s="67" t="s">
        <v>346</v>
      </c>
      <c r="I47" s="67" t="s">
        <v>289</v>
      </c>
      <c r="J47" s="103"/>
      <c r="K47" s="93">
        <v>4.2800000000011273</v>
      </c>
      <c r="L47" s="91" t="s">
        <v>128</v>
      </c>
      <c r="M47" s="92">
        <v>5.0000000000000001E-3</v>
      </c>
      <c r="N47" s="92">
        <v>3.1500000000009389E-2</v>
      </c>
      <c r="O47" s="93">
        <v>858836.86639400024</v>
      </c>
      <c r="P47" s="104">
        <v>99.19</v>
      </c>
      <c r="Q47" s="93"/>
      <c r="R47" s="93">
        <v>851.88024786800008</v>
      </c>
      <c r="S47" s="94">
        <v>4.811769920335555E-4</v>
      </c>
      <c r="T47" s="94">
        <f t="shared" si="0"/>
        <v>2.1671114161760483E-3</v>
      </c>
      <c r="U47" s="94">
        <f>R47/'סכום נכסי הקרן'!$C$42</f>
        <v>3.015266584533578E-4</v>
      </c>
    </row>
    <row r="48" spans="2:21">
      <c r="B48" s="90" t="s">
        <v>363</v>
      </c>
      <c r="C48" s="67" t="s">
        <v>364</v>
      </c>
      <c r="D48" s="91" t="s">
        <v>115</v>
      </c>
      <c r="E48" s="91" t="s">
        <v>26</v>
      </c>
      <c r="F48" s="67" t="s">
        <v>360</v>
      </c>
      <c r="G48" s="91" t="s">
        <v>293</v>
      </c>
      <c r="H48" s="67" t="s">
        <v>346</v>
      </c>
      <c r="I48" s="67" t="s">
        <v>289</v>
      </c>
      <c r="J48" s="103"/>
      <c r="K48" s="93">
        <v>6.0999999999996639</v>
      </c>
      <c r="L48" s="91" t="s">
        <v>128</v>
      </c>
      <c r="M48" s="92">
        <v>5.8999999999999999E-3</v>
      </c>
      <c r="N48" s="92">
        <v>3.3699999999998065E-2</v>
      </c>
      <c r="O48" s="93">
        <v>2601357.2457520002</v>
      </c>
      <c r="P48" s="104">
        <v>91.47</v>
      </c>
      <c r="Q48" s="93"/>
      <c r="R48" s="93">
        <v>2379.4613421580007</v>
      </c>
      <c r="S48" s="94">
        <v>2.3661716178006997E-3</v>
      </c>
      <c r="T48" s="94">
        <f t="shared" si="0"/>
        <v>6.0531487281757007E-3</v>
      </c>
      <c r="U48" s="94">
        <f>R48/'סכום נכסי הקרן'!$C$42</f>
        <v>8.4222052244485991E-4</v>
      </c>
    </row>
    <row r="49" spans="2:21">
      <c r="B49" s="90" t="s">
        <v>365</v>
      </c>
      <c r="C49" s="67" t="s">
        <v>366</v>
      </c>
      <c r="D49" s="91" t="s">
        <v>115</v>
      </c>
      <c r="E49" s="91" t="s">
        <v>26</v>
      </c>
      <c r="F49" s="67" t="s">
        <v>367</v>
      </c>
      <c r="G49" s="91" t="s">
        <v>368</v>
      </c>
      <c r="H49" s="67" t="s">
        <v>338</v>
      </c>
      <c r="I49" s="67" t="s">
        <v>126</v>
      </c>
      <c r="J49" s="103"/>
      <c r="K49" s="93">
        <v>5.2799999999980978</v>
      </c>
      <c r="L49" s="91" t="s">
        <v>128</v>
      </c>
      <c r="M49" s="92">
        <v>4.4000000000000003E-3</v>
      </c>
      <c r="N49" s="92">
        <v>2.7399999999985002E-2</v>
      </c>
      <c r="O49" s="93">
        <v>553987.21737100009</v>
      </c>
      <c r="P49" s="104">
        <v>98.69</v>
      </c>
      <c r="Q49" s="93"/>
      <c r="R49" s="93">
        <v>546.73001004300011</v>
      </c>
      <c r="S49" s="94">
        <v>7.3200620809894508E-4</v>
      </c>
      <c r="T49" s="94">
        <f t="shared" si="0"/>
        <v>1.3908349786199306E-3</v>
      </c>
      <c r="U49" s="94">
        <f>R49/'סכום נכסי הקרן'!$C$42</f>
        <v>1.9351742620751647E-4</v>
      </c>
    </row>
    <row r="50" spans="2:21">
      <c r="B50" s="90" t="s">
        <v>369</v>
      </c>
      <c r="C50" s="67" t="s">
        <v>370</v>
      </c>
      <c r="D50" s="91" t="s">
        <v>115</v>
      </c>
      <c r="E50" s="91" t="s">
        <v>26</v>
      </c>
      <c r="F50" s="67" t="s">
        <v>371</v>
      </c>
      <c r="G50" s="91" t="s">
        <v>293</v>
      </c>
      <c r="H50" s="67" t="s">
        <v>338</v>
      </c>
      <c r="I50" s="67" t="s">
        <v>126</v>
      </c>
      <c r="J50" s="103"/>
      <c r="K50" s="93">
        <v>3.0600000000006982</v>
      </c>
      <c r="L50" s="91" t="s">
        <v>128</v>
      </c>
      <c r="M50" s="92">
        <v>1.5800000000000002E-2</v>
      </c>
      <c r="N50" s="92">
        <v>2.9400000000002213E-2</v>
      </c>
      <c r="O50" s="93">
        <v>1003454.9059520001</v>
      </c>
      <c r="P50" s="104">
        <v>108.57</v>
      </c>
      <c r="Q50" s="93"/>
      <c r="R50" s="93">
        <v>1089.4510148540001</v>
      </c>
      <c r="S50" s="94">
        <v>2.1572627642562755E-3</v>
      </c>
      <c r="T50" s="94">
        <f t="shared" si="0"/>
        <v>2.7714713864577349E-3</v>
      </c>
      <c r="U50" s="94">
        <f>R50/'סכום נכסי הקרן'!$C$42</f>
        <v>3.8561584786086898E-4</v>
      </c>
    </row>
    <row r="51" spans="2:21">
      <c r="B51" s="90" t="s">
        <v>372</v>
      </c>
      <c r="C51" s="67" t="s">
        <v>373</v>
      </c>
      <c r="D51" s="91" t="s">
        <v>115</v>
      </c>
      <c r="E51" s="91" t="s">
        <v>26</v>
      </c>
      <c r="F51" s="67" t="s">
        <v>371</v>
      </c>
      <c r="G51" s="91" t="s">
        <v>293</v>
      </c>
      <c r="H51" s="67" t="s">
        <v>338</v>
      </c>
      <c r="I51" s="67" t="s">
        <v>126</v>
      </c>
      <c r="J51" s="103"/>
      <c r="K51" s="93">
        <v>5.4899999999979148</v>
      </c>
      <c r="L51" s="91" t="s">
        <v>128</v>
      </c>
      <c r="M51" s="92">
        <v>8.3999999999999995E-3</v>
      </c>
      <c r="N51" s="92">
        <v>3.0099999999983161E-2</v>
      </c>
      <c r="O51" s="93">
        <v>807582.59275600011</v>
      </c>
      <c r="P51" s="104">
        <v>98.55</v>
      </c>
      <c r="Q51" s="93"/>
      <c r="R51" s="93">
        <v>795.87261723400013</v>
      </c>
      <c r="S51" s="94">
        <v>9.8377706511877227E-4</v>
      </c>
      <c r="T51" s="94">
        <f t="shared" si="0"/>
        <v>2.0246327332347812E-3</v>
      </c>
      <c r="U51" s="94">
        <f>R51/'סכום נכסי הקרן'!$C$42</f>
        <v>2.8170251796503799E-4</v>
      </c>
    </row>
    <row r="52" spans="2:21">
      <c r="B52" s="90" t="s">
        <v>374</v>
      </c>
      <c r="C52" s="67" t="s">
        <v>375</v>
      </c>
      <c r="D52" s="91" t="s">
        <v>115</v>
      </c>
      <c r="E52" s="91" t="s">
        <v>26</v>
      </c>
      <c r="F52" s="67" t="s">
        <v>275</v>
      </c>
      <c r="G52" s="91" t="s">
        <v>276</v>
      </c>
      <c r="H52" s="67" t="s">
        <v>346</v>
      </c>
      <c r="I52" s="67" t="s">
        <v>289</v>
      </c>
      <c r="J52" s="103"/>
      <c r="K52" s="93">
        <v>4.5199999999979683</v>
      </c>
      <c r="L52" s="91" t="s">
        <v>128</v>
      </c>
      <c r="M52" s="92">
        <v>2.7799999999999998E-2</v>
      </c>
      <c r="N52" s="92">
        <v>3.3499999999989961E-2</v>
      </c>
      <c r="O52" s="93">
        <v>15.500130000000004</v>
      </c>
      <c r="P52" s="104">
        <v>5460000</v>
      </c>
      <c r="Q52" s="93"/>
      <c r="R52" s="93">
        <v>846.30713371100012</v>
      </c>
      <c r="S52" s="94">
        <v>3.7063916786226696E-3</v>
      </c>
      <c r="T52" s="94">
        <f t="shared" si="0"/>
        <v>2.1529338843650765E-3</v>
      </c>
      <c r="U52" s="94">
        <f>R52/'סכום נכסי הקרן'!$C$42</f>
        <v>2.9955403085324032E-4</v>
      </c>
    </row>
    <row r="53" spans="2:21">
      <c r="B53" s="90" t="s">
        <v>376</v>
      </c>
      <c r="C53" s="67" t="s">
        <v>377</v>
      </c>
      <c r="D53" s="91" t="s">
        <v>115</v>
      </c>
      <c r="E53" s="91" t="s">
        <v>26</v>
      </c>
      <c r="F53" s="67" t="s">
        <v>275</v>
      </c>
      <c r="G53" s="91" t="s">
        <v>276</v>
      </c>
      <c r="H53" s="67" t="s">
        <v>346</v>
      </c>
      <c r="I53" s="67" t="s">
        <v>289</v>
      </c>
      <c r="J53" s="103"/>
      <c r="K53" s="93">
        <v>1.4000000000001813</v>
      </c>
      <c r="L53" s="91" t="s">
        <v>128</v>
      </c>
      <c r="M53" s="92">
        <v>2.4199999999999999E-2</v>
      </c>
      <c r="N53" s="92">
        <v>3.5600000000004954E-2</v>
      </c>
      <c r="O53" s="93">
        <v>59.544297000000007</v>
      </c>
      <c r="P53" s="104">
        <v>5556939</v>
      </c>
      <c r="Q53" s="93"/>
      <c r="R53" s="93">
        <v>3308.8403006810004</v>
      </c>
      <c r="S53" s="94">
        <v>2.0658604933560007E-3</v>
      </c>
      <c r="T53" s="94">
        <f t="shared" si="0"/>
        <v>8.4174103201184701E-3</v>
      </c>
      <c r="U53" s="94">
        <f>R53/'סכום נכסי הקרן'!$C$42</f>
        <v>1.171178181108316E-3</v>
      </c>
    </row>
    <row r="54" spans="2:21">
      <c r="B54" s="90" t="s">
        <v>378</v>
      </c>
      <c r="C54" s="67" t="s">
        <v>379</v>
      </c>
      <c r="D54" s="91" t="s">
        <v>115</v>
      </c>
      <c r="E54" s="91" t="s">
        <v>26</v>
      </c>
      <c r="F54" s="67" t="s">
        <v>275</v>
      </c>
      <c r="G54" s="91" t="s">
        <v>276</v>
      </c>
      <c r="H54" s="67" t="s">
        <v>346</v>
      </c>
      <c r="I54" s="67" t="s">
        <v>289</v>
      </c>
      <c r="J54" s="103"/>
      <c r="K54" s="93">
        <v>1.0099999999994997</v>
      </c>
      <c r="L54" s="91" t="s">
        <v>128</v>
      </c>
      <c r="M54" s="92">
        <v>1.95E-2</v>
      </c>
      <c r="N54" s="92">
        <v>3.5599999999988287E-2</v>
      </c>
      <c r="O54" s="93">
        <v>14.645792000000002</v>
      </c>
      <c r="P54" s="104">
        <v>5397000</v>
      </c>
      <c r="Q54" s="93">
        <v>29.035636403000005</v>
      </c>
      <c r="R54" s="93">
        <v>819.46901444100001</v>
      </c>
      <c r="S54" s="94">
        <v>5.9010403320037077E-4</v>
      </c>
      <c r="T54" s="94">
        <f t="shared" si="0"/>
        <v>2.0846599752044033E-3</v>
      </c>
      <c r="U54" s="94">
        <f>R54/'סכום נכסי הקרן'!$C$42</f>
        <v>2.9005456371227931E-4</v>
      </c>
    </row>
    <row r="55" spans="2:21">
      <c r="B55" s="90" t="s">
        <v>380</v>
      </c>
      <c r="C55" s="67" t="s">
        <v>381</v>
      </c>
      <c r="D55" s="91" t="s">
        <v>115</v>
      </c>
      <c r="E55" s="91" t="s">
        <v>26</v>
      </c>
      <c r="F55" s="67" t="s">
        <v>275</v>
      </c>
      <c r="G55" s="91" t="s">
        <v>276</v>
      </c>
      <c r="H55" s="67" t="s">
        <v>338</v>
      </c>
      <c r="I55" s="67" t="s">
        <v>126</v>
      </c>
      <c r="J55" s="103"/>
      <c r="K55" s="93">
        <v>4.3399999999997902</v>
      </c>
      <c r="L55" s="91" t="s">
        <v>128</v>
      </c>
      <c r="M55" s="92">
        <v>1.4999999999999999E-2</v>
      </c>
      <c r="N55" s="92">
        <v>3.7999999999998389E-2</v>
      </c>
      <c r="O55" s="93">
        <v>50.344909000000008</v>
      </c>
      <c r="P55" s="104">
        <v>4910638</v>
      </c>
      <c r="Q55" s="93"/>
      <c r="R55" s="93">
        <v>2472.2562316280005</v>
      </c>
      <c r="S55" s="94">
        <v>1.7930375739012754E-3</v>
      </c>
      <c r="T55" s="94">
        <f t="shared" si="0"/>
        <v>6.2892110912091395E-3</v>
      </c>
      <c r="U55" s="94">
        <f>R55/'סכום נכסי הקרן'!$C$42</f>
        <v>8.750656705903458E-4</v>
      </c>
    </row>
    <row r="56" spans="2:21">
      <c r="B56" s="90" t="s">
        <v>382</v>
      </c>
      <c r="C56" s="67" t="s">
        <v>383</v>
      </c>
      <c r="D56" s="91" t="s">
        <v>115</v>
      </c>
      <c r="E56" s="91" t="s">
        <v>26</v>
      </c>
      <c r="F56" s="67" t="s">
        <v>384</v>
      </c>
      <c r="G56" s="91" t="s">
        <v>293</v>
      </c>
      <c r="H56" s="67" t="s">
        <v>338</v>
      </c>
      <c r="I56" s="67" t="s">
        <v>126</v>
      </c>
      <c r="J56" s="103"/>
      <c r="K56" s="93">
        <v>2.6000000000176136</v>
      </c>
      <c r="L56" s="91" t="s">
        <v>128</v>
      </c>
      <c r="M56" s="92">
        <v>3.7000000000000005E-2</v>
      </c>
      <c r="N56" s="92">
        <v>3.0500000000119515E-2</v>
      </c>
      <c r="O56" s="93">
        <v>69503.703999000019</v>
      </c>
      <c r="P56" s="104">
        <v>114.36</v>
      </c>
      <c r="Q56" s="93"/>
      <c r="R56" s="93">
        <v>79.484438941000022</v>
      </c>
      <c r="S56" s="94">
        <v>1.8488423136891747E-4</v>
      </c>
      <c r="T56" s="94">
        <f t="shared" si="0"/>
        <v>2.0220170084760529E-4</v>
      </c>
      <c r="U56" s="94">
        <f>R56/'סכום נכסי הקרן'!$C$42</f>
        <v>2.813385723275198E-5</v>
      </c>
    </row>
    <row r="57" spans="2:21">
      <c r="B57" s="90" t="s">
        <v>385</v>
      </c>
      <c r="C57" s="67" t="s">
        <v>386</v>
      </c>
      <c r="D57" s="91" t="s">
        <v>115</v>
      </c>
      <c r="E57" s="91" t="s">
        <v>26</v>
      </c>
      <c r="F57" s="67" t="s">
        <v>384</v>
      </c>
      <c r="G57" s="91" t="s">
        <v>293</v>
      </c>
      <c r="H57" s="67" t="s">
        <v>338</v>
      </c>
      <c r="I57" s="67" t="s">
        <v>126</v>
      </c>
      <c r="J57" s="103"/>
      <c r="K57" s="93">
        <v>4.0800000000030607</v>
      </c>
      <c r="L57" s="91" t="s">
        <v>128</v>
      </c>
      <c r="M57" s="92">
        <v>2.81E-2</v>
      </c>
      <c r="N57" s="92">
        <v>3.1200000000029274E-2</v>
      </c>
      <c r="O57" s="93">
        <v>268085.14496900007</v>
      </c>
      <c r="P57" s="104">
        <v>112.12</v>
      </c>
      <c r="Q57" s="93"/>
      <c r="R57" s="93">
        <v>300.57707415100009</v>
      </c>
      <c r="S57" s="94">
        <v>2.008154299583486E-4</v>
      </c>
      <c r="T57" s="94">
        <f t="shared" si="0"/>
        <v>7.6464269533616381E-4</v>
      </c>
      <c r="U57" s="94">
        <f>R57/'סכום נכסי הקרן'!$C$42</f>
        <v>1.0639054139741216E-4</v>
      </c>
    </row>
    <row r="58" spans="2:21">
      <c r="B58" s="90" t="s">
        <v>387</v>
      </c>
      <c r="C58" s="67" t="s">
        <v>388</v>
      </c>
      <c r="D58" s="91" t="s">
        <v>115</v>
      </c>
      <c r="E58" s="91" t="s">
        <v>26</v>
      </c>
      <c r="F58" s="67" t="s">
        <v>384</v>
      </c>
      <c r="G58" s="91" t="s">
        <v>293</v>
      </c>
      <c r="H58" s="67" t="s">
        <v>346</v>
      </c>
      <c r="I58" s="67" t="s">
        <v>289</v>
      </c>
      <c r="J58" s="103"/>
      <c r="K58" s="93">
        <v>2.7200000000131386</v>
      </c>
      <c r="L58" s="91" t="s">
        <v>128</v>
      </c>
      <c r="M58" s="92">
        <v>2.4E-2</v>
      </c>
      <c r="N58" s="92">
        <v>2.9400000000119966E-2</v>
      </c>
      <c r="O58" s="93">
        <v>58591.295537000005</v>
      </c>
      <c r="P58" s="104">
        <v>110.4</v>
      </c>
      <c r="Q58" s="93">
        <v>5.3343927240000006</v>
      </c>
      <c r="R58" s="93">
        <v>70.019182864000015</v>
      </c>
      <c r="S58" s="94">
        <v>1.0849907076034458E-4</v>
      </c>
      <c r="T58" s="94">
        <f t="shared" si="0"/>
        <v>1.7812288865207376E-4</v>
      </c>
      <c r="U58" s="94">
        <f>R58/'סכום נכסי הקרן'!$C$42</f>
        <v>2.4783589347745935E-5</v>
      </c>
    </row>
    <row r="59" spans="2:21">
      <c r="B59" s="90" t="s">
        <v>389</v>
      </c>
      <c r="C59" s="67" t="s">
        <v>390</v>
      </c>
      <c r="D59" s="91" t="s">
        <v>115</v>
      </c>
      <c r="E59" s="91" t="s">
        <v>26</v>
      </c>
      <c r="F59" s="67" t="s">
        <v>384</v>
      </c>
      <c r="G59" s="91" t="s">
        <v>293</v>
      </c>
      <c r="H59" s="67" t="s">
        <v>338</v>
      </c>
      <c r="I59" s="67" t="s">
        <v>126</v>
      </c>
      <c r="J59" s="103"/>
      <c r="K59" s="93">
        <v>3.8699999999996058</v>
      </c>
      <c r="L59" s="91" t="s">
        <v>128</v>
      </c>
      <c r="M59" s="92">
        <v>2.6000000000000002E-2</v>
      </c>
      <c r="N59" s="92">
        <v>2.9299999999994091E-2</v>
      </c>
      <c r="O59" s="93">
        <v>912301.36075900006</v>
      </c>
      <c r="P59" s="104">
        <v>111.25</v>
      </c>
      <c r="Q59" s="93"/>
      <c r="R59" s="93">
        <v>1014.9352308200001</v>
      </c>
      <c r="S59" s="94">
        <v>1.8608976696671889E-3</v>
      </c>
      <c r="T59" s="94">
        <f t="shared" si="0"/>
        <v>2.5819095241307989E-3</v>
      </c>
      <c r="U59" s="94">
        <f>R59/'סכום נכסי הקרן'!$C$42</f>
        <v>3.5924066729055298E-4</v>
      </c>
    </row>
    <row r="60" spans="2:21">
      <c r="B60" s="90" t="s">
        <v>391</v>
      </c>
      <c r="C60" s="67" t="s">
        <v>392</v>
      </c>
      <c r="D60" s="91" t="s">
        <v>115</v>
      </c>
      <c r="E60" s="91" t="s">
        <v>26</v>
      </c>
      <c r="F60" s="67" t="s">
        <v>384</v>
      </c>
      <c r="G60" s="91" t="s">
        <v>293</v>
      </c>
      <c r="H60" s="67" t="s">
        <v>338</v>
      </c>
      <c r="I60" s="67" t="s">
        <v>126</v>
      </c>
      <c r="J60" s="103"/>
      <c r="K60" s="93">
        <v>6.8200000000002419</v>
      </c>
      <c r="L60" s="91" t="s">
        <v>128</v>
      </c>
      <c r="M60" s="92">
        <v>3.4999999999999996E-3</v>
      </c>
      <c r="N60" s="92">
        <v>3.3000000000000446E-2</v>
      </c>
      <c r="O60" s="93">
        <v>4682772.9104770003</v>
      </c>
      <c r="P60" s="104">
        <v>88.99</v>
      </c>
      <c r="Q60" s="93">
        <v>277.26777250600009</v>
      </c>
      <c r="R60" s="93">
        <v>4444.4673855560013</v>
      </c>
      <c r="S60" s="94">
        <v>1.6925434742548204E-3</v>
      </c>
      <c r="T60" s="94">
        <f t="shared" si="0"/>
        <v>1.1306349729513816E-2</v>
      </c>
      <c r="U60" s="94">
        <f>R60/'סכום נכסי הקרן'!$C$42</f>
        <v>1.5731382465147689E-3</v>
      </c>
    </row>
    <row r="61" spans="2:21">
      <c r="B61" s="90" t="s">
        <v>393</v>
      </c>
      <c r="C61" s="67" t="s">
        <v>394</v>
      </c>
      <c r="D61" s="91" t="s">
        <v>115</v>
      </c>
      <c r="E61" s="91" t="s">
        <v>26</v>
      </c>
      <c r="F61" s="67" t="s">
        <v>395</v>
      </c>
      <c r="G61" s="91" t="s">
        <v>293</v>
      </c>
      <c r="H61" s="67" t="s">
        <v>346</v>
      </c>
      <c r="I61" s="67" t="s">
        <v>289</v>
      </c>
      <c r="J61" s="103"/>
      <c r="K61" s="93">
        <v>3.0000094189130064E-2</v>
      </c>
      <c r="L61" s="91" t="s">
        <v>128</v>
      </c>
      <c r="M61" s="92">
        <v>4.9000000000000002E-2</v>
      </c>
      <c r="N61" s="92">
        <v>5.0399405229028131E-2</v>
      </c>
      <c r="O61" s="93">
        <v>2.0718000000000004E-2</v>
      </c>
      <c r="P61" s="104">
        <v>117.36</v>
      </c>
      <c r="Q61" s="93"/>
      <c r="R61" s="93">
        <v>2.4211000000000002E-5</v>
      </c>
      <c r="S61" s="94">
        <v>1.557713265197601E-10</v>
      </c>
      <c r="T61" s="94">
        <f t="shared" si="0"/>
        <v>6.159073957677709E-11</v>
      </c>
      <c r="U61" s="94">
        <f>R61/'סכום נכסי הקרן'!$C$42</f>
        <v>8.5695870353663025E-12</v>
      </c>
    </row>
    <row r="62" spans="2:21">
      <c r="B62" s="90" t="s">
        <v>396</v>
      </c>
      <c r="C62" s="67" t="s">
        <v>397</v>
      </c>
      <c r="D62" s="91" t="s">
        <v>115</v>
      </c>
      <c r="E62" s="91" t="s">
        <v>26</v>
      </c>
      <c r="F62" s="67" t="s">
        <v>395</v>
      </c>
      <c r="G62" s="91" t="s">
        <v>293</v>
      </c>
      <c r="H62" s="67" t="s">
        <v>346</v>
      </c>
      <c r="I62" s="67" t="s">
        <v>289</v>
      </c>
      <c r="J62" s="103"/>
      <c r="K62" s="93">
        <v>3.2699999999998046</v>
      </c>
      <c r="L62" s="91" t="s">
        <v>128</v>
      </c>
      <c r="M62" s="92">
        <v>2.35E-2</v>
      </c>
      <c r="N62" s="92">
        <v>2.8499999999998148E-2</v>
      </c>
      <c r="O62" s="93">
        <v>1666737.5314690005</v>
      </c>
      <c r="P62" s="104">
        <v>110.9</v>
      </c>
      <c r="Q62" s="93">
        <v>44.148020664000008</v>
      </c>
      <c r="R62" s="93">
        <v>1892.5599430310001</v>
      </c>
      <c r="S62" s="94">
        <v>1.7745421377568607E-3</v>
      </c>
      <c r="T62" s="94">
        <f t="shared" si="0"/>
        <v>4.814512683683549E-3</v>
      </c>
      <c r="U62" s="94">
        <f>R62/'סכום נכסי הקרן'!$C$42</f>
        <v>6.6987968904432058E-4</v>
      </c>
    </row>
    <row r="63" spans="2:21">
      <c r="B63" s="90" t="s">
        <v>398</v>
      </c>
      <c r="C63" s="67" t="s">
        <v>399</v>
      </c>
      <c r="D63" s="91" t="s">
        <v>115</v>
      </c>
      <c r="E63" s="91" t="s">
        <v>26</v>
      </c>
      <c r="F63" s="67" t="s">
        <v>395</v>
      </c>
      <c r="G63" s="91" t="s">
        <v>293</v>
      </c>
      <c r="H63" s="67" t="s">
        <v>346</v>
      </c>
      <c r="I63" s="67" t="s">
        <v>289</v>
      </c>
      <c r="J63" s="103"/>
      <c r="K63" s="93">
        <v>1.7199999999997013</v>
      </c>
      <c r="L63" s="91" t="s">
        <v>128</v>
      </c>
      <c r="M63" s="92">
        <v>1.7600000000000001E-2</v>
      </c>
      <c r="N63" s="92">
        <v>2.9599999999996022E-2</v>
      </c>
      <c r="O63" s="93">
        <v>721867.21359900013</v>
      </c>
      <c r="P63" s="104">
        <v>111.29</v>
      </c>
      <c r="Q63" s="93"/>
      <c r="R63" s="93">
        <v>803.36603319200015</v>
      </c>
      <c r="S63" s="94">
        <v>5.4048515142773076E-4</v>
      </c>
      <c r="T63" s="94">
        <f t="shared" si="0"/>
        <v>2.0436953506735344E-3</v>
      </c>
      <c r="U63" s="94">
        <f>R63/'סכום נכסי הקרן'!$C$42</f>
        <v>2.8435484460351984E-4</v>
      </c>
    </row>
    <row r="64" spans="2:21">
      <c r="B64" s="90" t="s">
        <v>400</v>
      </c>
      <c r="C64" s="67" t="s">
        <v>401</v>
      </c>
      <c r="D64" s="91" t="s">
        <v>115</v>
      </c>
      <c r="E64" s="91" t="s">
        <v>26</v>
      </c>
      <c r="F64" s="67" t="s">
        <v>395</v>
      </c>
      <c r="G64" s="91" t="s">
        <v>293</v>
      </c>
      <c r="H64" s="67" t="s">
        <v>346</v>
      </c>
      <c r="I64" s="67" t="s">
        <v>289</v>
      </c>
      <c r="J64" s="103"/>
      <c r="K64" s="93">
        <v>2.4099999999991053</v>
      </c>
      <c r="L64" s="91" t="s">
        <v>128</v>
      </c>
      <c r="M64" s="92">
        <v>2.1499999999999998E-2</v>
      </c>
      <c r="N64" s="92">
        <v>2.9299999999990431E-2</v>
      </c>
      <c r="O64" s="93">
        <v>1135173.7696330003</v>
      </c>
      <c r="P64" s="104">
        <v>112.3</v>
      </c>
      <c r="Q64" s="93"/>
      <c r="R64" s="93">
        <v>1274.8001962540004</v>
      </c>
      <c r="S64" s="94">
        <v>9.2948489509075418E-4</v>
      </c>
      <c r="T64" s="94">
        <f t="shared" si="0"/>
        <v>3.2429840526993704E-3</v>
      </c>
      <c r="U64" s="94">
        <f>R64/'סכום נכסי הקרן'!$C$42</f>
        <v>4.5122098362317538E-4</v>
      </c>
    </row>
    <row r="65" spans="2:21">
      <c r="B65" s="90" t="s">
        <v>402</v>
      </c>
      <c r="C65" s="67" t="s">
        <v>403</v>
      </c>
      <c r="D65" s="91" t="s">
        <v>115</v>
      </c>
      <c r="E65" s="91" t="s">
        <v>26</v>
      </c>
      <c r="F65" s="67" t="s">
        <v>395</v>
      </c>
      <c r="G65" s="91" t="s">
        <v>293</v>
      </c>
      <c r="H65" s="67" t="s">
        <v>346</v>
      </c>
      <c r="I65" s="67" t="s">
        <v>289</v>
      </c>
      <c r="J65" s="103"/>
      <c r="K65" s="93">
        <v>4.2200000000005975</v>
      </c>
      <c r="L65" s="91" t="s">
        <v>128</v>
      </c>
      <c r="M65" s="92">
        <v>2.2499999999999999E-2</v>
      </c>
      <c r="N65" s="92">
        <v>3.0900000000005062E-2</v>
      </c>
      <c r="O65" s="93">
        <v>2379659.2570079998</v>
      </c>
      <c r="P65" s="104">
        <v>109.55</v>
      </c>
      <c r="Q65" s="93"/>
      <c r="R65" s="93">
        <v>2606.9166140520006</v>
      </c>
      <c r="S65" s="94">
        <v>1.7600702220413307E-3</v>
      </c>
      <c r="T65" s="94">
        <f t="shared" si="0"/>
        <v>6.6317757331151236E-3</v>
      </c>
      <c r="U65" s="94">
        <f>R65/'סכום נכסי הקרן'!$C$42</f>
        <v>9.2272928908599566E-4</v>
      </c>
    </row>
    <row r="66" spans="2:21">
      <c r="B66" s="90" t="s">
        <v>404</v>
      </c>
      <c r="C66" s="67" t="s">
        <v>405</v>
      </c>
      <c r="D66" s="91" t="s">
        <v>115</v>
      </c>
      <c r="E66" s="91" t="s">
        <v>26</v>
      </c>
      <c r="F66" s="67" t="s">
        <v>395</v>
      </c>
      <c r="G66" s="91" t="s">
        <v>293</v>
      </c>
      <c r="H66" s="67" t="s">
        <v>346</v>
      </c>
      <c r="I66" s="67" t="s">
        <v>289</v>
      </c>
      <c r="J66" s="103"/>
      <c r="K66" s="93">
        <v>4.430000000002118</v>
      </c>
      <c r="L66" s="91" t="s">
        <v>128</v>
      </c>
      <c r="M66" s="92">
        <v>6.5000000000000006E-3</v>
      </c>
      <c r="N66" s="92">
        <v>2.6800000000015353E-2</v>
      </c>
      <c r="O66" s="93">
        <v>844522.67756700004</v>
      </c>
      <c r="P66" s="104">
        <v>101.81</v>
      </c>
      <c r="Q66" s="93"/>
      <c r="R66" s="93">
        <v>859.80858782600001</v>
      </c>
      <c r="S66" s="94">
        <v>1.6769383965313308E-3</v>
      </c>
      <c r="T66" s="94">
        <f t="shared" si="0"/>
        <v>2.1872804435449852E-3</v>
      </c>
      <c r="U66" s="94">
        <f>R66/'סכום נכסי הקרן'!$C$42</f>
        <v>3.043329283024368E-4</v>
      </c>
    </row>
    <row r="67" spans="2:21">
      <c r="B67" s="90" t="s">
        <v>406</v>
      </c>
      <c r="C67" s="67" t="s">
        <v>407</v>
      </c>
      <c r="D67" s="91" t="s">
        <v>115</v>
      </c>
      <c r="E67" s="91" t="s">
        <v>26</v>
      </c>
      <c r="F67" s="67" t="s">
        <v>395</v>
      </c>
      <c r="G67" s="91" t="s">
        <v>293</v>
      </c>
      <c r="H67" s="67" t="s">
        <v>346</v>
      </c>
      <c r="I67" s="67" t="s">
        <v>289</v>
      </c>
      <c r="J67" s="103"/>
      <c r="K67" s="93">
        <v>5.1699999998917416</v>
      </c>
      <c r="L67" s="91" t="s">
        <v>128</v>
      </c>
      <c r="M67" s="92">
        <v>1.43E-2</v>
      </c>
      <c r="N67" s="92">
        <v>3.0799999999110993E-2</v>
      </c>
      <c r="O67" s="93">
        <v>13574.961906000004</v>
      </c>
      <c r="P67" s="104">
        <v>102.75</v>
      </c>
      <c r="Q67" s="93"/>
      <c r="R67" s="93">
        <v>13.948273103000004</v>
      </c>
      <c r="S67" s="94">
        <v>3.3741702888248169E-5</v>
      </c>
      <c r="T67" s="94">
        <f t="shared" si="0"/>
        <v>3.5483228955129391E-5</v>
      </c>
      <c r="U67" s="94">
        <f>R67/'סכום נכסי הקרן'!$C$42</f>
        <v>4.9370509416883781E-6</v>
      </c>
    </row>
    <row r="68" spans="2:21">
      <c r="B68" s="90" t="s">
        <v>408</v>
      </c>
      <c r="C68" s="67" t="s">
        <v>409</v>
      </c>
      <c r="D68" s="91" t="s">
        <v>115</v>
      </c>
      <c r="E68" s="91" t="s">
        <v>26</v>
      </c>
      <c r="F68" s="67" t="s">
        <v>395</v>
      </c>
      <c r="G68" s="91" t="s">
        <v>293</v>
      </c>
      <c r="H68" s="67" t="s">
        <v>346</v>
      </c>
      <c r="I68" s="67" t="s">
        <v>289</v>
      </c>
      <c r="J68" s="103"/>
      <c r="K68" s="93">
        <v>5.9900000000001414</v>
      </c>
      <c r="L68" s="91" t="s">
        <v>128</v>
      </c>
      <c r="M68" s="92">
        <v>2.5000000000000001E-3</v>
      </c>
      <c r="N68" s="92">
        <v>3.1100000000000762E-2</v>
      </c>
      <c r="O68" s="93">
        <v>1982455.3971530006</v>
      </c>
      <c r="P68" s="104">
        <v>92.21</v>
      </c>
      <c r="Q68" s="93"/>
      <c r="R68" s="93">
        <v>1828.0220939260005</v>
      </c>
      <c r="S68" s="94">
        <v>1.5277663949986189E-3</v>
      </c>
      <c r="T68" s="94">
        <f t="shared" si="0"/>
        <v>4.650333845260049E-3</v>
      </c>
      <c r="U68" s="94">
        <f>R68/'סכום נכסי הקרן'!$C$42</f>
        <v>6.4703624123214302E-4</v>
      </c>
    </row>
    <row r="69" spans="2:21">
      <c r="B69" s="90" t="s">
        <v>410</v>
      </c>
      <c r="C69" s="67" t="s">
        <v>411</v>
      </c>
      <c r="D69" s="91" t="s">
        <v>115</v>
      </c>
      <c r="E69" s="91" t="s">
        <v>26</v>
      </c>
      <c r="F69" s="67" t="s">
        <v>395</v>
      </c>
      <c r="G69" s="91" t="s">
        <v>293</v>
      </c>
      <c r="H69" s="67" t="s">
        <v>346</v>
      </c>
      <c r="I69" s="67" t="s">
        <v>289</v>
      </c>
      <c r="J69" s="103"/>
      <c r="K69" s="93">
        <v>6.7299999999999054</v>
      </c>
      <c r="L69" s="91" t="s">
        <v>128</v>
      </c>
      <c r="M69" s="92">
        <v>3.61E-2</v>
      </c>
      <c r="N69" s="92">
        <v>3.3499999999997414E-2</v>
      </c>
      <c r="O69" s="93">
        <v>1289156.4435670003</v>
      </c>
      <c r="P69" s="104">
        <v>104.99</v>
      </c>
      <c r="Q69" s="93"/>
      <c r="R69" s="93">
        <v>1353.485404581</v>
      </c>
      <c r="S69" s="94">
        <v>2.8059726740721721E-3</v>
      </c>
      <c r="T69" s="94">
        <f t="shared" si="0"/>
        <v>3.4431525783535227E-3</v>
      </c>
      <c r="U69" s="94">
        <f>R69/'סכום נכסי הקרן'!$C$42</f>
        <v>4.7907194976063984E-4</v>
      </c>
    </row>
    <row r="70" spans="2:21">
      <c r="B70" s="90" t="s">
        <v>412</v>
      </c>
      <c r="C70" s="67" t="s">
        <v>413</v>
      </c>
      <c r="D70" s="91" t="s">
        <v>115</v>
      </c>
      <c r="E70" s="91" t="s">
        <v>26</v>
      </c>
      <c r="F70" s="67" t="s">
        <v>296</v>
      </c>
      <c r="G70" s="91" t="s">
        <v>276</v>
      </c>
      <c r="H70" s="67" t="s">
        <v>338</v>
      </c>
      <c r="I70" s="67" t="s">
        <v>126</v>
      </c>
      <c r="J70" s="103"/>
      <c r="K70" s="93">
        <v>0.25</v>
      </c>
      <c r="L70" s="91" t="s">
        <v>128</v>
      </c>
      <c r="M70" s="92">
        <v>1.5900000000000001E-2</v>
      </c>
      <c r="N70" s="116">
        <v>6.3100000000000003E-2</v>
      </c>
      <c r="O70" s="93">
        <v>47.614079000000004</v>
      </c>
      <c r="P70" s="104">
        <v>5566402</v>
      </c>
      <c r="Q70" s="93"/>
      <c r="R70" s="93">
        <v>2650.3910988970001</v>
      </c>
      <c r="S70" s="94">
        <v>3.1806331997327993E-3</v>
      </c>
      <c r="T70" s="94">
        <f t="shared" si="0"/>
        <v>6.7423711514920147E-3</v>
      </c>
      <c r="U70" s="94">
        <f>R70/'סכום נכסי הקרן'!$C$42</f>
        <v>9.3811726899995776E-4</v>
      </c>
    </row>
    <row r="71" spans="2:21">
      <c r="B71" s="90" t="s">
        <v>414</v>
      </c>
      <c r="C71" s="67" t="s">
        <v>415</v>
      </c>
      <c r="D71" s="91" t="s">
        <v>115</v>
      </c>
      <c r="E71" s="91" t="s">
        <v>26</v>
      </c>
      <c r="F71" s="67" t="s">
        <v>296</v>
      </c>
      <c r="G71" s="91" t="s">
        <v>276</v>
      </c>
      <c r="H71" s="67" t="s">
        <v>338</v>
      </c>
      <c r="I71" s="67" t="s">
        <v>126</v>
      </c>
      <c r="J71" s="103"/>
      <c r="K71" s="93">
        <v>1.49</v>
      </c>
      <c r="L71" s="91" t="s">
        <v>128</v>
      </c>
      <c r="M71" s="92">
        <v>2.0199999999999999E-2</v>
      </c>
      <c r="N71" s="116">
        <v>3.3799999999999997E-2</v>
      </c>
      <c r="O71" s="93">
        <v>34.90580400000001</v>
      </c>
      <c r="P71" s="104">
        <v>5510000</v>
      </c>
      <c r="Q71" s="93"/>
      <c r="R71" s="93">
        <v>1923.3096504120006</v>
      </c>
      <c r="S71" s="94">
        <v>1.6586269422665721E-3</v>
      </c>
      <c r="T71" s="94">
        <f t="shared" si="0"/>
        <v>4.8927373426966136E-3</v>
      </c>
      <c r="U71" s="94">
        <f>R71/'סכום נכסי הקרן'!$C$42</f>
        <v>6.8076367953267419E-4</v>
      </c>
    </row>
    <row r="72" spans="2:21">
      <c r="B72" s="90" t="s">
        <v>416</v>
      </c>
      <c r="C72" s="67" t="s">
        <v>417</v>
      </c>
      <c r="D72" s="91" t="s">
        <v>115</v>
      </c>
      <c r="E72" s="91" t="s">
        <v>26</v>
      </c>
      <c r="F72" s="67" t="s">
        <v>296</v>
      </c>
      <c r="G72" s="91" t="s">
        <v>276</v>
      </c>
      <c r="H72" s="67" t="s">
        <v>338</v>
      </c>
      <c r="I72" s="67" t="s">
        <v>126</v>
      </c>
      <c r="J72" s="103"/>
      <c r="K72" s="93">
        <v>2.56</v>
      </c>
      <c r="L72" s="91" t="s">
        <v>128</v>
      </c>
      <c r="M72" s="92">
        <v>2.5899999999999999E-2</v>
      </c>
      <c r="N72" s="116">
        <v>3.6600000000000001E-2</v>
      </c>
      <c r="O72" s="93">
        <v>77.119247000000016</v>
      </c>
      <c r="P72" s="104">
        <v>5459551</v>
      </c>
      <c r="Q72" s="93"/>
      <c r="R72" s="93">
        <v>4210.3643829080011</v>
      </c>
      <c r="S72" s="94">
        <v>3.650960895706103E-3</v>
      </c>
      <c r="T72" s="94">
        <f t="shared" si="0"/>
        <v>1.0710811458883336E-2</v>
      </c>
      <c r="U72" s="94">
        <f>R72/'סכום נכסי הקרן'!$C$42</f>
        <v>1.4902764871313223E-3</v>
      </c>
    </row>
    <row r="73" spans="2:21">
      <c r="B73" s="90" t="s">
        <v>418</v>
      </c>
      <c r="C73" s="67" t="s">
        <v>419</v>
      </c>
      <c r="D73" s="91" t="s">
        <v>115</v>
      </c>
      <c r="E73" s="91" t="s">
        <v>26</v>
      </c>
      <c r="F73" s="67" t="s">
        <v>296</v>
      </c>
      <c r="G73" s="91" t="s">
        <v>276</v>
      </c>
      <c r="H73" s="67" t="s">
        <v>338</v>
      </c>
      <c r="I73" s="67" t="s">
        <v>126</v>
      </c>
      <c r="J73" s="103"/>
      <c r="K73" s="93">
        <v>2.8000000000004701</v>
      </c>
      <c r="L73" s="91" t="s">
        <v>128</v>
      </c>
      <c r="M73" s="92">
        <v>2.9700000000000001E-2</v>
      </c>
      <c r="N73" s="92">
        <v>2.9100000000004459E-2</v>
      </c>
      <c r="O73" s="93">
        <v>30.481554000000006</v>
      </c>
      <c r="P73" s="104">
        <v>5593655</v>
      </c>
      <c r="Q73" s="93"/>
      <c r="R73" s="93">
        <v>1705.032978064</v>
      </c>
      <c r="S73" s="94">
        <v>2.1772538571428576E-3</v>
      </c>
      <c r="T73" s="94">
        <f t="shared" si="0"/>
        <v>4.337459919943683E-3</v>
      </c>
      <c r="U73" s="94">
        <f>R73/'סכום נכסי הקרן'!$C$42</f>
        <v>6.0350371747095333E-4</v>
      </c>
    </row>
    <row r="74" spans="2:21">
      <c r="B74" s="90" t="s">
        <v>420</v>
      </c>
      <c r="C74" s="67" t="s">
        <v>421</v>
      </c>
      <c r="D74" s="91" t="s">
        <v>115</v>
      </c>
      <c r="E74" s="91" t="s">
        <v>26</v>
      </c>
      <c r="F74" s="67" t="s">
        <v>296</v>
      </c>
      <c r="G74" s="91" t="s">
        <v>276</v>
      </c>
      <c r="H74" s="67" t="s">
        <v>338</v>
      </c>
      <c r="I74" s="67" t="s">
        <v>126</v>
      </c>
      <c r="J74" s="103"/>
      <c r="K74" s="93">
        <v>4.3699999999981323</v>
      </c>
      <c r="L74" s="91" t="s">
        <v>128</v>
      </c>
      <c r="M74" s="92">
        <v>8.3999999999999995E-3</v>
      </c>
      <c r="N74" s="92">
        <v>3.4499999999988006E-2</v>
      </c>
      <c r="O74" s="93">
        <v>19.726050999999998</v>
      </c>
      <c r="P74" s="104">
        <v>4859428</v>
      </c>
      <c r="Q74" s="93"/>
      <c r="R74" s="93">
        <v>958.57321836700009</v>
      </c>
      <c r="S74" s="94">
        <v>2.4803283037847352E-3</v>
      </c>
      <c r="T74" s="94">
        <f t="shared" si="0"/>
        <v>2.4385293237666754E-3</v>
      </c>
      <c r="U74" s="94">
        <f>R74/'סכום נכסי הקרן'!$C$42</f>
        <v>3.3929109184119592E-4</v>
      </c>
    </row>
    <row r="75" spans="2:21">
      <c r="B75" s="90" t="s">
        <v>422</v>
      </c>
      <c r="C75" s="67" t="s">
        <v>423</v>
      </c>
      <c r="D75" s="91" t="s">
        <v>115</v>
      </c>
      <c r="E75" s="91" t="s">
        <v>26</v>
      </c>
      <c r="F75" s="67" t="s">
        <v>296</v>
      </c>
      <c r="G75" s="91" t="s">
        <v>276</v>
      </c>
      <c r="H75" s="67" t="s">
        <v>338</v>
      </c>
      <c r="I75" s="67" t="s">
        <v>126</v>
      </c>
      <c r="J75" s="103"/>
      <c r="K75" s="93">
        <v>4.7300000000004516</v>
      </c>
      <c r="L75" s="91" t="s">
        <v>128</v>
      </c>
      <c r="M75" s="92">
        <v>3.0899999999999997E-2</v>
      </c>
      <c r="N75" s="92">
        <v>3.5200000000005734E-2</v>
      </c>
      <c r="O75" s="93">
        <v>46.927558000000005</v>
      </c>
      <c r="P75" s="104">
        <v>5195474</v>
      </c>
      <c r="Q75" s="93"/>
      <c r="R75" s="93">
        <v>2438.1089280300007</v>
      </c>
      <c r="S75" s="94">
        <v>2.4698714736842106E-3</v>
      </c>
      <c r="T75" s="94">
        <f t="shared" si="0"/>
        <v>6.2023432343195619E-3</v>
      </c>
      <c r="U75" s="94">
        <f>R75/'סכום נכסי הקרן'!$C$42</f>
        <v>8.6297908638456589E-4</v>
      </c>
    </row>
    <row r="76" spans="2:21">
      <c r="B76" s="90" t="s">
        <v>424</v>
      </c>
      <c r="C76" s="67" t="s">
        <v>425</v>
      </c>
      <c r="D76" s="91" t="s">
        <v>115</v>
      </c>
      <c r="E76" s="91" t="s">
        <v>26</v>
      </c>
      <c r="F76" s="67" t="s">
        <v>426</v>
      </c>
      <c r="G76" s="91" t="s">
        <v>293</v>
      </c>
      <c r="H76" s="67" t="s">
        <v>346</v>
      </c>
      <c r="I76" s="67" t="s">
        <v>289</v>
      </c>
      <c r="J76" s="103"/>
      <c r="K76" s="93">
        <v>2.9699999999994868</v>
      </c>
      <c r="L76" s="91" t="s">
        <v>128</v>
      </c>
      <c r="M76" s="92">
        <v>1.4199999999999999E-2</v>
      </c>
      <c r="N76" s="92">
        <v>2.9599999999997434E-2</v>
      </c>
      <c r="O76" s="93">
        <v>728346.09790100006</v>
      </c>
      <c r="P76" s="104">
        <v>107.02</v>
      </c>
      <c r="Q76" s="93"/>
      <c r="R76" s="93">
        <v>779.47599502000014</v>
      </c>
      <c r="S76" s="94">
        <v>7.5648825766839989E-4</v>
      </c>
      <c r="T76" s="94">
        <f t="shared" ref="T76:T139" si="1">IFERROR(R76/$R$11,0)</f>
        <v>1.9829211108845575E-3</v>
      </c>
      <c r="U76" s="94">
        <f>R76/'סכום נכסי הקרן'!$C$42</f>
        <v>2.7589886338039079E-4</v>
      </c>
    </row>
    <row r="77" spans="2:21">
      <c r="B77" s="90" t="s">
        <v>427</v>
      </c>
      <c r="C77" s="67" t="s">
        <v>428</v>
      </c>
      <c r="D77" s="91" t="s">
        <v>115</v>
      </c>
      <c r="E77" s="91" t="s">
        <v>26</v>
      </c>
      <c r="F77" s="67" t="s">
        <v>429</v>
      </c>
      <c r="G77" s="91" t="s">
        <v>293</v>
      </c>
      <c r="H77" s="67" t="s">
        <v>346</v>
      </c>
      <c r="I77" s="67" t="s">
        <v>289</v>
      </c>
      <c r="J77" s="103"/>
      <c r="K77" s="93">
        <v>0.96999999996488206</v>
      </c>
      <c r="L77" s="91" t="s">
        <v>128</v>
      </c>
      <c r="M77" s="92">
        <v>0.04</v>
      </c>
      <c r="N77" s="92">
        <v>3.0099999998946466E-2</v>
      </c>
      <c r="O77" s="93">
        <v>10147.123574000001</v>
      </c>
      <c r="P77" s="104">
        <v>112.25</v>
      </c>
      <c r="Q77" s="93"/>
      <c r="R77" s="93">
        <v>11.390146419999999</v>
      </c>
      <c r="S77" s="94">
        <v>1.2464082609366111E-4</v>
      </c>
      <c r="T77" s="94">
        <f t="shared" si="1"/>
        <v>2.8975570686695294E-5</v>
      </c>
      <c r="U77" s="94">
        <f>R77/'סכום נכסי הקרן'!$C$42</f>
        <v>4.0315910574431411E-6</v>
      </c>
    </row>
    <row r="78" spans="2:21">
      <c r="B78" s="90" t="s">
        <v>430</v>
      </c>
      <c r="C78" s="67" t="s">
        <v>431</v>
      </c>
      <c r="D78" s="91" t="s">
        <v>115</v>
      </c>
      <c r="E78" s="91" t="s">
        <v>26</v>
      </c>
      <c r="F78" s="67" t="s">
        <v>429</v>
      </c>
      <c r="G78" s="91" t="s">
        <v>293</v>
      </c>
      <c r="H78" s="67" t="s">
        <v>346</v>
      </c>
      <c r="I78" s="67" t="s">
        <v>289</v>
      </c>
      <c r="J78" s="103"/>
      <c r="K78" s="93">
        <v>2.9200000000000585</v>
      </c>
      <c r="L78" s="91" t="s">
        <v>128</v>
      </c>
      <c r="M78" s="92">
        <v>0.04</v>
      </c>
      <c r="N78" s="92">
        <v>2.8799999999998445E-2</v>
      </c>
      <c r="O78" s="93">
        <v>1773864.0569530001</v>
      </c>
      <c r="P78" s="104">
        <v>115.78</v>
      </c>
      <c r="Q78" s="93"/>
      <c r="R78" s="93">
        <v>2053.779902239</v>
      </c>
      <c r="S78" s="94">
        <v>1.958811553204369E-3</v>
      </c>
      <c r="T78" s="94">
        <f t="shared" si="1"/>
        <v>5.2246426461864835E-3</v>
      </c>
      <c r="U78" s="94">
        <f>R78/'סכום נכסי הקרן'!$C$42</f>
        <v>7.2694418337628365E-4</v>
      </c>
    </row>
    <row r="79" spans="2:21">
      <c r="B79" s="90" t="s">
        <v>432</v>
      </c>
      <c r="C79" s="67" t="s">
        <v>433</v>
      </c>
      <c r="D79" s="91" t="s">
        <v>115</v>
      </c>
      <c r="E79" s="91" t="s">
        <v>26</v>
      </c>
      <c r="F79" s="67" t="s">
        <v>429</v>
      </c>
      <c r="G79" s="91" t="s">
        <v>293</v>
      </c>
      <c r="H79" s="67" t="s">
        <v>346</v>
      </c>
      <c r="I79" s="67" t="s">
        <v>289</v>
      </c>
      <c r="J79" s="103"/>
      <c r="K79" s="93">
        <v>4.2699999999973928</v>
      </c>
      <c r="L79" s="91" t="s">
        <v>128</v>
      </c>
      <c r="M79" s="92">
        <v>3.5000000000000003E-2</v>
      </c>
      <c r="N79" s="92">
        <v>3.119999999998492E-2</v>
      </c>
      <c r="O79" s="93">
        <v>552795.39864300017</v>
      </c>
      <c r="P79" s="104">
        <v>115.14</v>
      </c>
      <c r="Q79" s="93"/>
      <c r="R79" s="93">
        <v>636.488649958</v>
      </c>
      <c r="S79" s="94">
        <v>6.2702792479856764E-4</v>
      </c>
      <c r="T79" s="94">
        <f t="shared" si="1"/>
        <v>1.6191733791721783E-3</v>
      </c>
      <c r="U79" s="94">
        <f>R79/'סכום נכסי הקרן'!$C$42</f>
        <v>2.2528788083259167E-4</v>
      </c>
    </row>
    <row r="80" spans="2:21">
      <c r="B80" s="90" t="s">
        <v>434</v>
      </c>
      <c r="C80" s="67" t="s">
        <v>435</v>
      </c>
      <c r="D80" s="91" t="s">
        <v>115</v>
      </c>
      <c r="E80" s="91" t="s">
        <v>26</v>
      </c>
      <c r="F80" s="67" t="s">
        <v>429</v>
      </c>
      <c r="G80" s="91" t="s">
        <v>293</v>
      </c>
      <c r="H80" s="67" t="s">
        <v>346</v>
      </c>
      <c r="I80" s="67" t="s">
        <v>289</v>
      </c>
      <c r="J80" s="103"/>
      <c r="K80" s="93">
        <v>6.8199999999994168</v>
      </c>
      <c r="L80" s="91" t="s">
        <v>128</v>
      </c>
      <c r="M80" s="92">
        <v>2.5000000000000001E-2</v>
      </c>
      <c r="N80" s="92">
        <v>3.1799999999996109E-2</v>
      </c>
      <c r="O80" s="93">
        <v>966020.60856800014</v>
      </c>
      <c r="P80" s="104">
        <v>106.56</v>
      </c>
      <c r="Q80" s="93"/>
      <c r="R80" s="93">
        <v>1029.3915140800002</v>
      </c>
      <c r="S80" s="94">
        <v>1.6304048073380857E-3</v>
      </c>
      <c r="T80" s="94">
        <f t="shared" si="1"/>
        <v>2.6186850880279854E-3</v>
      </c>
      <c r="U80" s="94">
        <f>R80/'סכום נכסי הקרן'!$C$42</f>
        <v>3.6435753060080369E-4</v>
      </c>
    </row>
    <row r="81" spans="2:21">
      <c r="B81" s="90" t="s">
        <v>436</v>
      </c>
      <c r="C81" s="67" t="s">
        <v>437</v>
      </c>
      <c r="D81" s="91" t="s">
        <v>115</v>
      </c>
      <c r="E81" s="91" t="s">
        <v>26</v>
      </c>
      <c r="F81" s="67" t="s">
        <v>438</v>
      </c>
      <c r="G81" s="91" t="s">
        <v>124</v>
      </c>
      <c r="H81" s="67" t="s">
        <v>346</v>
      </c>
      <c r="I81" s="67" t="s">
        <v>289</v>
      </c>
      <c r="J81" s="103"/>
      <c r="K81" s="93">
        <v>1.4499999999998394</v>
      </c>
      <c r="L81" s="91" t="s">
        <v>128</v>
      </c>
      <c r="M81" s="92">
        <v>1.8000000000000002E-2</v>
      </c>
      <c r="N81" s="92">
        <v>3.2900000000009304E-2</v>
      </c>
      <c r="O81" s="93">
        <v>568502.38509000011</v>
      </c>
      <c r="P81" s="104">
        <v>109.59</v>
      </c>
      <c r="Q81" s="93"/>
      <c r="R81" s="93">
        <v>623.02176689800012</v>
      </c>
      <c r="S81" s="94">
        <v>6.362939563871649E-4</v>
      </c>
      <c r="T81" s="94">
        <f t="shared" si="1"/>
        <v>1.5849147658369438E-3</v>
      </c>
      <c r="U81" s="94">
        <f>R81/'סכום נכסי הקרן'!$C$42</f>
        <v>2.2052121995622269E-4</v>
      </c>
    </row>
    <row r="82" spans="2:21">
      <c r="B82" s="90" t="s">
        <v>439</v>
      </c>
      <c r="C82" s="67" t="s">
        <v>440</v>
      </c>
      <c r="D82" s="91" t="s">
        <v>115</v>
      </c>
      <c r="E82" s="91" t="s">
        <v>26</v>
      </c>
      <c r="F82" s="67" t="s">
        <v>438</v>
      </c>
      <c r="G82" s="91" t="s">
        <v>124</v>
      </c>
      <c r="H82" s="67" t="s">
        <v>346</v>
      </c>
      <c r="I82" s="67" t="s">
        <v>289</v>
      </c>
      <c r="J82" s="103"/>
      <c r="K82" s="93">
        <v>3.9399999999996367</v>
      </c>
      <c r="L82" s="91" t="s">
        <v>128</v>
      </c>
      <c r="M82" s="92">
        <v>2.2000000000000002E-2</v>
      </c>
      <c r="N82" s="92">
        <v>3.0799999999997274E-2</v>
      </c>
      <c r="O82" s="93">
        <v>441655.13563400006</v>
      </c>
      <c r="P82" s="104">
        <v>99.64</v>
      </c>
      <c r="Q82" s="93"/>
      <c r="R82" s="93">
        <v>440.06517056400003</v>
      </c>
      <c r="S82" s="94">
        <v>1.6137751532707746E-3</v>
      </c>
      <c r="T82" s="94">
        <f t="shared" si="1"/>
        <v>1.1194886339687463E-3</v>
      </c>
      <c r="U82" s="94">
        <f>R82/'סכום נכסי הקרן'!$C$42</f>
        <v>1.5576294991456423E-4</v>
      </c>
    </row>
    <row r="83" spans="2:21">
      <c r="B83" s="90" t="s">
        <v>441</v>
      </c>
      <c r="C83" s="67" t="s">
        <v>442</v>
      </c>
      <c r="D83" s="91" t="s">
        <v>115</v>
      </c>
      <c r="E83" s="91" t="s">
        <v>26</v>
      </c>
      <c r="F83" s="67" t="s">
        <v>443</v>
      </c>
      <c r="G83" s="91" t="s">
        <v>444</v>
      </c>
      <c r="H83" s="67" t="s">
        <v>445</v>
      </c>
      <c r="I83" s="67" t="s">
        <v>289</v>
      </c>
      <c r="J83" s="103"/>
      <c r="K83" s="93">
        <v>5.6300000000002459</v>
      </c>
      <c r="L83" s="91" t="s">
        <v>128</v>
      </c>
      <c r="M83" s="92">
        <v>5.1500000000000004E-2</v>
      </c>
      <c r="N83" s="92">
        <v>3.2600000000000323E-2</v>
      </c>
      <c r="O83" s="93">
        <v>2884170.7123160004</v>
      </c>
      <c r="P83" s="104">
        <v>151.19999999999999</v>
      </c>
      <c r="Q83" s="93"/>
      <c r="R83" s="93">
        <v>4360.8659943110015</v>
      </c>
      <c r="S83" s="94">
        <v>9.2223513280827911E-4</v>
      </c>
      <c r="T83" s="94">
        <f t="shared" si="1"/>
        <v>1.1093674849648174E-2</v>
      </c>
      <c r="U83" s="94">
        <f>R83/'סכום נכסי הקרן'!$C$42</f>
        <v>1.5435471763998734E-3</v>
      </c>
    </row>
    <row r="84" spans="2:21">
      <c r="B84" s="90" t="s">
        <v>446</v>
      </c>
      <c r="C84" s="67" t="s">
        <v>447</v>
      </c>
      <c r="D84" s="91" t="s">
        <v>115</v>
      </c>
      <c r="E84" s="91" t="s">
        <v>26</v>
      </c>
      <c r="F84" s="67" t="s">
        <v>448</v>
      </c>
      <c r="G84" s="91" t="s">
        <v>151</v>
      </c>
      <c r="H84" s="67" t="s">
        <v>449</v>
      </c>
      <c r="I84" s="67" t="s">
        <v>126</v>
      </c>
      <c r="J84" s="103"/>
      <c r="K84" s="93">
        <v>1.1500000000082524</v>
      </c>
      <c r="L84" s="91" t="s">
        <v>128</v>
      </c>
      <c r="M84" s="92">
        <v>2.2000000000000002E-2</v>
      </c>
      <c r="N84" s="92">
        <v>2.7500000000082528E-2</v>
      </c>
      <c r="O84" s="93">
        <v>54271.679829000008</v>
      </c>
      <c r="P84" s="104">
        <v>111.64</v>
      </c>
      <c r="Q84" s="93"/>
      <c r="R84" s="93">
        <v>60.588907190000008</v>
      </c>
      <c r="S84" s="94">
        <v>6.8393981997529591E-5</v>
      </c>
      <c r="T84" s="94">
        <f t="shared" si="1"/>
        <v>1.5413306364796196E-4</v>
      </c>
      <c r="U84" s="94">
        <f>R84/'סכום נכסי הקרן'!$C$42</f>
        <v>2.1445702926043377E-5</v>
      </c>
    </row>
    <row r="85" spans="2:21">
      <c r="B85" s="90" t="s">
        <v>450</v>
      </c>
      <c r="C85" s="67" t="s">
        <v>451</v>
      </c>
      <c r="D85" s="91" t="s">
        <v>115</v>
      </c>
      <c r="E85" s="91" t="s">
        <v>26</v>
      </c>
      <c r="F85" s="67" t="s">
        <v>448</v>
      </c>
      <c r="G85" s="91" t="s">
        <v>151</v>
      </c>
      <c r="H85" s="67" t="s">
        <v>449</v>
      </c>
      <c r="I85" s="67" t="s">
        <v>126</v>
      </c>
      <c r="J85" s="103"/>
      <c r="K85" s="93">
        <v>4.4499999999981563</v>
      </c>
      <c r="L85" s="91" t="s">
        <v>128</v>
      </c>
      <c r="M85" s="92">
        <v>1.7000000000000001E-2</v>
      </c>
      <c r="N85" s="92">
        <v>2.5899999999985473E-2</v>
      </c>
      <c r="O85" s="93">
        <v>434601.51557300007</v>
      </c>
      <c r="P85" s="104">
        <v>106.1</v>
      </c>
      <c r="Q85" s="93"/>
      <c r="R85" s="93">
        <v>461.11221721300006</v>
      </c>
      <c r="S85" s="94">
        <v>3.4241082503939371E-4</v>
      </c>
      <c r="T85" s="94">
        <f t="shared" si="1"/>
        <v>1.1730305433908619E-3</v>
      </c>
      <c r="U85" s="94">
        <f>R85/'סכום נכסי הקרן'!$C$42</f>
        <v>1.632126421245523E-4</v>
      </c>
    </row>
    <row r="86" spans="2:21">
      <c r="B86" s="90" t="s">
        <v>452</v>
      </c>
      <c r="C86" s="67" t="s">
        <v>453</v>
      </c>
      <c r="D86" s="91" t="s">
        <v>115</v>
      </c>
      <c r="E86" s="91" t="s">
        <v>26</v>
      </c>
      <c r="F86" s="67" t="s">
        <v>448</v>
      </c>
      <c r="G86" s="91" t="s">
        <v>151</v>
      </c>
      <c r="H86" s="67" t="s">
        <v>449</v>
      </c>
      <c r="I86" s="67" t="s">
        <v>126</v>
      </c>
      <c r="J86" s="103"/>
      <c r="K86" s="93">
        <v>9.3199999999971848</v>
      </c>
      <c r="L86" s="91" t="s">
        <v>128</v>
      </c>
      <c r="M86" s="92">
        <v>5.7999999999999996E-3</v>
      </c>
      <c r="N86" s="92">
        <v>2.9299999999977878E-2</v>
      </c>
      <c r="O86" s="93">
        <v>226785.83943600004</v>
      </c>
      <c r="P86" s="104">
        <v>87.7</v>
      </c>
      <c r="Q86" s="93"/>
      <c r="R86" s="93">
        <v>198.89118720800002</v>
      </c>
      <c r="S86" s="94">
        <v>4.7408733417091212E-4</v>
      </c>
      <c r="T86" s="94">
        <f t="shared" si="1"/>
        <v>5.059623855042727E-4</v>
      </c>
      <c r="U86" s="94">
        <f>R86/'סכום נכסי הקרן'!$C$42</f>
        <v>7.0398386656738215E-5</v>
      </c>
    </row>
    <row r="87" spans="2:21">
      <c r="B87" s="90" t="s">
        <v>454</v>
      </c>
      <c r="C87" s="67" t="s">
        <v>455</v>
      </c>
      <c r="D87" s="91" t="s">
        <v>115</v>
      </c>
      <c r="E87" s="91" t="s">
        <v>26</v>
      </c>
      <c r="F87" s="67" t="s">
        <v>353</v>
      </c>
      <c r="G87" s="91" t="s">
        <v>293</v>
      </c>
      <c r="H87" s="67" t="s">
        <v>449</v>
      </c>
      <c r="I87" s="67" t="s">
        <v>126</v>
      </c>
      <c r="J87" s="103"/>
      <c r="K87" s="93">
        <v>1.0899993005928503</v>
      </c>
      <c r="L87" s="91" t="s">
        <v>128</v>
      </c>
      <c r="M87" s="92">
        <v>2.5000000000000001E-2</v>
      </c>
      <c r="N87" s="92">
        <v>2.8700426686071513E-2</v>
      </c>
      <c r="O87" s="93">
        <v>2.6981000000000005E-2</v>
      </c>
      <c r="P87" s="104">
        <v>112.16</v>
      </c>
      <c r="Q87" s="93"/>
      <c r="R87" s="93">
        <v>3.0233000000000003E-5</v>
      </c>
      <c r="S87" s="94">
        <v>5.7294899173431955E-11</v>
      </c>
      <c r="T87" s="94">
        <f t="shared" si="1"/>
        <v>7.6910199067560275E-11</v>
      </c>
      <c r="U87" s="94">
        <f>R87/'סכום נכסי הקרן'!$C$42</f>
        <v>1.0701099700145778E-11</v>
      </c>
    </row>
    <row r="88" spans="2:21">
      <c r="B88" s="90" t="s">
        <v>456</v>
      </c>
      <c r="C88" s="67" t="s">
        <v>457</v>
      </c>
      <c r="D88" s="91" t="s">
        <v>115</v>
      </c>
      <c r="E88" s="91" t="s">
        <v>26</v>
      </c>
      <c r="F88" s="67" t="s">
        <v>353</v>
      </c>
      <c r="G88" s="91" t="s">
        <v>293</v>
      </c>
      <c r="H88" s="67" t="s">
        <v>449</v>
      </c>
      <c r="I88" s="67" t="s">
        <v>126</v>
      </c>
      <c r="J88" s="103"/>
      <c r="K88" s="93">
        <v>1.9400000000004827</v>
      </c>
      <c r="L88" s="91" t="s">
        <v>128</v>
      </c>
      <c r="M88" s="92">
        <v>1.95E-2</v>
      </c>
      <c r="N88" s="92">
        <v>3.2100000000013271E-2</v>
      </c>
      <c r="O88" s="93">
        <v>601199.82165500009</v>
      </c>
      <c r="P88" s="104">
        <v>110.25</v>
      </c>
      <c r="Q88" s="93"/>
      <c r="R88" s="93">
        <v>662.82282397200015</v>
      </c>
      <c r="S88" s="94">
        <v>1.0564461185170531E-3</v>
      </c>
      <c r="T88" s="94">
        <f t="shared" si="1"/>
        <v>1.6861652941556904E-3</v>
      </c>
      <c r="U88" s="94">
        <f>R88/'סכום נכסי הקרן'!$C$42</f>
        <v>2.3460897439409083E-4</v>
      </c>
    </row>
    <row r="89" spans="2:21">
      <c r="B89" s="90" t="s">
        <v>458</v>
      </c>
      <c r="C89" s="67" t="s">
        <v>459</v>
      </c>
      <c r="D89" s="91" t="s">
        <v>115</v>
      </c>
      <c r="E89" s="91" t="s">
        <v>26</v>
      </c>
      <c r="F89" s="67" t="s">
        <v>353</v>
      </c>
      <c r="G89" s="91" t="s">
        <v>293</v>
      </c>
      <c r="H89" s="67" t="s">
        <v>449</v>
      </c>
      <c r="I89" s="67" t="s">
        <v>126</v>
      </c>
      <c r="J89" s="103"/>
      <c r="K89" s="93">
        <v>5.1499999999948063</v>
      </c>
      <c r="L89" s="91" t="s">
        <v>128</v>
      </c>
      <c r="M89" s="92">
        <v>1.1699999999999999E-2</v>
      </c>
      <c r="N89" s="92">
        <v>3.9199999999997404E-2</v>
      </c>
      <c r="O89" s="93">
        <v>159618.67387699999</v>
      </c>
      <c r="P89" s="104">
        <v>96.51</v>
      </c>
      <c r="Q89" s="93"/>
      <c r="R89" s="93">
        <v>154.04798941200002</v>
      </c>
      <c r="S89" s="94">
        <v>2.2127444308161863E-4</v>
      </c>
      <c r="T89" s="94">
        <f t="shared" si="1"/>
        <v>3.9188507695678027E-4</v>
      </c>
      <c r="U89" s="94">
        <f>R89/'סכום נכסי הקרן'!$C$42</f>
        <v>5.4525944937810118E-5</v>
      </c>
    </row>
    <row r="90" spans="2:21">
      <c r="B90" s="90" t="s">
        <v>460</v>
      </c>
      <c r="C90" s="67" t="s">
        <v>461</v>
      </c>
      <c r="D90" s="91" t="s">
        <v>115</v>
      </c>
      <c r="E90" s="91" t="s">
        <v>26</v>
      </c>
      <c r="F90" s="67" t="s">
        <v>353</v>
      </c>
      <c r="G90" s="91" t="s">
        <v>293</v>
      </c>
      <c r="H90" s="67" t="s">
        <v>449</v>
      </c>
      <c r="I90" s="67" t="s">
        <v>126</v>
      </c>
      <c r="J90" s="103"/>
      <c r="K90" s="93">
        <v>3.5000000000008189</v>
      </c>
      <c r="L90" s="91" t="s">
        <v>128</v>
      </c>
      <c r="M90" s="92">
        <v>3.3500000000000002E-2</v>
      </c>
      <c r="N90" s="92">
        <v>3.3800000000010801E-2</v>
      </c>
      <c r="O90" s="93">
        <v>549425.70110400009</v>
      </c>
      <c r="P90" s="104">
        <v>111.29</v>
      </c>
      <c r="Q90" s="93"/>
      <c r="R90" s="93">
        <v>611.45587759299997</v>
      </c>
      <c r="S90" s="94">
        <v>8.2443167009198465E-4</v>
      </c>
      <c r="T90" s="94">
        <f t="shared" si="1"/>
        <v>1.555492120090874E-3</v>
      </c>
      <c r="U90" s="94">
        <f>R90/'סכום נכסי הקרן'!$C$42</f>
        <v>2.1642742395272798E-4</v>
      </c>
    </row>
    <row r="91" spans="2:21">
      <c r="B91" s="90" t="s">
        <v>462</v>
      </c>
      <c r="C91" s="67" t="s">
        <v>463</v>
      </c>
      <c r="D91" s="91" t="s">
        <v>115</v>
      </c>
      <c r="E91" s="91" t="s">
        <v>26</v>
      </c>
      <c r="F91" s="67" t="s">
        <v>353</v>
      </c>
      <c r="G91" s="91" t="s">
        <v>293</v>
      </c>
      <c r="H91" s="67" t="s">
        <v>449</v>
      </c>
      <c r="I91" s="67" t="s">
        <v>126</v>
      </c>
      <c r="J91" s="103"/>
      <c r="K91" s="93">
        <v>5.1599999999990347</v>
      </c>
      <c r="L91" s="91" t="s">
        <v>128</v>
      </c>
      <c r="M91" s="92">
        <v>1.3300000000000001E-2</v>
      </c>
      <c r="N91" s="92">
        <v>3.9199999999994614E-2</v>
      </c>
      <c r="O91" s="93">
        <v>2491055.8471580003</v>
      </c>
      <c r="P91" s="104">
        <v>97.5</v>
      </c>
      <c r="Q91" s="93">
        <v>18.420041416000004</v>
      </c>
      <c r="R91" s="93">
        <v>2447.1994979210003</v>
      </c>
      <c r="S91" s="94">
        <v>2.0977312397120005E-3</v>
      </c>
      <c r="T91" s="94">
        <f t="shared" si="1"/>
        <v>6.225468876497128E-3</v>
      </c>
      <c r="U91" s="94">
        <f>R91/'סכום נכסי הקרן'!$C$42</f>
        <v>8.6619673249096389E-4</v>
      </c>
    </row>
    <row r="92" spans="2:21">
      <c r="B92" s="90" t="s">
        <v>464</v>
      </c>
      <c r="C92" s="67" t="s">
        <v>465</v>
      </c>
      <c r="D92" s="91" t="s">
        <v>115</v>
      </c>
      <c r="E92" s="91" t="s">
        <v>26</v>
      </c>
      <c r="F92" s="67" t="s">
        <v>353</v>
      </c>
      <c r="G92" s="91" t="s">
        <v>293</v>
      </c>
      <c r="H92" s="67" t="s">
        <v>445</v>
      </c>
      <c r="I92" s="67" t="s">
        <v>289</v>
      </c>
      <c r="J92" s="103"/>
      <c r="K92" s="93">
        <v>5.7500000000021769</v>
      </c>
      <c r="L92" s="91" t="s">
        <v>128</v>
      </c>
      <c r="M92" s="92">
        <v>1.8700000000000001E-2</v>
      </c>
      <c r="N92" s="92">
        <v>4.0400000000013925E-2</v>
      </c>
      <c r="O92" s="93">
        <v>1327260.9827230002</v>
      </c>
      <c r="P92" s="104">
        <v>95.22</v>
      </c>
      <c r="Q92" s="93"/>
      <c r="R92" s="93">
        <v>1263.8179085309998</v>
      </c>
      <c r="S92" s="94">
        <v>2.373733504004061E-3</v>
      </c>
      <c r="T92" s="94">
        <f t="shared" si="1"/>
        <v>3.2150460400974718E-3</v>
      </c>
      <c r="U92" s="94">
        <f>R92/'סכום נכסי הקרן'!$C$42</f>
        <v>4.473337558965351E-4</v>
      </c>
    </row>
    <row r="93" spans="2:21">
      <c r="B93" s="90" t="s">
        <v>466</v>
      </c>
      <c r="C93" s="67" t="s">
        <v>467</v>
      </c>
      <c r="D93" s="91" t="s">
        <v>115</v>
      </c>
      <c r="E93" s="91" t="s">
        <v>26</v>
      </c>
      <c r="F93" s="67" t="s">
        <v>468</v>
      </c>
      <c r="G93" s="91" t="s">
        <v>276</v>
      </c>
      <c r="H93" s="67" t="s">
        <v>449</v>
      </c>
      <c r="I93" s="67" t="s">
        <v>126</v>
      </c>
      <c r="J93" s="103"/>
      <c r="K93" s="93">
        <v>4.3900000000004571</v>
      </c>
      <c r="L93" s="91" t="s">
        <v>128</v>
      </c>
      <c r="M93" s="92">
        <v>1.09E-2</v>
      </c>
      <c r="N93" s="92">
        <v>3.700000000000269E-2</v>
      </c>
      <c r="O93" s="93">
        <v>61.756422000000015</v>
      </c>
      <c r="P93" s="104">
        <v>4827766</v>
      </c>
      <c r="Q93" s="93"/>
      <c r="R93" s="93">
        <v>2981.4556120759999</v>
      </c>
      <c r="S93" s="94">
        <v>3.4008713034858755E-3</v>
      </c>
      <c r="T93" s="94">
        <f t="shared" si="1"/>
        <v>7.5845713172976508E-3</v>
      </c>
      <c r="U93" s="94">
        <f>R93/'סכום נכסי הקרן'!$C$42</f>
        <v>1.0552989698800789E-3</v>
      </c>
    </row>
    <row r="94" spans="2:21">
      <c r="B94" s="90" t="s">
        <v>469</v>
      </c>
      <c r="C94" s="67" t="s">
        <v>470</v>
      </c>
      <c r="D94" s="91" t="s">
        <v>115</v>
      </c>
      <c r="E94" s="91" t="s">
        <v>26</v>
      </c>
      <c r="F94" s="67" t="s">
        <v>468</v>
      </c>
      <c r="G94" s="91" t="s">
        <v>276</v>
      </c>
      <c r="H94" s="67" t="s">
        <v>449</v>
      </c>
      <c r="I94" s="67" t="s">
        <v>126</v>
      </c>
      <c r="J94" s="103"/>
      <c r="K94" s="93">
        <v>5.0300000000004736</v>
      </c>
      <c r="L94" s="91" t="s">
        <v>128</v>
      </c>
      <c r="M94" s="92">
        <v>2.9900000000000003E-2</v>
      </c>
      <c r="N94" s="92">
        <v>3.4000000000004589E-2</v>
      </c>
      <c r="O94" s="93">
        <v>50.680542000000017</v>
      </c>
      <c r="P94" s="104">
        <v>5169986</v>
      </c>
      <c r="Q94" s="93"/>
      <c r="R94" s="93">
        <v>2620.1768533920003</v>
      </c>
      <c r="S94" s="94">
        <v>3.167533875000001E-3</v>
      </c>
      <c r="T94" s="94">
        <f t="shared" si="1"/>
        <v>6.6655086622760696E-3</v>
      </c>
      <c r="U94" s="94">
        <f>R94/'סכום נכסי הקרן'!$C$42</f>
        <v>9.274228075335574E-4</v>
      </c>
    </row>
    <row r="95" spans="2:21">
      <c r="B95" s="90" t="s">
        <v>471</v>
      </c>
      <c r="C95" s="67" t="s">
        <v>472</v>
      </c>
      <c r="D95" s="91" t="s">
        <v>115</v>
      </c>
      <c r="E95" s="91" t="s">
        <v>26</v>
      </c>
      <c r="F95" s="67" t="s">
        <v>468</v>
      </c>
      <c r="G95" s="91" t="s">
        <v>276</v>
      </c>
      <c r="H95" s="67" t="s">
        <v>449</v>
      </c>
      <c r="I95" s="67" t="s">
        <v>126</v>
      </c>
      <c r="J95" s="103"/>
      <c r="K95" s="93">
        <v>2.6699999999981294</v>
      </c>
      <c r="L95" s="91" t="s">
        <v>128</v>
      </c>
      <c r="M95" s="92">
        <v>2.3199999999999998E-2</v>
      </c>
      <c r="N95" s="92">
        <v>3.5899999999975223E-2</v>
      </c>
      <c r="O95" s="93">
        <v>7.2923840000000011</v>
      </c>
      <c r="P95" s="104">
        <v>5423550</v>
      </c>
      <c r="Q95" s="93"/>
      <c r="R95" s="93">
        <v>395.50604722200006</v>
      </c>
      <c r="S95" s="94">
        <v>1.2153973333333336E-3</v>
      </c>
      <c r="T95" s="94">
        <f t="shared" si="1"/>
        <v>1.0061339868444388E-3</v>
      </c>
      <c r="U95" s="94">
        <f>R95/'סכום נכסי הקרן'!$C$42</f>
        <v>1.399910575640256E-4</v>
      </c>
    </row>
    <row r="96" spans="2:21">
      <c r="B96" s="90" t="s">
        <v>473</v>
      </c>
      <c r="C96" s="67" t="s">
        <v>474</v>
      </c>
      <c r="D96" s="91" t="s">
        <v>115</v>
      </c>
      <c r="E96" s="91" t="s">
        <v>26</v>
      </c>
      <c r="F96" s="67" t="s">
        <v>475</v>
      </c>
      <c r="G96" s="91" t="s">
        <v>276</v>
      </c>
      <c r="H96" s="67" t="s">
        <v>449</v>
      </c>
      <c r="I96" s="67" t="s">
        <v>126</v>
      </c>
      <c r="J96" s="103"/>
      <c r="K96" s="93">
        <v>2.0399999999996377</v>
      </c>
      <c r="L96" s="91" t="s">
        <v>128</v>
      </c>
      <c r="M96" s="92">
        <v>1.46E-2</v>
      </c>
      <c r="N96" s="92">
        <v>3.4599999999995135E-2</v>
      </c>
      <c r="O96" s="93">
        <v>65.631454000000019</v>
      </c>
      <c r="P96" s="104">
        <v>5387000</v>
      </c>
      <c r="Q96" s="93"/>
      <c r="R96" s="93">
        <v>3535.5664837320005</v>
      </c>
      <c r="S96" s="94">
        <v>2.464290691998649E-3</v>
      </c>
      <c r="T96" s="94">
        <f t="shared" si="1"/>
        <v>8.9941825846069599E-3</v>
      </c>
      <c r="U96" s="94">
        <f>R96/'סכום נכסי הקרן'!$C$42</f>
        <v>1.2514288836341075E-3</v>
      </c>
    </row>
    <row r="97" spans="2:21">
      <c r="B97" s="90" t="s">
        <v>476</v>
      </c>
      <c r="C97" s="67" t="s">
        <v>477</v>
      </c>
      <c r="D97" s="91" t="s">
        <v>115</v>
      </c>
      <c r="E97" s="91" t="s">
        <v>26</v>
      </c>
      <c r="F97" s="67" t="s">
        <v>475</v>
      </c>
      <c r="G97" s="91" t="s">
        <v>276</v>
      </c>
      <c r="H97" s="67" t="s">
        <v>449</v>
      </c>
      <c r="I97" s="67" t="s">
        <v>126</v>
      </c>
      <c r="J97" s="103"/>
      <c r="K97" s="93">
        <v>2.6799999999997013</v>
      </c>
      <c r="L97" s="91" t="s">
        <v>128</v>
      </c>
      <c r="M97" s="92">
        <v>2.4199999999999999E-2</v>
      </c>
      <c r="N97" s="92">
        <v>3.7999999999995884E-2</v>
      </c>
      <c r="O97" s="93">
        <v>71.779635000000013</v>
      </c>
      <c r="P97" s="104">
        <v>5405050</v>
      </c>
      <c r="Q97" s="93"/>
      <c r="R97" s="93">
        <v>3879.7253231120003</v>
      </c>
      <c r="S97" s="94">
        <v>2.3702164509311853E-3</v>
      </c>
      <c r="T97" s="94">
        <f t="shared" si="1"/>
        <v>9.8696936105579502E-3</v>
      </c>
      <c r="U97" s="94">
        <f>R97/'סכום נכסי הקרן'!$C$42</f>
        <v>1.3732453772963915E-3</v>
      </c>
    </row>
    <row r="98" spans="2:21">
      <c r="B98" s="90" t="s">
        <v>478</v>
      </c>
      <c r="C98" s="67" t="s">
        <v>479</v>
      </c>
      <c r="D98" s="91" t="s">
        <v>115</v>
      </c>
      <c r="E98" s="91" t="s">
        <v>26</v>
      </c>
      <c r="F98" s="67" t="s">
        <v>475</v>
      </c>
      <c r="G98" s="91" t="s">
        <v>276</v>
      </c>
      <c r="H98" s="67" t="s">
        <v>449</v>
      </c>
      <c r="I98" s="67" t="s">
        <v>126</v>
      </c>
      <c r="J98" s="103"/>
      <c r="K98" s="93">
        <v>4.0700000000000882</v>
      </c>
      <c r="L98" s="91" t="s">
        <v>128</v>
      </c>
      <c r="M98" s="92">
        <v>2E-3</v>
      </c>
      <c r="N98" s="92">
        <v>3.6999999999999006E-2</v>
      </c>
      <c r="O98" s="93">
        <v>42.854197000000006</v>
      </c>
      <c r="P98" s="104">
        <v>4728999</v>
      </c>
      <c r="Q98" s="93"/>
      <c r="R98" s="93">
        <v>2026.5745253260006</v>
      </c>
      <c r="S98" s="94">
        <v>3.7388062292793584E-3</v>
      </c>
      <c r="T98" s="94">
        <f t="shared" si="1"/>
        <v>5.1554344645939592E-3</v>
      </c>
      <c r="U98" s="94">
        <f>R98/'סכום נכסי הקרן'!$C$42</f>
        <v>7.1731472382129244E-4</v>
      </c>
    </row>
    <row r="99" spans="2:21">
      <c r="B99" s="90" t="s">
        <v>480</v>
      </c>
      <c r="C99" s="67" t="s">
        <v>481</v>
      </c>
      <c r="D99" s="91" t="s">
        <v>115</v>
      </c>
      <c r="E99" s="91" t="s">
        <v>26</v>
      </c>
      <c r="F99" s="67" t="s">
        <v>475</v>
      </c>
      <c r="G99" s="91" t="s">
        <v>276</v>
      </c>
      <c r="H99" s="67" t="s">
        <v>449</v>
      </c>
      <c r="I99" s="67" t="s">
        <v>126</v>
      </c>
      <c r="J99" s="103"/>
      <c r="K99" s="93">
        <v>4.7299999999993911</v>
      </c>
      <c r="L99" s="91" t="s">
        <v>128</v>
      </c>
      <c r="M99" s="92">
        <v>3.1699999999999999E-2</v>
      </c>
      <c r="N99" s="92">
        <v>3.5099999999996884E-2</v>
      </c>
      <c r="O99" s="93">
        <v>58.155998000000011</v>
      </c>
      <c r="P99" s="104">
        <v>5221114</v>
      </c>
      <c r="Q99" s="93"/>
      <c r="R99" s="93">
        <v>3036.3910010449999</v>
      </c>
      <c r="S99" s="94">
        <v>3.4432207223209004E-3</v>
      </c>
      <c r="T99" s="94">
        <f t="shared" si="1"/>
        <v>7.7243223079852992E-3</v>
      </c>
      <c r="U99" s="94">
        <f>R99/'סכום נכסי הקרן'!$C$42</f>
        <v>1.0747435858435479E-3</v>
      </c>
    </row>
    <row r="100" spans="2:21">
      <c r="B100" s="90" t="s">
        <v>482</v>
      </c>
      <c r="C100" s="67" t="s">
        <v>483</v>
      </c>
      <c r="D100" s="91" t="s">
        <v>115</v>
      </c>
      <c r="E100" s="91" t="s">
        <v>26</v>
      </c>
      <c r="F100" s="67" t="s">
        <v>484</v>
      </c>
      <c r="G100" s="91" t="s">
        <v>368</v>
      </c>
      <c r="H100" s="67" t="s">
        <v>445</v>
      </c>
      <c r="I100" s="67" t="s">
        <v>289</v>
      </c>
      <c r="J100" s="103"/>
      <c r="K100" s="93">
        <v>0.65999999999901571</v>
      </c>
      <c r="L100" s="91" t="s">
        <v>128</v>
      </c>
      <c r="M100" s="92">
        <v>3.85E-2</v>
      </c>
      <c r="N100" s="92">
        <v>2.4899999999996956E-2</v>
      </c>
      <c r="O100" s="93">
        <v>363333.27681399998</v>
      </c>
      <c r="P100" s="104">
        <v>117.44</v>
      </c>
      <c r="Q100" s="93"/>
      <c r="R100" s="93">
        <v>426.69861843700011</v>
      </c>
      <c r="S100" s="94">
        <v>1.4533331072559999E-3</v>
      </c>
      <c r="T100" s="94">
        <f t="shared" si="1"/>
        <v>1.0854852540549275E-3</v>
      </c>
      <c r="U100" s="94">
        <f>R100/'סכום נכסי הקרן'!$C$42</f>
        <v>1.5103180160119071E-4</v>
      </c>
    </row>
    <row r="101" spans="2:21">
      <c r="B101" s="90" t="s">
        <v>485</v>
      </c>
      <c r="C101" s="67" t="s">
        <v>486</v>
      </c>
      <c r="D101" s="91" t="s">
        <v>115</v>
      </c>
      <c r="E101" s="91" t="s">
        <v>26</v>
      </c>
      <c r="F101" s="67" t="s">
        <v>371</v>
      </c>
      <c r="G101" s="91" t="s">
        <v>293</v>
      </c>
      <c r="H101" s="67" t="s">
        <v>449</v>
      </c>
      <c r="I101" s="67" t="s">
        <v>126</v>
      </c>
      <c r="J101" s="103"/>
      <c r="K101" s="93">
        <v>4.1300000000014547</v>
      </c>
      <c r="L101" s="91" t="s">
        <v>128</v>
      </c>
      <c r="M101" s="92">
        <v>2.4E-2</v>
      </c>
      <c r="N101" s="92">
        <v>3.1400000000011322E-2</v>
      </c>
      <c r="O101" s="93">
        <v>1130216.3677749999</v>
      </c>
      <c r="P101" s="104">
        <v>109.47</v>
      </c>
      <c r="Q101" s="93"/>
      <c r="R101" s="93">
        <v>1237.2478389400001</v>
      </c>
      <c r="S101" s="94">
        <v>1.0486807008202865E-3</v>
      </c>
      <c r="T101" s="94">
        <f t="shared" si="1"/>
        <v>3.1474540266855471E-3</v>
      </c>
      <c r="U101" s="94">
        <f>R101/'סכום נכסי הקרן'!$C$42</f>
        <v>4.379291660862913E-4</v>
      </c>
    </row>
    <row r="102" spans="2:21">
      <c r="B102" s="90" t="s">
        <v>487</v>
      </c>
      <c r="C102" s="67" t="s">
        <v>488</v>
      </c>
      <c r="D102" s="91" t="s">
        <v>115</v>
      </c>
      <c r="E102" s="91" t="s">
        <v>26</v>
      </c>
      <c r="F102" s="67" t="s">
        <v>371</v>
      </c>
      <c r="G102" s="91" t="s">
        <v>293</v>
      </c>
      <c r="H102" s="67" t="s">
        <v>449</v>
      </c>
      <c r="I102" s="67" t="s">
        <v>126</v>
      </c>
      <c r="J102" s="103"/>
      <c r="K102" s="93">
        <v>0.25000000003383865</v>
      </c>
      <c r="L102" s="91" t="s">
        <v>128</v>
      </c>
      <c r="M102" s="92">
        <v>3.4799999999999998E-2</v>
      </c>
      <c r="N102" s="92">
        <v>4.1499999999120192E-2</v>
      </c>
      <c r="O102" s="93">
        <v>6624.8251090000012</v>
      </c>
      <c r="P102" s="104">
        <v>111.52</v>
      </c>
      <c r="Q102" s="93"/>
      <c r="R102" s="93">
        <v>7.3880053510000003</v>
      </c>
      <c r="S102" s="94">
        <v>5.0876525916568276E-5</v>
      </c>
      <c r="T102" s="94">
        <f t="shared" si="1"/>
        <v>1.8794461755618381E-5</v>
      </c>
      <c r="U102" s="94">
        <f>R102/'סכום נכסי הקרן'!$C$42</f>
        <v>2.6150161031409882E-6</v>
      </c>
    </row>
    <row r="103" spans="2:21">
      <c r="B103" s="90" t="s">
        <v>489</v>
      </c>
      <c r="C103" s="67" t="s">
        <v>490</v>
      </c>
      <c r="D103" s="91" t="s">
        <v>115</v>
      </c>
      <c r="E103" s="91" t="s">
        <v>26</v>
      </c>
      <c r="F103" s="67" t="s">
        <v>371</v>
      </c>
      <c r="G103" s="91" t="s">
        <v>293</v>
      </c>
      <c r="H103" s="67" t="s">
        <v>449</v>
      </c>
      <c r="I103" s="67" t="s">
        <v>126</v>
      </c>
      <c r="J103" s="103"/>
      <c r="K103" s="93">
        <v>6.279999999995872</v>
      </c>
      <c r="L103" s="91" t="s">
        <v>128</v>
      </c>
      <c r="M103" s="92">
        <v>1.4999999999999999E-2</v>
      </c>
      <c r="N103" s="92">
        <v>3.3099999999981942E-2</v>
      </c>
      <c r="O103" s="93">
        <v>680952.94556500006</v>
      </c>
      <c r="P103" s="104">
        <v>95.95</v>
      </c>
      <c r="Q103" s="93">
        <v>5.4868519980000006</v>
      </c>
      <c r="R103" s="93">
        <v>658.86120394900013</v>
      </c>
      <c r="S103" s="94">
        <v>2.6012820338503278E-3</v>
      </c>
      <c r="T103" s="94">
        <f t="shared" si="1"/>
        <v>1.6760872673439627E-3</v>
      </c>
      <c r="U103" s="94">
        <f>R103/'סכום נכסי הקרן'!$C$42</f>
        <v>2.3320674203738731E-4</v>
      </c>
    </row>
    <row r="104" spans="2:21">
      <c r="B104" s="90" t="s">
        <v>491</v>
      </c>
      <c r="C104" s="67" t="s">
        <v>492</v>
      </c>
      <c r="D104" s="91" t="s">
        <v>115</v>
      </c>
      <c r="E104" s="91" t="s">
        <v>26</v>
      </c>
      <c r="F104" s="67" t="s">
        <v>493</v>
      </c>
      <c r="G104" s="91" t="s">
        <v>368</v>
      </c>
      <c r="H104" s="67" t="s">
        <v>449</v>
      </c>
      <c r="I104" s="67" t="s">
        <v>126</v>
      </c>
      <c r="J104" s="103"/>
      <c r="K104" s="93">
        <v>1.8000000000007723</v>
      </c>
      <c r="L104" s="91" t="s">
        <v>128</v>
      </c>
      <c r="M104" s="92">
        <v>2.4799999999999999E-2</v>
      </c>
      <c r="N104" s="92">
        <v>2.8600000000028571E-2</v>
      </c>
      <c r="O104" s="93">
        <v>465712.98424600007</v>
      </c>
      <c r="P104" s="104">
        <v>111.24</v>
      </c>
      <c r="Q104" s="93"/>
      <c r="R104" s="93">
        <v>518.05914413200003</v>
      </c>
      <c r="S104" s="94">
        <v>1.0997122743295177E-3</v>
      </c>
      <c r="T104" s="94">
        <f t="shared" si="1"/>
        <v>1.3178987167651909E-3</v>
      </c>
      <c r="U104" s="94">
        <f>R104/'סכום נכסי הקרן'!$C$42</f>
        <v>1.8336925055167279E-4</v>
      </c>
    </row>
    <row r="105" spans="2:21">
      <c r="B105" s="90" t="s">
        <v>494</v>
      </c>
      <c r="C105" s="67" t="s">
        <v>495</v>
      </c>
      <c r="D105" s="91" t="s">
        <v>115</v>
      </c>
      <c r="E105" s="91" t="s">
        <v>26</v>
      </c>
      <c r="F105" s="67" t="s">
        <v>496</v>
      </c>
      <c r="G105" s="91" t="s">
        <v>293</v>
      </c>
      <c r="H105" s="67" t="s">
        <v>445</v>
      </c>
      <c r="I105" s="67" t="s">
        <v>289</v>
      </c>
      <c r="J105" s="103"/>
      <c r="K105" s="93">
        <v>2.2399999999997764</v>
      </c>
      <c r="L105" s="91" t="s">
        <v>128</v>
      </c>
      <c r="M105" s="92">
        <v>1.3999999999999999E-2</v>
      </c>
      <c r="N105" s="92">
        <v>3.1600000000007837E-2</v>
      </c>
      <c r="O105" s="93">
        <v>658891.12081700016</v>
      </c>
      <c r="P105" s="104">
        <v>107.61</v>
      </c>
      <c r="Q105" s="93">
        <v>5.2301856670000006</v>
      </c>
      <c r="R105" s="93">
        <v>714.26291938400016</v>
      </c>
      <c r="S105" s="94">
        <v>7.4149349630542446E-4</v>
      </c>
      <c r="T105" s="94">
        <f t="shared" si="1"/>
        <v>1.8170245531836141E-3</v>
      </c>
      <c r="U105" s="94">
        <f>R105/'סכום נכסי הקרן'!$C$42</f>
        <v>2.5281641624864785E-4</v>
      </c>
    </row>
    <row r="106" spans="2:21">
      <c r="B106" s="90" t="s">
        <v>497</v>
      </c>
      <c r="C106" s="67" t="s">
        <v>498</v>
      </c>
      <c r="D106" s="91" t="s">
        <v>115</v>
      </c>
      <c r="E106" s="91" t="s">
        <v>26</v>
      </c>
      <c r="F106" s="67" t="s">
        <v>280</v>
      </c>
      <c r="G106" s="91" t="s">
        <v>276</v>
      </c>
      <c r="H106" s="67" t="s">
        <v>449</v>
      </c>
      <c r="I106" s="67" t="s">
        <v>126</v>
      </c>
      <c r="J106" s="103"/>
      <c r="K106" s="93">
        <v>2.6799999999990862</v>
      </c>
      <c r="L106" s="91" t="s">
        <v>128</v>
      </c>
      <c r="M106" s="92">
        <v>1.89E-2</v>
      </c>
      <c r="N106" s="92">
        <v>3.2699999999994227E-2</v>
      </c>
      <c r="O106" s="93">
        <v>29.200047000000005</v>
      </c>
      <c r="P106" s="104">
        <v>5395000</v>
      </c>
      <c r="Q106" s="93"/>
      <c r="R106" s="93">
        <v>1575.3424754330001</v>
      </c>
      <c r="S106" s="94">
        <v>3.6500058750000004E-3</v>
      </c>
      <c r="T106" s="94">
        <f t="shared" si="1"/>
        <v>4.0075382325649193E-3</v>
      </c>
      <c r="U106" s="94">
        <f>R106/'סכום נכסי הקרן'!$C$42</f>
        <v>5.575992091913797E-4</v>
      </c>
    </row>
    <row r="107" spans="2:21">
      <c r="B107" s="90" t="s">
        <v>499</v>
      </c>
      <c r="C107" s="67" t="s">
        <v>500</v>
      </c>
      <c r="D107" s="91" t="s">
        <v>115</v>
      </c>
      <c r="E107" s="91" t="s">
        <v>26</v>
      </c>
      <c r="F107" s="67" t="s">
        <v>280</v>
      </c>
      <c r="G107" s="91" t="s">
        <v>276</v>
      </c>
      <c r="H107" s="67" t="s">
        <v>449</v>
      </c>
      <c r="I107" s="67" t="s">
        <v>126</v>
      </c>
      <c r="J107" s="103"/>
      <c r="K107" s="93">
        <v>4.3800000000006474</v>
      </c>
      <c r="L107" s="91" t="s">
        <v>128</v>
      </c>
      <c r="M107" s="92">
        <v>3.3099999999999997E-2</v>
      </c>
      <c r="N107" s="92">
        <v>3.5300000000008221E-2</v>
      </c>
      <c r="O107" s="93">
        <v>44.227240000000009</v>
      </c>
      <c r="P107" s="104">
        <v>5170870</v>
      </c>
      <c r="Q107" s="93"/>
      <c r="R107" s="93">
        <v>2286.9328792040005</v>
      </c>
      <c r="S107" s="94">
        <v>3.1525582721505458E-3</v>
      </c>
      <c r="T107" s="94">
        <f t="shared" si="1"/>
        <v>5.8177641317014002E-3</v>
      </c>
      <c r="U107" s="94">
        <f>R107/'סכום נכסי הקרן'!$C$42</f>
        <v>8.0946967710460247E-4</v>
      </c>
    </row>
    <row r="108" spans="2:21">
      <c r="B108" s="90" t="s">
        <v>501</v>
      </c>
      <c r="C108" s="67" t="s">
        <v>502</v>
      </c>
      <c r="D108" s="91" t="s">
        <v>115</v>
      </c>
      <c r="E108" s="91" t="s">
        <v>26</v>
      </c>
      <c r="F108" s="67" t="s">
        <v>280</v>
      </c>
      <c r="G108" s="91" t="s">
        <v>276</v>
      </c>
      <c r="H108" s="67" t="s">
        <v>449</v>
      </c>
      <c r="I108" s="67" t="s">
        <v>126</v>
      </c>
      <c r="J108" s="103"/>
      <c r="K108" s="93">
        <v>6.0000000000084784E-2</v>
      </c>
      <c r="L108" s="91" t="s">
        <v>128</v>
      </c>
      <c r="M108" s="92">
        <v>1.8200000000000001E-2</v>
      </c>
      <c r="N108" s="92">
        <v>8.7999999999995152E-2</v>
      </c>
      <c r="O108" s="93">
        <v>29.383120000000009</v>
      </c>
      <c r="P108" s="104">
        <v>5620000</v>
      </c>
      <c r="Q108" s="93"/>
      <c r="R108" s="93">
        <v>1651.3314425810004</v>
      </c>
      <c r="S108" s="94">
        <v>2.0676321159665053E-3</v>
      </c>
      <c r="T108" s="94">
        <f t="shared" si="1"/>
        <v>4.200847748335468E-3</v>
      </c>
      <c r="U108" s="94">
        <f>R108/'סכום נכסי הקרן'!$C$42</f>
        <v>5.8449582922782506E-4</v>
      </c>
    </row>
    <row r="109" spans="2:21">
      <c r="B109" s="90" t="s">
        <v>503</v>
      </c>
      <c r="C109" s="67" t="s">
        <v>504</v>
      </c>
      <c r="D109" s="91" t="s">
        <v>115</v>
      </c>
      <c r="E109" s="91" t="s">
        <v>26</v>
      </c>
      <c r="F109" s="67" t="s">
        <v>280</v>
      </c>
      <c r="G109" s="91" t="s">
        <v>276</v>
      </c>
      <c r="H109" s="67" t="s">
        <v>449</v>
      </c>
      <c r="I109" s="67" t="s">
        <v>126</v>
      </c>
      <c r="J109" s="103"/>
      <c r="K109" s="93">
        <v>1.2200000000000233</v>
      </c>
      <c r="L109" s="91" t="s">
        <v>128</v>
      </c>
      <c r="M109" s="92">
        <v>1.89E-2</v>
      </c>
      <c r="N109" s="92">
        <v>3.5700000000002369E-2</v>
      </c>
      <c r="O109" s="93">
        <v>47.171654000000011</v>
      </c>
      <c r="P109" s="104">
        <v>5452500</v>
      </c>
      <c r="Q109" s="93"/>
      <c r="R109" s="93">
        <v>2572.0344848270006</v>
      </c>
      <c r="S109" s="94">
        <v>2.1640358748509043E-3</v>
      </c>
      <c r="T109" s="94">
        <f t="shared" si="1"/>
        <v>6.5430385418805423E-3</v>
      </c>
      <c r="U109" s="94">
        <f>R109/'סכום נכסי הקרן'!$C$42</f>
        <v>9.1038261020563E-4</v>
      </c>
    </row>
    <row r="110" spans="2:21">
      <c r="B110" s="90" t="s">
        <v>505</v>
      </c>
      <c r="C110" s="67" t="s">
        <v>506</v>
      </c>
      <c r="D110" s="91" t="s">
        <v>115</v>
      </c>
      <c r="E110" s="91" t="s">
        <v>26</v>
      </c>
      <c r="F110" s="67" t="s">
        <v>507</v>
      </c>
      <c r="G110" s="91" t="s">
        <v>293</v>
      </c>
      <c r="H110" s="67" t="s">
        <v>449</v>
      </c>
      <c r="I110" s="67" t="s">
        <v>126</v>
      </c>
      <c r="J110" s="103"/>
      <c r="K110" s="93">
        <v>0.78000000000341418</v>
      </c>
      <c r="L110" s="91" t="s">
        <v>128</v>
      </c>
      <c r="M110" s="92">
        <v>2.75E-2</v>
      </c>
      <c r="N110" s="92">
        <v>3.1700000000051215E-2</v>
      </c>
      <c r="O110" s="93">
        <v>103796.86152300001</v>
      </c>
      <c r="P110" s="104">
        <v>112.87</v>
      </c>
      <c r="Q110" s="93"/>
      <c r="R110" s="93">
        <v>117.15552252000003</v>
      </c>
      <c r="S110" s="94">
        <v>3.7541931418105508E-4</v>
      </c>
      <c r="T110" s="94">
        <f t="shared" si="1"/>
        <v>2.9803375645411447E-4</v>
      </c>
      <c r="U110" s="94">
        <f>R110/'סכום נכסי הקרן'!$C$42</f>
        <v>4.1467698439096158E-5</v>
      </c>
    </row>
    <row r="111" spans="2:21">
      <c r="B111" s="90" t="s">
        <v>508</v>
      </c>
      <c r="C111" s="67" t="s">
        <v>509</v>
      </c>
      <c r="D111" s="91" t="s">
        <v>115</v>
      </c>
      <c r="E111" s="91" t="s">
        <v>26</v>
      </c>
      <c r="F111" s="67" t="s">
        <v>507</v>
      </c>
      <c r="G111" s="91" t="s">
        <v>293</v>
      </c>
      <c r="H111" s="67" t="s">
        <v>449</v>
      </c>
      <c r="I111" s="67" t="s">
        <v>126</v>
      </c>
      <c r="J111" s="103"/>
      <c r="K111" s="93">
        <v>3.8400000000008112</v>
      </c>
      <c r="L111" s="91" t="s">
        <v>128</v>
      </c>
      <c r="M111" s="92">
        <v>1.9599999999999999E-2</v>
      </c>
      <c r="N111" s="92">
        <v>3.1200000000002861E-2</v>
      </c>
      <c r="O111" s="93">
        <v>774512.3501670002</v>
      </c>
      <c r="P111" s="104">
        <v>108.21</v>
      </c>
      <c r="Q111" s="93"/>
      <c r="R111" s="93">
        <v>838.0998740980001</v>
      </c>
      <c r="S111" s="94">
        <v>7.3689983802857335E-4</v>
      </c>
      <c r="T111" s="94">
        <f t="shared" si="1"/>
        <v>2.1320553089463298E-3</v>
      </c>
      <c r="U111" s="94">
        <f>R111/'סכום נכסי הקרן'!$C$42</f>
        <v>2.9664903619893237E-4</v>
      </c>
    </row>
    <row r="112" spans="2:21">
      <c r="B112" s="90" t="s">
        <v>510</v>
      </c>
      <c r="C112" s="67" t="s">
        <v>511</v>
      </c>
      <c r="D112" s="91" t="s">
        <v>115</v>
      </c>
      <c r="E112" s="91" t="s">
        <v>26</v>
      </c>
      <c r="F112" s="67" t="s">
        <v>507</v>
      </c>
      <c r="G112" s="91" t="s">
        <v>293</v>
      </c>
      <c r="H112" s="67" t="s">
        <v>449</v>
      </c>
      <c r="I112" s="67" t="s">
        <v>126</v>
      </c>
      <c r="J112" s="103"/>
      <c r="K112" s="93">
        <v>6.070000000001178</v>
      </c>
      <c r="L112" s="91" t="s">
        <v>128</v>
      </c>
      <c r="M112" s="92">
        <v>1.5800000000000002E-2</v>
      </c>
      <c r="N112" s="92">
        <v>3.2800000000008045E-2</v>
      </c>
      <c r="O112" s="93">
        <v>1777899.6879600002</v>
      </c>
      <c r="P112" s="104">
        <v>100.66</v>
      </c>
      <c r="Q112" s="93"/>
      <c r="R112" s="93">
        <v>1789.6338154270002</v>
      </c>
      <c r="S112" s="94">
        <v>1.4973680679283019E-3</v>
      </c>
      <c r="T112" s="94">
        <f t="shared" si="1"/>
        <v>4.552677306338372E-3</v>
      </c>
      <c r="U112" s="94">
        <f>R112/'סכום נכסי הקרן'!$C$42</f>
        <v>6.3344854581538757E-4</v>
      </c>
    </row>
    <row r="113" spans="2:21">
      <c r="B113" s="90" t="s">
        <v>512</v>
      </c>
      <c r="C113" s="67" t="s">
        <v>513</v>
      </c>
      <c r="D113" s="91" t="s">
        <v>115</v>
      </c>
      <c r="E113" s="91" t="s">
        <v>26</v>
      </c>
      <c r="F113" s="67" t="s">
        <v>514</v>
      </c>
      <c r="G113" s="91" t="s">
        <v>368</v>
      </c>
      <c r="H113" s="67" t="s">
        <v>449</v>
      </c>
      <c r="I113" s="67" t="s">
        <v>126</v>
      </c>
      <c r="J113" s="103"/>
      <c r="K113" s="93">
        <v>2.980000000000433</v>
      </c>
      <c r="L113" s="91" t="s">
        <v>128</v>
      </c>
      <c r="M113" s="92">
        <v>2.2499999999999999E-2</v>
      </c>
      <c r="N113" s="92">
        <v>2.4800000000004332E-2</v>
      </c>
      <c r="O113" s="93">
        <v>245116.62277300004</v>
      </c>
      <c r="P113" s="104">
        <v>113.07</v>
      </c>
      <c r="Q113" s="93"/>
      <c r="R113" s="93">
        <v>277.153354906</v>
      </c>
      <c r="S113" s="94">
        <v>5.9913702199254507E-4</v>
      </c>
      <c r="T113" s="94">
        <f t="shared" si="1"/>
        <v>7.0505473152061133E-4</v>
      </c>
      <c r="U113" s="94">
        <f>R113/'סכום נכסי הקרן'!$C$42</f>
        <v>9.8099615753613364E-5</v>
      </c>
    </row>
    <row r="114" spans="2:21">
      <c r="B114" s="90" t="s">
        <v>515</v>
      </c>
      <c r="C114" s="67" t="s">
        <v>516</v>
      </c>
      <c r="D114" s="91" t="s">
        <v>115</v>
      </c>
      <c r="E114" s="91" t="s">
        <v>26</v>
      </c>
      <c r="F114" s="67" t="s">
        <v>426</v>
      </c>
      <c r="G114" s="91" t="s">
        <v>293</v>
      </c>
      <c r="H114" s="67" t="s">
        <v>445</v>
      </c>
      <c r="I114" s="67" t="s">
        <v>289</v>
      </c>
      <c r="J114" s="103"/>
      <c r="K114" s="93">
        <v>2.169999999999884</v>
      </c>
      <c r="L114" s="91" t="s">
        <v>128</v>
      </c>
      <c r="M114" s="92">
        <v>2.1499999999999998E-2</v>
      </c>
      <c r="N114" s="92">
        <v>3.4799999999995362E-2</v>
      </c>
      <c r="O114" s="93">
        <v>1952851.0879300002</v>
      </c>
      <c r="P114" s="104">
        <v>110.54</v>
      </c>
      <c r="Q114" s="93"/>
      <c r="R114" s="93">
        <v>2158.6815855250006</v>
      </c>
      <c r="S114" s="94">
        <v>9.9569259393467364E-4</v>
      </c>
      <c r="T114" s="94">
        <f t="shared" si="1"/>
        <v>5.4915036703669642E-3</v>
      </c>
      <c r="U114" s="94">
        <f>R114/'סכום נכסי הקרן'!$C$42</f>
        <v>7.6407458299116175E-4</v>
      </c>
    </row>
    <row r="115" spans="2:21">
      <c r="B115" s="90" t="s">
        <v>517</v>
      </c>
      <c r="C115" s="67" t="s">
        <v>518</v>
      </c>
      <c r="D115" s="91" t="s">
        <v>115</v>
      </c>
      <c r="E115" s="91" t="s">
        <v>26</v>
      </c>
      <c r="F115" s="67" t="s">
        <v>426</v>
      </c>
      <c r="G115" s="91" t="s">
        <v>293</v>
      </c>
      <c r="H115" s="67" t="s">
        <v>445</v>
      </c>
      <c r="I115" s="67" t="s">
        <v>289</v>
      </c>
      <c r="J115" s="103"/>
      <c r="K115" s="93">
        <v>7.1900000000004045</v>
      </c>
      <c r="L115" s="91" t="s">
        <v>128</v>
      </c>
      <c r="M115" s="92">
        <v>1.15E-2</v>
      </c>
      <c r="N115" s="92">
        <v>3.7700000000000088E-2</v>
      </c>
      <c r="O115" s="93">
        <v>1252059.6736860003</v>
      </c>
      <c r="P115" s="104">
        <v>92.59</v>
      </c>
      <c r="Q115" s="93"/>
      <c r="R115" s="93">
        <v>1159.2819961870002</v>
      </c>
      <c r="S115" s="94">
        <v>2.7232774118787426E-3</v>
      </c>
      <c r="T115" s="94">
        <f t="shared" si="1"/>
        <v>2.9491155063070431E-3</v>
      </c>
      <c r="U115" s="94">
        <f>R115/'סכום נכסי הקרן'!$C$42</f>
        <v>4.1033282247150812E-4</v>
      </c>
    </row>
    <row r="116" spans="2:21">
      <c r="B116" s="90" t="s">
        <v>519</v>
      </c>
      <c r="C116" s="67" t="s">
        <v>520</v>
      </c>
      <c r="D116" s="91" t="s">
        <v>115</v>
      </c>
      <c r="E116" s="91" t="s">
        <v>26</v>
      </c>
      <c r="F116" s="67" t="s">
        <v>521</v>
      </c>
      <c r="G116" s="91" t="s">
        <v>124</v>
      </c>
      <c r="H116" s="67" t="s">
        <v>522</v>
      </c>
      <c r="I116" s="67" t="s">
        <v>289</v>
      </c>
      <c r="J116" s="103"/>
      <c r="K116" s="93">
        <v>1.6300000000057577</v>
      </c>
      <c r="L116" s="91" t="s">
        <v>128</v>
      </c>
      <c r="M116" s="92">
        <v>1.8500000000000003E-2</v>
      </c>
      <c r="N116" s="92">
        <v>3.9900000000044782E-2</v>
      </c>
      <c r="O116" s="93">
        <v>117552.43989700003</v>
      </c>
      <c r="P116" s="104">
        <v>106.38</v>
      </c>
      <c r="Q116" s="93"/>
      <c r="R116" s="93">
        <v>125.05228735600002</v>
      </c>
      <c r="S116" s="94">
        <v>1.5173141388262796E-4</v>
      </c>
      <c r="T116" s="94">
        <f t="shared" si="1"/>
        <v>3.1812245937894721E-4</v>
      </c>
      <c r="U116" s="94">
        <f>R116/'סכום נכסי הקרן'!$C$42</f>
        <v>4.426279213865099E-5</v>
      </c>
    </row>
    <row r="117" spans="2:21">
      <c r="B117" s="90" t="s">
        <v>523</v>
      </c>
      <c r="C117" s="67" t="s">
        <v>524</v>
      </c>
      <c r="D117" s="91" t="s">
        <v>115</v>
      </c>
      <c r="E117" s="91" t="s">
        <v>26</v>
      </c>
      <c r="F117" s="67" t="s">
        <v>521</v>
      </c>
      <c r="G117" s="91" t="s">
        <v>124</v>
      </c>
      <c r="H117" s="67" t="s">
        <v>522</v>
      </c>
      <c r="I117" s="67" t="s">
        <v>289</v>
      </c>
      <c r="J117" s="103"/>
      <c r="K117" s="93">
        <v>2.2499999999998388</v>
      </c>
      <c r="L117" s="91" t="s">
        <v>128</v>
      </c>
      <c r="M117" s="92">
        <v>3.2000000000000001E-2</v>
      </c>
      <c r="N117" s="92">
        <v>4.2999999999991614E-2</v>
      </c>
      <c r="O117" s="93">
        <v>1529930.1831610003</v>
      </c>
      <c r="P117" s="104">
        <v>101.36</v>
      </c>
      <c r="Q117" s="93"/>
      <c r="R117" s="93">
        <v>1550.7372373210003</v>
      </c>
      <c r="S117" s="94">
        <v>2.6483790629347635E-3</v>
      </c>
      <c r="T117" s="94">
        <f t="shared" si="1"/>
        <v>3.9449445845214362E-3</v>
      </c>
      <c r="U117" s="94">
        <f>R117/'סכום נכסי הקרן'!$C$42</f>
        <v>5.4889007988954605E-4</v>
      </c>
    </row>
    <row r="118" spans="2:21">
      <c r="B118" s="90" t="s">
        <v>525</v>
      </c>
      <c r="C118" s="67" t="s">
        <v>526</v>
      </c>
      <c r="D118" s="91" t="s">
        <v>115</v>
      </c>
      <c r="E118" s="91" t="s">
        <v>26</v>
      </c>
      <c r="F118" s="67" t="s">
        <v>527</v>
      </c>
      <c r="G118" s="91" t="s">
        <v>124</v>
      </c>
      <c r="H118" s="67" t="s">
        <v>522</v>
      </c>
      <c r="I118" s="67" t="s">
        <v>289</v>
      </c>
      <c r="J118" s="103"/>
      <c r="K118" s="93">
        <v>0.49999999999885936</v>
      </c>
      <c r="L118" s="91" t="s">
        <v>128</v>
      </c>
      <c r="M118" s="92">
        <v>3.15E-2</v>
      </c>
      <c r="N118" s="92">
        <v>4.1299999999961444E-2</v>
      </c>
      <c r="O118" s="93">
        <v>390273.23678400012</v>
      </c>
      <c r="P118" s="104">
        <v>110.56</v>
      </c>
      <c r="Q118" s="93">
        <v>6.8284002100000007</v>
      </c>
      <c r="R118" s="93">
        <v>438.35242411300004</v>
      </c>
      <c r="S118" s="94">
        <v>2.878270435288792E-3</v>
      </c>
      <c r="T118" s="94">
        <f t="shared" si="1"/>
        <v>1.1151315516249938E-3</v>
      </c>
      <c r="U118" s="94">
        <f>R118/'סכום נכסי הקרן'!$C$42</f>
        <v>1.5515671598034594E-4</v>
      </c>
    </row>
    <row r="119" spans="2:21">
      <c r="B119" s="90" t="s">
        <v>528</v>
      </c>
      <c r="C119" s="67" t="s">
        <v>529</v>
      </c>
      <c r="D119" s="91" t="s">
        <v>115</v>
      </c>
      <c r="E119" s="91" t="s">
        <v>26</v>
      </c>
      <c r="F119" s="67" t="s">
        <v>527</v>
      </c>
      <c r="G119" s="91" t="s">
        <v>124</v>
      </c>
      <c r="H119" s="67" t="s">
        <v>522</v>
      </c>
      <c r="I119" s="67" t="s">
        <v>289</v>
      </c>
      <c r="J119" s="103"/>
      <c r="K119" s="93">
        <v>2.8200000000004044</v>
      </c>
      <c r="L119" s="91" t="s">
        <v>128</v>
      </c>
      <c r="M119" s="92">
        <v>0.01</v>
      </c>
      <c r="N119" s="92">
        <v>3.6900000000006969E-2</v>
      </c>
      <c r="O119" s="93">
        <v>884869.46149500017</v>
      </c>
      <c r="P119" s="104">
        <v>100.59</v>
      </c>
      <c r="Q119" s="93"/>
      <c r="R119" s="93">
        <v>890.09020040200005</v>
      </c>
      <c r="S119" s="94">
        <v>2.3962538765327458E-3</v>
      </c>
      <c r="T119" s="94">
        <f t="shared" si="1"/>
        <v>2.2643143089009503E-3</v>
      </c>
      <c r="U119" s="94">
        <f>R119/'סכום נכסי הקרן'!$C$42</f>
        <v>3.150512346318439E-4</v>
      </c>
    </row>
    <row r="120" spans="2:21">
      <c r="B120" s="90" t="s">
        <v>530</v>
      </c>
      <c r="C120" s="67" t="s">
        <v>531</v>
      </c>
      <c r="D120" s="91" t="s">
        <v>115</v>
      </c>
      <c r="E120" s="91" t="s">
        <v>26</v>
      </c>
      <c r="F120" s="67" t="s">
        <v>527</v>
      </c>
      <c r="G120" s="91" t="s">
        <v>124</v>
      </c>
      <c r="H120" s="67" t="s">
        <v>522</v>
      </c>
      <c r="I120" s="67" t="s">
        <v>289</v>
      </c>
      <c r="J120" s="103"/>
      <c r="K120" s="93">
        <v>3.4099999999991071</v>
      </c>
      <c r="L120" s="91" t="s">
        <v>128</v>
      </c>
      <c r="M120" s="92">
        <v>3.2300000000000002E-2</v>
      </c>
      <c r="N120" s="92">
        <v>4.1599999999983872E-2</v>
      </c>
      <c r="O120" s="93">
        <v>973725.02063600009</v>
      </c>
      <c r="P120" s="104">
        <v>100.15</v>
      </c>
      <c r="Q120" s="93">
        <v>66.07562500600001</v>
      </c>
      <c r="R120" s="93">
        <v>1041.2612331730002</v>
      </c>
      <c r="S120" s="94">
        <v>2.2483811439890479E-3</v>
      </c>
      <c r="T120" s="94">
        <f t="shared" si="1"/>
        <v>2.6488806510987575E-3</v>
      </c>
      <c r="U120" s="94">
        <f>R120/'סכום נכסי הקרן'!$C$42</f>
        <v>3.6855886845767915E-4</v>
      </c>
    </row>
    <row r="121" spans="2:21">
      <c r="B121" s="90" t="s">
        <v>532</v>
      </c>
      <c r="C121" s="67" t="s">
        <v>533</v>
      </c>
      <c r="D121" s="91" t="s">
        <v>115</v>
      </c>
      <c r="E121" s="91" t="s">
        <v>26</v>
      </c>
      <c r="F121" s="67" t="s">
        <v>534</v>
      </c>
      <c r="G121" s="91" t="s">
        <v>535</v>
      </c>
      <c r="H121" s="67" t="s">
        <v>522</v>
      </c>
      <c r="I121" s="67" t="s">
        <v>289</v>
      </c>
      <c r="J121" s="103"/>
      <c r="K121" s="93">
        <v>4.8500000000035612</v>
      </c>
      <c r="L121" s="91" t="s">
        <v>128</v>
      </c>
      <c r="M121" s="92">
        <v>0.03</v>
      </c>
      <c r="N121" s="92">
        <v>4.2500000000035607E-2</v>
      </c>
      <c r="O121" s="93">
        <v>586116.36642000009</v>
      </c>
      <c r="P121" s="104">
        <v>95.81</v>
      </c>
      <c r="Q121" s="93"/>
      <c r="R121" s="93">
        <v>561.55811560000018</v>
      </c>
      <c r="S121" s="94">
        <v>2.0936914755093879E-3</v>
      </c>
      <c r="T121" s="94">
        <f t="shared" si="1"/>
        <v>1.4285564270432982E-3</v>
      </c>
      <c r="U121" s="94">
        <f>R121/'סכום נכסי הקרן'!$C$42</f>
        <v>1.9876589761061057E-4</v>
      </c>
    </row>
    <row r="122" spans="2:21">
      <c r="B122" s="90" t="s">
        <v>536</v>
      </c>
      <c r="C122" s="67" t="s">
        <v>537</v>
      </c>
      <c r="D122" s="91" t="s">
        <v>115</v>
      </c>
      <c r="E122" s="91" t="s">
        <v>26</v>
      </c>
      <c r="F122" s="67" t="s">
        <v>538</v>
      </c>
      <c r="G122" s="91" t="s">
        <v>293</v>
      </c>
      <c r="H122" s="67" t="s">
        <v>539</v>
      </c>
      <c r="I122" s="67" t="s">
        <v>126</v>
      </c>
      <c r="J122" s="103"/>
      <c r="K122" s="93">
        <v>1.9899999999991211</v>
      </c>
      <c r="L122" s="91" t="s">
        <v>128</v>
      </c>
      <c r="M122" s="92">
        <v>2.5000000000000001E-2</v>
      </c>
      <c r="N122" s="92">
        <v>3.4999999999970707E-2</v>
      </c>
      <c r="O122" s="93">
        <v>460409.89755500003</v>
      </c>
      <c r="P122" s="104">
        <v>111.2</v>
      </c>
      <c r="Q122" s="93"/>
      <c r="R122" s="93">
        <v>511.97582345500007</v>
      </c>
      <c r="S122" s="94">
        <v>1.2944715905399296E-3</v>
      </c>
      <c r="T122" s="94">
        <f t="shared" si="1"/>
        <v>1.3024232626501553E-3</v>
      </c>
      <c r="U122" s="94">
        <f>R122/'סכום נכסי הקרן'!$C$42</f>
        <v>1.8121603317091219E-4</v>
      </c>
    </row>
    <row r="123" spans="2:21">
      <c r="B123" s="90" t="s">
        <v>540</v>
      </c>
      <c r="C123" s="67" t="s">
        <v>541</v>
      </c>
      <c r="D123" s="91" t="s">
        <v>115</v>
      </c>
      <c r="E123" s="91" t="s">
        <v>26</v>
      </c>
      <c r="F123" s="67" t="s">
        <v>538</v>
      </c>
      <c r="G123" s="91" t="s">
        <v>293</v>
      </c>
      <c r="H123" s="67" t="s">
        <v>539</v>
      </c>
      <c r="I123" s="67" t="s">
        <v>126</v>
      </c>
      <c r="J123" s="103"/>
      <c r="K123" s="93">
        <v>4.969999999999458</v>
      </c>
      <c r="L123" s="91" t="s">
        <v>128</v>
      </c>
      <c r="M123" s="92">
        <v>1.9E-2</v>
      </c>
      <c r="N123" s="92">
        <v>3.8699999999994579E-2</v>
      </c>
      <c r="O123" s="93">
        <v>542235.93883300002</v>
      </c>
      <c r="P123" s="104">
        <v>102.11</v>
      </c>
      <c r="Q123" s="93"/>
      <c r="R123" s="93">
        <v>553.67710219000014</v>
      </c>
      <c r="S123" s="94">
        <v>1.8042103980387997E-3</v>
      </c>
      <c r="T123" s="94">
        <f t="shared" si="1"/>
        <v>1.4085077944161286E-3</v>
      </c>
      <c r="U123" s="94">
        <f>R123/'סכום נכסי הקרן'!$C$42</f>
        <v>1.9597637919567998E-4</v>
      </c>
    </row>
    <row r="124" spans="2:21">
      <c r="B124" s="90" t="s">
        <v>542</v>
      </c>
      <c r="C124" s="67" t="s">
        <v>543</v>
      </c>
      <c r="D124" s="91" t="s">
        <v>115</v>
      </c>
      <c r="E124" s="91" t="s">
        <v>26</v>
      </c>
      <c r="F124" s="67" t="s">
        <v>538</v>
      </c>
      <c r="G124" s="91" t="s">
        <v>293</v>
      </c>
      <c r="H124" s="67" t="s">
        <v>539</v>
      </c>
      <c r="I124" s="67" t="s">
        <v>126</v>
      </c>
      <c r="J124" s="103"/>
      <c r="K124" s="93">
        <v>6.7100000000053344</v>
      </c>
      <c r="L124" s="91" t="s">
        <v>128</v>
      </c>
      <c r="M124" s="92">
        <v>3.9000000000000003E-3</v>
      </c>
      <c r="N124" s="92">
        <v>4.1500000000044099E-2</v>
      </c>
      <c r="O124" s="93">
        <v>568141.44461000012</v>
      </c>
      <c r="P124" s="104">
        <v>83.82</v>
      </c>
      <c r="Q124" s="93"/>
      <c r="R124" s="93">
        <v>476.21614532600006</v>
      </c>
      <c r="S124" s="94">
        <v>2.4176231685531921E-3</v>
      </c>
      <c r="T124" s="94">
        <f t="shared" si="1"/>
        <v>1.2114536611057081E-3</v>
      </c>
      <c r="U124" s="94">
        <f>R124/'סכום נכסי הקרן'!$C$42</f>
        <v>1.6855874210143344E-4</v>
      </c>
    </row>
    <row r="125" spans="2:21">
      <c r="B125" s="90" t="s">
        <v>544</v>
      </c>
      <c r="C125" s="67" t="s">
        <v>545</v>
      </c>
      <c r="D125" s="91" t="s">
        <v>115</v>
      </c>
      <c r="E125" s="91" t="s">
        <v>26</v>
      </c>
      <c r="F125" s="67" t="s">
        <v>546</v>
      </c>
      <c r="G125" s="91" t="s">
        <v>535</v>
      </c>
      <c r="H125" s="67" t="s">
        <v>522</v>
      </c>
      <c r="I125" s="67" t="s">
        <v>289</v>
      </c>
      <c r="J125" s="103"/>
      <c r="K125" s="93">
        <v>4.4199999999929691</v>
      </c>
      <c r="L125" s="91" t="s">
        <v>128</v>
      </c>
      <c r="M125" s="92">
        <v>7.4999999999999997E-3</v>
      </c>
      <c r="N125" s="92">
        <v>4.1299999999926798E-2</v>
      </c>
      <c r="O125" s="93">
        <v>327131.91760500008</v>
      </c>
      <c r="P125" s="104">
        <v>94.79</v>
      </c>
      <c r="Q125" s="93"/>
      <c r="R125" s="93">
        <v>310.08834987900002</v>
      </c>
      <c r="S125" s="94">
        <v>6.6930277404967579E-4</v>
      </c>
      <c r="T125" s="94">
        <f t="shared" si="1"/>
        <v>7.8883857763785165E-4</v>
      </c>
      <c r="U125" s="94">
        <f>R125/'סכום נכסי הקרן'!$C$42</f>
        <v>1.0975709813478205E-4</v>
      </c>
    </row>
    <row r="126" spans="2:21">
      <c r="B126" s="90" t="s">
        <v>547</v>
      </c>
      <c r="C126" s="67" t="s">
        <v>548</v>
      </c>
      <c r="D126" s="91" t="s">
        <v>115</v>
      </c>
      <c r="E126" s="91" t="s">
        <v>26</v>
      </c>
      <c r="F126" s="67" t="s">
        <v>546</v>
      </c>
      <c r="G126" s="91" t="s">
        <v>535</v>
      </c>
      <c r="H126" s="67" t="s">
        <v>522</v>
      </c>
      <c r="I126" s="67" t="s">
        <v>289</v>
      </c>
      <c r="J126" s="103"/>
      <c r="K126" s="93">
        <v>5.0899999999993826</v>
      </c>
      <c r="L126" s="91" t="s">
        <v>128</v>
      </c>
      <c r="M126" s="92">
        <v>7.4999999999999997E-3</v>
      </c>
      <c r="N126" s="92">
        <v>4.2899999999995053E-2</v>
      </c>
      <c r="O126" s="93">
        <v>1808311.7132340001</v>
      </c>
      <c r="P126" s="104">
        <v>90.28</v>
      </c>
      <c r="Q126" s="93">
        <v>7.334945438000001</v>
      </c>
      <c r="R126" s="93">
        <v>1639.8787572890005</v>
      </c>
      <c r="S126" s="94">
        <v>1.725885163700813E-3</v>
      </c>
      <c r="T126" s="94">
        <f t="shared" si="1"/>
        <v>4.1717130840393073E-3</v>
      </c>
      <c r="U126" s="94">
        <f>R126/'סכום נכסי הקרן'!$C$42</f>
        <v>5.8044210226906867E-4</v>
      </c>
    </row>
    <row r="127" spans="2:21">
      <c r="B127" s="90" t="s">
        <v>549</v>
      </c>
      <c r="C127" s="67" t="s">
        <v>550</v>
      </c>
      <c r="D127" s="91" t="s">
        <v>115</v>
      </c>
      <c r="E127" s="91" t="s">
        <v>26</v>
      </c>
      <c r="F127" s="67" t="s">
        <v>496</v>
      </c>
      <c r="G127" s="91" t="s">
        <v>293</v>
      </c>
      <c r="H127" s="67" t="s">
        <v>522</v>
      </c>
      <c r="I127" s="67" t="s">
        <v>289</v>
      </c>
      <c r="J127" s="103"/>
      <c r="K127" s="93">
        <v>1.7099999999948401</v>
      </c>
      <c r="L127" s="91" t="s">
        <v>128</v>
      </c>
      <c r="M127" s="92">
        <v>2.0499999999999997E-2</v>
      </c>
      <c r="N127" s="92">
        <v>3.7899999999798657E-2</v>
      </c>
      <c r="O127" s="93">
        <v>89752.634210000018</v>
      </c>
      <c r="P127" s="104">
        <v>110.12</v>
      </c>
      <c r="Q127" s="93"/>
      <c r="R127" s="93">
        <v>98.835604981000017</v>
      </c>
      <c r="S127" s="94">
        <v>2.4257691613922944E-4</v>
      </c>
      <c r="T127" s="94">
        <f t="shared" si="1"/>
        <v>2.514294332038323E-4</v>
      </c>
      <c r="U127" s="94">
        <f>R127/'סכום נכסי הקרן'!$C$42</f>
        <v>3.4983285245457138E-5</v>
      </c>
    </row>
    <row r="128" spans="2:21">
      <c r="B128" s="90" t="s">
        <v>551</v>
      </c>
      <c r="C128" s="67" t="s">
        <v>552</v>
      </c>
      <c r="D128" s="91" t="s">
        <v>115</v>
      </c>
      <c r="E128" s="91" t="s">
        <v>26</v>
      </c>
      <c r="F128" s="67" t="s">
        <v>496</v>
      </c>
      <c r="G128" s="91" t="s">
        <v>293</v>
      </c>
      <c r="H128" s="67" t="s">
        <v>522</v>
      </c>
      <c r="I128" s="67" t="s">
        <v>289</v>
      </c>
      <c r="J128" s="103"/>
      <c r="K128" s="93">
        <v>2.549999999998906</v>
      </c>
      <c r="L128" s="91" t="s">
        <v>128</v>
      </c>
      <c r="M128" s="92">
        <v>2.0499999999999997E-2</v>
      </c>
      <c r="N128" s="92">
        <v>3.6899999999965717E-2</v>
      </c>
      <c r="O128" s="93">
        <v>505527.17244600004</v>
      </c>
      <c r="P128" s="104">
        <v>108.46</v>
      </c>
      <c r="Q128" s="93"/>
      <c r="R128" s="93">
        <v>548.29479945200012</v>
      </c>
      <c r="S128" s="94">
        <v>5.7369402615309718E-4</v>
      </c>
      <c r="T128" s="94">
        <f t="shared" si="1"/>
        <v>1.3948156707426112E-3</v>
      </c>
      <c r="U128" s="94">
        <f>R128/'סכום נכסי הקרן'!$C$42</f>
        <v>1.9407129011369322E-4</v>
      </c>
    </row>
    <row r="129" spans="2:21">
      <c r="B129" s="90" t="s">
        <v>553</v>
      </c>
      <c r="C129" s="67" t="s">
        <v>554</v>
      </c>
      <c r="D129" s="91" t="s">
        <v>115</v>
      </c>
      <c r="E129" s="91" t="s">
        <v>26</v>
      </c>
      <c r="F129" s="67" t="s">
        <v>496</v>
      </c>
      <c r="G129" s="91" t="s">
        <v>293</v>
      </c>
      <c r="H129" s="67" t="s">
        <v>522</v>
      </c>
      <c r="I129" s="67" t="s">
        <v>289</v>
      </c>
      <c r="J129" s="103"/>
      <c r="K129" s="93">
        <v>5.2699999999992091</v>
      </c>
      <c r="L129" s="91" t="s">
        <v>128</v>
      </c>
      <c r="M129" s="92">
        <v>8.3999999999999995E-3</v>
      </c>
      <c r="N129" s="92">
        <v>4.2299999999991088E-2</v>
      </c>
      <c r="O129" s="93">
        <v>1275311.3210420003</v>
      </c>
      <c r="P129" s="104">
        <v>93.32</v>
      </c>
      <c r="Q129" s="93"/>
      <c r="R129" s="93">
        <v>1190.1205183220002</v>
      </c>
      <c r="S129" s="94">
        <v>1.8830758082440163E-3</v>
      </c>
      <c r="T129" s="94">
        <f t="shared" si="1"/>
        <v>3.0275661025545939E-3</v>
      </c>
      <c r="U129" s="94">
        <f>R129/'סכום נכסי הקרן'!$C$42</f>
        <v>4.2124824932202867E-4</v>
      </c>
    </row>
    <row r="130" spans="2:21">
      <c r="B130" s="90" t="s">
        <v>555</v>
      </c>
      <c r="C130" s="67" t="s">
        <v>556</v>
      </c>
      <c r="D130" s="91" t="s">
        <v>115</v>
      </c>
      <c r="E130" s="91" t="s">
        <v>26</v>
      </c>
      <c r="F130" s="67" t="s">
        <v>496</v>
      </c>
      <c r="G130" s="91" t="s">
        <v>293</v>
      </c>
      <c r="H130" s="67" t="s">
        <v>522</v>
      </c>
      <c r="I130" s="67" t="s">
        <v>289</v>
      </c>
      <c r="J130" s="103"/>
      <c r="K130" s="93">
        <v>6.2499999999984031</v>
      </c>
      <c r="L130" s="91" t="s">
        <v>128</v>
      </c>
      <c r="M130" s="92">
        <v>5.0000000000000001E-3</v>
      </c>
      <c r="N130" s="92">
        <v>4.0300000000023636E-2</v>
      </c>
      <c r="O130" s="93">
        <v>171290.48089000004</v>
      </c>
      <c r="P130" s="104">
        <v>88.06</v>
      </c>
      <c r="Q130" s="93">
        <v>5.7059481020000016</v>
      </c>
      <c r="R130" s="93">
        <v>156.54434562100002</v>
      </c>
      <c r="S130" s="94">
        <v>1.0044855307527458E-3</v>
      </c>
      <c r="T130" s="94">
        <f t="shared" si="1"/>
        <v>3.9823559635537549E-4</v>
      </c>
      <c r="U130" s="94">
        <f>R130/'סכום נכסי הקרן'!$C$42</f>
        <v>5.5409540898501639E-5</v>
      </c>
    </row>
    <row r="131" spans="2:21">
      <c r="B131" s="90" t="s">
        <v>557</v>
      </c>
      <c r="C131" s="67" t="s">
        <v>558</v>
      </c>
      <c r="D131" s="91" t="s">
        <v>115</v>
      </c>
      <c r="E131" s="91" t="s">
        <v>26</v>
      </c>
      <c r="F131" s="67" t="s">
        <v>496</v>
      </c>
      <c r="G131" s="91" t="s">
        <v>293</v>
      </c>
      <c r="H131" s="67" t="s">
        <v>522</v>
      </c>
      <c r="I131" s="67" t="s">
        <v>289</v>
      </c>
      <c r="J131" s="103"/>
      <c r="K131" s="93">
        <v>6.1400000000033561</v>
      </c>
      <c r="L131" s="91" t="s">
        <v>128</v>
      </c>
      <c r="M131" s="92">
        <v>9.7000000000000003E-3</v>
      </c>
      <c r="N131" s="92">
        <v>4.4700000000026101E-2</v>
      </c>
      <c r="O131" s="93">
        <v>465092.56224500015</v>
      </c>
      <c r="P131" s="104">
        <v>88.66</v>
      </c>
      <c r="Q131" s="93">
        <v>16.726000219000003</v>
      </c>
      <c r="R131" s="93">
        <v>429.07706600400007</v>
      </c>
      <c r="S131" s="94">
        <v>1.1779985528521406E-3</v>
      </c>
      <c r="T131" s="94">
        <f t="shared" si="1"/>
        <v>1.0915358238247062E-3</v>
      </c>
      <c r="U131" s="94">
        <f>R131/'סכום נכסי הקרן'!$C$42</f>
        <v>1.5187366329358102E-4</v>
      </c>
    </row>
    <row r="132" spans="2:21">
      <c r="B132" s="90" t="s">
        <v>559</v>
      </c>
      <c r="C132" s="67" t="s">
        <v>560</v>
      </c>
      <c r="D132" s="91" t="s">
        <v>115</v>
      </c>
      <c r="E132" s="91" t="s">
        <v>26</v>
      </c>
      <c r="F132" s="67" t="s">
        <v>561</v>
      </c>
      <c r="G132" s="91" t="s">
        <v>562</v>
      </c>
      <c r="H132" s="67" t="s">
        <v>539</v>
      </c>
      <c r="I132" s="67" t="s">
        <v>126</v>
      </c>
      <c r="J132" s="103"/>
      <c r="K132" s="93">
        <v>1.2899999999990517</v>
      </c>
      <c r="L132" s="91" t="s">
        <v>128</v>
      </c>
      <c r="M132" s="92">
        <v>1.8500000000000003E-2</v>
      </c>
      <c r="N132" s="92">
        <v>3.5699999999977867E-2</v>
      </c>
      <c r="O132" s="93">
        <v>722759.38400800014</v>
      </c>
      <c r="P132" s="104">
        <v>109.43</v>
      </c>
      <c r="Q132" s="93"/>
      <c r="R132" s="93">
        <v>790.91559407500017</v>
      </c>
      <c r="S132" s="94">
        <v>1.2248498237662693E-3</v>
      </c>
      <c r="T132" s="94">
        <f t="shared" si="1"/>
        <v>2.0120224848988177E-3</v>
      </c>
      <c r="U132" s="94">
        <f>R132/'סכום נכסי הקרן'!$C$42</f>
        <v>2.7994795840957242E-4</v>
      </c>
    </row>
    <row r="133" spans="2:21">
      <c r="B133" s="90" t="s">
        <v>563</v>
      </c>
      <c r="C133" s="67" t="s">
        <v>564</v>
      </c>
      <c r="D133" s="91" t="s">
        <v>115</v>
      </c>
      <c r="E133" s="91" t="s">
        <v>26</v>
      </c>
      <c r="F133" s="67" t="s">
        <v>561</v>
      </c>
      <c r="G133" s="91" t="s">
        <v>562</v>
      </c>
      <c r="H133" s="67" t="s">
        <v>539</v>
      </c>
      <c r="I133" s="67" t="s">
        <v>126</v>
      </c>
      <c r="J133" s="103"/>
      <c r="K133" s="93">
        <v>1.1399999999997739</v>
      </c>
      <c r="L133" s="91" t="s">
        <v>128</v>
      </c>
      <c r="M133" s="92">
        <v>0.01</v>
      </c>
      <c r="N133" s="92">
        <v>4.089999999999451E-2</v>
      </c>
      <c r="O133" s="93">
        <v>1160936.2901180002</v>
      </c>
      <c r="P133" s="104">
        <v>106.62</v>
      </c>
      <c r="Q133" s="93"/>
      <c r="R133" s="93">
        <v>1237.7901760520001</v>
      </c>
      <c r="S133" s="94">
        <v>1.5075387124956509E-3</v>
      </c>
      <c r="T133" s="94">
        <f t="shared" si="1"/>
        <v>3.1488336865024905E-3</v>
      </c>
      <c r="U133" s="94">
        <f>R133/'סכום נכסי הקרן'!$C$42</f>
        <v>4.3812112862744173E-4</v>
      </c>
    </row>
    <row r="134" spans="2:21">
      <c r="B134" s="90" t="s">
        <v>565</v>
      </c>
      <c r="C134" s="67" t="s">
        <v>566</v>
      </c>
      <c r="D134" s="91" t="s">
        <v>115</v>
      </c>
      <c r="E134" s="91" t="s">
        <v>26</v>
      </c>
      <c r="F134" s="67" t="s">
        <v>561</v>
      </c>
      <c r="G134" s="91" t="s">
        <v>562</v>
      </c>
      <c r="H134" s="67" t="s">
        <v>539</v>
      </c>
      <c r="I134" s="67" t="s">
        <v>126</v>
      </c>
      <c r="J134" s="103"/>
      <c r="K134" s="93">
        <v>3.910000000000982</v>
      </c>
      <c r="L134" s="91" t="s">
        <v>128</v>
      </c>
      <c r="M134" s="92">
        <v>0.01</v>
      </c>
      <c r="N134" s="92">
        <v>4.7100000000012035E-2</v>
      </c>
      <c r="O134" s="93">
        <v>1923868.0118280002</v>
      </c>
      <c r="P134" s="104">
        <v>94.21</v>
      </c>
      <c r="Q134" s="93"/>
      <c r="R134" s="93">
        <v>1812.4758952420002</v>
      </c>
      <c r="S134" s="94">
        <v>1.6248089298226947E-3</v>
      </c>
      <c r="T134" s="94">
        <f t="shared" si="1"/>
        <v>4.610785628558752E-3</v>
      </c>
      <c r="U134" s="94">
        <f>R134/'סכום נכסי הקרן'!$C$42</f>
        <v>6.4153359769442717E-4</v>
      </c>
    </row>
    <row r="135" spans="2:21">
      <c r="B135" s="90" t="s">
        <v>567</v>
      </c>
      <c r="C135" s="67" t="s">
        <v>568</v>
      </c>
      <c r="D135" s="91" t="s">
        <v>115</v>
      </c>
      <c r="E135" s="91" t="s">
        <v>26</v>
      </c>
      <c r="F135" s="67" t="s">
        <v>561</v>
      </c>
      <c r="G135" s="91" t="s">
        <v>562</v>
      </c>
      <c r="H135" s="67" t="s">
        <v>539</v>
      </c>
      <c r="I135" s="67" t="s">
        <v>126</v>
      </c>
      <c r="J135" s="103"/>
      <c r="K135" s="93">
        <v>2.5899999999995043</v>
      </c>
      <c r="L135" s="91" t="s">
        <v>128</v>
      </c>
      <c r="M135" s="92">
        <v>3.5400000000000001E-2</v>
      </c>
      <c r="N135" s="92">
        <v>4.5899999999989817E-2</v>
      </c>
      <c r="O135" s="93">
        <v>1866996.2350000003</v>
      </c>
      <c r="P135" s="104">
        <v>100.73</v>
      </c>
      <c r="Q135" s="93">
        <v>34.149914587000005</v>
      </c>
      <c r="R135" s="93">
        <v>1914.7752174050001</v>
      </c>
      <c r="S135" s="94">
        <v>1.6714230266515074E-3</v>
      </c>
      <c r="T135" s="94">
        <f t="shared" si="1"/>
        <v>4.8710264657906774E-3</v>
      </c>
      <c r="U135" s="94">
        <f>R135/'סכום נכסי הקרן'!$C$42</f>
        <v>6.7774288045576727E-4</v>
      </c>
    </row>
    <row r="136" spans="2:21">
      <c r="B136" s="90" t="s">
        <v>569</v>
      </c>
      <c r="C136" s="67" t="s">
        <v>570</v>
      </c>
      <c r="D136" s="91" t="s">
        <v>115</v>
      </c>
      <c r="E136" s="91" t="s">
        <v>26</v>
      </c>
      <c r="F136" s="67" t="s">
        <v>571</v>
      </c>
      <c r="G136" s="91" t="s">
        <v>293</v>
      </c>
      <c r="H136" s="67" t="s">
        <v>539</v>
      </c>
      <c r="I136" s="67" t="s">
        <v>126</v>
      </c>
      <c r="J136" s="103"/>
      <c r="K136" s="93">
        <v>3.4999999999991029</v>
      </c>
      <c r="L136" s="91" t="s">
        <v>128</v>
      </c>
      <c r="M136" s="92">
        <v>2.75E-2</v>
      </c>
      <c r="N136" s="92">
        <v>3.0099999999993715E-2</v>
      </c>
      <c r="O136" s="93">
        <v>1009253.7389240001</v>
      </c>
      <c r="P136" s="104">
        <v>110.48</v>
      </c>
      <c r="Q136" s="93"/>
      <c r="R136" s="93">
        <v>1115.0234930700003</v>
      </c>
      <c r="S136" s="94">
        <v>1.9759354970507485E-3</v>
      </c>
      <c r="T136" s="94">
        <f t="shared" si="1"/>
        <v>2.8365256116501879E-3</v>
      </c>
      <c r="U136" s="94">
        <f>R136/'סכום נכסי הקרן'!$C$42</f>
        <v>3.9466733593579456E-4</v>
      </c>
    </row>
    <row r="137" spans="2:21">
      <c r="B137" s="90" t="s">
        <v>572</v>
      </c>
      <c r="C137" s="67" t="s">
        <v>573</v>
      </c>
      <c r="D137" s="91" t="s">
        <v>115</v>
      </c>
      <c r="E137" s="91" t="s">
        <v>26</v>
      </c>
      <c r="F137" s="67" t="s">
        <v>571</v>
      </c>
      <c r="G137" s="91" t="s">
        <v>293</v>
      </c>
      <c r="H137" s="67" t="s">
        <v>539</v>
      </c>
      <c r="I137" s="67" t="s">
        <v>126</v>
      </c>
      <c r="J137" s="103"/>
      <c r="K137" s="93">
        <v>5.1500000000005981</v>
      </c>
      <c r="L137" s="91" t="s">
        <v>128</v>
      </c>
      <c r="M137" s="92">
        <v>8.5000000000000006E-3</v>
      </c>
      <c r="N137" s="92">
        <v>3.4200000000000799E-2</v>
      </c>
      <c r="O137" s="93">
        <v>776454.81376300007</v>
      </c>
      <c r="P137" s="104">
        <v>96.94</v>
      </c>
      <c r="Q137" s="93"/>
      <c r="R137" s="93">
        <v>752.69527055700007</v>
      </c>
      <c r="S137" s="94">
        <v>1.2357829952778089E-3</v>
      </c>
      <c r="T137" s="94">
        <f t="shared" si="1"/>
        <v>1.9147932092663648E-3</v>
      </c>
      <c r="U137" s="94">
        <f>R137/'סכום נכסי הקרן'!$C$42</f>
        <v>2.6641971137692779E-4</v>
      </c>
    </row>
    <row r="138" spans="2:21">
      <c r="B138" s="90" t="s">
        <v>574</v>
      </c>
      <c r="C138" s="67" t="s">
        <v>575</v>
      </c>
      <c r="D138" s="91" t="s">
        <v>115</v>
      </c>
      <c r="E138" s="91" t="s">
        <v>26</v>
      </c>
      <c r="F138" s="67" t="s">
        <v>571</v>
      </c>
      <c r="G138" s="91" t="s">
        <v>293</v>
      </c>
      <c r="H138" s="67" t="s">
        <v>539</v>
      </c>
      <c r="I138" s="67" t="s">
        <v>126</v>
      </c>
      <c r="J138" s="103"/>
      <c r="K138" s="93">
        <v>6.4799999999978173</v>
      </c>
      <c r="L138" s="91" t="s">
        <v>128</v>
      </c>
      <c r="M138" s="92">
        <v>3.1800000000000002E-2</v>
      </c>
      <c r="N138" s="92">
        <v>3.6399999999987817E-2</v>
      </c>
      <c r="O138" s="93">
        <v>775742.95821100008</v>
      </c>
      <c r="P138" s="104">
        <v>101.6</v>
      </c>
      <c r="Q138" s="93"/>
      <c r="R138" s="93">
        <v>788.15489528900014</v>
      </c>
      <c r="S138" s="94">
        <v>2.2507549729181599E-3</v>
      </c>
      <c r="T138" s="94">
        <f t="shared" si="1"/>
        <v>2.0049995003059277E-3</v>
      </c>
      <c r="U138" s="94">
        <f>R138/'סכום נכסי הקרן'!$C$42</f>
        <v>2.789707972627773E-4</v>
      </c>
    </row>
    <row r="139" spans="2:21">
      <c r="B139" s="90" t="s">
        <v>576</v>
      </c>
      <c r="C139" s="67" t="s">
        <v>577</v>
      </c>
      <c r="D139" s="91" t="s">
        <v>115</v>
      </c>
      <c r="E139" s="91" t="s">
        <v>26</v>
      </c>
      <c r="F139" s="67" t="s">
        <v>578</v>
      </c>
      <c r="G139" s="91" t="s">
        <v>151</v>
      </c>
      <c r="H139" s="67" t="s">
        <v>522</v>
      </c>
      <c r="I139" s="67" t="s">
        <v>289</v>
      </c>
      <c r="J139" s="103"/>
      <c r="K139" s="93">
        <v>0.76000000000107992</v>
      </c>
      <c r="L139" s="91" t="s">
        <v>128</v>
      </c>
      <c r="M139" s="92">
        <v>1.9799999999999998E-2</v>
      </c>
      <c r="N139" s="92">
        <v>3.5199999999976611E-2</v>
      </c>
      <c r="O139" s="93">
        <v>200874.05910600003</v>
      </c>
      <c r="P139" s="104">
        <v>110.65</v>
      </c>
      <c r="Q139" s="93"/>
      <c r="R139" s="93">
        <v>222.26714110100002</v>
      </c>
      <c r="S139" s="94">
        <v>1.322063556267914E-3</v>
      </c>
      <c r="T139" s="94">
        <f t="shared" si="1"/>
        <v>5.6542883829773481E-4</v>
      </c>
      <c r="U139" s="94">
        <f>R139/'סכום נכסי הקרן'!$C$42</f>
        <v>7.8672405549835286E-5</v>
      </c>
    </row>
    <row r="140" spans="2:21">
      <c r="B140" s="90" t="s">
        <v>579</v>
      </c>
      <c r="C140" s="67" t="s">
        <v>580</v>
      </c>
      <c r="D140" s="91" t="s">
        <v>115</v>
      </c>
      <c r="E140" s="91" t="s">
        <v>26</v>
      </c>
      <c r="F140" s="67" t="s">
        <v>581</v>
      </c>
      <c r="G140" s="91" t="s">
        <v>304</v>
      </c>
      <c r="H140" s="67" t="s">
        <v>522</v>
      </c>
      <c r="I140" s="67" t="s">
        <v>289</v>
      </c>
      <c r="J140" s="103"/>
      <c r="K140" s="93">
        <v>2.5500000000101024</v>
      </c>
      <c r="L140" s="91" t="s">
        <v>128</v>
      </c>
      <c r="M140" s="92">
        <v>1.9400000000000001E-2</v>
      </c>
      <c r="N140" s="92">
        <v>2.990000000018184E-2</v>
      </c>
      <c r="O140" s="93">
        <v>17999.525086000001</v>
      </c>
      <c r="P140" s="104">
        <v>109.99</v>
      </c>
      <c r="Q140" s="93"/>
      <c r="R140" s="93">
        <v>19.797676136000003</v>
      </c>
      <c r="S140" s="94">
        <v>4.9798584410776499E-5</v>
      </c>
      <c r="T140" s="94">
        <f t="shared" ref="T140:T202" si="2">IFERROR(R140/$R$11,0)</f>
        <v>5.0363616336283122E-5</v>
      </c>
      <c r="U140" s="94">
        <f>R140/'סכום נכסי הקרן'!$C$42</f>
        <v>7.0074721715520404E-6</v>
      </c>
    </row>
    <row r="141" spans="2:21">
      <c r="B141" s="90" t="s">
        <v>582</v>
      </c>
      <c r="C141" s="67" t="s">
        <v>583</v>
      </c>
      <c r="D141" s="91" t="s">
        <v>115</v>
      </c>
      <c r="E141" s="91" t="s">
        <v>26</v>
      </c>
      <c r="F141" s="67" t="s">
        <v>581</v>
      </c>
      <c r="G141" s="91" t="s">
        <v>304</v>
      </c>
      <c r="H141" s="67" t="s">
        <v>522</v>
      </c>
      <c r="I141" s="67" t="s">
        <v>289</v>
      </c>
      <c r="J141" s="103"/>
      <c r="K141" s="93">
        <v>3.5200000000000906</v>
      </c>
      <c r="L141" s="91" t="s">
        <v>128</v>
      </c>
      <c r="M141" s="92">
        <v>1.23E-2</v>
      </c>
      <c r="N141" s="92">
        <v>2.9300000000004413E-2</v>
      </c>
      <c r="O141" s="93">
        <v>1239479.2606750003</v>
      </c>
      <c r="P141" s="104">
        <v>105.97</v>
      </c>
      <c r="Q141" s="93"/>
      <c r="R141" s="93">
        <v>1313.4761206940002</v>
      </c>
      <c r="S141" s="94">
        <v>9.7468439981356189E-4</v>
      </c>
      <c r="T141" s="94">
        <f t="shared" si="2"/>
        <v>3.3413723386055759E-3</v>
      </c>
      <c r="U141" s="94">
        <f>R141/'סכום נכסי הקרן'!$C$42</f>
        <v>4.6491049255142404E-4</v>
      </c>
    </row>
    <row r="142" spans="2:21">
      <c r="B142" s="90" t="s">
        <v>584</v>
      </c>
      <c r="C142" s="67" t="s">
        <v>585</v>
      </c>
      <c r="D142" s="91" t="s">
        <v>115</v>
      </c>
      <c r="E142" s="91" t="s">
        <v>26</v>
      </c>
      <c r="F142" s="67" t="s">
        <v>586</v>
      </c>
      <c r="G142" s="91" t="s">
        <v>587</v>
      </c>
      <c r="H142" s="67" t="s">
        <v>588</v>
      </c>
      <c r="I142" s="67" t="s">
        <v>126</v>
      </c>
      <c r="J142" s="103"/>
      <c r="K142" s="93">
        <v>2.4100000000000219</v>
      </c>
      <c r="L142" s="91" t="s">
        <v>128</v>
      </c>
      <c r="M142" s="92">
        <v>2.5699999999999997E-2</v>
      </c>
      <c r="N142" s="92">
        <v>4.0799999999997325E-2</v>
      </c>
      <c r="O142" s="93">
        <v>1231067.9151800002</v>
      </c>
      <c r="P142" s="104">
        <v>109.71</v>
      </c>
      <c r="Q142" s="93"/>
      <c r="R142" s="93">
        <v>1350.6044870170003</v>
      </c>
      <c r="S142" s="94">
        <v>9.5996145642214287E-4</v>
      </c>
      <c r="T142" s="94">
        <f t="shared" si="2"/>
        <v>3.4358237673409058E-3</v>
      </c>
      <c r="U142" s="94">
        <f>R142/'סכום נכסי הקרן'!$C$42</f>
        <v>4.7805223666302264E-4</v>
      </c>
    </row>
    <row r="143" spans="2:21">
      <c r="B143" s="90" t="s">
        <v>589</v>
      </c>
      <c r="C143" s="67" t="s">
        <v>590</v>
      </c>
      <c r="D143" s="91" t="s">
        <v>115</v>
      </c>
      <c r="E143" s="91" t="s">
        <v>26</v>
      </c>
      <c r="F143" s="67" t="s">
        <v>586</v>
      </c>
      <c r="G143" s="91" t="s">
        <v>587</v>
      </c>
      <c r="H143" s="67" t="s">
        <v>588</v>
      </c>
      <c r="I143" s="67" t="s">
        <v>126</v>
      </c>
      <c r="J143" s="103"/>
      <c r="K143" s="93">
        <v>4.2699999999989986</v>
      </c>
      <c r="L143" s="91" t="s">
        <v>128</v>
      </c>
      <c r="M143" s="92">
        <v>0.04</v>
      </c>
      <c r="N143" s="92">
        <v>4.2699999999989989E-2</v>
      </c>
      <c r="O143" s="93">
        <v>661549.32596600009</v>
      </c>
      <c r="P143" s="104">
        <v>99.7</v>
      </c>
      <c r="Q143" s="93"/>
      <c r="R143" s="93">
        <v>659.56465825800012</v>
      </c>
      <c r="S143" s="94">
        <v>2.090143806229839E-3</v>
      </c>
      <c r="T143" s="94">
        <f t="shared" si="2"/>
        <v>1.6778767957050292E-3</v>
      </c>
      <c r="U143" s="94">
        <f>R143/'סכום נכסי הקרן'!$C$42</f>
        <v>2.3345573269974653E-4</v>
      </c>
    </row>
    <row r="144" spans="2:21">
      <c r="B144" s="90" t="s">
        <v>591</v>
      </c>
      <c r="C144" s="67" t="s">
        <v>592</v>
      </c>
      <c r="D144" s="91" t="s">
        <v>115</v>
      </c>
      <c r="E144" s="91" t="s">
        <v>26</v>
      </c>
      <c r="F144" s="67" t="s">
        <v>586</v>
      </c>
      <c r="G144" s="91" t="s">
        <v>587</v>
      </c>
      <c r="H144" s="67" t="s">
        <v>588</v>
      </c>
      <c r="I144" s="67" t="s">
        <v>126</v>
      </c>
      <c r="J144" s="103"/>
      <c r="K144" s="93">
        <v>1.2400000000022753</v>
      </c>
      <c r="L144" s="91" t="s">
        <v>128</v>
      </c>
      <c r="M144" s="92">
        <v>1.2199999999999999E-2</v>
      </c>
      <c r="N144" s="92">
        <v>3.8200000000021717E-2</v>
      </c>
      <c r="O144" s="93">
        <v>178742.16032800003</v>
      </c>
      <c r="P144" s="104">
        <v>108.19</v>
      </c>
      <c r="Q144" s="93"/>
      <c r="R144" s="93">
        <v>193.38113446900005</v>
      </c>
      <c r="S144" s="94">
        <v>3.885699137565218E-4</v>
      </c>
      <c r="T144" s="94">
        <f t="shared" si="2"/>
        <v>4.9194527661566617E-4</v>
      </c>
      <c r="U144" s="94">
        <f>R144/'סכום נכסי הקרן'!$C$42</f>
        <v>6.8448079915326519E-5</v>
      </c>
    </row>
    <row r="145" spans="2:21">
      <c r="B145" s="90" t="s">
        <v>593</v>
      </c>
      <c r="C145" s="67" t="s">
        <v>594</v>
      </c>
      <c r="D145" s="91" t="s">
        <v>115</v>
      </c>
      <c r="E145" s="91" t="s">
        <v>26</v>
      </c>
      <c r="F145" s="67" t="s">
        <v>586</v>
      </c>
      <c r="G145" s="91" t="s">
        <v>587</v>
      </c>
      <c r="H145" s="67" t="s">
        <v>588</v>
      </c>
      <c r="I145" s="67" t="s">
        <v>126</v>
      </c>
      <c r="J145" s="103"/>
      <c r="K145" s="93">
        <v>5.0899999999986072</v>
      </c>
      <c r="L145" s="91" t="s">
        <v>128</v>
      </c>
      <c r="M145" s="92">
        <v>1.09E-2</v>
      </c>
      <c r="N145" s="92">
        <v>4.3799999999981132E-2</v>
      </c>
      <c r="O145" s="93">
        <v>476385.16835000011</v>
      </c>
      <c r="P145" s="104">
        <v>93.49</v>
      </c>
      <c r="Q145" s="93"/>
      <c r="R145" s="93">
        <v>445.37248521800012</v>
      </c>
      <c r="S145" s="94">
        <v>8.5267331133568182E-4</v>
      </c>
      <c r="T145" s="94">
        <f t="shared" si="2"/>
        <v>1.1329899942887055E-3</v>
      </c>
      <c r="U145" s="94">
        <f>R145/'סכום נכסי הקרן'!$C$42</f>
        <v>1.5764149664338704E-4</v>
      </c>
    </row>
    <row r="146" spans="2:21">
      <c r="B146" s="90" t="s">
        <v>595</v>
      </c>
      <c r="C146" s="67" t="s">
        <v>596</v>
      </c>
      <c r="D146" s="91" t="s">
        <v>115</v>
      </c>
      <c r="E146" s="91" t="s">
        <v>26</v>
      </c>
      <c r="F146" s="67" t="s">
        <v>586</v>
      </c>
      <c r="G146" s="91" t="s">
        <v>587</v>
      </c>
      <c r="H146" s="67" t="s">
        <v>588</v>
      </c>
      <c r="I146" s="67" t="s">
        <v>126</v>
      </c>
      <c r="J146" s="103"/>
      <c r="K146" s="93">
        <v>6.0500000000009235</v>
      </c>
      <c r="L146" s="91" t="s">
        <v>128</v>
      </c>
      <c r="M146" s="92">
        <v>1.54E-2</v>
      </c>
      <c r="N146" s="92">
        <v>4.5700000000002669E-2</v>
      </c>
      <c r="O146" s="93">
        <v>533536.35622100008</v>
      </c>
      <c r="P146" s="104">
        <v>90.46</v>
      </c>
      <c r="Q146" s="93">
        <v>4.4437239820000016</v>
      </c>
      <c r="R146" s="93">
        <v>487.08069629100009</v>
      </c>
      <c r="S146" s="94">
        <v>1.5243895892028574E-3</v>
      </c>
      <c r="T146" s="94">
        <f t="shared" si="2"/>
        <v>1.2390921613371706E-3</v>
      </c>
      <c r="U146" s="94">
        <f>R146/'סכום נכסי הקרן'!$C$42</f>
        <v>1.724042963988495E-4</v>
      </c>
    </row>
    <row r="147" spans="2:21">
      <c r="B147" s="90" t="s">
        <v>597</v>
      </c>
      <c r="C147" s="67" t="s">
        <v>598</v>
      </c>
      <c r="D147" s="91" t="s">
        <v>115</v>
      </c>
      <c r="E147" s="91" t="s">
        <v>26</v>
      </c>
      <c r="F147" s="67" t="s">
        <v>599</v>
      </c>
      <c r="G147" s="91" t="s">
        <v>600</v>
      </c>
      <c r="H147" s="67" t="s">
        <v>601</v>
      </c>
      <c r="I147" s="67" t="s">
        <v>289</v>
      </c>
      <c r="J147" s="103"/>
      <c r="K147" s="93">
        <v>4.2199999999993603</v>
      </c>
      <c r="L147" s="91" t="s">
        <v>128</v>
      </c>
      <c r="M147" s="92">
        <v>7.4999999999999997E-3</v>
      </c>
      <c r="N147" s="92">
        <v>4.1099999999994703E-2</v>
      </c>
      <c r="O147" s="93">
        <v>2509644.0429020002</v>
      </c>
      <c r="P147" s="104">
        <v>94.68</v>
      </c>
      <c r="Q147" s="93"/>
      <c r="R147" s="93">
        <v>2376.1310454660002</v>
      </c>
      <c r="S147" s="94">
        <v>1.6307413276779954E-3</v>
      </c>
      <c r="T147" s="94">
        <f t="shared" si="2"/>
        <v>6.0446767346078846E-3</v>
      </c>
      <c r="U147" s="94">
        <f>R147/'סכום נכסי הקרן'!$C$42</f>
        <v>8.4104174968224407E-4</v>
      </c>
    </row>
    <row r="148" spans="2:21">
      <c r="B148" s="90" t="s">
        <v>602</v>
      </c>
      <c r="C148" s="67" t="s">
        <v>603</v>
      </c>
      <c r="D148" s="91" t="s">
        <v>115</v>
      </c>
      <c r="E148" s="91" t="s">
        <v>26</v>
      </c>
      <c r="F148" s="67" t="s">
        <v>599</v>
      </c>
      <c r="G148" s="91" t="s">
        <v>600</v>
      </c>
      <c r="H148" s="67" t="s">
        <v>601</v>
      </c>
      <c r="I148" s="67" t="s">
        <v>289</v>
      </c>
      <c r="J148" s="103"/>
      <c r="K148" s="93">
        <v>6.2599999999998772</v>
      </c>
      <c r="L148" s="91" t="s">
        <v>128</v>
      </c>
      <c r="M148" s="92">
        <v>4.0800000000000003E-2</v>
      </c>
      <c r="N148" s="92">
        <v>4.3700000000000606E-2</v>
      </c>
      <c r="O148" s="93">
        <v>661808.00732800015</v>
      </c>
      <c r="P148" s="104">
        <v>99.17</v>
      </c>
      <c r="Q148" s="93"/>
      <c r="R148" s="93">
        <v>656.31500640800016</v>
      </c>
      <c r="S148" s="94">
        <v>1.8908800209371432E-3</v>
      </c>
      <c r="T148" s="94">
        <f t="shared" si="2"/>
        <v>1.6696099558054572E-3</v>
      </c>
      <c r="U148" s="94">
        <f>R148/'סכום נכסי הקרן'!$C$42</f>
        <v>2.3230550452399114E-4</v>
      </c>
    </row>
    <row r="149" spans="2:21">
      <c r="B149" s="90" t="s">
        <v>604</v>
      </c>
      <c r="C149" s="67" t="s">
        <v>605</v>
      </c>
      <c r="D149" s="91" t="s">
        <v>115</v>
      </c>
      <c r="E149" s="91" t="s">
        <v>26</v>
      </c>
      <c r="F149" s="67" t="s">
        <v>606</v>
      </c>
      <c r="G149" s="91" t="s">
        <v>587</v>
      </c>
      <c r="H149" s="67" t="s">
        <v>588</v>
      </c>
      <c r="I149" s="67" t="s">
        <v>126</v>
      </c>
      <c r="J149" s="103"/>
      <c r="K149" s="93">
        <v>3.3199999999998773</v>
      </c>
      <c r="L149" s="91" t="s">
        <v>128</v>
      </c>
      <c r="M149" s="92">
        <v>1.3300000000000001E-2</v>
      </c>
      <c r="N149" s="92">
        <v>3.640000000001286E-2</v>
      </c>
      <c r="O149" s="93">
        <v>627503.45715200016</v>
      </c>
      <c r="P149" s="104">
        <v>103.34</v>
      </c>
      <c r="Q149" s="93">
        <v>4.6493238710000009</v>
      </c>
      <c r="R149" s="93">
        <v>653.11139709400015</v>
      </c>
      <c r="S149" s="94">
        <v>1.9131202961951224E-3</v>
      </c>
      <c r="T149" s="94">
        <f t="shared" si="2"/>
        <v>1.6614602442295489E-3</v>
      </c>
      <c r="U149" s="94">
        <f>R149/'סכום נכסי הקרן'!$C$42</f>
        <v>2.3117157330084325E-4</v>
      </c>
    </row>
    <row r="150" spans="2:21">
      <c r="B150" s="90" t="s">
        <v>607</v>
      </c>
      <c r="C150" s="67" t="s">
        <v>608</v>
      </c>
      <c r="D150" s="91" t="s">
        <v>115</v>
      </c>
      <c r="E150" s="91" t="s">
        <v>26</v>
      </c>
      <c r="F150" s="67" t="s">
        <v>609</v>
      </c>
      <c r="G150" s="91" t="s">
        <v>293</v>
      </c>
      <c r="H150" s="67" t="s">
        <v>601</v>
      </c>
      <c r="I150" s="67" t="s">
        <v>289</v>
      </c>
      <c r="J150" s="103"/>
      <c r="K150" s="93">
        <v>3.5200000000173199</v>
      </c>
      <c r="L150" s="91" t="s">
        <v>128</v>
      </c>
      <c r="M150" s="92">
        <v>1.8000000000000002E-2</v>
      </c>
      <c r="N150" s="92">
        <v>3.3200000000146959E-2</v>
      </c>
      <c r="O150" s="93">
        <v>71147.62538100002</v>
      </c>
      <c r="P150" s="104">
        <v>106.61</v>
      </c>
      <c r="Q150" s="93">
        <v>0.35956673200000006</v>
      </c>
      <c r="R150" s="93">
        <v>76.210050234000008</v>
      </c>
      <c r="S150" s="94">
        <v>8.4899873963690725E-5</v>
      </c>
      <c r="T150" s="94">
        <f t="shared" si="2"/>
        <v>1.9387193247265267E-4</v>
      </c>
      <c r="U150" s="94">
        <f>R150/'סכום נכסי הקרן'!$C$42</f>
        <v>2.6974873340626207E-5</v>
      </c>
    </row>
    <row r="151" spans="2:21">
      <c r="B151" s="90" t="s">
        <v>610</v>
      </c>
      <c r="C151" s="67" t="s">
        <v>611</v>
      </c>
      <c r="D151" s="91" t="s">
        <v>115</v>
      </c>
      <c r="E151" s="91" t="s">
        <v>26</v>
      </c>
      <c r="F151" s="67" t="s">
        <v>612</v>
      </c>
      <c r="G151" s="91" t="s">
        <v>293</v>
      </c>
      <c r="H151" s="67" t="s">
        <v>601</v>
      </c>
      <c r="I151" s="67" t="s">
        <v>289</v>
      </c>
      <c r="J151" s="103"/>
      <c r="K151" s="93">
        <v>4.7400000000011211</v>
      </c>
      <c r="L151" s="91" t="s">
        <v>128</v>
      </c>
      <c r="M151" s="92">
        <v>3.6200000000000003E-2</v>
      </c>
      <c r="N151" s="92">
        <v>4.5100000000010645E-2</v>
      </c>
      <c r="O151" s="93">
        <v>1952462.7425950002</v>
      </c>
      <c r="P151" s="104">
        <v>99.56</v>
      </c>
      <c r="Q151" s="93"/>
      <c r="R151" s="93">
        <v>1943.8718190430002</v>
      </c>
      <c r="S151" s="94">
        <v>1.0986175226165213E-3</v>
      </c>
      <c r="T151" s="94">
        <f t="shared" si="2"/>
        <v>4.945045763384965E-3</v>
      </c>
      <c r="U151" s="94">
        <f>R151/'סכום נכסי הקרן'!$C$42</f>
        <v>6.8804174709366831E-4</v>
      </c>
    </row>
    <row r="152" spans="2:21">
      <c r="B152" s="90" t="s">
        <v>613</v>
      </c>
      <c r="C152" s="67" t="s">
        <v>614</v>
      </c>
      <c r="D152" s="91" t="s">
        <v>115</v>
      </c>
      <c r="E152" s="91" t="s">
        <v>26</v>
      </c>
      <c r="F152" s="67" t="s">
        <v>615</v>
      </c>
      <c r="G152" s="91" t="s">
        <v>304</v>
      </c>
      <c r="H152" s="67" t="s">
        <v>616</v>
      </c>
      <c r="I152" s="67" t="s">
        <v>289</v>
      </c>
      <c r="J152" s="103"/>
      <c r="K152" s="93">
        <v>3.5699999999989407</v>
      </c>
      <c r="L152" s="91" t="s">
        <v>128</v>
      </c>
      <c r="M152" s="92">
        <v>2.75E-2</v>
      </c>
      <c r="N152" s="92">
        <v>3.9599999999992939E-2</v>
      </c>
      <c r="O152" s="93">
        <v>1291484.0223530002</v>
      </c>
      <c r="P152" s="104">
        <v>106.24</v>
      </c>
      <c r="Q152" s="93">
        <v>43.055030358000003</v>
      </c>
      <c r="R152" s="93">
        <v>1415.1276557500003</v>
      </c>
      <c r="S152" s="94">
        <v>1.4767237505231862E-3</v>
      </c>
      <c r="T152" s="94">
        <f t="shared" si="2"/>
        <v>3.599965260137678E-3</v>
      </c>
      <c r="U152" s="94">
        <f>R152/'סכום נכסי הקרן'!$C$42</f>
        <v>5.0089048829472175E-4</v>
      </c>
    </row>
    <row r="153" spans="2:21">
      <c r="B153" s="90" t="s">
        <v>617</v>
      </c>
      <c r="C153" s="67" t="s">
        <v>618</v>
      </c>
      <c r="D153" s="91" t="s">
        <v>115</v>
      </c>
      <c r="E153" s="91" t="s">
        <v>26</v>
      </c>
      <c r="F153" s="67" t="s">
        <v>606</v>
      </c>
      <c r="G153" s="91" t="s">
        <v>587</v>
      </c>
      <c r="H153" s="67" t="s">
        <v>619</v>
      </c>
      <c r="I153" s="67" t="s">
        <v>126</v>
      </c>
      <c r="J153" s="103"/>
      <c r="K153" s="93">
        <v>2.3999999999997952</v>
      </c>
      <c r="L153" s="91" t="s">
        <v>128</v>
      </c>
      <c r="M153" s="92">
        <v>0.04</v>
      </c>
      <c r="N153" s="92">
        <v>7.369999999998357E-2</v>
      </c>
      <c r="O153" s="93">
        <v>942075.49930700008</v>
      </c>
      <c r="P153" s="104">
        <v>103.93</v>
      </c>
      <c r="Q153" s="93"/>
      <c r="R153" s="93">
        <v>979.09909835300016</v>
      </c>
      <c r="S153" s="94">
        <v>3.6296463419152283E-4</v>
      </c>
      <c r="T153" s="94">
        <f t="shared" si="2"/>
        <v>2.4907454292064303E-3</v>
      </c>
      <c r="U153" s="94">
        <f>R153/'סכום נכסי הקרן'!$C$42</f>
        <v>3.4655631488103366E-4</v>
      </c>
    </row>
    <row r="154" spans="2:21">
      <c r="B154" s="90" t="s">
        <v>620</v>
      </c>
      <c r="C154" s="67" t="s">
        <v>621</v>
      </c>
      <c r="D154" s="91" t="s">
        <v>115</v>
      </c>
      <c r="E154" s="91" t="s">
        <v>26</v>
      </c>
      <c r="F154" s="67" t="s">
        <v>606</v>
      </c>
      <c r="G154" s="91" t="s">
        <v>587</v>
      </c>
      <c r="H154" s="67" t="s">
        <v>619</v>
      </c>
      <c r="I154" s="67" t="s">
        <v>126</v>
      </c>
      <c r="J154" s="103"/>
      <c r="K154" s="93">
        <v>3.079999999998825</v>
      </c>
      <c r="L154" s="91" t="s">
        <v>128</v>
      </c>
      <c r="M154" s="92">
        <v>3.2799999999999996E-2</v>
      </c>
      <c r="N154" s="92">
        <v>7.6599999999976506E-2</v>
      </c>
      <c r="O154" s="93">
        <v>920596.89924800012</v>
      </c>
      <c r="P154" s="104">
        <v>99.89</v>
      </c>
      <c r="Q154" s="93"/>
      <c r="R154" s="93">
        <v>919.58428457600019</v>
      </c>
      <c r="S154" s="94">
        <v>6.5561604690984941E-4</v>
      </c>
      <c r="T154" s="94">
        <f t="shared" si="2"/>
        <v>2.3393447685026349E-3</v>
      </c>
      <c r="U154" s="94">
        <f>R154/'סכום נכסי הקרן'!$C$42</f>
        <v>3.2549079191396832E-4</v>
      </c>
    </row>
    <row r="155" spans="2:21">
      <c r="B155" s="90" t="s">
        <v>622</v>
      </c>
      <c r="C155" s="67" t="s">
        <v>623</v>
      </c>
      <c r="D155" s="91" t="s">
        <v>115</v>
      </c>
      <c r="E155" s="91" t="s">
        <v>26</v>
      </c>
      <c r="F155" s="67" t="s">
        <v>606</v>
      </c>
      <c r="G155" s="91" t="s">
        <v>587</v>
      </c>
      <c r="H155" s="67" t="s">
        <v>619</v>
      </c>
      <c r="I155" s="67" t="s">
        <v>126</v>
      </c>
      <c r="J155" s="103"/>
      <c r="K155" s="93">
        <v>4.9400000000034998</v>
      </c>
      <c r="L155" s="91" t="s">
        <v>128</v>
      </c>
      <c r="M155" s="92">
        <v>1.7899999999999999E-2</v>
      </c>
      <c r="N155" s="92">
        <v>7.1500000000054048E-2</v>
      </c>
      <c r="O155" s="93">
        <v>350594.68610000005</v>
      </c>
      <c r="P155" s="104">
        <v>85.02</v>
      </c>
      <c r="Q155" s="93">
        <v>90.445519754000003</v>
      </c>
      <c r="R155" s="93">
        <v>388.5211220060001</v>
      </c>
      <c r="S155" s="94">
        <v>5.2102019408134818E-4</v>
      </c>
      <c r="T155" s="94">
        <f t="shared" si="2"/>
        <v>9.8836492691540168E-4</v>
      </c>
      <c r="U155" s="94">
        <f>R155/'סכום נכסי הקרן'!$C$42</f>
        <v>1.3751871339922299E-4</v>
      </c>
    </row>
    <row r="156" spans="2:21">
      <c r="B156" s="90" t="s">
        <v>624</v>
      </c>
      <c r="C156" s="67" t="s">
        <v>625</v>
      </c>
      <c r="D156" s="91" t="s">
        <v>115</v>
      </c>
      <c r="E156" s="91" t="s">
        <v>26</v>
      </c>
      <c r="F156" s="67" t="s">
        <v>609</v>
      </c>
      <c r="G156" s="91" t="s">
        <v>293</v>
      </c>
      <c r="H156" s="67" t="s">
        <v>616</v>
      </c>
      <c r="I156" s="67" t="s">
        <v>289</v>
      </c>
      <c r="J156" s="103"/>
      <c r="K156" s="93">
        <v>3.0200000000003047</v>
      </c>
      <c r="L156" s="91" t="s">
        <v>128</v>
      </c>
      <c r="M156" s="92">
        <v>3.6499999999999998E-2</v>
      </c>
      <c r="N156" s="92">
        <v>4.7700000000015737E-2</v>
      </c>
      <c r="O156" s="93">
        <v>389921.82641600003</v>
      </c>
      <c r="P156" s="104">
        <v>101</v>
      </c>
      <c r="Q156" s="93"/>
      <c r="R156" s="93">
        <v>393.8210323940001</v>
      </c>
      <c r="S156" s="94">
        <v>2.1864203165674169E-3</v>
      </c>
      <c r="T156" s="94">
        <f t="shared" si="2"/>
        <v>1.0018474514078869E-3</v>
      </c>
      <c r="U156" s="94">
        <f>R156/'סכום נכסי הקרן'!$C$42</f>
        <v>1.3939463935641632E-4</v>
      </c>
    </row>
    <row r="157" spans="2:21">
      <c r="B157" s="90" t="s">
        <v>626</v>
      </c>
      <c r="C157" s="67" t="s">
        <v>627</v>
      </c>
      <c r="D157" s="91" t="s">
        <v>115</v>
      </c>
      <c r="E157" s="91" t="s">
        <v>26</v>
      </c>
      <c r="F157" s="67" t="s">
        <v>609</v>
      </c>
      <c r="G157" s="91" t="s">
        <v>293</v>
      </c>
      <c r="H157" s="67" t="s">
        <v>616</v>
      </c>
      <c r="I157" s="67" t="s">
        <v>289</v>
      </c>
      <c r="J157" s="103"/>
      <c r="K157" s="93">
        <v>2.7699999999990945</v>
      </c>
      <c r="L157" s="91" t="s">
        <v>128</v>
      </c>
      <c r="M157" s="92">
        <v>3.3000000000000002E-2</v>
      </c>
      <c r="N157" s="92">
        <v>4.7799999999982523E-2</v>
      </c>
      <c r="O157" s="93">
        <v>1190146.4533090002</v>
      </c>
      <c r="P157" s="104">
        <v>107.69</v>
      </c>
      <c r="Q157" s="93"/>
      <c r="R157" s="93">
        <v>1281.6686687080003</v>
      </c>
      <c r="S157" s="94">
        <v>1.8849505274186962E-3</v>
      </c>
      <c r="T157" s="94">
        <f t="shared" si="2"/>
        <v>3.2604568666353738E-3</v>
      </c>
      <c r="U157" s="94">
        <f>R157/'סכום נכסי הקרן'!$C$42</f>
        <v>4.5365210883463165E-4</v>
      </c>
    </row>
    <row r="158" spans="2:21">
      <c r="B158" s="90" t="s">
        <v>628</v>
      </c>
      <c r="C158" s="67" t="s">
        <v>629</v>
      </c>
      <c r="D158" s="91" t="s">
        <v>115</v>
      </c>
      <c r="E158" s="91" t="s">
        <v>26</v>
      </c>
      <c r="F158" s="67" t="s">
        <v>630</v>
      </c>
      <c r="G158" s="91" t="s">
        <v>293</v>
      </c>
      <c r="H158" s="67" t="s">
        <v>616</v>
      </c>
      <c r="I158" s="67" t="s">
        <v>289</v>
      </c>
      <c r="J158" s="103"/>
      <c r="K158" s="93">
        <v>2.2500000000010285</v>
      </c>
      <c r="L158" s="91" t="s">
        <v>128</v>
      </c>
      <c r="M158" s="92">
        <v>1E-3</v>
      </c>
      <c r="N158" s="92">
        <v>3.3300000000012583E-2</v>
      </c>
      <c r="O158" s="93">
        <v>1172762.718868</v>
      </c>
      <c r="P158" s="104">
        <v>103.63</v>
      </c>
      <c r="Q158" s="93"/>
      <c r="R158" s="93">
        <v>1215.3339672590002</v>
      </c>
      <c r="S158" s="94">
        <v>2.0708847077890199E-3</v>
      </c>
      <c r="T158" s="94">
        <f t="shared" si="2"/>
        <v>3.0917069875783906E-3</v>
      </c>
      <c r="U158" s="94">
        <f>R158/'סכום נכסי הקרן'!$C$42</f>
        <v>4.3017265744756605E-4</v>
      </c>
    </row>
    <row r="159" spans="2:21">
      <c r="B159" s="90" t="s">
        <v>631</v>
      </c>
      <c r="C159" s="67" t="s">
        <v>632</v>
      </c>
      <c r="D159" s="91" t="s">
        <v>115</v>
      </c>
      <c r="E159" s="91" t="s">
        <v>26</v>
      </c>
      <c r="F159" s="67" t="s">
        <v>630</v>
      </c>
      <c r="G159" s="91" t="s">
        <v>293</v>
      </c>
      <c r="H159" s="67" t="s">
        <v>616</v>
      </c>
      <c r="I159" s="67" t="s">
        <v>289</v>
      </c>
      <c r="J159" s="103"/>
      <c r="K159" s="93">
        <v>4.9700000000002786</v>
      </c>
      <c r="L159" s="91" t="s">
        <v>128</v>
      </c>
      <c r="M159" s="92">
        <v>3.0000000000000001E-3</v>
      </c>
      <c r="N159" s="92">
        <v>4.0200000000003608E-2</v>
      </c>
      <c r="O159" s="93">
        <v>661362.39748500008</v>
      </c>
      <c r="P159" s="104">
        <v>91.94</v>
      </c>
      <c r="Q159" s="93">
        <v>1.0932633690000002</v>
      </c>
      <c r="R159" s="93">
        <v>609.14985333900017</v>
      </c>
      <c r="S159" s="94">
        <v>1.6237960723334988E-3</v>
      </c>
      <c r="T159" s="94">
        <f t="shared" si="2"/>
        <v>1.5496257891138043E-3</v>
      </c>
      <c r="U159" s="94">
        <f>R159/'סכום נכסי הקרן'!$C$42</f>
        <v>2.1561119680183304E-4</v>
      </c>
    </row>
    <row r="160" spans="2:21">
      <c r="B160" s="90" t="s">
        <v>633</v>
      </c>
      <c r="C160" s="67" t="s">
        <v>634</v>
      </c>
      <c r="D160" s="91" t="s">
        <v>115</v>
      </c>
      <c r="E160" s="91" t="s">
        <v>26</v>
      </c>
      <c r="F160" s="67" t="s">
        <v>630</v>
      </c>
      <c r="G160" s="91" t="s">
        <v>293</v>
      </c>
      <c r="H160" s="67" t="s">
        <v>616</v>
      </c>
      <c r="I160" s="67" t="s">
        <v>289</v>
      </c>
      <c r="J160" s="103"/>
      <c r="K160" s="93">
        <v>3.4900000000006801</v>
      </c>
      <c r="L160" s="91" t="s">
        <v>128</v>
      </c>
      <c r="M160" s="92">
        <v>3.0000000000000001E-3</v>
      </c>
      <c r="N160" s="92">
        <v>3.960000000000527E-2</v>
      </c>
      <c r="O160" s="93">
        <v>960575.58547600021</v>
      </c>
      <c r="P160" s="104">
        <v>94.81</v>
      </c>
      <c r="Q160" s="93">
        <v>1.5479882500000004</v>
      </c>
      <c r="R160" s="93">
        <v>912.26970156200014</v>
      </c>
      <c r="S160" s="94">
        <v>1.888666113794731E-3</v>
      </c>
      <c r="T160" s="94">
        <f t="shared" si="2"/>
        <v>2.3207370869724217E-3</v>
      </c>
      <c r="U160" s="94">
        <f>R160/'סכום נכסי הקרן'!$C$42</f>
        <v>3.2290176396114169E-4</v>
      </c>
    </row>
    <row r="161" spans="2:21">
      <c r="B161" s="90" t="s">
        <v>635</v>
      </c>
      <c r="C161" s="67" t="s">
        <v>636</v>
      </c>
      <c r="D161" s="91" t="s">
        <v>115</v>
      </c>
      <c r="E161" s="91" t="s">
        <v>26</v>
      </c>
      <c r="F161" s="67" t="s">
        <v>630</v>
      </c>
      <c r="G161" s="91" t="s">
        <v>293</v>
      </c>
      <c r="H161" s="67" t="s">
        <v>616</v>
      </c>
      <c r="I161" s="67" t="s">
        <v>289</v>
      </c>
      <c r="J161" s="103"/>
      <c r="K161" s="93">
        <v>2.9899999999967686</v>
      </c>
      <c r="L161" s="91" t="s">
        <v>128</v>
      </c>
      <c r="M161" s="92">
        <v>3.0000000000000001E-3</v>
      </c>
      <c r="N161" s="92">
        <v>3.9599999999958085E-2</v>
      </c>
      <c r="O161" s="93">
        <v>369737.52535200008</v>
      </c>
      <c r="P161" s="104">
        <v>92.74</v>
      </c>
      <c r="Q161" s="93">
        <v>0.57260377000000018</v>
      </c>
      <c r="R161" s="93">
        <v>343.46718658899999</v>
      </c>
      <c r="S161" s="94">
        <v>1.3707690110555002E-3</v>
      </c>
      <c r="T161" s="94">
        <f t="shared" si="2"/>
        <v>8.7375151965517336E-4</v>
      </c>
      <c r="U161" s="94">
        <f>R161/'סכום נכסי הקרן'!$C$42</f>
        <v>1.2157168019771314E-4</v>
      </c>
    </row>
    <row r="162" spans="2:21">
      <c r="B162" s="90" t="s">
        <v>637</v>
      </c>
      <c r="C162" s="67" t="s">
        <v>638</v>
      </c>
      <c r="D162" s="91" t="s">
        <v>115</v>
      </c>
      <c r="E162" s="91" t="s">
        <v>26</v>
      </c>
      <c r="F162" s="67" t="s">
        <v>639</v>
      </c>
      <c r="G162" s="91" t="s">
        <v>640</v>
      </c>
      <c r="H162" s="67" t="s">
        <v>619</v>
      </c>
      <c r="I162" s="67" t="s">
        <v>126</v>
      </c>
      <c r="J162" s="103"/>
      <c r="K162" s="93">
        <v>4.0400000000006768</v>
      </c>
      <c r="L162" s="91" t="s">
        <v>128</v>
      </c>
      <c r="M162" s="92">
        <v>3.2500000000000001E-2</v>
      </c>
      <c r="N162" s="92">
        <v>4.7400000000008866E-2</v>
      </c>
      <c r="O162" s="93">
        <v>473902.07540300005</v>
      </c>
      <c r="P162" s="104">
        <v>99.9</v>
      </c>
      <c r="Q162" s="93"/>
      <c r="R162" s="93">
        <v>473.42814876700004</v>
      </c>
      <c r="S162" s="94">
        <v>1.8227002900115387E-3</v>
      </c>
      <c r="T162" s="94">
        <f t="shared" si="2"/>
        <v>1.2043612332833828E-3</v>
      </c>
      <c r="U162" s="94">
        <f>R162/'סכום נכסי הקרן'!$C$42</f>
        <v>1.67571918791093E-4</v>
      </c>
    </row>
    <row r="163" spans="2:21">
      <c r="B163" s="90" t="s">
        <v>645</v>
      </c>
      <c r="C163" s="67" t="s">
        <v>646</v>
      </c>
      <c r="D163" s="91" t="s">
        <v>115</v>
      </c>
      <c r="E163" s="91" t="s">
        <v>26</v>
      </c>
      <c r="F163" s="67" t="s">
        <v>647</v>
      </c>
      <c r="G163" s="91" t="s">
        <v>293</v>
      </c>
      <c r="H163" s="67" t="s">
        <v>644</v>
      </c>
      <c r="I163" s="67"/>
      <c r="J163" s="103"/>
      <c r="K163" s="93">
        <v>3.2499999999992411</v>
      </c>
      <c r="L163" s="91" t="s">
        <v>128</v>
      </c>
      <c r="M163" s="92">
        <v>1.9E-2</v>
      </c>
      <c r="N163" s="92">
        <v>3.5499999999993419E-2</v>
      </c>
      <c r="O163" s="93">
        <v>949156.79560000019</v>
      </c>
      <c r="P163" s="104">
        <v>101.4</v>
      </c>
      <c r="Q163" s="93">
        <v>25.217517665000003</v>
      </c>
      <c r="R163" s="93">
        <v>987.66250840300006</v>
      </c>
      <c r="S163" s="94">
        <v>1.7989434538445901E-3</v>
      </c>
      <c r="T163" s="94">
        <f t="shared" si="2"/>
        <v>2.5125300212628801E-3</v>
      </c>
      <c r="U163" s="94">
        <f>R163/'סכום נכסי הקרן'!$C$42</f>
        <v>3.4958737050628684E-4</v>
      </c>
    </row>
    <row r="164" spans="2:21">
      <c r="B164" s="90" t="s">
        <v>648</v>
      </c>
      <c r="C164" s="67" t="s">
        <v>649</v>
      </c>
      <c r="D164" s="91" t="s">
        <v>115</v>
      </c>
      <c r="E164" s="91" t="s">
        <v>26</v>
      </c>
      <c r="F164" s="67" t="s">
        <v>650</v>
      </c>
      <c r="G164" s="91" t="s">
        <v>304</v>
      </c>
      <c r="H164" s="67" t="s">
        <v>644</v>
      </c>
      <c r="I164" s="67"/>
      <c r="J164" s="103"/>
      <c r="K164" s="93">
        <v>2.3600000000003458</v>
      </c>
      <c r="L164" s="91" t="s">
        <v>128</v>
      </c>
      <c r="M164" s="92">
        <v>1.6399999999999998E-2</v>
      </c>
      <c r="N164" s="92">
        <v>3.6500000000014049E-2</v>
      </c>
      <c r="O164" s="93">
        <v>417077.10585700005</v>
      </c>
      <c r="P164" s="104">
        <v>106.4</v>
      </c>
      <c r="Q164" s="93">
        <v>18.858872256000001</v>
      </c>
      <c r="R164" s="93">
        <v>462.62891291900007</v>
      </c>
      <c r="S164" s="94">
        <v>1.7038221306724785E-3</v>
      </c>
      <c r="T164" s="94">
        <f t="shared" si="2"/>
        <v>1.1768888891942348E-3</v>
      </c>
      <c r="U164" s="94">
        <f>R164/'סכום נכסי הקרן'!$C$42</f>
        <v>1.6374948305878604E-4</v>
      </c>
    </row>
    <row r="165" spans="2:21">
      <c r="B165" s="90" t="s">
        <v>651</v>
      </c>
      <c r="C165" s="67" t="s">
        <v>652</v>
      </c>
      <c r="D165" s="91" t="s">
        <v>115</v>
      </c>
      <c r="E165" s="91" t="s">
        <v>26</v>
      </c>
      <c r="F165" s="67" t="s">
        <v>653</v>
      </c>
      <c r="G165" s="91" t="s">
        <v>654</v>
      </c>
      <c r="H165" s="67" t="s">
        <v>644</v>
      </c>
      <c r="I165" s="67"/>
      <c r="J165" s="103"/>
      <c r="K165" s="93">
        <v>3.010000000000133</v>
      </c>
      <c r="L165" s="91" t="s">
        <v>128</v>
      </c>
      <c r="M165" s="92">
        <v>1.4800000000000001E-2</v>
      </c>
      <c r="N165" s="92">
        <v>4.7299999999999891E-2</v>
      </c>
      <c r="O165" s="93">
        <v>1954033.1904480003</v>
      </c>
      <c r="P165" s="104">
        <v>99.6</v>
      </c>
      <c r="Q165" s="93"/>
      <c r="R165" s="93">
        <v>1946.2170169740002</v>
      </c>
      <c r="S165" s="94">
        <v>2.245229331168574E-3</v>
      </c>
      <c r="T165" s="94">
        <f t="shared" si="2"/>
        <v>4.9510117488884226E-3</v>
      </c>
      <c r="U165" s="94">
        <f>R165/'סכום נכסי הקרן'!$C$42</f>
        <v>6.8887183993513975E-4</v>
      </c>
    </row>
    <row r="166" spans="2:21">
      <c r="B166" s="90" t="s">
        <v>655</v>
      </c>
      <c r="C166" s="67" t="s">
        <v>656</v>
      </c>
      <c r="D166" s="91" t="s">
        <v>115</v>
      </c>
      <c r="E166" s="91" t="s">
        <v>26</v>
      </c>
      <c r="F166" s="67" t="s">
        <v>657</v>
      </c>
      <c r="G166" s="91" t="s">
        <v>535</v>
      </c>
      <c r="H166" s="67" t="s">
        <v>644</v>
      </c>
      <c r="I166" s="67"/>
      <c r="J166" s="103"/>
      <c r="K166" s="93">
        <v>1.2600000000051963</v>
      </c>
      <c r="L166" s="91" t="s">
        <v>128</v>
      </c>
      <c r="M166" s="92">
        <v>4.9000000000000002E-2</v>
      </c>
      <c r="N166" s="92">
        <v>0</v>
      </c>
      <c r="O166" s="93">
        <v>323584.19438600005</v>
      </c>
      <c r="P166" s="104">
        <v>22.6</v>
      </c>
      <c r="Q166" s="93"/>
      <c r="R166" s="93">
        <v>73.130040287000014</v>
      </c>
      <c r="S166" s="94">
        <v>7.1251251226479785E-4</v>
      </c>
      <c r="T166" s="94">
        <f t="shared" si="2"/>
        <v>1.8603664724942525E-4</v>
      </c>
      <c r="U166" s="94">
        <f>R166/'סכום נכסי הקרן'!$C$42</f>
        <v>2.5884690642240746E-5</v>
      </c>
    </row>
    <row r="167" spans="2:21">
      <c r="B167" s="95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93"/>
      <c r="P167" s="104"/>
      <c r="Q167" s="67"/>
      <c r="R167" s="67"/>
      <c r="S167" s="67"/>
      <c r="T167" s="94"/>
      <c r="U167" s="67"/>
    </row>
    <row r="168" spans="2:21">
      <c r="B168" s="89" t="s">
        <v>45</v>
      </c>
      <c r="C168" s="84"/>
      <c r="D168" s="85"/>
      <c r="E168" s="85"/>
      <c r="F168" s="84"/>
      <c r="G168" s="85"/>
      <c r="H168" s="84"/>
      <c r="I168" s="84"/>
      <c r="J168" s="101"/>
      <c r="K168" s="87">
        <v>3.9942402264903634</v>
      </c>
      <c r="L168" s="85"/>
      <c r="M168" s="86"/>
      <c r="N168" s="86">
        <v>5.9627585020095963E-2</v>
      </c>
      <c r="O168" s="87"/>
      <c r="P168" s="102"/>
      <c r="Q168" s="87">
        <v>145.85556669000005</v>
      </c>
      <c r="R168" s="87">
        <v>33248.113974907021</v>
      </c>
      <c r="S168" s="88"/>
      <c r="T168" s="88">
        <f t="shared" si="2"/>
        <v>8.4580394417723401E-2</v>
      </c>
      <c r="U168" s="88">
        <f>R168/'סכום נכסי הקרן'!$C$42</f>
        <v>1.1768312191555259E-2</v>
      </c>
    </row>
    <row r="169" spans="2:21">
      <c r="B169" s="90" t="s">
        <v>658</v>
      </c>
      <c r="C169" s="67" t="s">
        <v>659</v>
      </c>
      <c r="D169" s="91" t="s">
        <v>115</v>
      </c>
      <c r="E169" s="91" t="s">
        <v>26</v>
      </c>
      <c r="F169" s="67" t="s">
        <v>475</v>
      </c>
      <c r="G169" s="91" t="s">
        <v>276</v>
      </c>
      <c r="H169" s="67" t="s">
        <v>277</v>
      </c>
      <c r="I169" s="67" t="s">
        <v>126</v>
      </c>
      <c r="J169" s="103"/>
      <c r="K169" s="93">
        <v>3.3099999397283359</v>
      </c>
      <c r="L169" s="91" t="s">
        <v>128</v>
      </c>
      <c r="M169" s="92">
        <v>2.6800000000000001E-2</v>
      </c>
      <c r="N169" s="92">
        <v>4.9899857862772956E-2</v>
      </c>
      <c r="O169" s="93">
        <v>3.2642000000000004E-2</v>
      </c>
      <c r="P169" s="104">
        <v>94.81</v>
      </c>
      <c r="Q169" s="93"/>
      <c r="R169" s="93">
        <v>3.0956000000000007E-5</v>
      </c>
      <c r="S169" s="94">
        <v>1.2508661516173493E-11</v>
      </c>
      <c r="T169" s="94">
        <f t="shared" si="2"/>
        <v>7.874945001605518E-11</v>
      </c>
      <c r="U169" s="94">
        <f>R169/'סכום נכסי הקרן'!$C$42</f>
        <v>1.0957008643459556E-11</v>
      </c>
    </row>
    <row r="170" spans="2:21">
      <c r="B170" s="90" t="s">
        <v>660</v>
      </c>
      <c r="C170" s="67" t="s">
        <v>661</v>
      </c>
      <c r="D170" s="91" t="s">
        <v>115</v>
      </c>
      <c r="E170" s="91" t="s">
        <v>26</v>
      </c>
      <c r="F170" s="67" t="s">
        <v>296</v>
      </c>
      <c r="G170" s="91" t="s">
        <v>276</v>
      </c>
      <c r="H170" s="67" t="s">
        <v>277</v>
      </c>
      <c r="I170" s="67" t="s">
        <v>126</v>
      </c>
      <c r="J170" s="103"/>
      <c r="K170" s="93">
        <v>3.73</v>
      </c>
      <c r="L170" s="91" t="s">
        <v>128</v>
      </c>
      <c r="M170" s="92">
        <v>2.5000000000000001E-2</v>
      </c>
      <c r="N170" s="92">
        <v>4.9797553160501017E-2</v>
      </c>
      <c r="O170" s="93">
        <v>7.2270000000000008E-3</v>
      </c>
      <c r="P170" s="104">
        <v>93.11</v>
      </c>
      <c r="Q170" s="93"/>
      <c r="R170" s="93">
        <v>6.8660000000000008E-6</v>
      </c>
      <c r="S170" s="94">
        <v>2.4357868349816606E-12</v>
      </c>
      <c r="T170" s="94">
        <f t="shared" si="2"/>
        <v>1.7466524221806267E-11</v>
      </c>
      <c r="U170" s="94">
        <f>R170/'סכום נכסי הקרן'!$C$42</f>
        <v>2.4302500757847687E-12</v>
      </c>
    </row>
    <row r="171" spans="2:21">
      <c r="B171" s="90" t="s">
        <v>662</v>
      </c>
      <c r="C171" s="67" t="s">
        <v>663</v>
      </c>
      <c r="D171" s="91" t="s">
        <v>115</v>
      </c>
      <c r="E171" s="91" t="s">
        <v>26</v>
      </c>
      <c r="F171" s="67" t="s">
        <v>664</v>
      </c>
      <c r="G171" s="91" t="s">
        <v>665</v>
      </c>
      <c r="H171" s="67" t="s">
        <v>288</v>
      </c>
      <c r="I171" s="67" t="s">
        <v>289</v>
      </c>
      <c r="J171" s="103"/>
      <c r="K171" s="93">
        <v>0.16999986097041689</v>
      </c>
      <c r="L171" s="91" t="s">
        <v>128</v>
      </c>
      <c r="M171" s="92">
        <v>5.7000000000000002E-2</v>
      </c>
      <c r="N171" s="92">
        <v>1.0800032375930808E-2</v>
      </c>
      <c r="O171" s="93">
        <v>8.4316000000000016E-2</v>
      </c>
      <c r="P171" s="104">
        <v>102.66</v>
      </c>
      <c r="Q171" s="93"/>
      <c r="R171" s="93">
        <v>8.6484000000000021E-5</v>
      </c>
      <c r="S171" s="94">
        <v>5.4590980657857968E-10</v>
      </c>
      <c r="T171" s="94">
        <f t="shared" si="2"/>
        <v>2.2000799312535586E-10</v>
      </c>
      <c r="U171" s="94">
        <f>R171/'סכום נכסי הקרן'!$C$42</f>
        <v>3.0611381816803083E-11</v>
      </c>
    </row>
    <row r="172" spans="2:21">
      <c r="B172" s="90" t="s">
        <v>666</v>
      </c>
      <c r="C172" s="67" t="s">
        <v>667</v>
      </c>
      <c r="D172" s="91" t="s">
        <v>115</v>
      </c>
      <c r="E172" s="91" t="s">
        <v>26</v>
      </c>
      <c r="F172" s="67" t="s">
        <v>668</v>
      </c>
      <c r="G172" s="91" t="s">
        <v>444</v>
      </c>
      <c r="H172" s="67" t="s">
        <v>346</v>
      </c>
      <c r="I172" s="67" t="s">
        <v>289</v>
      </c>
      <c r="J172" s="103"/>
      <c r="K172" s="93">
        <v>8.1699932942462041</v>
      </c>
      <c r="L172" s="91" t="s">
        <v>128</v>
      </c>
      <c r="M172" s="92">
        <v>2.4E-2</v>
      </c>
      <c r="N172" s="92">
        <v>5.3799342105263159E-2</v>
      </c>
      <c r="O172" s="93">
        <v>4.8181000000000009E-2</v>
      </c>
      <c r="P172" s="104">
        <v>79.239999999999995</v>
      </c>
      <c r="Q172" s="93"/>
      <c r="R172" s="93">
        <v>3.8304000000000005E-5</v>
      </c>
      <c r="S172" s="94">
        <v>6.4152153286644476E-11</v>
      </c>
      <c r="T172" s="94">
        <f t="shared" si="2"/>
        <v>9.7442141536858031E-11</v>
      </c>
      <c r="U172" s="94">
        <f>R172/'סכום נכסי הקרן'!$C$42</f>
        <v>1.3557864681453507E-11</v>
      </c>
    </row>
    <row r="173" spans="2:21">
      <c r="B173" s="90" t="s">
        <v>669</v>
      </c>
      <c r="C173" s="67" t="s">
        <v>670</v>
      </c>
      <c r="D173" s="91" t="s">
        <v>115</v>
      </c>
      <c r="E173" s="91" t="s">
        <v>26</v>
      </c>
      <c r="F173" s="67" t="s">
        <v>337</v>
      </c>
      <c r="G173" s="91" t="s">
        <v>293</v>
      </c>
      <c r="H173" s="67" t="s">
        <v>338</v>
      </c>
      <c r="I173" s="67" t="s">
        <v>126</v>
      </c>
      <c r="J173" s="103"/>
      <c r="K173" s="93">
        <v>1.21</v>
      </c>
      <c r="L173" s="91" t="s">
        <v>128</v>
      </c>
      <c r="M173" s="92">
        <v>3.39E-2</v>
      </c>
      <c r="N173" s="92">
        <v>5.6499600270586044E-2</v>
      </c>
      <c r="O173" s="93">
        <v>1.6261000000000005E-2</v>
      </c>
      <c r="P173" s="104">
        <v>99.8</v>
      </c>
      <c r="Q173" s="93"/>
      <c r="R173" s="93">
        <v>1.6261000000000006E-5</v>
      </c>
      <c r="S173" s="94">
        <v>2.4973594275064989E-11</v>
      </c>
      <c r="T173" s="94">
        <f t="shared" si="2"/>
        <v>4.1366610890007542E-11</v>
      </c>
      <c r="U173" s="94">
        <f>R173/'סכום נכסי הקרן'!$C$42</f>
        <v>5.7556505217500925E-12</v>
      </c>
    </row>
    <row r="174" spans="2:21">
      <c r="B174" s="90" t="s">
        <v>671</v>
      </c>
      <c r="C174" s="67" t="s">
        <v>672</v>
      </c>
      <c r="D174" s="91" t="s">
        <v>115</v>
      </c>
      <c r="E174" s="91" t="s">
        <v>26</v>
      </c>
      <c r="F174" s="67" t="s">
        <v>337</v>
      </c>
      <c r="G174" s="91" t="s">
        <v>293</v>
      </c>
      <c r="H174" s="67" t="s">
        <v>338</v>
      </c>
      <c r="I174" s="67" t="s">
        <v>126</v>
      </c>
      <c r="J174" s="103"/>
      <c r="K174" s="93">
        <v>6.1000030551920448</v>
      </c>
      <c r="L174" s="91" t="s">
        <v>128</v>
      </c>
      <c r="M174" s="92">
        <v>2.4399999999999998E-2</v>
      </c>
      <c r="N174" s="92">
        <v>5.559943998231523E-2</v>
      </c>
      <c r="O174" s="93">
        <v>4.8181000000000009E-2</v>
      </c>
      <c r="P174" s="104">
        <v>84.62</v>
      </c>
      <c r="Q174" s="93"/>
      <c r="R174" s="93">
        <v>4.0713000000000008E-5</v>
      </c>
      <c r="S174" s="94">
        <v>4.385920195751081E-11</v>
      </c>
      <c r="T174" s="94">
        <f t="shared" si="2"/>
        <v>1.0357043411628293E-10</v>
      </c>
      <c r="U174" s="94">
        <f>R174/'סכום נכסי הקרן'!$C$42</f>
        <v>1.4410540538220987E-11</v>
      </c>
    </row>
    <row r="175" spans="2:21">
      <c r="B175" s="90" t="s">
        <v>673</v>
      </c>
      <c r="C175" s="67" t="s">
        <v>674</v>
      </c>
      <c r="D175" s="91" t="s">
        <v>115</v>
      </c>
      <c r="E175" s="91" t="s">
        <v>26</v>
      </c>
      <c r="F175" s="67" t="s">
        <v>360</v>
      </c>
      <c r="G175" s="91" t="s">
        <v>293</v>
      </c>
      <c r="H175" s="67" t="s">
        <v>346</v>
      </c>
      <c r="I175" s="67" t="s">
        <v>289</v>
      </c>
      <c r="J175" s="103"/>
      <c r="K175" s="93">
        <v>5.7900000000001404</v>
      </c>
      <c r="L175" s="91" t="s">
        <v>128</v>
      </c>
      <c r="M175" s="92">
        <v>2.5499999999999998E-2</v>
      </c>
      <c r="N175" s="92">
        <v>5.549999999999633E-2</v>
      </c>
      <c r="O175" s="93">
        <v>1762856.0986350002</v>
      </c>
      <c r="P175" s="104">
        <v>84.91</v>
      </c>
      <c r="Q175" s="93"/>
      <c r="R175" s="93">
        <v>1496.8411722010001</v>
      </c>
      <c r="S175" s="94">
        <v>1.2934840637066826E-3</v>
      </c>
      <c r="T175" s="94">
        <f t="shared" si="2"/>
        <v>3.8078375459431471E-3</v>
      </c>
      <c r="U175" s="94">
        <f>R175/'סכום נכסי הקרן'!$C$42</f>
        <v>5.2981333704911764E-4</v>
      </c>
    </row>
    <row r="176" spans="2:21">
      <c r="B176" s="90" t="s">
        <v>675</v>
      </c>
      <c r="C176" s="67" t="s">
        <v>676</v>
      </c>
      <c r="D176" s="91" t="s">
        <v>115</v>
      </c>
      <c r="E176" s="91" t="s">
        <v>26</v>
      </c>
      <c r="F176" s="67" t="s">
        <v>677</v>
      </c>
      <c r="G176" s="91" t="s">
        <v>368</v>
      </c>
      <c r="H176" s="67" t="s">
        <v>338</v>
      </c>
      <c r="I176" s="67" t="s">
        <v>126</v>
      </c>
      <c r="J176" s="103"/>
      <c r="K176" s="93">
        <v>5.3700000000577601</v>
      </c>
      <c r="L176" s="91" t="s">
        <v>128</v>
      </c>
      <c r="M176" s="92">
        <v>1.95E-2</v>
      </c>
      <c r="N176" s="92">
        <v>5.3000000000553854E-2</v>
      </c>
      <c r="O176" s="93">
        <v>15056.680702000001</v>
      </c>
      <c r="P176" s="104">
        <v>83.94</v>
      </c>
      <c r="Q176" s="93"/>
      <c r="R176" s="93">
        <v>12.638577171000003</v>
      </c>
      <c r="S176" s="94">
        <v>1.3206651885954709E-5</v>
      </c>
      <c r="T176" s="94">
        <f t="shared" si="2"/>
        <v>3.2151473097354977E-5</v>
      </c>
      <c r="U176" s="94">
        <f>R176/'סכום נכסי הקרן'!$C$42</f>
        <v>4.473478463098515E-6</v>
      </c>
    </row>
    <row r="177" spans="2:21">
      <c r="B177" s="90" t="s">
        <v>678</v>
      </c>
      <c r="C177" s="67" t="s">
        <v>679</v>
      </c>
      <c r="D177" s="91" t="s">
        <v>115</v>
      </c>
      <c r="E177" s="91" t="s">
        <v>26</v>
      </c>
      <c r="F177" s="67" t="s">
        <v>680</v>
      </c>
      <c r="G177" s="91" t="s">
        <v>293</v>
      </c>
      <c r="H177" s="67" t="s">
        <v>346</v>
      </c>
      <c r="I177" s="67" t="s">
        <v>289</v>
      </c>
      <c r="J177" s="103"/>
      <c r="K177" s="93">
        <v>1.0600000000016627</v>
      </c>
      <c r="L177" s="91" t="s">
        <v>128</v>
      </c>
      <c r="M177" s="92">
        <v>2.5499999999999998E-2</v>
      </c>
      <c r="N177" s="92">
        <v>5.2600000000060002E-2</v>
      </c>
      <c r="O177" s="93">
        <v>282543.30871500005</v>
      </c>
      <c r="P177" s="104">
        <v>97.92</v>
      </c>
      <c r="Q177" s="93"/>
      <c r="R177" s="93">
        <v>276.66640795900003</v>
      </c>
      <c r="S177" s="94">
        <v>1.4034258643529835E-3</v>
      </c>
      <c r="T177" s="94">
        <f t="shared" si="2"/>
        <v>7.0381597960617645E-4</v>
      </c>
      <c r="U177" s="94">
        <f>R177/'סכום נכסי הקרן'!$C$42</f>
        <v>9.7927258798348311E-5</v>
      </c>
    </row>
    <row r="178" spans="2:21">
      <c r="B178" s="90" t="s">
        <v>681</v>
      </c>
      <c r="C178" s="67" t="s">
        <v>682</v>
      </c>
      <c r="D178" s="91" t="s">
        <v>115</v>
      </c>
      <c r="E178" s="91" t="s">
        <v>26</v>
      </c>
      <c r="F178" s="67" t="s">
        <v>683</v>
      </c>
      <c r="G178" s="91" t="s">
        <v>122</v>
      </c>
      <c r="H178" s="67" t="s">
        <v>346</v>
      </c>
      <c r="I178" s="67" t="s">
        <v>289</v>
      </c>
      <c r="J178" s="103"/>
      <c r="K178" s="93">
        <v>3.7900000525078639</v>
      </c>
      <c r="L178" s="91" t="s">
        <v>128</v>
      </c>
      <c r="M178" s="92">
        <v>2.2400000000000003E-2</v>
      </c>
      <c r="N178" s="92">
        <v>5.46002307713956E-2</v>
      </c>
      <c r="O178" s="93">
        <v>3.9508000000000008E-2</v>
      </c>
      <c r="P178" s="104">
        <v>89.71</v>
      </c>
      <c r="Q178" s="93"/>
      <c r="R178" s="93">
        <v>3.5533000000000007E-5</v>
      </c>
      <c r="S178" s="94">
        <v>6.153588318586664E-11</v>
      </c>
      <c r="T178" s="94">
        <f t="shared" si="2"/>
        <v>9.0392951525406657E-11</v>
      </c>
      <c r="U178" s="94">
        <f>R178/'סכום נכסי הקרן'!$C$42</f>
        <v>1.2577057375889921E-11</v>
      </c>
    </row>
    <row r="179" spans="2:21">
      <c r="B179" s="90" t="s">
        <v>684</v>
      </c>
      <c r="C179" s="67" t="s">
        <v>685</v>
      </c>
      <c r="D179" s="91" t="s">
        <v>115</v>
      </c>
      <c r="E179" s="91" t="s">
        <v>26</v>
      </c>
      <c r="F179" s="67" t="s">
        <v>686</v>
      </c>
      <c r="G179" s="91" t="s">
        <v>687</v>
      </c>
      <c r="H179" s="67" t="s">
        <v>346</v>
      </c>
      <c r="I179" s="67" t="s">
        <v>289</v>
      </c>
      <c r="J179" s="103"/>
      <c r="K179" s="93">
        <v>4.0799992739655391</v>
      </c>
      <c r="L179" s="91" t="s">
        <v>128</v>
      </c>
      <c r="M179" s="92">
        <v>3.5200000000000002E-2</v>
      </c>
      <c r="N179" s="92">
        <v>5.1799718574108818E-2</v>
      </c>
      <c r="O179" s="93">
        <v>6.7935000000000009E-2</v>
      </c>
      <c r="P179" s="104">
        <v>94.11</v>
      </c>
      <c r="Q179" s="93"/>
      <c r="R179" s="93">
        <v>6.3960000000000004E-5</v>
      </c>
      <c r="S179" s="94">
        <v>8.6371431099665286E-11</v>
      </c>
      <c r="T179" s="94">
        <f t="shared" si="2"/>
        <v>1.6270883909506682E-10</v>
      </c>
      <c r="U179" s="94">
        <f>R179/'סכום נכסי הקרן'!$C$42</f>
        <v>2.2638915649168917E-11</v>
      </c>
    </row>
    <row r="180" spans="2:21">
      <c r="B180" s="90" t="s">
        <v>688</v>
      </c>
      <c r="C180" s="67" t="s">
        <v>689</v>
      </c>
      <c r="D180" s="91" t="s">
        <v>115</v>
      </c>
      <c r="E180" s="91" t="s">
        <v>26</v>
      </c>
      <c r="F180" s="67" t="s">
        <v>438</v>
      </c>
      <c r="G180" s="91" t="s">
        <v>124</v>
      </c>
      <c r="H180" s="67" t="s">
        <v>346</v>
      </c>
      <c r="I180" s="67" t="s">
        <v>289</v>
      </c>
      <c r="J180" s="103"/>
      <c r="K180" s="93">
        <v>1.4300000000381501</v>
      </c>
      <c r="L180" s="91" t="s">
        <v>128</v>
      </c>
      <c r="M180" s="92">
        <v>2.7000000000000003E-2</v>
      </c>
      <c r="N180" s="92">
        <v>5.7200000000494917E-2</v>
      </c>
      <c r="O180" s="93">
        <v>10100.517686000001</v>
      </c>
      <c r="P180" s="104">
        <v>96.02</v>
      </c>
      <c r="Q180" s="93"/>
      <c r="R180" s="93">
        <v>9.6985171410000017</v>
      </c>
      <c r="S180" s="94">
        <v>5.8715059040837177E-5</v>
      </c>
      <c r="T180" s="94">
        <f t="shared" si="2"/>
        <v>2.4672208645336407E-5</v>
      </c>
      <c r="U180" s="94">
        <f>R180/'סכום נכסי הקרן'!$C$42</f>
        <v>3.4328316366028443E-6</v>
      </c>
    </row>
    <row r="181" spans="2:21">
      <c r="B181" s="90" t="s">
        <v>690</v>
      </c>
      <c r="C181" s="67" t="s">
        <v>691</v>
      </c>
      <c r="D181" s="91" t="s">
        <v>115</v>
      </c>
      <c r="E181" s="91" t="s">
        <v>26</v>
      </c>
      <c r="F181" s="67" t="s">
        <v>438</v>
      </c>
      <c r="G181" s="91" t="s">
        <v>124</v>
      </c>
      <c r="H181" s="67" t="s">
        <v>346</v>
      </c>
      <c r="I181" s="67" t="s">
        <v>289</v>
      </c>
      <c r="J181" s="103"/>
      <c r="K181" s="93">
        <v>3.6999999999980817</v>
      </c>
      <c r="L181" s="91" t="s">
        <v>128</v>
      </c>
      <c r="M181" s="92">
        <v>4.5599999999999995E-2</v>
      </c>
      <c r="N181" s="92">
        <v>5.6699999999957312E-2</v>
      </c>
      <c r="O181" s="93">
        <v>432115.384601</v>
      </c>
      <c r="P181" s="104">
        <v>96.5</v>
      </c>
      <c r="Q181" s="93"/>
      <c r="R181" s="93">
        <v>416.99133183400005</v>
      </c>
      <c r="S181" s="94">
        <v>1.5852360799894927E-3</v>
      </c>
      <c r="T181" s="94">
        <f t="shared" si="2"/>
        <v>1.060790736638773E-3</v>
      </c>
      <c r="U181" s="94">
        <f>R181/'סכום נכסי הקרן'!$C$42</f>
        <v>1.4759586597599332E-4</v>
      </c>
    </row>
    <row r="182" spans="2:21">
      <c r="B182" s="90" t="s">
        <v>692</v>
      </c>
      <c r="C182" s="67" t="s">
        <v>693</v>
      </c>
      <c r="D182" s="91" t="s">
        <v>115</v>
      </c>
      <c r="E182" s="91" t="s">
        <v>26</v>
      </c>
      <c r="F182" s="67" t="s">
        <v>448</v>
      </c>
      <c r="G182" s="91" t="s">
        <v>151</v>
      </c>
      <c r="H182" s="67" t="s">
        <v>449</v>
      </c>
      <c r="I182" s="67" t="s">
        <v>126</v>
      </c>
      <c r="J182" s="103"/>
      <c r="K182" s="93">
        <v>8.589999999999117</v>
      </c>
      <c r="L182" s="91" t="s">
        <v>128</v>
      </c>
      <c r="M182" s="92">
        <v>2.7900000000000001E-2</v>
      </c>
      <c r="N182" s="92">
        <v>5.4899999999991164E-2</v>
      </c>
      <c r="O182" s="93">
        <v>421579.7950000001</v>
      </c>
      <c r="P182" s="104">
        <v>80.599999999999994</v>
      </c>
      <c r="Q182" s="93"/>
      <c r="R182" s="93">
        <v>339.79331477000005</v>
      </c>
      <c r="S182" s="94">
        <v>9.8032693470374876E-4</v>
      </c>
      <c r="T182" s="94">
        <f t="shared" si="2"/>
        <v>8.6440549997641222E-4</v>
      </c>
      <c r="U182" s="94">
        <f>R182/'סכום נכסי הקרן'!$C$42</f>
        <v>1.2027129754892955E-4</v>
      </c>
    </row>
    <row r="183" spans="2:21">
      <c r="B183" s="90" t="s">
        <v>694</v>
      </c>
      <c r="C183" s="67" t="s">
        <v>695</v>
      </c>
      <c r="D183" s="91" t="s">
        <v>115</v>
      </c>
      <c r="E183" s="91" t="s">
        <v>26</v>
      </c>
      <c r="F183" s="67" t="s">
        <v>448</v>
      </c>
      <c r="G183" s="91" t="s">
        <v>151</v>
      </c>
      <c r="H183" s="67" t="s">
        <v>449</v>
      </c>
      <c r="I183" s="67" t="s">
        <v>126</v>
      </c>
      <c r="J183" s="103"/>
      <c r="K183" s="93">
        <v>1.1299995112101542</v>
      </c>
      <c r="L183" s="91" t="s">
        <v>128</v>
      </c>
      <c r="M183" s="92">
        <v>3.6499999999999998E-2</v>
      </c>
      <c r="N183" s="92">
        <v>5.3199614784312427E-2</v>
      </c>
      <c r="O183" s="93">
        <v>3.0233000000000003E-2</v>
      </c>
      <c r="P183" s="104">
        <v>99.41</v>
      </c>
      <c r="Q183" s="93"/>
      <c r="R183" s="93">
        <v>3.0113000000000005E-5</v>
      </c>
      <c r="S183" s="94">
        <v>1.8925534998310549E-11</v>
      </c>
      <c r="T183" s="94">
        <f t="shared" si="2"/>
        <v>7.6604929200590169E-11</v>
      </c>
      <c r="U183" s="94">
        <f>R183/'סכום נכסי הקרן'!$C$42</f>
        <v>1.0658625186732703E-11</v>
      </c>
    </row>
    <row r="184" spans="2:21">
      <c r="B184" s="90" t="s">
        <v>696</v>
      </c>
      <c r="C184" s="67" t="s">
        <v>697</v>
      </c>
      <c r="D184" s="91" t="s">
        <v>115</v>
      </c>
      <c r="E184" s="91" t="s">
        <v>26</v>
      </c>
      <c r="F184" s="67" t="s">
        <v>698</v>
      </c>
      <c r="G184" s="91" t="s">
        <v>125</v>
      </c>
      <c r="H184" s="67" t="s">
        <v>449</v>
      </c>
      <c r="I184" s="67" t="s">
        <v>126</v>
      </c>
      <c r="J184" s="103"/>
      <c r="K184" s="93">
        <v>1.5099999999996236</v>
      </c>
      <c r="L184" s="91" t="s">
        <v>128</v>
      </c>
      <c r="M184" s="92">
        <v>6.0999999999999999E-2</v>
      </c>
      <c r="N184" s="92">
        <v>6.0099999999980114E-2</v>
      </c>
      <c r="O184" s="93">
        <v>903385.27500000014</v>
      </c>
      <c r="P184" s="104">
        <v>102.98</v>
      </c>
      <c r="Q184" s="93"/>
      <c r="R184" s="93">
        <v>930.30611608500021</v>
      </c>
      <c r="S184" s="94">
        <v>2.3451760727914647E-3</v>
      </c>
      <c r="T184" s="94">
        <f t="shared" si="2"/>
        <v>2.366620202489538E-3</v>
      </c>
      <c r="U184" s="94">
        <f>R184/'סכום נכסי הקרן'!$C$42</f>
        <v>3.2928583004931624E-4</v>
      </c>
    </row>
    <row r="185" spans="2:21">
      <c r="B185" s="90" t="s">
        <v>699</v>
      </c>
      <c r="C185" s="67" t="s">
        <v>700</v>
      </c>
      <c r="D185" s="91" t="s">
        <v>115</v>
      </c>
      <c r="E185" s="91" t="s">
        <v>26</v>
      </c>
      <c r="F185" s="67" t="s">
        <v>484</v>
      </c>
      <c r="G185" s="91" t="s">
        <v>368</v>
      </c>
      <c r="H185" s="67" t="s">
        <v>449</v>
      </c>
      <c r="I185" s="67" t="s">
        <v>126</v>
      </c>
      <c r="J185" s="103"/>
      <c r="K185" s="93">
        <v>7.1999999999955966</v>
      </c>
      <c r="L185" s="91" t="s">
        <v>128</v>
      </c>
      <c r="M185" s="92">
        <v>3.0499999999999999E-2</v>
      </c>
      <c r="N185" s="92">
        <v>5.5599999999955331E-2</v>
      </c>
      <c r="O185" s="93">
        <v>750444.15948000015</v>
      </c>
      <c r="P185" s="104">
        <v>84.73</v>
      </c>
      <c r="Q185" s="93"/>
      <c r="R185" s="93">
        <v>635.85133633900011</v>
      </c>
      <c r="S185" s="94">
        <v>1.0992885359770957E-3</v>
      </c>
      <c r="T185" s="94">
        <f t="shared" si="2"/>
        <v>1.6175521071414255E-3</v>
      </c>
      <c r="U185" s="94">
        <f>R185/'סכום נכסי הקרן'!$C$42</f>
        <v>2.2506230095043712E-4</v>
      </c>
    </row>
    <row r="186" spans="2:21">
      <c r="B186" s="90" t="s">
        <v>701</v>
      </c>
      <c r="C186" s="67" t="s">
        <v>702</v>
      </c>
      <c r="D186" s="91" t="s">
        <v>115</v>
      </c>
      <c r="E186" s="91" t="s">
        <v>26</v>
      </c>
      <c r="F186" s="67" t="s">
        <v>484</v>
      </c>
      <c r="G186" s="91" t="s">
        <v>368</v>
      </c>
      <c r="H186" s="67" t="s">
        <v>449</v>
      </c>
      <c r="I186" s="67" t="s">
        <v>126</v>
      </c>
      <c r="J186" s="103"/>
      <c r="K186" s="93">
        <v>2.6399999999989392</v>
      </c>
      <c r="L186" s="91" t="s">
        <v>128</v>
      </c>
      <c r="M186" s="92">
        <v>2.9100000000000001E-2</v>
      </c>
      <c r="N186" s="92">
        <v>5.2799999999949325E-2</v>
      </c>
      <c r="O186" s="93">
        <v>357734.60655700008</v>
      </c>
      <c r="P186" s="104">
        <v>94.88</v>
      </c>
      <c r="Q186" s="93"/>
      <c r="R186" s="93">
        <v>339.41859477400004</v>
      </c>
      <c r="S186" s="94">
        <v>5.9622434426166682E-4</v>
      </c>
      <c r="T186" s="94">
        <f t="shared" si="2"/>
        <v>8.634522439486625E-4</v>
      </c>
      <c r="U186" s="94">
        <f>R186/'סכום נכסי הקרן'!$C$42</f>
        <v>1.2013866380312746E-4</v>
      </c>
    </row>
    <row r="187" spans="2:21">
      <c r="B187" s="90" t="s">
        <v>703</v>
      </c>
      <c r="C187" s="67" t="s">
        <v>704</v>
      </c>
      <c r="D187" s="91" t="s">
        <v>115</v>
      </c>
      <c r="E187" s="91" t="s">
        <v>26</v>
      </c>
      <c r="F187" s="67" t="s">
        <v>484</v>
      </c>
      <c r="G187" s="91" t="s">
        <v>368</v>
      </c>
      <c r="H187" s="67" t="s">
        <v>449</v>
      </c>
      <c r="I187" s="67" t="s">
        <v>126</v>
      </c>
      <c r="J187" s="103"/>
      <c r="K187" s="93">
        <v>4.7399937072697176</v>
      </c>
      <c r="L187" s="91" t="s">
        <v>128</v>
      </c>
      <c r="M187" s="92">
        <v>3.95E-2</v>
      </c>
      <c r="N187" s="92">
        <v>5.139923033683573E-2</v>
      </c>
      <c r="O187" s="93">
        <v>2.4090000000000004E-2</v>
      </c>
      <c r="P187" s="104">
        <v>95.79</v>
      </c>
      <c r="Q187" s="93"/>
      <c r="R187" s="93">
        <v>2.3127000000000004E-5</v>
      </c>
      <c r="S187" s="94">
        <v>1.0037082917383606E-10</v>
      </c>
      <c r="T187" s="94">
        <f t="shared" si="2"/>
        <v>5.8833135111813802E-11</v>
      </c>
      <c r="U187" s="94">
        <f>R187/'סכום נכסי הקרן'!$C$42</f>
        <v>8.1859005975348596E-12</v>
      </c>
    </row>
    <row r="188" spans="2:21">
      <c r="B188" s="90" t="s">
        <v>705</v>
      </c>
      <c r="C188" s="67" t="s">
        <v>706</v>
      </c>
      <c r="D188" s="91" t="s">
        <v>115</v>
      </c>
      <c r="E188" s="91" t="s">
        <v>26</v>
      </c>
      <c r="F188" s="67" t="s">
        <v>484</v>
      </c>
      <c r="G188" s="91" t="s">
        <v>368</v>
      </c>
      <c r="H188" s="67" t="s">
        <v>449</v>
      </c>
      <c r="I188" s="67" t="s">
        <v>126</v>
      </c>
      <c r="J188" s="103"/>
      <c r="K188" s="93">
        <v>6.4399999999982125</v>
      </c>
      <c r="L188" s="91" t="s">
        <v>128</v>
      </c>
      <c r="M188" s="92">
        <v>3.0499999999999999E-2</v>
      </c>
      <c r="N188" s="92">
        <v>5.5199999999983047E-2</v>
      </c>
      <c r="O188" s="93">
        <v>1008933.0885840001</v>
      </c>
      <c r="P188" s="104">
        <v>86.53</v>
      </c>
      <c r="Q188" s="93"/>
      <c r="R188" s="93">
        <v>873.02980152400016</v>
      </c>
      <c r="S188" s="94">
        <v>1.3842400046976731E-3</v>
      </c>
      <c r="T188" s="94">
        <f t="shared" si="2"/>
        <v>2.2209140947680841E-3</v>
      </c>
      <c r="U188" s="94">
        <f>R188/'סכום נכסי הקרן'!$C$42</f>
        <v>3.0901263345704382E-4</v>
      </c>
    </row>
    <row r="189" spans="2:21">
      <c r="B189" s="90" t="s">
        <v>707</v>
      </c>
      <c r="C189" s="67" t="s">
        <v>708</v>
      </c>
      <c r="D189" s="91" t="s">
        <v>115</v>
      </c>
      <c r="E189" s="91" t="s">
        <v>26</v>
      </c>
      <c r="F189" s="67" t="s">
        <v>484</v>
      </c>
      <c r="G189" s="91" t="s">
        <v>368</v>
      </c>
      <c r="H189" s="67" t="s">
        <v>449</v>
      </c>
      <c r="I189" s="67" t="s">
        <v>126</v>
      </c>
      <c r="J189" s="103"/>
      <c r="K189" s="93">
        <v>8.0599999999994676</v>
      </c>
      <c r="L189" s="91" t="s">
        <v>128</v>
      </c>
      <c r="M189" s="92">
        <v>2.63E-2</v>
      </c>
      <c r="N189" s="92">
        <v>5.619999999999515E-2</v>
      </c>
      <c r="O189" s="93">
        <v>1084062.3300000003</v>
      </c>
      <c r="P189" s="104">
        <v>79.77</v>
      </c>
      <c r="Q189" s="93"/>
      <c r="R189" s="93">
        <v>864.75652064100018</v>
      </c>
      <c r="S189" s="94">
        <v>1.5627430185154222E-3</v>
      </c>
      <c r="T189" s="94">
        <f t="shared" si="2"/>
        <v>2.1998675668134194E-3</v>
      </c>
      <c r="U189" s="94">
        <f>R189/'סכום נכסי הקרן'!$C$42</f>
        <v>3.0608427029175114E-4</v>
      </c>
    </row>
    <row r="190" spans="2:21">
      <c r="B190" s="90" t="s">
        <v>709</v>
      </c>
      <c r="C190" s="67" t="s">
        <v>710</v>
      </c>
      <c r="D190" s="91" t="s">
        <v>115</v>
      </c>
      <c r="E190" s="91" t="s">
        <v>26</v>
      </c>
      <c r="F190" s="67" t="s">
        <v>711</v>
      </c>
      <c r="G190" s="91" t="s">
        <v>368</v>
      </c>
      <c r="H190" s="67" t="s">
        <v>445</v>
      </c>
      <c r="I190" s="67" t="s">
        <v>289</v>
      </c>
      <c r="J190" s="103"/>
      <c r="K190" s="93">
        <v>3.9800000000014366</v>
      </c>
      <c r="L190" s="91" t="s">
        <v>128</v>
      </c>
      <c r="M190" s="92">
        <v>4.7E-2</v>
      </c>
      <c r="N190" s="92">
        <v>5.3200000000021543E-2</v>
      </c>
      <c r="O190" s="93">
        <v>554076.30200000014</v>
      </c>
      <c r="P190" s="104">
        <v>100.52</v>
      </c>
      <c r="Q190" s="93"/>
      <c r="R190" s="93">
        <v>556.95752009000012</v>
      </c>
      <c r="S190" s="94">
        <v>6.1625659214770341E-4</v>
      </c>
      <c r="T190" s="94">
        <f t="shared" si="2"/>
        <v>1.4168529005489567E-3</v>
      </c>
      <c r="U190" s="94">
        <f>R190/'סכום נכסי הקרן'!$C$42</f>
        <v>1.9713749714646365E-4</v>
      </c>
    </row>
    <row r="191" spans="2:21">
      <c r="B191" s="90" t="s">
        <v>712</v>
      </c>
      <c r="C191" s="67" t="s">
        <v>713</v>
      </c>
      <c r="D191" s="91" t="s">
        <v>115</v>
      </c>
      <c r="E191" s="91" t="s">
        <v>26</v>
      </c>
      <c r="F191" s="67" t="s">
        <v>493</v>
      </c>
      <c r="G191" s="91" t="s">
        <v>368</v>
      </c>
      <c r="H191" s="67" t="s">
        <v>449</v>
      </c>
      <c r="I191" s="67" t="s">
        <v>126</v>
      </c>
      <c r="J191" s="103"/>
      <c r="K191" s="93">
        <v>5.9700000000016642</v>
      </c>
      <c r="L191" s="91" t="s">
        <v>128</v>
      </c>
      <c r="M191" s="92">
        <v>2.64E-2</v>
      </c>
      <c r="N191" s="92">
        <v>5.4300000000015884E-2</v>
      </c>
      <c r="O191" s="93">
        <v>1849201.0863780004</v>
      </c>
      <c r="P191" s="104">
        <v>85.2</v>
      </c>
      <c r="Q191" s="93">
        <v>24.409454351000004</v>
      </c>
      <c r="R191" s="93">
        <v>1599.9287799220001</v>
      </c>
      <c r="S191" s="94">
        <v>1.130199512671605E-3</v>
      </c>
      <c r="T191" s="94">
        <f t="shared" si="2"/>
        <v>4.070083715070282E-3</v>
      </c>
      <c r="U191" s="94">
        <f>R191/'סכום נכסי הקרן'!$C$42</f>
        <v>5.6630163685634615E-4</v>
      </c>
    </row>
    <row r="192" spans="2:21">
      <c r="B192" s="90" t="s">
        <v>714</v>
      </c>
      <c r="C192" s="67" t="s">
        <v>715</v>
      </c>
      <c r="D192" s="91" t="s">
        <v>115</v>
      </c>
      <c r="E192" s="91" t="s">
        <v>26</v>
      </c>
      <c r="F192" s="67" t="s">
        <v>493</v>
      </c>
      <c r="G192" s="91" t="s">
        <v>368</v>
      </c>
      <c r="H192" s="67" t="s">
        <v>449</v>
      </c>
      <c r="I192" s="67" t="s">
        <v>126</v>
      </c>
      <c r="J192" s="103"/>
      <c r="K192" s="93">
        <v>0.83000017163224182</v>
      </c>
      <c r="L192" s="91" t="s">
        <v>128</v>
      </c>
      <c r="M192" s="92">
        <v>3.9199999999999999E-2</v>
      </c>
      <c r="N192" s="92">
        <v>5.770002069774393E-2</v>
      </c>
      <c r="O192" s="93">
        <v>4.3844000000000001E-2</v>
      </c>
      <c r="P192" s="104">
        <v>99.2</v>
      </c>
      <c r="Q192" s="93"/>
      <c r="R192" s="93">
        <v>4.348300000000001E-5</v>
      </c>
      <c r="S192" s="94">
        <v>4.56777801623997E-11</v>
      </c>
      <c r="T192" s="94">
        <f t="shared" si="2"/>
        <v>1.1061708021217623E-10</v>
      </c>
      <c r="U192" s="94">
        <f>R192/'סכום נכסי הקרן'!$C$42</f>
        <v>1.5390993889506135E-11</v>
      </c>
    </row>
    <row r="193" spans="2:21">
      <c r="B193" s="90" t="s">
        <v>716</v>
      </c>
      <c r="C193" s="67" t="s">
        <v>717</v>
      </c>
      <c r="D193" s="91" t="s">
        <v>115</v>
      </c>
      <c r="E193" s="91" t="s">
        <v>26</v>
      </c>
      <c r="F193" s="67" t="s">
        <v>493</v>
      </c>
      <c r="G193" s="91" t="s">
        <v>368</v>
      </c>
      <c r="H193" s="67" t="s">
        <v>449</v>
      </c>
      <c r="I193" s="67" t="s">
        <v>126</v>
      </c>
      <c r="J193" s="103"/>
      <c r="K193" s="93">
        <v>7.5899999999983923</v>
      </c>
      <c r="L193" s="91" t="s">
        <v>128</v>
      </c>
      <c r="M193" s="92">
        <v>2.5000000000000001E-2</v>
      </c>
      <c r="N193" s="92">
        <v>5.6999999999989122E-2</v>
      </c>
      <c r="O193" s="93">
        <v>1028935.3755820001</v>
      </c>
      <c r="P193" s="104">
        <v>79.12</v>
      </c>
      <c r="Q193" s="93">
        <v>12.861692255000001</v>
      </c>
      <c r="R193" s="93">
        <v>826.95536138700004</v>
      </c>
      <c r="S193" s="94">
        <v>7.7151986498997041E-4</v>
      </c>
      <c r="T193" s="94">
        <f t="shared" si="2"/>
        <v>2.1037046096735491E-3</v>
      </c>
      <c r="U193" s="94">
        <f>R193/'סכום נכסי הקרן'!$C$42</f>
        <v>2.9270438824371942E-4</v>
      </c>
    </row>
    <row r="194" spans="2:21">
      <c r="B194" s="90" t="s">
        <v>718</v>
      </c>
      <c r="C194" s="67" t="s">
        <v>719</v>
      </c>
      <c r="D194" s="91" t="s">
        <v>115</v>
      </c>
      <c r="E194" s="91" t="s">
        <v>26</v>
      </c>
      <c r="F194" s="67" t="s">
        <v>720</v>
      </c>
      <c r="G194" s="91" t="s">
        <v>368</v>
      </c>
      <c r="H194" s="67" t="s">
        <v>449</v>
      </c>
      <c r="I194" s="67" t="s">
        <v>126</v>
      </c>
      <c r="J194" s="103"/>
      <c r="K194" s="93">
        <v>5.1999999999982398</v>
      </c>
      <c r="L194" s="91" t="s">
        <v>128</v>
      </c>
      <c r="M194" s="92">
        <v>3.4300000000000004E-2</v>
      </c>
      <c r="N194" s="92">
        <v>5.3099999999971247E-2</v>
      </c>
      <c r="O194" s="93">
        <v>741689.1034710001</v>
      </c>
      <c r="P194" s="104">
        <v>91.92</v>
      </c>
      <c r="Q194" s="93"/>
      <c r="R194" s="93">
        <v>681.7606239160001</v>
      </c>
      <c r="S194" s="94">
        <v>2.440730233878505E-3</v>
      </c>
      <c r="T194" s="94">
        <f t="shared" si="2"/>
        <v>1.7343414580691184E-3</v>
      </c>
      <c r="U194" s="94">
        <f>R194/'סכום נכסי הקרן'!$C$42</f>
        <v>2.4131208970855377E-4</v>
      </c>
    </row>
    <row r="195" spans="2:21">
      <c r="B195" s="90" t="s">
        <v>721</v>
      </c>
      <c r="C195" s="67" t="s">
        <v>722</v>
      </c>
      <c r="D195" s="91" t="s">
        <v>115</v>
      </c>
      <c r="E195" s="91" t="s">
        <v>26</v>
      </c>
      <c r="F195" s="67" t="s">
        <v>720</v>
      </c>
      <c r="G195" s="91" t="s">
        <v>368</v>
      </c>
      <c r="H195" s="67" t="s">
        <v>449</v>
      </c>
      <c r="I195" s="67" t="s">
        <v>126</v>
      </c>
      <c r="J195" s="103"/>
      <c r="K195" s="93">
        <v>6.460000000002287</v>
      </c>
      <c r="L195" s="91" t="s">
        <v>128</v>
      </c>
      <c r="M195" s="92">
        <v>2.98E-2</v>
      </c>
      <c r="N195" s="92">
        <v>5.4800000000021276E-2</v>
      </c>
      <c r="O195" s="93">
        <v>588272.44594300014</v>
      </c>
      <c r="P195" s="104">
        <v>86.29</v>
      </c>
      <c r="Q195" s="93"/>
      <c r="R195" s="93">
        <v>507.62029360400004</v>
      </c>
      <c r="S195" s="94">
        <v>1.4986222829148665E-3</v>
      </c>
      <c r="T195" s="94">
        <f t="shared" si="2"/>
        <v>1.2913431624984961E-3</v>
      </c>
      <c r="U195" s="94">
        <f>R195/'סכום נכסי הקרן'!$C$42</f>
        <v>1.7967437474526761E-4</v>
      </c>
    </row>
    <row r="196" spans="2:21">
      <c r="B196" s="90" t="s">
        <v>723</v>
      </c>
      <c r="C196" s="67" t="s">
        <v>724</v>
      </c>
      <c r="D196" s="91" t="s">
        <v>115</v>
      </c>
      <c r="E196" s="91" t="s">
        <v>26</v>
      </c>
      <c r="F196" s="67" t="s">
        <v>514</v>
      </c>
      <c r="G196" s="91" t="s">
        <v>368</v>
      </c>
      <c r="H196" s="67" t="s">
        <v>449</v>
      </c>
      <c r="I196" s="67" t="s">
        <v>126</v>
      </c>
      <c r="J196" s="103"/>
      <c r="K196" s="93">
        <v>1.7899999999996041</v>
      </c>
      <c r="L196" s="91" t="s">
        <v>128</v>
      </c>
      <c r="M196" s="92">
        <v>3.61E-2</v>
      </c>
      <c r="N196" s="92">
        <v>5.2099999999990543E-2</v>
      </c>
      <c r="O196" s="93">
        <v>1522333.9145000002</v>
      </c>
      <c r="P196" s="104">
        <v>97.92</v>
      </c>
      <c r="Q196" s="93"/>
      <c r="R196" s="93">
        <v>1490.6693183210002</v>
      </c>
      <c r="S196" s="94">
        <v>1.9834969570032574E-3</v>
      </c>
      <c r="T196" s="94">
        <f t="shared" si="2"/>
        <v>3.7921368708355931E-3</v>
      </c>
      <c r="U196" s="94">
        <f>R196/'סכום נכסי הקרן'!$C$42</f>
        <v>5.2762878296237108E-4</v>
      </c>
    </row>
    <row r="197" spans="2:21">
      <c r="B197" s="90" t="s">
        <v>725</v>
      </c>
      <c r="C197" s="67" t="s">
        <v>726</v>
      </c>
      <c r="D197" s="91" t="s">
        <v>115</v>
      </c>
      <c r="E197" s="91" t="s">
        <v>26</v>
      </c>
      <c r="F197" s="67" t="s">
        <v>514</v>
      </c>
      <c r="G197" s="91" t="s">
        <v>368</v>
      </c>
      <c r="H197" s="67" t="s">
        <v>449</v>
      </c>
      <c r="I197" s="67" t="s">
        <v>126</v>
      </c>
      <c r="J197" s="103"/>
      <c r="K197" s="93">
        <v>2.7999999999987546</v>
      </c>
      <c r="L197" s="91" t="s">
        <v>128</v>
      </c>
      <c r="M197" s="92">
        <v>3.3000000000000002E-2</v>
      </c>
      <c r="N197" s="92">
        <v>4.8799999999980075E-2</v>
      </c>
      <c r="O197" s="93">
        <v>501027.95278400014</v>
      </c>
      <c r="P197" s="104">
        <v>96.15</v>
      </c>
      <c r="Q197" s="93"/>
      <c r="R197" s="93">
        <v>481.73837654200003</v>
      </c>
      <c r="S197" s="94">
        <v>1.6248940400655114E-3</v>
      </c>
      <c r="T197" s="94">
        <f t="shared" si="2"/>
        <v>1.2255017510114288E-3</v>
      </c>
      <c r="U197" s="94">
        <f>R197/'סכום נכסי הקרן'!$C$42</f>
        <v>1.705133594668842E-4</v>
      </c>
    </row>
    <row r="198" spans="2:21">
      <c r="B198" s="90" t="s">
        <v>727</v>
      </c>
      <c r="C198" s="67" t="s">
        <v>728</v>
      </c>
      <c r="D198" s="91" t="s">
        <v>115</v>
      </c>
      <c r="E198" s="91" t="s">
        <v>26</v>
      </c>
      <c r="F198" s="67" t="s">
        <v>514</v>
      </c>
      <c r="G198" s="91" t="s">
        <v>368</v>
      </c>
      <c r="H198" s="67" t="s">
        <v>449</v>
      </c>
      <c r="I198" s="67" t="s">
        <v>126</v>
      </c>
      <c r="J198" s="103"/>
      <c r="K198" s="93">
        <v>5.1400000000023462</v>
      </c>
      <c r="L198" s="91" t="s">
        <v>128</v>
      </c>
      <c r="M198" s="92">
        <v>2.6200000000000001E-2</v>
      </c>
      <c r="N198" s="92">
        <v>5.2600000000024287E-2</v>
      </c>
      <c r="O198" s="93">
        <v>1085517.9607160003</v>
      </c>
      <c r="P198" s="104">
        <v>88.74</v>
      </c>
      <c r="Q198" s="93"/>
      <c r="R198" s="93">
        <v>963.28860214100018</v>
      </c>
      <c r="S198" s="94">
        <v>8.3930005676373441E-4</v>
      </c>
      <c r="T198" s="94">
        <f t="shared" si="2"/>
        <v>2.4505248619116921E-3</v>
      </c>
      <c r="U198" s="94">
        <f>R198/'סכום נכסי הקרן'!$C$42</f>
        <v>3.4096012210250065E-4</v>
      </c>
    </row>
    <row r="199" spans="2:21">
      <c r="B199" s="90" t="s">
        <v>729</v>
      </c>
      <c r="C199" s="67" t="s">
        <v>730</v>
      </c>
      <c r="D199" s="91" t="s">
        <v>115</v>
      </c>
      <c r="E199" s="91" t="s">
        <v>26</v>
      </c>
      <c r="F199" s="67" t="s">
        <v>731</v>
      </c>
      <c r="G199" s="91" t="s">
        <v>123</v>
      </c>
      <c r="H199" s="67" t="s">
        <v>445</v>
      </c>
      <c r="I199" s="67" t="s">
        <v>289</v>
      </c>
      <c r="J199" s="103"/>
      <c r="K199" s="93">
        <v>2.5300000000008591</v>
      </c>
      <c r="L199" s="91" t="s">
        <v>128</v>
      </c>
      <c r="M199" s="92">
        <v>2.3E-2</v>
      </c>
      <c r="N199" s="92">
        <v>5.7900000000025785E-2</v>
      </c>
      <c r="O199" s="93">
        <v>379611.61698700004</v>
      </c>
      <c r="P199" s="104">
        <v>91.98</v>
      </c>
      <c r="Q199" s="93"/>
      <c r="R199" s="93">
        <v>349.16675679000008</v>
      </c>
      <c r="S199" s="94">
        <v>4.5212749177629561E-4</v>
      </c>
      <c r="T199" s="94">
        <f t="shared" si="2"/>
        <v>8.8825074496389064E-4</v>
      </c>
      <c r="U199" s="94">
        <f>R199/'סכום נכסי הקרן'!$C$42</f>
        <v>1.2358906745563931E-4</v>
      </c>
    </row>
    <row r="200" spans="2:21">
      <c r="B200" s="90" t="s">
        <v>732</v>
      </c>
      <c r="C200" s="67" t="s">
        <v>733</v>
      </c>
      <c r="D200" s="91" t="s">
        <v>115</v>
      </c>
      <c r="E200" s="91" t="s">
        <v>26</v>
      </c>
      <c r="F200" s="67" t="s">
        <v>731</v>
      </c>
      <c r="G200" s="91" t="s">
        <v>123</v>
      </c>
      <c r="H200" s="67" t="s">
        <v>445</v>
      </c>
      <c r="I200" s="67" t="s">
        <v>289</v>
      </c>
      <c r="J200" s="103"/>
      <c r="K200" s="93">
        <v>1.6200000000032198</v>
      </c>
      <c r="L200" s="91" t="s">
        <v>128</v>
      </c>
      <c r="M200" s="92">
        <v>2.75E-2</v>
      </c>
      <c r="N200" s="92">
        <v>5.8300000000074501E-2</v>
      </c>
      <c r="O200" s="93">
        <v>279647.59924100002</v>
      </c>
      <c r="P200" s="104">
        <v>95.52</v>
      </c>
      <c r="Q200" s="93"/>
      <c r="R200" s="93">
        <v>267.11937744700003</v>
      </c>
      <c r="S200" s="94">
        <v>1.0357790882396022E-3</v>
      </c>
      <c r="T200" s="94">
        <f t="shared" si="2"/>
        <v>6.7952914015319494E-4</v>
      </c>
      <c r="U200" s="94">
        <f>R200/'סכום נכסי הקרן'!$C$42</f>
        <v>9.454804650220682E-5</v>
      </c>
    </row>
    <row r="201" spans="2:21">
      <c r="B201" s="90" t="s">
        <v>734</v>
      </c>
      <c r="C201" s="67" t="s">
        <v>735</v>
      </c>
      <c r="D201" s="91" t="s">
        <v>115</v>
      </c>
      <c r="E201" s="91" t="s">
        <v>26</v>
      </c>
      <c r="F201" s="67" t="s">
        <v>731</v>
      </c>
      <c r="G201" s="91" t="s">
        <v>123</v>
      </c>
      <c r="H201" s="67" t="s">
        <v>445</v>
      </c>
      <c r="I201" s="67" t="s">
        <v>289</v>
      </c>
      <c r="J201" s="103"/>
      <c r="K201" s="93">
        <v>0.42000000000850762</v>
      </c>
      <c r="L201" s="91" t="s">
        <v>128</v>
      </c>
      <c r="M201" s="92">
        <v>2.4E-2</v>
      </c>
      <c r="N201" s="92">
        <v>6.0900000000642794E-2</v>
      </c>
      <c r="O201" s="93">
        <v>42872.509674000001</v>
      </c>
      <c r="P201" s="104">
        <v>98.7</v>
      </c>
      <c r="Q201" s="93"/>
      <c r="R201" s="93">
        <v>42.31516709200001</v>
      </c>
      <c r="S201" s="94">
        <v>6.1146127801190158E-4</v>
      </c>
      <c r="T201" s="94">
        <f t="shared" si="2"/>
        <v>1.0764621190827229E-4</v>
      </c>
      <c r="U201" s="94">
        <f>R201/'סכום נכסי הקרן'!$C$42</f>
        <v>1.4977634435213831E-5</v>
      </c>
    </row>
    <row r="202" spans="2:21">
      <c r="B202" s="90" t="s">
        <v>736</v>
      </c>
      <c r="C202" s="67" t="s">
        <v>737</v>
      </c>
      <c r="D202" s="91" t="s">
        <v>115</v>
      </c>
      <c r="E202" s="91" t="s">
        <v>26</v>
      </c>
      <c r="F202" s="67" t="s">
        <v>731</v>
      </c>
      <c r="G202" s="91" t="s">
        <v>123</v>
      </c>
      <c r="H202" s="67" t="s">
        <v>445</v>
      </c>
      <c r="I202" s="67" t="s">
        <v>289</v>
      </c>
      <c r="J202" s="103"/>
      <c r="K202" s="93">
        <v>2.479999999997923</v>
      </c>
      <c r="L202" s="91" t="s">
        <v>128</v>
      </c>
      <c r="M202" s="92">
        <v>2.1499999999999998E-2</v>
      </c>
      <c r="N202" s="92">
        <v>5.7599999999923837E-2</v>
      </c>
      <c r="O202" s="93">
        <v>297176.69548000005</v>
      </c>
      <c r="P202" s="104">
        <v>91.65</v>
      </c>
      <c r="Q202" s="93">
        <v>16.513629036000001</v>
      </c>
      <c r="R202" s="93">
        <v>288.87607057000002</v>
      </c>
      <c r="S202" s="94">
        <v>3.5911505056465827E-4</v>
      </c>
      <c r="T202" s="94">
        <f t="shared" si="2"/>
        <v>7.3487633028125859E-4</v>
      </c>
      <c r="U202" s="94">
        <f>R202/'סכום נכסי הקרן'!$C$42</f>
        <v>1.0224892111784862E-4</v>
      </c>
    </row>
    <row r="203" spans="2:21">
      <c r="B203" s="90" t="s">
        <v>738</v>
      </c>
      <c r="C203" s="67" t="s">
        <v>739</v>
      </c>
      <c r="D203" s="91" t="s">
        <v>115</v>
      </c>
      <c r="E203" s="91" t="s">
        <v>26</v>
      </c>
      <c r="F203" s="67" t="s">
        <v>521</v>
      </c>
      <c r="G203" s="91" t="s">
        <v>124</v>
      </c>
      <c r="H203" s="67" t="s">
        <v>522</v>
      </c>
      <c r="I203" s="67" t="s">
        <v>289</v>
      </c>
      <c r="J203" s="103"/>
      <c r="K203" s="93">
        <v>1.5699999998964589</v>
      </c>
      <c r="L203" s="91" t="s">
        <v>128</v>
      </c>
      <c r="M203" s="92">
        <v>3.2500000000000001E-2</v>
      </c>
      <c r="N203" s="92">
        <v>6.6699999995513223E-2</v>
      </c>
      <c r="O203" s="93">
        <v>6058.3382210000009</v>
      </c>
      <c r="P203" s="104">
        <v>95.65</v>
      </c>
      <c r="Q203" s="93"/>
      <c r="R203" s="93">
        <v>5.7948003800000008</v>
      </c>
      <c r="S203" s="94">
        <v>1.6703635907777237E-5</v>
      </c>
      <c r="T203" s="94">
        <f t="shared" ref="T203:T266" si="3">IFERROR(R203/$R$11,0)</f>
        <v>1.474148284267436E-5</v>
      </c>
      <c r="U203" s="94">
        <f>R203/'סכום נכסי הקרן'!$C$42</f>
        <v>2.0510943872200128E-6</v>
      </c>
    </row>
    <row r="204" spans="2:21">
      <c r="B204" s="90" t="s">
        <v>740</v>
      </c>
      <c r="C204" s="67" t="s">
        <v>741</v>
      </c>
      <c r="D204" s="91" t="s">
        <v>115</v>
      </c>
      <c r="E204" s="91" t="s">
        <v>26</v>
      </c>
      <c r="F204" s="67" t="s">
        <v>521</v>
      </c>
      <c r="G204" s="91" t="s">
        <v>124</v>
      </c>
      <c r="H204" s="67" t="s">
        <v>522</v>
      </c>
      <c r="I204" s="67" t="s">
        <v>289</v>
      </c>
      <c r="J204" s="103"/>
      <c r="K204" s="93">
        <v>2.260000000000685</v>
      </c>
      <c r="L204" s="91" t="s">
        <v>128</v>
      </c>
      <c r="M204" s="92">
        <v>5.7000000000000002E-2</v>
      </c>
      <c r="N204" s="92">
        <v>6.8800000000015654E-2</v>
      </c>
      <c r="O204" s="93">
        <v>1670625.7269870003</v>
      </c>
      <c r="P204" s="104">
        <v>97.89</v>
      </c>
      <c r="Q204" s="93"/>
      <c r="R204" s="93">
        <v>1635.3754685380002</v>
      </c>
      <c r="S204" s="94">
        <v>2.829362365922578E-3</v>
      </c>
      <c r="T204" s="94">
        <f t="shared" si="3"/>
        <v>4.1602570977230914E-3</v>
      </c>
      <c r="U204" s="94">
        <f>R204/'סכום נכסי הקרן'!$C$42</f>
        <v>5.7884814394859108E-4</v>
      </c>
    </row>
    <row r="205" spans="2:21">
      <c r="B205" s="90" t="s">
        <v>742</v>
      </c>
      <c r="C205" s="67" t="s">
        <v>743</v>
      </c>
      <c r="D205" s="91" t="s">
        <v>115</v>
      </c>
      <c r="E205" s="91" t="s">
        <v>26</v>
      </c>
      <c r="F205" s="67" t="s">
        <v>527</v>
      </c>
      <c r="G205" s="91" t="s">
        <v>124</v>
      </c>
      <c r="H205" s="67" t="s">
        <v>522</v>
      </c>
      <c r="I205" s="67" t="s">
        <v>289</v>
      </c>
      <c r="J205" s="103"/>
      <c r="K205" s="93">
        <v>1.6499999999974742</v>
      </c>
      <c r="L205" s="91" t="s">
        <v>128</v>
      </c>
      <c r="M205" s="92">
        <v>2.7999999999999997E-2</v>
      </c>
      <c r="N205" s="92">
        <v>6.2299999999932541E-2</v>
      </c>
      <c r="O205" s="93">
        <v>353009.68620200007</v>
      </c>
      <c r="P205" s="104">
        <v>95.33</v>
      </c>
      <c r="Q205" s="93"/>
      <c r="R205" s="93">
        <v>336.52412594900005</v>
      </c>
      <c r="S205" s="94">
        <v>1.0153045430470744E-3</v>
      </c>
      <c r="T205" s="94">
        <f t="shared" si="3"/>
        <v>8.5608895967235533E-4</v>
      </c>
      <c r="U205" s="94">
        <f>R205/'סכום נכסי הקרן'!$C$42</f>
        <v>1.1911415417870089E-4</v>
      </c>
    </row>
    <row r="206" spans="2:21">
      <c r="B206" s="90" t="s">
        <v>744</v>
      </c>
      <c r="C206" s="67" t="s">
        <v>745</v>
      </c>
      <c r="D206" s="91" t="s">
        <v>115</v>
      </c>
      <c r="E206" s="91" t="s">
        <v>26</v>
      </c>
      <c r="F206" s="67" t="s">
        <v>527</v>
      </c>
      <c r="G206" s="91" t="s">
        <v>124</v>
      </c>
      <c r="H206" s="67" t="s">
        <v>522</v>
      </c>
      <c r="I206" s="67" t="s">
        <v>289</v>
      </c>
      <c r="J206" s="103"/>
      <c r="K206" s="93">
        <v>3.4299999999975475</v>
      </c>
      <c r="L206" s="91" t="s">
        <v>128</v>
      </c>
      <c r="M206" s="92">
        <v>5.6500000000000002E-2</v>
      </c>
      <c r="N206" s="92">
        <v>6.60999999999652E-2</v>
      </c>
      <c r="O206" s="93">
        <v>848604.7837710001</v>
      </c>
      <c r="P206" s="104">
        <v>97.13</v>
      </c>
      <c r="Q206" s="93">
        <v>52.302950367000015</v>
      </c>
      <c r="R206" s="93">
        <v>876.55277680500012</v>
      </c>
      <c r="S206" s="94">
        <v>2.0506757143093964E-3</v>
      </c>
      <c r="T206" s="94">
        <f t="shared" si="3"/>
        <v>2.2298762463961661E-3</v>
      </c>
      <c r="U206" s="94">
        <f>R206/'סכום נכסי הקרן'!$C$42</f>
        <v>3.1025960563060015E-4</v>
      </c>
    </row>
    <row r="207" spans="2:21">
      <c r="B207" s="90" t="s">
        <v>746</v>
      </c>
      <c r="C207" s="67" t="s">
        <v>747</v>
      </c>
      <c r="D207" s="91" t="s">
        <v>115</v>
      </c>
      <c r="E207" s="91" t="s">
        <v>26</v>
      </c>
      <c r="F207" s="67" t="s">
        <v>534</v>
      </c>
      <c r="G207" s="91" t="s">
        <v>535</v>
      </c>
      <c r="H207" s="67" t="s">
        <v>522</v>
      </c>
      <c r="I207" s="67" t="s">
        <v>289</v>
      </c>
      <c r="J207" s="103"/>
      <c r="K207" s="93">
        <v>4.5399999999993446</v>
      </c>
      <c r="L207" s="91" t="s">
        <v>128</v>
      </c>
      <c r="M207" s="92">
        <v>5.5E-2</v>
      </c>
      <c r="N207" s="92">
        <v>6.7599999999987587E-2</v>
      </c>
      <c r="O207" s="93">
        <v>602256.85000000009</v>
      </c>
      <c r="P207" s="104">
        <v>96.34</v>
      </c>
      <c r="Q207" s="93"/>
      <c r="R207" s="93">
        <v>580.21424844700016</v>
      </c>
      <c r="S207" s="94">
        <v>2.4742587578930938E-3</v>
      </c>
      <c r="T207" s="94">
        <f t="shared" si="3"/>
        <v>1.4760160536464676E-3</v>
      </c>
      <c r="U207" s="94">
        <f>R207/'סכום נכסי הקרן'!$C$42</f>
        <v>2.0536931565099395E-4</v>
      </c>
    </row>
    <row r="208" spans="2:21">
      <c r="B208" s="90" t="s">
        <v>748</v>
      </c>
      <c r="C208" s="67" t="s">
        <v>749</v>
      </c>
      <c r="D208" s="91" t="s">
        <v>115</v>
      </c>
      <c r="E208" s="91" t="s">
        <v>26</v>
      </c>
      <c r="F208" s="67" t="s">
        <v>750</v>
      </c>
      <c r="G208" s="91" t="s">
        <v>535</v>
      </c>
      <c r="H208" s="67" t="s">
        <v>539</v>
      </c>
      <c r="I208" s="67" t="s">
        <v>126</v>
      </c>
      <c r="J208" s="103"/>
      <c r="K208" s="93">
        <v>1.67</v>
      </c>
      <c r="L208" s="91" t="s">
        <v>128</v>
      </c>
      <c r="M208" s="92">
        <v>0.04</v>
      </c>
      <c r="N208" s="92">
        <v>5.5700374531835219E-2</v>
      </c>
      <c r="O208" s="93">
        <v>1.6140000000000002E-2</v>
      </c>
      <c r="P208" s="104">
        <v>98.54</v>
      </c>
      <c r="Q208" s="93"/>
      <c r="R208" s="93">
        <v>1.6019999999999999E-5</v>
      </c>
      <c r="S208" s="94">
        <v>8.1665086551810992E-11</v>
      </c>
      <c r="T208" s="94">
        <f t="shared" si="3"/>
        <v>4.0753527240509227E-11</v>
      </c>
      <c r="U208" s="94">
        <f>R208/'סכום נכסי הקרן'!$C$42</f>
        <v>5.6703475406454978E-12</v>
      </c>
    </row>
    <row r="209" spans="2:21">
      <c r="B209" s="90" t="s">
        <v>751</v>
      </c>
      <c r="C209" s="67" t="s">
        <v>752</v>
      </c>
      <c r="D209" s="91" t="s">
        <v>115</v>
      </c>
      <c r="E209" s="91" t="s">
        <v>26</v>
      </c>
      <c r="F209" s="67" t="s">
        <v>750</v>
      </c>
      <c r="G209" s="91" t="s">
        <v>535</v>
      </c>
      <c r="H209" s="67" t="s">
        <v>522</v>
      </c>
      <c r="I209" s="67" t="s">
        <v>289</v>
      </c>
      <c r="J209" s="103"/>
      <c r="K209" s="93">
        <v>3.3600017088852869</v>
      </c>
      <c r="L209" s="91" t="s">
        <v>128</v>
      </c>
      <c r="M209" s="92">
        <v>0.04</v>
      </c>
      <c r="N209" s="92">
        <v>5.4900344451968099E-2</v>
      </c>
      <c r="O209" s="93">
        <v>3.5292000000000004E-2</v>
      </c>
      <c r="P209" s="104">
        <v>96.22</v>
      </c>
      <c r="Q209" s="93"/>
      <c r="R209" s="93">
        <v>3.3966999999999995E-5</v>
      </c>
      <c r="S209" s="94">
        <v>4.5581413969997424E-11</v>
      </c>
      <c r="T209" s="94">
        <f t="shared" si="3"/>
        <v>8.640917976144674E-11</v>
      </c>
      <c r="U209" s="94">
        <f>R209/'סכום נכסי הקרן'!$C$42</f>
        <v>1.2022764975849288E-11</v>
      </c>
    </row>
    <row r="210" spans="2:21">
      <c r="B210" s="90" t="s">
        <v>753</v>
      </c>
      <c r="C210" s="67" t="s">
        <v>754</v>
      </c>
      <c r="D210" s="91" t="s">
        <v>115</v>
      </c>
      <c r="E210" s="91" t="s">
        <v>26</v>
      </c>
      <c r="F210" s="67" t="s">
        <v>755</v>
      </c>
      <c r="G210" s="91" t="s">
        <v>304</v>
      </c>
      <c r="H210" s="67" t="s">
        <v>522</v>
      </c>
      <c r="I210" s="67" t="s">
        <v>289</v>
      </c>
      <c r="J210" s="103"/>
      <c r="K210" s="93">
        <v>0.74000094414218764</v>
      </c>
      <c r="L210" s="91" t="s">
        <v>128</v>
      </c>
      <c r="M210" s="92">
        <v>5.9000000000000004E-2</v>
      </c>
      <c r="N210" s="92">
        <v>5.7499881398548315E-2</v>
      </c>
      <c r="O210" s="93">
        <v>2.0838000000000002E-2</v>
      </c>
      <c r="P210" s="104">
        <v>101.61</v>
      </c>
      <c r="Q210" s="93"/>
      <c r="R210" s="93">
        <v>2.1079000000000003E-5</v>
      </c>
      <c r="S210" s="94">
        <v>7.9193780709228843E-11</v>
      </c>
      <c r="T210" s="94">
        <f t="shared" si="3"/>
        <v>5.3623196048857308E-11</v>
      </c>
      <c r="U210" s="94">
        <f>R210/'סכום נכסי הקרן'!$C$42</f>
        <v>7.4610022352850477E-12</v>
      </c>
    </row>
    <row r="211" spans="2:21">
      <c r="B211" s="90" t="s">
        <v>756</v>
      </c>
      <c r="C211" s="67" t="s">
        <v>757</v>
      </c>
      <c r="D211" s="91" t="s">
        <v>115</v>
      </c>
      <c r="E211" s="91" t="s">
        <v>26</v>
      </c>
      <c r="F211" s="67" t="s">
        <v>755</v>
      </c>
      <c r="G211" s="91" t="s">
        <v>304</v>
      </c>
      <c r="H211" s="67" t="s">
        <v>522</v>
      </c>
      <c r="I211" s="67" t="s">
        <v>289</v>
      </c>
      <c r="J211" s="103"/>
      <c r="K211" s="93">
        <v>3.0899999680202717</v>
      </c>
      <c r="L211" s="91" t="s">
        <v>128</v>
      </c>
      <c r="M211" s="92">
        <v>2.7000000000000003E-2</v>
      </c>
      <c r="N211" s="92">
        <v>5.7699909312740161E-2</v>
      </c>
      <c r="O211" s="93">
        <v>0.23439800000000002</v>
      </c>
      <c r="P211" s="104">
        <v>91.23</v>
      </c>
      <c r="Q211" s="93"/>
      <c r="R211" s="93">
        <v>2.1392200000000002E-4</v>
      </c>
      <c r="S211" s="94">
        <v>3.2298832138398173E-10</v>
      </c>
      <c r="T211" s="94">
        <f t="shared" si="3"/>
        <v>5.4419950401649291E-10</v>
      </c>
      <c r="U211" s="94">
        <f>R211/'סכום נכסי הקרן'!$C$42</f>
        <v>7.5718607152931725E-11</v>
      </c>
    </row>
    <row r="212" spans="2:21">
      <c r="B212" s="90" t="s">
        <v>758</v>
      </c>
      <c r="C212" s="67" t="s">
        <v>759</v>
      </c>
      <c r="D212" s="91" t="s">
        <v>115</v>
      </c>
      <c r="E212" s="91" t="s">
        <v>26</v>
      </c>
      <c r="F212" s="67" t="s">
        <v>760</v>
      </c>
      <c r="G212" s="91" t="s">
        <v>600</v>
      </c>
      <c r="H212" s="67" t="s">
        <v>539</v>
      </c>
      <c r="I212" s="67" t="s">
        <v>126</v>
      </c>
      <c r="J212" s="103"/>
      <c r="K212" s="93">
        <v>1.0599999999601841</v>
      </c>
      <c r="L212" s="91" t="s">
        <v>128</v>
      </c>
      <c r="M212" s="92">
        <v>3.0499999999999999E-2</v>
      </c>
      <c r="N212" s="92">
        <v>5.8799999998944419E-2</v>
      </c>
      <c r="O212" s="93">
        <v>22060.457144000004</v>
      </c>
      <c r="P212" s="104">
        <v>97.91</v>
      </c>
      <c r="Q212" s="93"/>
      <c r="R212" s="93">
        <v>21.599393631000002</v>
      </c>
      <c r="S212" s="94">
        <v>3.2865475048231995E-4</v>
      </c>
      <c r="T212" s="94">
        <f t="shared" si="3"/>
        <v>5.494703350308615E-5</v>
      </c>
      <c r="U212" s="94">
        <f>R212/'סכום נכסי הקרן'!$C$42</f>
        <v>7.6451977874516157E-6</v>
      </c>
    </row>
    <row r="213" spans="2:21">
      <c r="B213" s="90" t="s">
        <v>761</v>
      </c>
      <c r="C213" s="67" t="s">
        <v>762</v>
      </c>
      <c r="D213" s="91" t="s">
        <v>115</v>
      </c>
      <c r="E213" s="91" t="s">
        <v>26</v>
      </c>
      <c r="F213" s="67" t="s">
        <v>760</v>
      </c>
      <c r="G213" s="91" t="s">
        <v>600</v>
      </c>
      <c r="H213" s="67" t="s">
        <v>539</v>
      </c>
      <c r="I213" s="67" t="s">
        <v>126</v>
      </c>
      <c r="J213" s="103"/>
      <c r="K213" s="93">
        <v>2.6700000000012811</v>
      </c>
      <c r="L213" s="91" t="s">
        <v>128</v>
      </c>
      <c r="M213" s="92">
        <v>2.58E-2</v>
      </c>
      <c r="N213" s="92">
        <v>5.8400000000025612E-2</v>
      </c>
      <c r="O213" s="93">
        <v>320635.17891700007</v>
      </c>
      <c r="P213" s="104">
        <v>92.5</v>
      </c>
      <c r="Q213" s="93"/>
      <c r="R213" s="93">
        <v>296.58754048600008</v>
      </c>
      <c r="S213" s="94">
        <v>1.0598283799130681E-3</v>
      </c>
      <c r="T213" s="94">
        <f t="shared" si="3"/>
        <v>7.5449365857626954E-4</v>
      </c>
      <c r="U213" s="94">
        <f>R213/'סכום נכסי הקרן'!$C$42</f>
        <v>1.0497842888769586E-4</v>
      </c>
    </row>
    <row r="214" spans="2:21">
      <c r="B214" s="90" t="s">
        <v>763</v>
      </c>
      <c r="C214" s="67" t="s">
        <v>764</v>
      </c>
      <c r="D214" s="91" t="s">
        <v>115</v>
      </c>
      <c r="E214" s="91" t="s">
        <v>26</v>
      </c>
      <c r="F214" s="67" t="s">
        <v>760</v>
      </c>
      <c r="G214" s="91" t="s">
        <v>600</v>
      </c>
      <c r="H214" s="67" t="s">
        <v>539</v>
      </c>
      <c r="I214" s="67" t="s">
        <v>126</v>
      </c>
      <c r="J214" s="103"/>
      <c r="K214" s="93">
        <v>4.1399999999998673</v>
      </c>
      <c r="L214" s="91" t="s">
        <v>128</v>
      </c>
      <c r="M214" s="92">
        <v>0.04</v>
      </c>
      <c r="N214" s="92">
        <v>5.9800000000001782E-2</v>
      </c>
      <c r="O214" s="93">
        <v>963610.9600000002</v>
      </c>
      <c r="P214" s="104">
        <v>93.48</v>
      </c>
      <c r="Q214" s="93"/>
      <c r="R214" s="93">
        <v>900.78352540800006</v>
      </c>
      <c r="S214" s="94">
        <v>2.2014071848763497E-3</v>
      </c>
      <c r="T214" s="94">
        <f t="shared" si="3"/>
        <v>2.2915172247513649E-3</v>
      </c>
      <c r="U214" s="94">
        <f>R214/'סכום נכסי הקרן'!$C$42</f>
        <v>3.1883618276849155E-4</v>
      </c>
    </row>
    <row r="215" spans="2:21">
      <c r="B215" s="90" t="s">
        <v>765</v>
      </c>
      <c r="C215" s="67" t="s">
        <v>766</v>
      </c>
      <c r="D215" s="91" t="s">
        <v>115</v>
      </c>
      <c r="E215" s="91" t="s">
        <v>26</v>
      </c>
      <c r="F215" s="67" t="s">
        <v>767</v>
      </c>
      <c r="G215" s="91" t="s">
        <v>124</v>
      </c>
      <c r="H215" s="67" t="s">
        <v>522</v>
      </c>
      <c r="I215" s="67" t="s">
        <v>289</v>
      </c>
      <c r="J215" s="103"/>
      <c r="K215" s="93">
        <v>0.7400000000003254</v>
      </c>
      <c r="L215" s="91" t="s">
        <v>128</v>
      </c>
      <c r="M215" s="92">
        <v>2.9500000000000002E-2</v>
      </c>
      <c r="N215" s="92">
        <v>5.7600000000159454E-2</v>
      </c>
      <c r="O215" s="93">
        <v>124495.25132300002</v>
      </c>
      <c r="P215" s="104">
        <v>98.74</v>
      </c>
      <c r="Q215" s="93"/>
      <c r="R215" s="93">
        <v>122.92661120400001</v>
      </c>
      <c r="S215" s="94">
        <v>2.320950981957246E-3</v>
      </c>
      <c r="T215" s="94">
        <f t="shared" si="3"/>
        <v>3.1271491874442582E-4</v>
      </c>
      <c r="U215" s="94">
        <f>R215/'סכום נכסי הקרן'!$C$42</f>
        <v>4.3510399970067837E-5</v>
      </c>
    </row>
    <row r="216" spans="2:21">
      <c r="B216" s="90" t="s">
        <v>768</v>
      </c>
      <c r="C216" s="67" t="s">
        <v>769</v>
      </c>
      <c r="D216" s="91" t="s">
        <v>115</v>
      </c>
      <c r="E216" s="91" t="s">
        <v>26</v>
      </c>
      <c r="F216" s="67" t="s">
        <v>578</v>
      </c>
      <c r="G216" s="91" t="s">
        <v>151</v>
      </c>
      <c r="H216" s="67" t="s">
        <v>522</v>
      </c>
      <c r="I216" s="67" t="s">
        <v>289</v>
      </c>
      <c r="J216" s="103"/>
      <c r="K216" s="93">
        <v>1.2299990345099716</v>
      </c>
      <c r="L216" s="91" t="s">
        <v>128</v>
      </c>
      <c r="M216" s="92">
        <v>4.1399999999999999E-2</v>
      </c>
      <c r="N216" s="92">
        <v>5.3598995666788142E-2</v>
      </c>
      <c r="O216" s="93">
        <v>2.4933000000000004E-2</v>
      </c>
      <c r="P216" s="104">
        <v>99.57</v>
      </c>
      <c r="Q216" s="93"/>
      <c r="R216" s="93">
        <v>2.4693000000000006E-5</v>
      </c>
      <c r="S216" s="94">
        <v>1.1075289769212071E-10</v>
      </c>
      <c r="T216" s="94">
        <f t="shared" si="3"/>
        <v>6.2816906875773693E-11</v>
      </c>
      <c r="U216" s="94">
        <f>R216/'סכום נכסי הקרן'!$C$42</f>
        <v>8.7401929975754886E-12</v>
      </c>
    </row>
    <row r="217" spans="2:21">
      <c r="B217" s="90" t="s">
        <v>770</v>
      </c>
      <c r="C217" s="67" t="s">
        <v>771</v>
      </c>
      <c r="D217" s="91" t="s">
        <v>115</v>
      </c>
      <c r="E217" s="91" t="s">
        <v>26</v>
      </c>
      <c r="F217" s="67" t="s">
        <v>578</v>
      </c>
      <c r="G217" s="91" t="s">
        <v>151</v>
      </c>
      <c r="H217" s="67" t="s">
        <v>522</v>
      </c>
      <c r="I217" s="67" t="s">
        <v>289</v>
      </c>
      <c r="J217" s="103"/>
      <c r="K217" s="93">
        <v>1.7800000000043315</v>
      </c>
      <c r="L217" s="91" t="s">
        <v>128</v>
      </c>
      <c r="M217" s="92">
        <v>3.5499999999999997E-2</v>
      </c>
      <c r="N217" s="92">
        <v>5.9600000000079756E-2</v>
      </c>
      <c r="O217" s="93">
        <v>300494.49257100007</v>
      </c>
      <c r="P217" s="104">
        <v>96.81</v>
      </c>
      <c r="Q217" s="93"/>
      <c r="R217" s="93">
        <v>290.90870478300008</v>
      </c>
      <c r="S217" s="94">
        <v>7.6882561607854929E-4</v>
      </c>
      <c r="T217" s="94">
        <f t="shared" si="3"/>
        <v>7.4004718007960365E-4</v>
      </c>
      <c r="U217" s="94">
        <f>R217/'סכום נכסי הקרן'!$C$42</f>
        <v>1.0296838069404817E-4</v>
      </c>
    </row>
    <row r="218" spans="2:21">
      <c r="B218" s="90" t="s">
        <v>772</v>
      </c>
      <c r="C218" s="67" t="s">
        <v>773</v>
      </c>
      <c r="D218" s="91" t="s">
        <v>115</v>
      </c>
      <c r="E218" s="91" t="s">
        <v>26</v>
      </c>
      <c r="F218" s="67" t="s">
        <v>578</v>
      </c>
      <c r="G218" s="91" t="s">
        <v>151</v>
      </c>
      <c r="H218" s="67" t="s">
        <v>522</v>
      </c>
      <c r="I218" s="67" t="s">
        <v>289</v>
      </c>
      <c r="J218" s="103"/>
      <c r="K218" s="93">
        <v>2.2699999999994098</v>
      </c>
      <c r="L218" s="91" t="s">
        <v>128</v>
      </c>
      <c r="M218" s="92">
        <v>2.5000000000000001E-2</v>
      </c>
      <c r="N218" s="92">
        <v>5.9599999999987219E-2</v>
      </c>
      <c r="O218" s="93">
        <v>1294962.0966150002</v>
      </c>
      <c r="P218" s="104">
        <v>94.31</v>
      </c>
      <c r="Q218" s="93"/>
      <c r="R218" s="93">
        <v>1221.2787245360003</v>
      </c>
      <c r="S218" s="94">
        <v>1.1454957290821361E-3</v>
      </c>
      <c r="T218" s="94">
        <f t="shared" si="3"/>
        <v>3.1068299481043851E-3</v>
      </c>
      <c r="U218" s="94">
        <f>R218/'סכום נכסי הקרן'!$C$42</f>
        <v>4.3227682972006115E-4</v>
      </c>
    </row>
    <row r="219" spans="2:21">
      <c r="B219" s="90" t="s">
        <v>774</v>
      </c>
      <c r="C219" s="67" t="s">
        <v>775</v>
      </c>
      <c r="D219" s="91" t="s">
        <v>115</v>
      </c>
      <c r="E219" s="91" t="s">
        <v>26</v>
      </c>
      <c r="F219" s="67" t="s">
        <v>578</v>
      </c>
      <c r="G219" s="91" t="s">
        <v>151</v>
      </c>
      <c r="H219" s="67" t="s">
        <v>522</v>
      </c>
      <c r="I219" s="67" t="s">
        <v>289</v>
      </c>
      <c r="J219" s="103"/>
      <c r="K219" s="93">
        <v>4.059999999999623</v>
      </c>
      <c r="L219" s="91" t="s">
        <v>128</v>
      </c>
      <c r="M219" s="92">
        <v>4.7300000000000002E-2</v>
      </c>
      <c r="N219" s="92">
        <v>6.0200000000004451E-2</v>
      </c>
      <c r="O219" s="93">
        <v>605316.31479800015</v>
      </c>
      <c r="P219" s="104">
        <v>96.34</v>
      </c>
      <c r="Q219" s="93"/>
      <c r="R219" s="93">
        <v>583.16176453700007</v>
      </c>
      <c r="S219" s="94">
        <v>1.5327762044946385E-3</v>
      </c>
      <c r="T219" s="94">
        <f t="shared" si="3"/>
        <v>1.4835142856855219E-3</v>
      </c>
      <c r="U219" s="94">
        <f>R219/'סכום נכסי הקרן'!$C$42</f>
        <v>2.0641260158182692E-4</v>
      </c>
    </row>
    <row r="220" spans="2:21">
      <c r="B220" s="90" t="s">
        <v>776</v>
      </c>
      <c r="C220" s="67" t="s">
        <v>777</v>
      </c>
      <c r="D220" s="91" t="s">
        <v>115</v>
      </c>
      <c r="E220" s="91" t="s">
        <v>26</v>
      </c>
      <c r="F220" s="67" t="s">
        <v>581</v>
      </c>
      <c r="G220" s="91" t="s">
        <v>304</v>
      </c>
      <c r="H220" s="67" t="s">
        <v>522</v>
      </c>
      <c r="I220" s="67" t="s">
        <v>289</v>
      </c>
      <c r="J220" s="103"/>
      <c r="K220" s="93">
        <v>0.65999962695551617</v>
      </c>
      <c r="L220" s="91" t="s">
        <v>128</v>
      </c>
      <c r="M220" s="92">
        <v>6.4000000000000001E-2</v>
      </c>
      <c r="N220" s="92">
        <v>5.8099132995256E-2</v>
      </c>
      <c r="O220" s="93">
        <v>2.4211000000000003E-2</v>
      </c>
      <c r="P220" s="104">
        <v>100.97</v>
      </c>
      <c r="Q220" s="93"/>
      <c r="R220" s="93">
        <v>2.4452000000000009E-5</v>
      </c>
      <c r="S220" s="94">
        <v>3.4856134318135913E-11</v>
      </c>
      <c r="T220" s="94">
        <f t="shared" si="3"/>
        <v>6.2203823226275404E-11</v>
      </c>
      <c r="U220" s="94">
        <f>R220/'סכום נכסי הקרן'!$C$42</f>
        <v>8.6548900164708972E-12</v>
      </c>
    </row>
    <row r="221" spans="2:21">
      <c r="B221" s="90" t="s">
        <v>778</v>
      </c>
      <c r="C221" s="67" t="s">
        <v>779</v>
      </c>
      <c r="D221" s="91" t="s">
        <v>115</v>
      </c>
      <c r="E221" s="91" t="s">
        <v>26</v>
      </c>
      <c r="F221" s="67" t="s">
        <v>581</v>
      </c>
      <c r="G221" s="91" t="s">
        <v>304</v>
      </c>
      <c r="H221" s="67" t="s">
        <v>522</v>
      </c>
      <c r="I221" s="67" t="s">
        <v>289</v>
      </c>
      <c r="J221" s="103"/>
      <c r="K221" s="93">
        <v>4.6799999999969213</v>
      </c>
      <c r="L221" s="91" t="s">
        <v>128</v>
      </c>
      <c r="M221" s="92">
        <v>2.4300000000000002E-2</v>
      </c>
      <c r="N221" s="92">
        <v>5.4999999999971287E-2</v>
      </c>
      <c r="O221" s="93">
        <v>992819.8751940002</v>
      </c>
      <c r="P221" s="104">
        <v>87.67</v>
      </c>
      <c r="Q221" s="93"/>
      <c r="R221" s="93">
        <v>870.40518460100009</v>
      </c>
      <c r="S221" s="94">
        <v>6.7787089111746108E-4</v>
      </c>
      <c r="T221" s="94">
        <f t="shared" si="3"/>
        <v>2.2142372909436528E-3</v>
      </c>
      <c r="U221" s="94">
        <f>R221/'סכום נכסי הקרן'!$C$42</f>
        <v>3.0808363906787589E-4</v>
      </c>
    </row>
    <row r="222" spans="2:21">
      <c r="B222" s="90" t="s">
        <v>780</v>
      </c>
      <c r="C222" s="67" t="s">
        <v>781</v>
      </c>
      <c r="D222" s="91" t="s">
        <v>115</v>
      </c>
      <c r="E222" s="91" t="s">
        <v>26</v>
      </c>
      <c r="F222" s="67" t="s">
        <v>782</v>
      </c>
      <c r="G222" s="91" t="s">
        <v>151</v>
      </c>
      <c r="H222" s="67" t="s">
        <v>522</v>
      </c>
      <c r="I222" s="67" t="s">
        <v>289</v>
      </c>
      <c r="J222" s="103"/>
      <c r="K222" s="93">
        <v>0.73</v>
      </c>
      <c r="L222" s="91" t="s">
        <v>128</v>
      </c>
      <c r="M222" s="92">
        <v>2.1600000000000001E-2</v>
      </c>
      <c r="N222" s="92">
        <v>5.5901326462448699E-2</v>
      </c>
      <c r="O222" s="93">
        <v>1.06E-2</v>
      </c>
      <c r="P222" s="104">
        <v>98.16</v>
      </c>
      <c r="Q222" s="93"/>
      <c r="R222" s="93">
        <v>1.0479000000000002E-5</v>
      </c>
      <c r="S222" s="94">
        <v>8.287623830196032E-11</v>
      </c>
      <c r="T222" s="94">
        <f t="shared" si="3"/>
        <v>2.6657691133164563E-11</v>
      </c>
      <c r="U222" s="94">
        <f>R222/'סכום נכסי הקרן'!$C$42</f>
        <v>3.7090868837967658E-12</v>
      </c>
    </row>
    <row r="223" spans="2:21">
      <c r="B223" s="90" t="s">
        <v>783</v>
      </c>
      <c r="C223" s="67" t="s">
        <v>784</v>
      </c>
      <c r="D223" s="91" t="s">
        <v>115</v>
      </c>
      <c r="E223" s="91" t="s">
        <v>26</v>
      </c>
      <c r="F223" s="67" t="s">
        <v>782</v>
      </c>
      <c r="G223" s="91" t="s">
        <v>151</v>
      </c>
      <c r="H223" s="67" t="s">
        <v>522</v>
      </c>
      <c r="I223" s="67" t="s">
        <v>289</v>
      </c>
      <c r="J223" s="103"/>
      <c r="K223" s="93">
        <v>2.6999999999999997</v>
      </c>
      <c r="L223" s="91" t="s">
        <v>128</v>
      </c>
      <c r="M223" s="92">
        <v>0.04</v>
      </c>
      <c r="N223" s="92">
        <v>5.3800491745697218E-2</v>
      </c>
      <c r="O223" s="93">
        <v>3.2161000000000009E-2</v>
      </c>
      <c r="P223" s="104">
        <v>97.49</v>
      </c>
      <c r="Q223" s="93"/>
      <c r="R223" s="93">
        <v>3.1317000000000005E-5</v>
      </c>
      <c r="S223" s="94">
        <v>4.7249195084450034E-11</v>
      </c>
      <c r="T223" s="94">
        <f t="shared" si="3"/>
        <v>7.9667803532523575E-11</v>
      </c>
      <c r="U223" s="94">
        <f>R223/'סכום נכסי הקרן'!$C$42</f>
        <v>1.1084786137977221E-11</v>
      </c>
    </row>
    <row r="224" spans="2:21">
      <c r="B224" s="90" t="s">
        <v>785</v>
      </c>
      <c r="C224" s="67" t="s">
        <v>786</v>
      </c>
      <c r="D224" s="91" t="s">
        <v>115</v>
      </c>
      <c r="E224" s="91" t="s">
        <v>26</v>
      </c>
      <c r="F224" s="67" t="s">
        <v>787</v>
      </c>
      <c r="G224" s="91" t="s">
        <v>788</v>
      </c>
      <c r="H224" s="67" t="s">
        <v>522</v>
      </c>
      <c r="I224" s="67" t="s">
        <v>289</v>
      </c>
      <c r="J224" s="103"/>
      <c r="K224" s="93">
        <v>1.479998587824102</v>
      </c>
      <c r="L224" s="91" t="s">
        <v>128</v>
      </c>
      <c r="M224" s="92">
        <v>3.3500000000000002E-2</v>
      </c>
      <c r="N224" s="92">
        <v>5.3399205279216641E-2</v>
      </c>
      <c r="O224" s="93">
        <v>1.8791000000000002E-2</v>
      </c>
      <c r="P224" s="104">
        <v>97.22</v>
      </c>
      <c r="Q224" s="93">
        <v>9.8770000000000022E-6</v>
      </c>
      <c r="R224" s="93">
        <v>2.8186000000000004E-5</v>
      </c>
      <c r="S224" s="94">
        <v>2.0508693602184026E-10</v>
      </c>
      <c r="T224" s="94">
        <f t="shared" si="3"/>
        <v>7.1702803920161883E-11</v>
      </c>
      <c r="U224" s="94">
        <f>R224/'סכום נכסי הקרן'!$C$42</f>
        <v>9.9765552921744087E-12</v>
      </c>
    </row>
    <row r="225" spans="2:21">
      <c r="B225" s="90" t="s">
        <v>789</v>
      </c>
      <c r="C225" s="67" t="s">
        <v>790</v>
      </c>
      <c r="D225" s="91" t="s">
        <v>115</v>
      </c>
      <c r="E225" s="91" t="s">
        <v>26</v>
      </c>
      <c r="F225" s="67" t="s">
        <v>787</v>
      </c>
      <c r="G225" s="91" t="s">
        <v>788</v>
      </c>
      <c r="H225" s="67" t="s">
        <v>522</v>
      </c>
      <c r="I225" s="67" t="s">
        <v>289</v>
      </c>
      <c r="J225" s="103"/>
      <c r="K225" s="93">
        <v>3.4499974841213761</v>
      </c>
      <c r="L225" s="91" t="s">
        <v>128</v>
      </c>
      <c r="M225" s="92">
        <v>2.6200000000000001E-2</v>
      </c>
      <c r="N225" s="92">
        <v>5.5199691085613428E-2</v>
      </c>
      <c r="O225" s="93">
        <v>3.9749000000000007E-2</v>
      </c>
      <c r="P225" s="104">
        <v>91.29</v>
      </c>
      <c r="Q225" s="93"/>
      <c r="R225" s="93">
        <v>3.6256000000000007E-5</v>
      </c>
      <c r="S225" s="94">
        <v>7.9391088942768303E-11</v>
      </c>
      <c r="T225" s="94">
        <f t="shared" si="3"/>
        <v>9.223220247390155E-11</v>
      </c>
      <c r="U225" s="94">
        <f>R225/'סכום נכסי הקרן'!$C$42</f>
        <v>1.2832966319203697E-11</v>
      </c>
    </row>
    <row r="226" spans="2:21">
      <c r="B226" s="90" t="s">
        <v>791</v>
      </c>
      <c r="C226" s="67" t="s">
        <v>792</v>
      </c>
      <c r="D226" s="91" t="s">
        <v>115</v>
      </c>
      <c r="E226" s="91" t="s">
        <v>26</v>
      </c>
      <c r="F226" s="67" t="s">
        <v>787</v>
      </c>
      <c r="G226" s="91" t="s">
        <v>788</v>
      </c>
      <c r="H226" s="67" t="s">
        <v>522</v>
      </c>
      <c r="I226" s="67" t="s">
        <v>289</v>
      </c>
      <c r="J226" s="103"/>
      <c r="K226" s="93">
        <v>5.8399999999984642</v>
      </c>
      <c r="L226" s="91" t="s">
        <v>128</v>
      </c>
      <c r="M226" s="92">
        <v>2.3399999999999997E-2</v>
      </c>
      <c r="N226" s="92">
        <v>5.7299999999984648E-2</v>
      </c>
      <c r="O226" s="93">
        <v>788481.24466500012</v>
      </c>
      <c r="P226" s="104">
        <v>82.62</v>
      </c>
      <c r="Q226" s="93"/>
      <c r="R226" s="93">
        <v>651.44320440000013</v>
      </c>
      <c r="S226" s="94">
        <v>7.4649111920946755E-4</v>
      </c>
      <c r="T226" s="94">
        <f t="shared" si="3"/>
        <v>1.6572165028813999E-3</v>
      </c>
      <c r="U226" s="94">
        <f>R226/'סכום נכסי הקרן'!$C$42</f>
        <v>2.3058110935953577E-4</v>
      </c>
    </row>
    <row r="227" spans="2:21">
      <c r="B227" s="90" t="s">
        <v>793</v>
      </c>
      <c r="C227" s="67" t="s">
        <v>794</v>
      </c>
      <c r="D227" s="91" t="s">
        <v>115</v>
      </c>
      <c r="E227" s="91" t="s">
        <v>26</v>
      </c>
      <c r="F227" s="67" t="s">
        <v>795</v>
      </c>
      <c r="G227" s="91" t="s">
        <v>600</v>
      </c>
      <c r="H227" s="67" t="s">
        <v>588</v>
      </c>
      <c r="I227" s="67" t="s">
        <v>126</v>
      </c>
      <c r="J227" s="103"/>
      <c r="K227" s="93">
        <v>1.8400000000008672</v>
      </c>
      <c r="L227" s="91" t="s">
        <v>128</v>
      </c>
      <c r="M227" s="92">
        <v>2.9500000000000002E-2</v>
      </c>
      <c r="N227" s="92">
        <v>6.2800000000011916E-2</v>
      </c>
      <c r="O227" s="93">
        <v>777551.17767100001</v>
      </c>
      <c r="P227" s="104">
        <v>94.95</v>
      </c>
      <c r="Q227" s="93"/>
      <c r="R227" s="93">
        <v>738.28484325400007</v>
      </c>
      <c r="S227" s="94">
        <v>1.9690652422234005E-3</v>
      </c>
      <c r="T227" s="94">
        <f t="shared" si="3"/>
        <v>1.8781342990516216E-3</v>
      </c>
      <c r="U227" s="94">
        <f>R227/'סכום נכסי הקרן'!$C$42</f>
        <v>2.6131907897884932E-4</v>
      </c>
    </row>
    <row r="228" spans="2:21">
      <c r="B228" s="90" t="s">
        <v>796</v>
      </c>
      <c r="C228" s="67" t="s">
        <v>797</v>
      </c>
      <c r="D228" s="91" t="s">
        <v>115</v>
      </c>
      <c r="E228" s="91" t="s">
        <v>26</v>
      </c>
      <c r="F228" s="67" t="s">
        <v>795</v>
      </c>
      <c r="G228" s="91" t="s">
        <v>600</v>
      </c>
      <c r="H228" s="67" t="s">
        <v>588</v>
      </c>
      <c r="I228" s="67" t="s">
        <v>126</v>
      </c>
      <c r="J228" s="103"/>
      <c r="K228" s="93">
        <v>3.1799999999816797</v>
      </c>
      <c r="L228" s="91" t="s">
        <v>128</v>
      </c>
      <c r="M228" s="92">
        <v>2.5499999999999998E-2</v>
      </c>
      <c r="N228" s="92">
        <v>6.2299999999485142E-2</v>
      </c>
      <c r="O228" s="93">
        <v>70423.182300000015</v>
      </c>
      <c r="P228" s="104">
        <v>89.91</v>
      </c>
      <c r="Q228" s="93"/>
      <c r="R228" s="93">
        <v>63.317483162000002</v>
      </c>
      <c r="S228" s="94">
        <v>1.2094176836284329E-4</v>
      </c>
      <c r="T228" s="94">
        <f t="shared" si="3"/>
        <v>1.6107433051454752E-4</v>
      </c>
      <c r="U228" s="94">
        <f>R228/'סכום נכסי הקרן'!$C$42</f>
        <v>2.2411494065387607E-5</v>
      </c>
    </row>
    <row r="229" spans="2:21">
      <c r="B229" s="90" t="s">
        <v>798</v>
      </c>
      <c r="C229" s="67" t="s">
        <v>799</v>
      </c>
      <c r="D229" s="91" t="s">
        <v>115</v>
      </c>
      <c r="E229" s="91" t="s">
        <v>26</v>
      </c>
      <c r="F229" s="67" t="s">
        <v>800</v>
      </c>
      <c r="G229" s="91" t="s">
        <v>368</v>
      </c>
      <c r="H229" s="67" t="s">
        <v>588</v>
      </c>
      <c r="I229" s="67" t="s">
        <v>126</v>
      </c>
      <c r="J229" s="103"/>
      <c r="K229" s="93">
        <v>2.0500000000006549</v>
      </c>
      <c r="L229" s="91" t="s">
        <v>128</v>
      </c>
      <c r="M229" s="92">
        <v>3.27E-2</v>
      </c>
      <c r="N229" s="92">
        <v>5.6600000000007859E-2</v>
      </c>
      <c r="O229" s="93">
        <v>316381.65174300008</v>
      </c>
      <c r="P229" s="104">
        <v>96.6</v>
      </c>
      <c r="Q229" s="93"/>
      <c r="R229" s="93">
        <v>305.62467553599998</v>
      </c>
      <c r="S229" s="94">
        <v>1.0024989519507722E-3</v>
      </c>
      <c r="T229" s="94">
        <f t="shared" si="3"/>
        <v>7.7748336703047246E-4</v>
      </c>
      <c r="U229" s="94">
        <f>R229/'סכום נכסי הקרן'!$C$42</f>
        <v>1.0817716150350411E-4</v>
      </c>
    </row>
    <row r="230" spans="2:21">
      <c r="B230" s="90" t="s">
        <v>801</v>
      </c>
      <c r="C230" s="67" t="s">
        <v>802</v>
      </c>
      <c r="D230" s="91" t="s">
        <v>115</v>
      </c>
      <c r="E230" s="91" t="s">
        <v>26</v>
      </c>
      <c r="F230" s="67" t="s">
        <v>803</v>
      </c>
      <c r="G230" s="91" t="s">
        <v>654</v>
      </c>
      <c r="H230" s="67" t="s">
        <v>588</v>
      </c>
      <c r="I230" s="67" t="s">
        <v>126</v>
      </c>
      <c r="J230" s="103"/>
      <c r="K230" s="93">
        <v>4.8299999999973551</v>
      </c>
      <c r="L230" s="91" t="s">
        <v>128</v>
      </c>
      <c r="M230" s="92">
        <v>7.4999999999999997E-3</v>
      </c>
      <c r="N230" s="92">
        <v>5.1699999999971345E-2</v>
      </c>
      <c r="O230" s="93">
        <v>892906.00581000012</v>
      </c>
      <c r="P230" s="104">
        <v>81.3</v>
      </c>
      <c r="Q230" s="93"/>
      <c r="R230" s="93">
        <v>725.9325827240001</v>
      </c>
      <c r="S230" s="94">
        <v>1.6797113636252479E-3</v>
      </c>
      <c r="T230" s="94">
        <f t="shared" si="3"/>
        <v>1.8467111913118451E-3</v>
      </c>
      <c r="U230" s="94">
        <f>R230/'סכום נכסי הקרן'!$C$42</f>
        <v>2.5694694351582198E-4</v>
      </c>
    </row>
    <row r="231" spans="2:21">
      <c r="B231" s="90" t="s">
        <v>804</v>
      </c>
      <c r="C231" s="67" t="s">
        <v>805</v>
      </c>
      <c r="D231" s="91" t="s">
        <v>115</v>
      </c>
      <c r="E231" s="91" t="s">
        <v>26</v>
      </c>
      <c r="F231" s="67" t="s">
        <v>803</v>
      </c>
      <c r="G231" s="91" t="s">
        <v>654</v>
      </c>
      <c r="H231" s="67" t="s">
        <v>588</v>
      </c>
      <c r="I231" s="67" t="s">
        <v>126</v>
      </c>
      <c r="J231" s="103"/>
      <c r="K231" s="93">
        <v>2.4599999999262456</v>
      </c>
      <c r="L231" s="91" t="s">
        <v>128</v>
      </c>
      <c r="M231" s="92">
        <v>3.4500000000000003E-2</v>
      </c>
      <c r="N231" s="92">
        <v>5.9299999998569601E-2</v>
      </c>
      <c r="O231" s="93">
        <v>18910.868704000004</v>
      </c>
      <c r="P231" s="104">
        <v>94.64</v>
      </c>
      <c r="Q231" s="93"/>
      <c r="R231" s="93">
        <v>17.897245492000003</v>
      </c>
      <c r="S231" s="94">
        <v>2.5961453115135925E-5</v>
      </c>
      <c r="T231" s="94">
        <f t="shared" si="3"/>
        <v>4.5529081253951501E-5</v>
      </c>
      <c r="U231" s="94">
        <f>R231/'סכום נכסי הקרן'!$C$42</f>
        <v>6.3348066142254026E-6</v>
      </c>
    </row>
    <row r="232" spans="2:21">
      <c r="B232" s="90" t="s">
        <v>806</v>
      </c>
      <c r="C232" s="67" t="s">
        <v>807</v>
      </c>
      <c r="D232" s="91" t="s">
        <v>115</v>
      </c>
      <c r="E232" s="91" t="s">
        <v>26</v>
      </c>
      <c r="F232" s="67" t="s">
        <v>808</v>
      </c>
      <c r="G232" s="91" t="s">
        <v>654</v>
      </c>
      <c r="H232" s="67" t="s">
        <v>588</v>
      </c>
      <c r="I232" s="67" t="s">
        <v>126</v>
      </c>
      <c r="J232" s="103"/>
      <c r="K232" s="93">
        <v>3.8200000000018219</v>
      </c>
      <c r="L232" s="91" t="s">
        <v>128</v>
      </c>
      <c r="M232" s="92">
        <v>2.5000000000000001E-3</v>
      </c>
      <c r="N232" s="92">
        <v>5.8400000000031767E-2</v>
      </c>
      <c r="O232" s="93">
        <v>526561.94486000005</v>
      </c>
      <c r="P232" s="104">
        <v>81.3</v>
      </c>
      <c r="Q232" s="93"/>
      <c r="R232" s="93">
        <v>428.09484362100005</v>
      </c>
      <c r="S232" s="94">
        <v>9.293330148146319E-4</v>
      </c>
      <c r="T232" s="94">
        <f t="shared" si="3"/>
        <v>1.0890371330230938E-3</v>
      </c>
      <c r="U232" s="94">
        <f>R232/'סכום נכסי הקרן'!$C$42</f>
        <v>1.5152600147873638E-4</v>
      </c>
    </row>
    <row r="233" spans="2:21">
      <c r="B233" s="90" t="s">
        <v>809</v>
      </c>
      <c r="C233" s="67" t="s">
        <v>810</v>
      </c>
      <c r="D233" s="91" t="s">
        <v>115</v>
      </c>
      <c r="E233" s="91" t="s">
        <v>26</v>
      </c>
      <c r="F233" s="67" t="s">
        <v>808</v>
      </c>
      <c r="G233" s="91" t="s">
        <v>654</v>
      </c>
      <c r="H233" s="67" t="s">
        <v>588</v>
      </c>
      <c r="I233" s="67" t="s">
        <v>126</v>
      </c>
      <c r="J233" s="103"/>
      <c r="K233" s="93">
        <v>3.2900000000465011</v>
      </c>
      <c r="L233" s="91" t="s">
        <v>128</v>
      </c>
      <c r="M233" s="92">
        <v>2.0499999999999997E-2</v>
      </c>
      <c r="N233" s="92">
        <v>5.7500000000711753E-2</v>
      </c>
      <c r="O233" s="93">
        <v>11837.107125000002</v>
      </c>
      <c r="P233" s="104">
        <v>89.02</v>
      </c>
      <c r="Q233" s="93"/>
      <c r="R233" s="93">
        <v>10.537393119000001</v>
      </c>
      <c r="S233" s="94">
        <v>2.270028459919813E-5</v>
      </c>
      <c r="T233" s="94">
        <f t="shared" si="3"/>
        <v>2.6806238297073721E-5</v>
      </c>
      <c r="U233" s="94">
        <f>R233/'סכום נכסי הקרן'!$C$42</f>
        <v>3.7297553780984049E-6</v>
      </c>
    </row>
    <row r="234" spans="2:21">
      <c r="B234" s="90" t="s">
        <v>811</v>
      </c>
      <c r="C234" s="67" t="s">
        <v>812</v>
      </c>
      <c r="D234" s="91" t="s">
        <v>115</v>
      </c>
      <c r="E234" s="91" t="s">
        <v>26</v>
      </c>
      <c r="F234" s="67" t="s">
        <v>813</v>
      </c>
      <c r="G234" s="91" t="s">
        <v>600</v>
      </c>
      <c r="H234" s="67" t="s">
        <v>588</v>
      </c>
      <c r="I234" s="67" t="s">
        <v>126</v>
      </c>
      <c r="J234" s="103"/>
      <c r="K234" s="93">
        <v>2.6099999807958332</v>
      </c>
      <c r="L234" s="91" t="s">
        <v>128</v>
      </c>
      <c r="M234" s="92">
        <v>2.4E-2</v>
      </c>
      <c r="N234" s="92">
        <v>6.0700009263607121E-2</v>
      </c>
      <c r="O234" s="93">
        <v>0.33883000000000008</v>
      </c>
      <c r="P234" s="104">
        <v>91.2</v>
      </c>
      <c r="Q234" s="93">
        <v>4.0950000000000006E-6</v>
      </c>
      <c r="R234" s="93">
        <v>3.1305300000000009E-4</v>
      </c>
      <c r="S234" s="94">
        <v>1.3001539479278428E-9</v>
      </c>
      <c r="T234" s="94">
        <f t="shared" si="3"/>
        <v>7.9638039720493998E-10</v>
      </c>
      <c r="U234" s="94">
        <f>R234/'סכום נכסי הקרן'!$C$42</f>
        <v>1.1080644872919449E-10</v>
      </c>
    </row>
    <row r="235" spans="2:21">
      <c r="B235" s="90" t="s">
        <v>814</v>
      </c>
      <c r="C235" s="67" t="s">
        <v>815</v>
      </c>
      <c r="D235" s="91" t="s">
        <v>115</v>
      </c>
      <c r="E235" s="91" t="s">
        <v>26</v>
      </c>
      <c r="F235" s="67" t="s">
        <v>599</v>
      </c>
      <c r="G235" s="91" t="s">
        <v>600</v>
      </c>
      <c r="H235" s="67" t="s">
        <v>601</v>
      </c>
      <c r="I235" s="67" t="s">
        <v>289</v>
      </c>
      <c r="J235" s="103"/>
      <c r="K235" s="93">
        <v>2.5499999999981333</v>
      </c>
      <c r="L235" s="91" t="s">
        <v>128</v>
      </c>
      <c r="M235" s="92">
        <v>4.2999999999999997E-2</v>
      </c>
      <c r="N235" s="92">
        <v>6.1099999999981336E-2</v>
      </c>
      <c r="O235" s="93">
        <v>554464.75971600006</v>
      </c>
      <c r="P235" s="104">
        <v>96.61</v>
      </c>
      <c r="Q235" s="93"/>
      <c r="R235" s="93">
        <v>535.66842280000003</v>
      </c>
      <c r="S235" s="94">
        <v>4.9945693079495685E-4</v>
      </c>
      <c r="T235" s="94">
        <f t="shared" si="3"/>
        <v>1.3626952347353567E-3</v>
      </c>
      <c r="U235" s="94">
        <f>R235/'סכום נכסי הקרן'!$C$42</f>
        <v>1.8960213007649393E-4</v>
      </c>
    </row>
    <row r="236" spans="2:21">
      <c r="B236" s="90" t="s">
        <v>816</v>
      </c>
      <c r="C236" s="67" t="s">
        <v>817</v>
      </c>
      <c r="D236" s="91" t="s">
        <v>115</v>
      </c>
      <c r="E236" s="91" t="s">
        <v>26</v>
      </c>
      <c r="F236" s="67" t="s">
        <v>818</v>
      </c>
      <c r="G236" s="91" t="s">
        <v>587</v>
      </c>
      <c r="H236" s="67" t="s">
        <v>588</v>
      </c>
      <c r="I236" s="67" t="s">
        <v>126</v>
      </c>
      <c r="J236" s="103"/>
      <c r="K236" s="93">
        <v>1.0999999999999999</v>
      </c>
      <c r="L236" s="91" t="s">
        <v>128</v>
      </c>
      <c r="M236" s="92">
        <v>3.5000000000000003E-2</v>
      </c>
      <c r="N236" s="92">
        <v>6.0700000000101902E-2</v>
      </c>
      <c r="O236" s="93">
        <v>281053.19554200006</v>
      </c>
      <c r="P236" s="104">
        <v>97.76</v>
      </c>
      <c r="Q236" s="93"/>
      <c r="R236" s="93">
        <v>274.75761016000001</v>
      </c>
      <c r="S236" s="94">
        <v>1.4659565801272692E-3</v>
      </c>
      <c r="T236" s="94">
        <f t="shared" si="3"/>
        <v>6.9896015918806344E-4</v>
      </c>
      <c r="U236" s="94">
        <f>R236/'סכום נכסי הקרן'!$C$42</f>
        <v>9.7251631650711019E-5</v>
      </c>
    </row>
    <row r="237" spans="2:21">
      <c r="B237" s="90" t="s">
        <v>819</v>
      </c>
      <c r="C237" s="67" t="s">
        <v>820</v>
      </c>
      <c r="D237" s="91" t="s">
        <v>115</v>
      </c>
      <c r="E237" s="91" t="s">
        <v>26</v>
      </c>
      <c r="F237" s="67" t="s">
        <v>818</v>
      </c>
      <c r="G237" s="91" t="s">
        <v>587</v>
      </c>
      <c r="H237" s="67" t="s">
        <v>588</v>
      </c>
      <c r="I237" s="67" t="s">
        <v>126</v>
      </c>
      <c r="J237" s="103"/>
      <c r="K237" s="93">
        <v>2.6099999999929548</v>
      </c>
      <c r="L237" s="91" t="s">
        <v>128</v>
      </c>
      <c r="M237" s="92">
        <v>2.6499999999999999E-2</v>
      </c>
      <c r="N237" s="92">
        <v>6.4299999999893373E-2</v>
      </c>
      <c r="O237" s="93">
        <v>230476.74127200004</v>
      </c>
      <c r="P237" s="104">
        <v>91.15</v>
      </c>
      <c r="Q237" s="93"/>
      <c r="R237" s="93">
        <v>210.07955746800005</v>
      </c>
      <c r="S237" s="94">
        <v>3.750326722578481E-4</v>
      </c>
      <c r="T237" s="94">
        <f t="shared" si="3"/>
        <v>5.344246546782936E-4</v>
      </c>
      <c r="U237" s="94">
        <f>R237/'סכום נכסי הקרן'!$C$42</f>
        <v>7.435855817906171E-5</v>
      </c>
    </row>
    <row r="238" spans="2:21">
      <c r="B238" s="90" t="s">
        <v>821</v>
      </c>
      <c r="C238" s="67" t="s">
        <v>822</v>
      </c>
      <c r="D238" s="91" t="s">
        <v>115</v>
      </c>
      <c r="E238" s="91" t="s">
        <v>26</v>
      </c>
      <c r="F238" s="67" t="s">
        <v>818</v>
      </c>
      <c r="G238" s="91" t="s">
        <v>587</v>
      </c>
      <c r="H238" s="67" t="s">
        <v>588</v>
      </c>
      <c r="I238" s="67" t="s">
        <v>126</v>
      </c>
      <c r="J238" s="103"/>
      <c r="K238" s="93">
        <v>2.1600000000058137</v>
      </c>
      <c r="L238" s="91" t="s">
        <v>128</v>
      </c>
      <c r="M238" s="92">
        <v>4.99E-2</v>
      </c>
      <c r="N238" s="92">
        <v>5.9200000000116271E-2</v>
      </c>
      <c r="O238" s="93">
        <v>186574.72145200003</v>
      </c>
      <c r="P238" s="104">
        <v>98.22</v>
      </c>
      <c r="Q238" s="93">
        <v>23.161145135000002</v>
      </c>
      <c r="R238" s="93">
        <v>206.41483658000004</v>
      </c>
      <c r="S238" s="94">
        <v>1.0561565917780646E-3</v>
      </c>
      <c r="T238" s="94">
        <f t="shared" si="3"/>
        <v>5.2510191419527421E-4</v>
      </c>
      <c r="U238" s="94">
        <f>R238/'סכום נכסי הקרן'!$C$42</f>
        <v>7.3061414541457283E-5</v>
      </c>
    </row>
    <row r="239" spans="2:21">
      <c r="B239" s="90" t="s">
        <v>823</v>
      </c>
      <c r="C239" s="67" t="s">
        <v>824</v>
      </c>
      <c r="D239" s="91" t="s">
        <v>115</v>
      </c>
      <c r="E239" s="91" t="s">
        <v>26</v>
      </c>
      <c r="F239" s="67" t="s">
        <v>825</v>
      </c>
      <c r="G239" s="91" t="s">
        <v>600</v>
      </c>
      <c r="H239" s="67" t="s">
        <v>601</v>
      </c>
      <c r="I239" s="67" t="s">
        <v>289</v>
      </c>
      <c r="J239" s="103"/>
      <c r="K239" s="93">
        <v>3.6700000000006763</v>
      </c>
      <c r="L239" s="91" t="s">
        <v>128</v>
      </c>
      <c r="M239" s="92">
        <v>5.3399999999999996E-2</v>
      </c>
      <c r="N239" s="92">
        <v>6.3200000000019588E-2</v>
      </c>
      <c r="O239" s="93">
        <v>870662.26335700008</v>
      </c>
      <c r="P239" s="104">
        <v>98.56</v>
      </c>
      <c r="Q239" s="93"/>
      <c r="R239" s="93">
        <v>858.1247557260001</v>
      </c>
      <c r="S239" s="94">
        <v>2.1766556583925002E-3</v>
      </c>
      <c r="T239" s="94">
        <f t="shared" si="3"/>
        <v>2.1829969168685936E-3</v>
      </c>
      <c r="U239" s="94">
        <f>R239/'סכום נכסי הקרן'!$C$42</f>
        <v>3.0373692872646339E-4</v>
      </c>
    </row>
    <row r="240" spans="2:21">
      <c r="B240" s="90" t="s">
        <v>826</v>
      </c>
      <c r="C240" s="67" t="s">
        <v>827</v>
      </c>
      <c r="D240" s="91" t="s">
        <v>115</v>
      </c>
      <c r="E240" s="91" t="s">
        <v>26</v>
      </c>
      <c r="F240" s="67" t="s">
        <v>615</v>
      </c>
      <c r="G240" s="91" t="s">
        <v>304</v>
      </c>
      <c r="H240" s="67" t="s">
        <v>616</v>
      </c>
      <c r="I240" s="67" t="s">
        <v>289</v>
      </c>
      <c r="J240" s="103"/>
      <c r="K240" s="93">
        <v>3.7500000000068323</v>
      </c>
      <c r="L240" s="91" t="s">
        <v>128</v>
      </c>
      <c r="M240" s="92">
        <v>2.5000000000000001E-2</v>
      </c>
      <c r="N240" s="92">
        <v>6.4300000000152138E-2</v>
      </c>
      <c r="O240" s="93">
        <v>126492.54823700001</v>
      </c>
      <c r="P240" s="104">
        <v>86.77</v>
      </c>
      <c r="Q240" s="93"/>
      <c r="R240" s="93">
        <v>109.75757993100002</v>
      </c>
      <c r="S240" s="94">
        <v>1.4868060025482888E-4</v>
      </c>
      <c r="T240" s="94">
        <f t="shared" si="3"/>
        <v>2.7921401520414346E-4</v>
      </c>
      <c r="U240" s="94">
        <f>R240/'סכום נכסי הקרן'!$C$42</f>
        <v>3.8849165008049169E-5</v>
      </c>
    </row>
    <row r="241" spans="2:21">
      <c r="B241" s="90" t="s">
        <v>828</v>
      </c>
      <c r="C241" s="67" t="s">
        <v>829</v>
      </c>
      <c r="D241" s="91" t="s">
        <v>115</v>
      </c>
      <c r="E241" s="91" t="s">
        <v>26</v>
      </c>
      <c r="F241" s="67" t="s">
        <v>830</v>
      </c>
      <c r="G241" s="91" t="s">
        <v>600</v>
      </c>
      <c r="H241" s="67" t="s">
        <v>619</v>
      </c>
      <c r="I241" s="67" t="s">
        <v>126</v>
      </c>
      <c r="J241" s="103"/>
      <c r="K241" s="93">
        <v>3.1200000000006254</v>
      </c>
      <c r="L241" s="91" t="s">
        <v>128</v>
      </c>
      <c r="M241" s="92">
        <v>4.53E-2</v>
      </c>
      <c r="N241" s="92">
        <v>6.6700000000015636E-2</v>
      </c>
      <c r="O241" s="93">
        <v>1683424.7335790002</v>
      </c>
      <c r="P241" s="104">
        <v>95.03</v>
      </c>
      <c r="Q241" s="93"/>
      <c r="R241" s="93">
        <v>1599.7585804500002</v>
      </c>
      <c r="S241" s="94">
        <v>2.4048924765414288E-3</v>
      </c>
      <c r="T241" s="94">
        <f t="shared" si="3"/>
        <v>4.0696507419854845E-3</v>
      </c>
      <c r="U241" s="94">
        <f>R241/'סכום נכסי הקרן'!$C$42</f>
        <v>5.6624139402504316E-4</v>
      </c>
    </row>
    <row r="242" spans="2:21">
      <c r="B242" s="90" t="s">
        <v>831</v>
      </c>
      <c r="C242" s="67" t="s">
        <v>832</v>
      </c>
      <c r="D242" s="91" t="s">
        <v>115</v>
      </c>
      <c r="E242" s="91" t="s">
        <v>26</v>
      </c>
      <c r="F242" s="67" t="s">
        <v>606</v>
      </c>
      <c r="G242" s="91" t="s">
        <v>587</v>
      </c>
      <c r="H242" s="67" t="s">
        <v>619</v>
      </c>
      <c r="I242" s="67" t="s">
        <v>126</v>
      </c>
      <c r="J242" s="103"/>
      <c r="K242" s="93">
        <v>4.6600000000045458</v>
      </c>
      <c r="L242" s="91" t="s">
        <v>128</v>
      </c>
      <c r="M242" s="92">
        <v>5.5E-2</v>
      </c>
      <c r="N242" s="92">
        <v>7.2400000000068201E-2</v>
      </c>
      <c r="O242" s="93">
        <v>602256.85000000009</v>
      </c>
      <c r="P242" s="104">
        <v>93.5</v>
      </c>
      <c r="Q242" s="93"/>
      <c r="R242" s="93">
        <v>563.11013993400013</v>
      </c>
      <c r="S242" s="94">
        <v>1.3560128833830928E-3</v>
      </c>
      <c r="T242" s="94">
        <f t="shared" si="3"/>
        <v>1.432504645893086E-3</v>
      </c>
      <c r="U242" s="94">
        <f>R242/'סכום נכסי הקרן'!$C$42</f>
        <v>1.9931524326387639E-4</v>
      </c>
    </row>
    <row r="243" spans="2:21">
      <c r="B243" s="90" t="s">
        <v>833</v>
      </c>
      <c r="C243" s="67" t="s">
        <v>834</v>
      </c>
      <c r="D243" s="91" t="s">
        <v>115</v>
      </c>
      <c r="E243" s="91" t="s">
        <v>26</v>
      </c>
      <c r="F243" s="67" t="s">
        <v>639</v>
      </c>
      <c r="G243" s="91" t="s">
        <v>640</v>
      </c>
      <c r="H243" s="67" t="s">
        <v>619</v>
      </c>
      <c r="I243" s="67" t="s">
        <v>126</v>
      </c>
      <c r="J243" s="103"/>
      <c r="K243" s="93">
        <v>1.6599999999998687</v>
      </c>
      <c r="L243" s="91" t="s">
        <v>128</v>
      </c>
      <c r="M243" s="92">
        <v>3.7499999999999999E-2</v>
      </c>
      <c r="N243" s="92">
        <v>6.2299999999946815E-2</v>
      </c>
      <c r="O243" s="93">
        <v>156911.09751800002</v>
      </c>
      <c r="P243" s="104">
        <v>97.06</v>
      </c>
      <c r="Q243" s="93"/>
      <c r="R243" s="93">
        <v>152.29791134700002</v>
      </c>
      <c r="S243" s="94">
        <v>4.2455935186748103E-4</v>
      </c>
      <c r="T243" s="94">
        <f t="shared" si="3"/>
        <v>3.8743302613936483E-4</v>
      </c>
      <c r="U243" s="94">
        <f>R243/'סכום נכסי הקרן'!$C$42</f>
        <v>5.3906497319095358E-5</v>
      </c>
    </row>
    <row r="244" spans="2:21">
      <c r="B244" s="90" t="s">
        <v>835</v>
      </c>
      <c r="C244" s="67" t="s">
        <v>836</v>
      </c>
      <c r="D244" s="91" t="s">
        <v>115</v>
      </c>
      <c r="E244" s="91" t="s">
        <v>26</v>
      </c>
      <c r="F244" s="67" t="s">
        <v>639</v>
      </c>
      <c r="G244" s="91" t="s">
        <v>640</v>
      </c>
      <c r="H244" s="67" t="s">
        <v>619</v>
      </c>
      <c r="I244" s="67" t="s">
        <v>126</v>
      </c>
      <c r="J244" s="103"/>
      <c r="K244" s="93">
        <v>3.739999999999116</v>
      </c>
      <c r="L244" s="91" t="s">
        <v>128</v>
      </c>
      <c r="M244" s="92">
        <v>2.6600000000000002E-2</v>
      </c>
      <c r="N244" s="92">
        <v>6.8299999999984776E-2</v>
      </c>
      <c r="O244" s="93">
        <v>1893189.1761700003</v>
      </c>
      <c r="P244" s="104">
        <v>86.05</v>
      </c>
      <c r="Q244" s="93"/>
      <c r="R244" s="93">
        <v>1629.0892229560004</v>
      </c>
      <c r="S244" s="94">
        <v>2.4421637332288203E-3</v>
      </c>
      <c r="T244" s="94">
        <f t="shared" si="3"/>
        <v>4.1442654197851045E-3</v>
      </c>
      <c r="U244" s="94">
        <f>R244/'סכום נכסי הקרן'!$C$42</f>
        <v>5.7662310042950332E-4</v>
      </c>
    </row>
    <row r="245" spans="2:21">
      <c r="B245" s="90" t="s">
        <v>837</v>
      </c>
      <c r="C245" s="67" t="s">
        <v>838</v>
      </c>
      <c r="D245" s="91" t="s">
        <v>115</v>
      </c>
      <c r="E245" s="91" t="s">
        <v>26</v>
      </c>
      <c r="F245" s="67" t="s">
        <v>839</v>
      </c>
      <c r="G245" s="91" t="s">
        <v>600</v>
      </c>
      <c r="H245" s="67" t="s">
        <v>619</v>
      </c>
      <c r="I245" s="67" t="s">
        <v>126</v>
      </c>
      <c r="J245" s="103"/>
      <c r="K245" s="93">
        <v>3.1600000000003741</v>
      </c>
      <c r="L245" s="91" t="s">
        <v>128</v>
      </c>
      <c r="M245" s="92">
        <v>2.5000000000000001E-2</v>
      </c>
      <c r="N245" s="92">
        <v>6.6200000000016856E-2</v>
      </c>
      <c r="O245" s="93">
        <v>602256.85000000009</v>
      </c>
      <c r="P245" s="104">
        <v>88.69</v>
      </c>
      <c r="Q245" s="93"/>
      <c r="R245" s="93">
        <v>534.14162700500015</v>
      </c>
      <c r="S245" s="94">
        <v>2.8557094810373095E-3</v>
      </c>
      <c r="T245" s="94">
        <f t="shared" si="3"/>
        <v>1.358811195158439E-3</v>
      </c>
      <c r="U245" s="94">
        <f>R245/'סכום נכסי הקרן'!$C$42</f>
        <v>1.8906171417254605E-4</v>
      </c>
    </row>
    <row r="246" spans="2:21">
      <c r="B246" s="90" t="s">
        <v>840</v>
      </c>
      <c r="C246" s="67" t="s">
        <v>841</v>
      </c>
      <c r="D246" s="91" t="s">
        <v>115</v>
      </c>
      <c r="E246" s="91" t="s">
        <v>26</v>
      </c>
      <c r="F246" s="67" t="s">
        <v>842</v>
      </c>
      <c r="G246" s="91" t="s">
        <v>304</v>
      </c>
      <c r="H246" s="67" t="s">
        <v>619</v>
      </c>
      <c r="I246" s="67" t="s">
        <v>126</v>
      </c>
      <c r="J246" s="103"/>
      <c r="K246" s="93">
        <v>5.0000000000024398</v>
      </c>
      <c r="L246" s="91" t="s">
        <v>128</v>
      </c>
      <c r="M246" s="92">
        <v>6.7699999999999996E-2</v>
      </c>
      <c r="N246" s="92">
        <v>6.6900000000023926E-2</v>
      </c>
      <c r="O246" s="93">
        <v>804579.0161890001</v>
      </c>
      <c r="P246" s="104">
        <v>101.88</v>
      </c>
      <c r="Q246" s="93"/>
      <c r="R246" s="93">
        <v>819.70509181600005</v>
      </c>
      <c r="S246" s="94">
        <v>1.0727720215853334E-3</v>
      </c>
      <c r="T246" s="94">
        <f t="shared" si="3"/>
        <v>2.0852605361115777E-3</v>
      </c>
      <c r="U246" s="94">
        <f>R246/'סכום נכסי הקרן'!$C$42</f>
        <v>2.90138124309204E-4</v>
      </c>
    </row>
    <row r="247" spans="2:21">
      <c r="B247" s="90" t="s">
        <v>843</v>
      </c>
      <c r="C247" s="67" t="s">
        <v>844</v>
      </c>
      <c r="D247" s="91" t="s">
        <v>115</v>
      </c>
      <c r="E247" s="91" t="s">
        <v>26</v>
      </c>
      <c r="F247" s="67" t="s">
        <v>845</v>
      </c>
      <c r="G247" s="91" t="s">
        <v>654</v>
      </c>
      <c r="H247" s="67" t="s">
        <v>644</v>
      </c>
      <c r="I247" s="67"/>
      <c r="J247" s="103"/>
      <c r="K247" s="93">
        <v>1.2099999999963931</v>
      </c>
      <c r="L247" s="91" t="s">
        <v>128</v>
      </c>
      <c r="M247" s="92">
        <v>3.5499999999999997E-2</v>
      </c>
      <c r="N247" s="92">
        <v>7.5700000000051254E-2</v>
      </c>
      <c r="O247" s="93">
        <v>109367.31929900002</v>
      </c>
      <c r="P247" s="104">
        <v>96.33</v>
      </c>
      <c r="Q247" s="93"/>
      <c r="R247" s="93">
        <v>105.35353997800001</v>
      </c>
      <c r="S247" s="94">
        <v>3.8186593163674616E-4</v>
      </c>
      <c r="T247" s="94">
        <f t="shared" si="3"/>
        <v>2.6801050944928224E-4</v>
      </c>
      <c r="U247" s="94">
        <f>R247/'סכום נכסי הקרן'!$C$42</f>
        <v>3.7290336224254029E-5</v>
      </c>
    </row>
    <row r="248" spans="2:21">
      <c r="B248" s="90" t="s">
        <v>846</v>
      </c>
      <c r="C248" s="67" t="s">
        <v>847</v>
      </c>
      <c r="D248" s="91" t="s">
        <v>115</v>
      </c>
      <c r="E248" s="91" t="s">
        <v>26</v>
      </c>
      <c r="F248" s="67" t="s">
        <v>845</v>
      </c>
      <c r="G248" s="91" t="s">
        <v>654</v>
      </c>
      <c r="H248" s="67" t="s">
        <v>644</v>
      </c>
      <c r="I248" s="67"/>
      <c r="J248" s="103"/>
      <c r="K248" s="93">
        <v>3.5900000000032888</v>
      </c>
      <c r="L248" s="91" t="s">
        <v>128</v>
      </c>
      <c r="M248" s="92">
        <v>6.0499999999999998E-2</v>
      </c>
      <c r="N248" s="92">
        <v>6.1400000000045259E-2</v>
      </c>
      <c r="O248" s="93">
        <v>548981.20904900017</v>
      </c>
      <c r="P248" s="104">
        <v>99.98</v>
      </c>
      <c r="Q248" s="93">
        <v>16.606681574000003</v>
      </c>
      <c r="R248" s="93">
        <v>565.57035374600014</v>
      </c>
      <c r="S248" s="94">
        <v>2.4953691320409098E-3</v>
      </c>
      <c r="T248" s="94">
        <f t="shared" si="3"/>
        <v>1.4387632220856466E-3</v>
      </c>
      <c r="U248" s="94">
        <f>R248/'סכום נכסי הקרן'!$C$42</f>
        <v>2.0018604646851663E-4</v>
      </c>
    </row>
    <row r="249" spans="2:21">
      <c r="B249" s="90" t="s">
        <v>848</v>
      </c>
      <c r="C249" s="67" t="s">
        <v>849</v>
      </c>
      <c r="D249" s="91" t="s">
        <v>115</v>
      </c>
      <c r="E249" s="91" t="s">
        <v>26</v>
      </c>
      <c r="F249" s="67" t="s">
        <v>803</v>
      </c>
      <c r="G249" s="91" t="s">
        <v>654</v>
      </c>
      <c r="H249" s="67" t="s">
        <v>644</v>
      </c>
      <c r="I249" s="67"/>
      <c r="J249" s="103"/>
      <c r="K249" s="93">
        <v>1.31</v>
      </c>
      <c r="L249" s="91" t="s">
        <v>128</v>
      </c>
      <c r="M249" s="92">
        <v>4.2500000000000003E-2</v>
      </c>
      <c r="N249" s="92">
        <v>6.1200329551936133E-2</v>
      </c>
      <c r="O249" s="93">
        <v>1.6140000000000002E-2</v>
      </c>
      <c r="P249" s="104">
        <v>98.05</v>
      </c>
      <c r="Q249" s="93"/>
      <c r="R249" s="93">
        <v>1.5779000000000003E-5</v>
      </c>
      <c r="S249" s="94">
        <v>1.8393162393162394E-10</v>
      </c>
      <c r="T249" s="94">
        <f t="shared" si="3"/>
        <v>4.0140443591010938E-11</v>
      </c>
      <c r="U249" s="94">
        <f>R249/'סכום נכסי הקרן'!$C$42</f>
        <v>5.5850445595409072E-12</v>
      </c>
    </row>
    <row r="250" spans="2:21">
      <c r="B250" s="90" t="s">
        <v>850</v>
      </c>
      <c r="C250" s="67" t="s">
        <v>851</v>
      </c>
      <c r="D250" s="91" t="s">
        <v>115</v>
      </c>
      <c r="E250" s="91" t="s">
        <v>26</v>
      </c>
      <c r="F250" s="67" t="s">
        <v>852</v>
      </c>
      <c r="G250" s="91" t="s">
        <v>293</v>
      </c>
      <c r="H250" s="67" t="s">
        <v>644</v>
      </c>
      <c r="I250" s="67"/>
      <c r="J250" s="103"/>
      <c r="K250" s="93">
        <v>2.2300000000094853</v>
      </c>
      <c r="L250" s="91" t="s">
        <v>128</v>
      </c>
      <c r="M250" s="92">
        <v>0.01</v>
      </c>
      <c r="N250" s="92">
        <v>7.0700000000180965E-2</v>
      </c>
      <c r="O250" s="93">
        <v>168921.001288</v>
      </c>
      <c r="P250" s="104">
        <v>88</v>
      </c>
      <c r="Q250" s="93"/>
      <c r="R250" s="93">
        <v>148.65048113300003</v>
      </c>
      <c r="S250" s="94">
        <v>9.3845000715555551E-4</v>
      </c>
      <c r="T250" s="94">
        <f t="shared" si="3"/>
        <v>3.7815427167094378E-4</v>
      </c>
      <c r="U250" s="94">
        <f>R250/'סכום נכסי הקרן'!$C$42</f>
        <v>5.2615473789530385E-5</v>
      </c>
    </row>
    <row r="251" spans="2:21">
      <c r="B251" s="95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93"/>
      <c r="P251" s="104"/>
      <c r="Q251" s="67"/>
      <c r="R251" s="67"/>
      <c r="S251" s="67"/>
      <c r="T251" s="94"/>
      <c r="U251" s="67"/>
    </row>
    <row r="252" spans="2:21">
      <c r="B252" s="89" t="s">
        <v>46</v>
      </c>
      <c r="C252" s="84"/>
      <c r="D252" s="85"/>
      <c r="E252" s="85"/>
      <c r="F252" s="84"/>
      <c r="G252" s="85"/>
      <c r="H252" s="84"/>
      <c r="I252" s="84"/>
      <c r="J252" s="101"/>
      <c r="K252" s="87">
        <v>3.3961974867416913</v>
      </c>
      <c r="L252" s="85"/>
      <c r="M252" s="86"/>
      <c r="N252" s="86">
        <v>5.6999436699408712E-2</v>
      </c>
      <c r="O252" s="87"/>
      <c r="P252" s="102"/>
      <c r="Q252" s="87"/>
      <c r="R252" s="87">
        <v>545.25586294000004</v>
      </c>
      <c r="S252" s="88"/>
      <c r="T252" s="88">
        <f t="shared" si="3"/>
        <v>1.3870848728697041E-3</v>
      </c>
      <c r="U252" s="88">
        <f>R252/'סכום נכסי הקרן'!$C$42</f>
        <v>1.9299564553335629E-4</v>
      </c>
    </row>
    <row r="253" spans="2:21">
      <c r="B253" s="90" t="s">
        <v>853</v>
      </c>
      <c r="C253" s="67" t="s">
        <v>854</v>
      </c>
      <c r="D253" s="91" t="s">
        <v>115</v>
      </c>
      <c r="E253" s="91" t="s">
        <v>26</v>
      </c>
      <c r="F253" s="67" t="s">
        <v>855</v>
      </c>
      <c r="G253" s="91" t="s">
        <v>665</v>
      </c>
      <c r="H253" s="67" t="s">
        <v>346</v>
      </c>
      <c r="I253" s="67" t="s">
        <v>289</v>
      </c>
      <c r="J253" s="103"/>
      <c r="K253" s="93">
        <v>3.0199999999999561</v>
      </c>
      <c r="L253" s="91" t="s">
        <v>128</v>
      </c>
      <c r="M253" s="92">
        <v>2.12E-2</v>
      </c>
      <c r="N253" s="92">
        <v>5.6900000000006827E-2</v>
      </c>
      <c r="O253" s="93">
        <v>428295.70880800008</v>
      </c>
      <c r="P253" s="104">
        <v>106.21</v>
      </c>
      <c r="Q253" s="93"/>
      <c r="R253" s="93">
        <v>454.89284900100006</v>
      </c>
      <c r="S253" s="94">
        <v>2.8553047253866673E-3</v>
      </c>
      <c r="T253" s="94">
        <f t="shared" si="3"/>
        <v>1.1572089958349005E-3</v>
      </c>
      <c r="U253" s="94">
        <f>R253/'סכום נכסי הקרן'!$C$42</f>
        <v>1.6101127013670692E-4</v>
      </c>
    </row>
    <row r="254" spans="2:21">
      <c r="B254" s="90" t="s">
        <v>856</v>
      </c>
      <c r="C254" s="67" t="s">
        <v>857</v>
      </c>
      <c r="D254" s="91" t="s">
        <v>115</v>
      </c>
      <c r="E254" s="91" t="s">
        <v>26</v>
      </c>
      <c r="F254" s="67" t="s">
        <v>855</v>
      </c>
      <c r="G254" s="91" t="s">
        <v>665</v>
      </c>
      <c r="H254" s="67" t="s">
        <v>346</v>
      </c>
      <c r="I254" s="67" t="s">
        <v>289</v>
      </c>
      <c r="J254" s="103"/>
      <c r="K254" s="93">
        <v>5.2900000000201413</v>
      </c>
      <c r="L254" s="91" t="s">
        <v>128</v>
      </c>
      <c r="M254" s="92">
        <v>2.6699999999999998E-2</v>
      </c>
      <c r="N254" s="92">
        <v>5.750000000027667E-2</v>
      </c>
      <c r="O254" s="93">
        <v>89815.086920000016</v>
      </c>
      <c r="P254" s="104">
        <v>100.61</v>
      </c>
      <c r="Q254" s="93"/>
      <c r="R254" s="93">
        <v>90.36295624200001</v>
      </c>
      <c r="S254" s="94">
        <v>5.2388641460569309E-4</v>
      </c>
      <c r="T254" s="94">
        <f t="shared" si="3"/>
        <v>2.2987573025850754E-4</v>
      </c>
      <c r="U254" s="94">
        <f>R254/'סכום נכסי הקרן'!$C$42</f>
        <v>3.1984354974549406E-5</v>
      </c>
    </row>
    <row r="255" spans="2:21">
      <c r="B255" s="90" t="s">
        <v>858</v>
      </c>
      <c r="C255" s="67" t="s">
        <v>859</v>
      </c>
      <c r="D255" s="91" t="s">
        <v>115</v>
      </c>
      <c r="E255" s="91" t="s">
        <v>26</v>
      </c>
      <c r="F255" s="67" t="s">
        <v>683</v>
      </c>
      <c r="G255" s="91" t="s">
        <v>122</v>
      </c>
      <c r="H255" s="67" t="s">
        <v>346</v>
      </c>
      <c r="I255" s="67" t="s">
        <v>289</v>
      </c>
      <c r="J255" s="103"/>
      <c r="K255" s="93">
        <v>0.97999951594382451</v>
      </c>
      <c r="L255" s="91" t="s">
        <v>128</v>
      </c>
      <c r="M255" s="92">
        <v>3.49E-2</v>
      </c>
      <c r="N255" s="92">
        <v>7.269900981536731E-2</v>
      </c>
      <c r="O255" s="93">
        <v>2.2163000000000002E-2</v>
      </c>
      <c r="P255" s="104">
        <v>104.41</v>
      </c>
      <c r="Q255" s="93"/>
      <c r="R255" s="93">
        <v>2.3127000000000004E-5</v>
      </c>
      <c r="S255" s="94">
        <v>2.6397924244374965E-11</v>
      </c>
      <c r="T255" s="94">
        <f t="shared" si="3"/>
        <v>5.8833135111813802E-11</v>
      </c>
      <c r="U255" s="94">
        <f>R255/'סכום נכסי הקרן'!$C$42</f>
        <v>8.1859005975348596E-12</v>
      </c>
    </row>
    <row r="256" spans="2:21">
      <c r="B256" s="90" t="s">
        <v>860</v>
      </c>
      <c r="C256" s="67" t="s">
        <v>861</v>
      </c>
      <c r="D256" s="91" t="s">
        <v>115</v>
      </c>
      <c r="E256" s="91" t="s">
        <v>26</v>
      </c>
      <c r="F256" s="67" t="s">
        <v>683</v>
      </c>
      <c r="G256" s="91" t="s">
        <v>122</v>
      </c>
      <c r="H256" s="67" t="s">
        <v>346</v>
      </c>
      <c r="I256" s="67" t="s">
        <v>289</v>
      </c>
      <c r="J256" s="103"/>
      <c r="K256" s="93">
        <v>3.6500002698574616</v>
      </c>
      <c r="L256" s="91" t="s">
        <v>128</v>
      </c>
      <c r="M256" s="92">
        <v>3.7699999999999997E-2</v>
      </c>
      <c r="N256" s="92">
        <v>6.5699161122360433E-2</v>
      </c>
      <c r="O256" s="93">
        <v>3.3244999999999997E-2</v>
      </c>
      <c r="P256" s="104">
        <v>104</v>
      </c>
      <c r="Q256" s="93"/>
      <c r="R256" s="93">
        <v>3.4570000000000003E-5</v>
      </c>
      <c r="S256" s="94">
        <v>1.7397279127294495E-10</v>
      </c>
      <c r="T256" s="94">
        <f t="shared" si="3"/>
        <v>8.794316084297154E-11</v>
      </c>
      <c r="U256" s="94">
        <f>R256/'סכום נכסי הקרן'!$C$42</f>
        <v>1.2236199405749992E-11</v>
      </c>
    </row>
    <row r="257" spans="2:21">
      <c r="B257" s="95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93"/>
      <c r="P257" s="104"/>
      <c r="Q257" s="67"/>
      <c r="R257" s="67"/>
      <c r="S257" s="67"/>
      <c r="T257" s="94"/>
      <c r="U257" s="67"/>
    </row>
    <row r="258" spans="2:21">
      <c r="B258" s="83" t="s">
        <v>192</v>
      </c>
      <c r="C258" s="84"/>
      <c r="D258" s="85"/>
      <c r="E258" s="85"/>
      <c r="F258" s="84"/>
      <c r="G258" s="85"/>
      <c r="H258" s="84"/>
      <c r="I258" s="84"/>
      <c r="J258" s="101"/>
      <c r="K258" s="87">
        <v>4.9547745509332337</v>
      </c>
      <c r="L258" s="85"/>
      <c r="M258" s="86"/>
      <c r="N258" s="86">
        <v>7.7176571339040448E-2</v>
      </c>
      <c r="O258" s="87"/>
      <c r="P258" s="102"/>
      <c r="Q258" s="87"/>
      <c r="R258" s="87">
        <v>173407.94546622504</v>
      </c>
      <c r="S258" s="88"/>
      <c r="T258" s="88">
        <f t="shared" si="3"/>
        <v>0.4411351703669501</v>
      </c>
      <c r="U258" s="88">
        <f>R258/'סכום נכסי הקרן'!$C$42</f>
        <v>6.137848421365779E-2</v>
      </c>
    </row>
    <row r="259" spans="2:21">
      <c r="B259" s="89" t="s">
        <v>63</v>
      </c>
      <c r="C259" s="84"/>
      <c r="D259" s="85"/>
      <c r="E259" s="85"/>
      <c r="F259" s="84"/>
      <c r="G259" s="85"/>
      <c r="H259" s="84"/>
      <c r="I259" s="84"/>
      <c r="J259" s="101"/>
      <c r="K259" s="87">
        <v>5.1821583605247259</v>
      </c>
      <c r="L259" s="85"/>
      <c r="M259" s="86"/>
      <c r="N259" s="86">
        <v>7.7449467747510409E-2</v>
      </c>
      <c r="O259" s="87"/>
      <c r="P259" s="102"/>
      <c r="Q259" s="87"/>
      <c r="R259" s="87">
        <v>30185.843927376001</v>
      </c>
      <c r="S259" s="88"/>
      <c r="T259" s="88">
        <f t="shared" si="3"/>
        <v>7.6790238000753921E-2</v>
      </c>
      <c r="U259" s="88">
        <f>R259/'סכום נכסי הקרן'!$C$42</f>
        <v>1.0684408606485977E-2</v>
      </c>
    </row>
    <row r="260" spans="2:21">
      <c r="B260" s="90" t="s">
        <v>862</v>
      </c>
      <c r="C260" s="67" t="s">
        <v>863</v>
      </c>
      <c r="D260" s="91" t="s">
        <v>26</v>
      </c>
      <c r="E260" s="91" t="s">
        <v>26</v>
      </c>
      <c r="F260" s="67" t="s">
        <v>303</v>
      </c>
      <c r="G260" s="91" t="s">
        <v>304</v>
      </c>
      <c r="H260" s="67" t="s">
        <v>864</v>
      </c>
      <c r="I260" s="67" t="s">
        <v>865</v>
      </c>
      <c r="J260" s="103"/>
      <c r="K260" s="93">
        <v>7.0999999999988193</v>
      </c>
      <c r="L260" s="91" t="s">
        <v>127</v>
      </c>
      <c r="M260" s="92">
        <v>3.7499999999999999E-2</v>
      </c>
      <c r="N260" s="92">
        <v>6.469999999998978E-2</v>
      </c>
      <c r="O260" s="93">
        <v>322326.50795000006</v>
      </c>
      <c r="P260" s="104">
        <v>82.446830000000006</v>
      </c>
      <c r="Q260" s="93"/>
      <c r="R260" s="93">
        <v>1016.2203478320001</v>
      </c>
      <c r="S260" s="94">
        <v>6.4465301590000009E-4</v>
      </c>
      <c r="T260" s="94">
        <f t="shared" si="3"/>
        <v>2.5851787532915841E-3</v>
      </c>
      <c r="U260" s="94">
        <f>R260/'סכום נכסי הקרן'!$C$42</f>
        <v>3.5969553995524934E-4</v>
      </c>
    </row>
    <row r="261" spans="2:21">
      <c r="B261" s="90" t="s">
        <v>866</v>
      </c>
      <c r="C261" s="67" t="s">
        <v>867</v>
      </c>
      <c r="D261" s="91" t="s">
        <v>26</v>
      </c>
      <c r="E261" s="91" t="s">
        <v>26</v>
      </c>
      <c r="F261" s="67" t="s">
        <v>296</v>
      </c>
      <c r="G261" s="91" t="s">
        <v>276</v>
      </c>
      <c r="H261" s="67" t="s">
        <v>868</v>
      </c>
      <c r="I261" s="67" t="s">
        <v>272</v>
      </c>
      <c r="J261" s="103"/>
      <c r="K261" s="93">
        <v>2.8899999999995503</v>
      </c>
      <c r="L261" s="91" t="s">
        <v>127</v>
      </c>
      <c r="M261" s="92">
        <v>3.2549999999999996E-2</v>
      </c>
      <c r="N261" s="92">
        <v>8.7299999999988956E-2</v>
      </c>
      <c r="O261" s="93">
        <v>968009.32100000011</v>
      </c>
      <c r="P261" s="104">
        <v>85.865880000000004</v>
      </c>
      <c r="Q261" s="93"/>
      <c r="R261" s="93">
        <v>3178.4693116870008</v>
      </c>
      <c r="S261" s="94">
        <v>9.6800932100000016E-4</v>
      </c>
      <c r="T261" s="94">
        <f t="shared" si="3"/>
        <v>8.0857575328938079E-3</v>
      </c>
      <c r="U261" s="94">
        <f>R261/'סכום נכסי הקרן'!$C$42</f>
        <v>1.1250328117691369E-3</v>
      </c>
    </row>
    <row r="262" spans="2:21">
      <c r="B262" s="90" t="s">
        <v>869</v>
      </c>
      <c r="C262" s="67" t="s">
        <v>870</v>
      </c>
      <c r="D262" s="91" t="s">
        <v>26</v>
      </c>
      <c r="E262" s="91" t="s">
        <v>26</v>
      </c>
      <c r="F262" s="67" t="s">
        <v>275</v>
      </c>
      <c r="G262" s="91" t="s">
        <v>276</v>
      </c>
      <c r="H262" s="67" t="s">
        <v>868</v>
      </c>
      <c r="I262" s="67" t="s">
        <v>272</v>
      </c>
      <c r="J262" s="103"/>
      <c r="K262" s="93">
        <v>2.2400000000002223</v>
      </c>
      <c r="L262" s="91" t="s">
        <v>127</v>
      </c>
      <c r="M262" s="92">
        <v>3.2750000000000001E-2</v>
      </c>
      <c r="N262" s="92">
        <v>8.3900000000007871E-2</v>
      </c>
      <c r="O262" s="93">
        <v>1370206.8959040002</v>
      </c>
      <c r="P262" s="104">
        <v>89.528930000000003</v>
      </c>
      <c r="Q262" s="93"/>
      <c r="R262" s="93">
        <v>4691.0215630290004</v>
      </c>
      <c r="S262" s="94">
        <v>1.8269425278720003E-3</v>
      </c>
      <c r="T262" s="94">
        <f t="shared" si="3"/>
        <v>1.1933562737498037E-2</v>
      </c>
      <c r="U262" s="94">
        <f>R262/'סכום נכסי הקרן'!$C$42</f>
        <v>1.6604071524991568E-3</v>
      </c>
    </row>
    <row r="263" spans="2:21">
      <c r="B263" s="90" t="s">
        <v>871</v>
      </c>
      <c r="C263" s="67" t="s">
        <v>872</v>
      </c>
      <c r="D263" s="91" t="s">
        <v>26</v>
      </c>
      <c r="E263" s="91" t="s">
        <v>26</v>
      </c>
      <c r="F263" s="67" t="s">
        <v>275</v>
      </c>
      <c r="G263" s="91" t="s">
        <v>276</v>
      </c>
      <c r="H263" s="67" t="s">
        <v>868</v>
      </c>
      <c r="I263" s="67" t="s">
        <v>272</v>
      </c>
      <c r="J263" s="103"/>
      <c r="K263" s="93">
        <v>4.0700000000001575</v>
      </c>
      <c r="L263" s="91" t="s">
        <v>127</v>
      </c>
      <c r="M263" s="92">
        <v>7.1289999999999992E-2</v>
      </c>
      <c r="N263" s="92">
        <v>7.5800000000000603E-2</v>
      </c>
      <c r="O263" s="93">
        <v>782645.83400000026</v>
      </c>
      <c r="P263" s="104">
        <v>99.190799999999996</v>
      </c>
      <c r="Q263" s="93"/>
      <c r="R263" s="93">
        <v>2968.6196268790004</v>
      </c>
      <c r="S263" s="94">
        <v>1.5652916680000005E-3</v>
      </c>
      <c r="T263" s="94">
        <f t="shared" si="3"/>
        <v>7.551917654851666E-3</v>
      </c>
      <c r="U263" s="94">
        <f>R263/'סכום נכסי הקרן'!$C$42</f>
        <v>1.050755618001579E-3</v>
      </c>
    </row>
    <row r="264" spans="2:21">
      <c r="B264" s="90" t="s">
        <v>873</v>
      </c>
      <c r="C264" s="67" t="s">
        <v>874</v>
      </c>
      <c r="D264" s="91" t="s">
        <v>26</v>
      </c>
      <c r="E264" s="91" t="s">
        <v>26</v>
      </c>
      <c r="F264" s="67" t="s">
        <v>668</v>
      </c>
      <c r="G264" s="91" t="s">
        <v>444</v>
      </c>
      <c r="H264" s="67" t="s">
        <v>875</v>
      </c>
      <c r="I264" s="67" t="s">
        <v>272</v>
      </c>
      <c r="J264" s="103"/>
      <c r="K264" s="93">
        <v>9.4599999999995177</v>
      </c>
      <c r="L264" s="91" t="s">
        <v>127</v>
      </c>
      <c r="M264" s="92">
        <v>6.3750000000000001E-2</v>
      </c>
      <c r="N264" s="92">
        <v>6.6499999999995993E-2</v>
      </c>
      <c r="O264" s="93">
        <v>1958674.1793000004</v>
      </c>
      <c r="P264" s="104">
        <v>98.602000000000004</v>
      </c>
      <c r="Q264" s="93"/>
      <c r="R264" s="93">
        <v>7385.2602802230012</v>
      </c>
      <c r="S264" s="94">
        <v>2.8259618803924405E-3</v>
      </c>
      <c r="T264" s="94">
        <f t="shared" si="3"/>
        <v>1.8787478527360731E-2</v>
      </c>
      <c r="U264" s="94">
        <f>R264/'סכום נכסי הקרן'!$C$42</f>
        <v>2.6140444735948424E-3</v>
      </c>
    </row>
    <row r="265" spans="2:21">
      <c r="B265" s="90" t="s">
        <v>876</v>
      </c>
      <c r="C265" s="67" t="s">
        <v>877</v>
      </c>
      <c r="D265" s="91" t="s">
        <v>26</v>
      </c>
      <c r="E265" s="91" t="s">
        <v>26</v>
      </c>
      <c r="F265" s="67" t="s">
        <v>878</v>
      </c>
      <c r="G265" s="91" t="s">
        <v>276</v>
      </c>
      <c r="H265" s="67" t="s">
        <v>875</v>
      </c>
      <c r="I265" s="67" t="s">
        <v>865</v>
      </c>
      <c r="J265" s="103"/>
      <c r="K265" s="93">
        <v>2.4300000000001534</v>
      </c>
      <c r="L265" s="91" t="s">
        <v>127</v>
      </c>
      <c r="M265" s="92">
        <v>3.0769999999999999E-2</v>
      </c>
      <c r="N265" s="92">
        <v>8.6900000000000824E-2</v>
      </c>
      <c r="O265" s="93">
        <v>1099411.4373400002</v>
      </c>
      <c r="P265" s="104">
        <v>88.698670000000007</v>
      </c>
      <c r="Q265" s="93"/>
      <c r="R265" s="93">
        <v>3729.0245230010005</v>
      </c>
      <c r="S265" s="94">
        <v>1.8323523955666669E-3</v>
      </c>
      <c r="T265" s="94">
        <f t="shared" si="3"/>
        <v>9.4863235005398384E-3</v>
      </c>
      <c r="U265" s="94">
        <f>R265/'סכום נכסי הקרן'!$C$42</f>
        <v>1.3199041843324267E-3</v>
      </c>
    </row>
    <row r="266" spans="2:21">
      <c r="B266" s="90" t="s">
        <v>879</v>
      </c>
      <c r="C266" s="67" t="s">
        <v>880</v>
      </c>
      <c r="D266" s="91" t="s">
        <v>26</v>
      </c>
      <c r="E266" s="91" t="s">
        <v>26</v>
      </c>
      <c r="F266" s="67">
        <v>516301843</v>
      </c>
      <c r="G266" s="91" t="s">
        <v>881</v>
      </c>
      <c r="H266" s="67" t="s">
        <v>882</v>
      </c>
      <c r="I266" s="67" t="s">
        <v>865</v>
      </c>
      <c r="J266" s="103"/>
      <c r="K266" s="93">
        <v>5.3300000000008678</v>
      </c>
      <c r="L266" s="91" t="s">
        <v>127</v>
      </c>
      <c r="M266" s="92">
        <v>8.5000000000000006E-2</v>
      </c>
      <c r="N266" s="92">
        <v>8.4800000000011491E-2</v>
      </c>
      <c r="O266" s="93">
        <v>823837.7200000002</v>
      </c>
      <c r="P266" s="104">
        <v>101.60928</v>
      </c>
      <c r="Q266" s="93"/>
      <c r="R266" s="93">
        <v>3201.0534111340003</v>
      </c>
      <c r="S266" s="94">
        <v>1.0984502933333337E-3</v>
      </c>
      <c r="T266" s="94">
        <f t="shared" si="3"/>
        <v>8.143209574842351E-3</v>
      </c>
      <c r="U266" s="94">
        <f>R266/'סכום נכסי הקרן'!$C$42</f>
        <v>1.1330265503931686E-3</v>
      </c>
    </row>
    <row r="267" spans="2:21">
      <c r="B267" s="90" t="s">
        <v>883</v>
      </c>
      <c r="C267" s="67" t="s">
        <v>884</v>
      </c>
      <c r="D267" s="91" t="s">
        <v>26</v>
      </c>
      <c r="E267" s="91" t="s">
        <v>26</v>
      </c>
      <c r="F267" s="67" t="s">
        <v>885</v>
      </c>
      <c r="G267" s="91" t="s">
        <v>886</v>
      </c>
      <c r="H267" s="67" t="s">
        <v>882</v>
      </c>
      <c r="I267" s="67" t="s">
        <v>272</v>
      </c>
      <c r="J267" s="103"/>
      <c r="K267" s="93">
        <v>5.6100000000032324</v>
      </c>
      <c r="L267" s="91" t="s">
        <v>129</v>
      </c>
      <c r="M267" s="92">
        <v>4.3749999999999997E-2</v>
      </c>
      <c r="N267" s="92">
        <v>7.1100000000039201E-2</v>
      </c>
      <c r="O267" s="93">
        <v>205959.43000000005</v>
      </c>
      <c r="P267" s="104">
        <v>87.09254</v>
      </c>
      <c r="Q267" s="93"/>
      <c r="R267" s="93">
        <v>727.02603846500006</v>
      </c>
      <c r="S267" s="94">
        <v>1.3730628666666671E-4</v>
      </c>
      <c r="T267" s="94">
        <f t="shared" ref="T267:T330" si="4">IFERROR(R267/$R$11,0)</f>
        <v>1.8494928503834513E-3</v>
      </c>
      <c r="U267" s="94">
        <f>R267/'סכום נכסי הקרן'!$C$42</f>
        <v>2.5733397685363623E-4</v>
      </c>
    </row>
    <row r="268" spans="2:21">
      <c r="B268" s="90" t="s">
        <v>887</v>
      </c>
      <c r="C268" s="67" t="s">
        <v>888</v>
      </c>
      <c r="D268" s="91" t="s">
        <v>26</v>
      </c>
      <c r="E268" s="91" t="s">
        <v>26</v>
      </c>
      <c r="F268" s="67" t="s">
        <v>885</v>
      </c>
      <c r="G268" s="91" t="s">
        <v>886</v>
      </c>
      <c r="H268" s="67" t="s">
        <v>882</v>
      </c>
      <c r="I268" s="67" t="s">
        <v>272</v>
      </c>
      <c r="J268" s="103"/>
      <c r="K268" s="93">
        <v>4.7500000000010036</v>
      </c>
      <c r="L268" s="91" t="s">
        <v>129</v>
      </c>
      <c r="M268" s="92">
        <v>7.3749999999999996E-2</v>
      </c>
      <c r="N268" s="92">
        <v>6.9600000000010778E-2</v>
      </c>
      <c r="O268" s="93">
        <v>422216.83150000009</v>
      </c>
      <c r="P268" s="104">
        <v>101.86429</v>
      </c>
      <c r="Q268" s="93"/>
      <c r="R268" s="93">
        <v>1743.1904211470003</v>
      </c>
      <c r="S268" s="94">
        <v>5.2777103937500013E-4</v>
      </c>
      <c r="T268" s="94">
        <f t="shared" si="4"/>
        <v>4.4345292330592399E-3</v>
      </c>
      <c r="U268" s="94">
        <f>R268/'סכום נכסי הקרן'!$C$42</f>
        <v>6.1700970770459942E-4</v>
      </c>
    </row>
    <row r="269" spans="2:21">
      <c r="B269" s="90" t="s">
        <v>889</v>
      </c>
      <c r="C269" s="67" t="s">
        <v>890</v>
      </c>
      <c r="D269" s="91" t="s">
        <v>26</v>
      </c>
      <c r="E269" s="91" t="s">
        <v>26</v>
      </c>
      <c r="F269" s="67" t="s">
        <v>885</v>
      </c>
      <c r="G269" s="91" t="s">
        <v>886</v>
      </c>
      <c r="H269" s="67" t="s">
        <v>882</v>
      </c>
      <c r="I269" s="67" t="s">
        <v>272</v>
      </c>
      <c r="J269" s="103"/>
      <c r="K269" s="93">
        <v>5.8799999999990158</v>
      </c>
      <c r="L269" s="91" t="s">
        <v>127</v>
      </c>
      <c r="M269" s="92">
        <v>8.1250000000000003E-2</v>
      </c>
      <c r="N269" s="92">
        <v>7.5299999999987904E-2</v>
      </c>
      <c r="O269" s="93">
        <v>391322.91700000013</v>
      </c>
      <c r="P269" s="104">
        <v>103.31054</v>
      </c>
      <c r="Q269" s="93"/>
      <c r="R269" s="93">
        <v>1545.9584039790002</v>
      </c>
      <c r="S269" s="94">
        <v>7.8264583400000024E-4</v>
      </c>
      <c r="T269" s="94">
        <f t="shared" si="4"/>
        <v>3.9327876360332305E-3</v>
      </c>
      <c r="U269" s="94">
        <f>R269/'סכום נכסי הקרן'!$C$42</f>
        <v>5.4719859138218242E-4</v>
      </c>
    </row>
    <row r="270" spans="2:21">
      <c r="B270" s="95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93"/>
      <c r="P270" s="104"/>
      <c r="Q270" s="67"/>
      <c r="R270" s="67"/>
      <c r="S270" s="67"/>
      <c r="T270" s="94"/>
      <c r="U270" s="67"/>
    </row>
    <row r="271" spans="2:21">
      <c r="B271" s="89" t="s">
        <v>62</v>
      </c>
      <c r="C271" s="84"/>
      <c r="D271" s="85"/>
      <c r="E271" s="85"/>
      <c r="F271" s="84"/>
      <c r="G271" s="85"/>
      <c r="H271" s="84"/>
      <c r="I271" s="84"/>
      <c r="J271" s="101"/>
      <c r="K271" s="87">
        <v>4.9068505775087896</v>
      </c>
      <c r="L271" s="85"/>
      <c r="M271" s="86"/>
      <c r="N271" s="86">
        <v>7.711905501784487E-2</v>
      </c>
      <c r="O271" s="87"/>
      <c r="P271" s="102"/>
      <c r="Q271" s="87"/>
      <c r="R271" s="87">
        <v>143222.10153884901</v>
      </c>
      <c r="S271" s="88"/>
      <c r="T271" s="88">
        <f t="shared" si="4"/>
        <v>0.36434493236619608</v>
      </c>
      <c r="U271" s="88">
        <f>R271/'סכום נכסי הקרן'!$C$42</f>
        <v>5.0694075607171804E-2</v>
      </c>
    </row>
    <row r="272" spans="2:21">
      <c r="B272" s="90" t="s">
        <v>891</v>
      </c>
      <c r="C272" s="67" t="s">
        <v>892</v>
      </c>
      <c r="D272" s="91" t="s">
        <v>26</v>
      </c>
      <c r="E272" s="91" t="s">
        <v>26</v>
      </c>
      <c r="F272" s="67"/>
      <c r="G272" s="91" t="s">
        <v>893</v>
      </c>
      <c r="H272" s="67" t="s">
        <v>271</v>
      </c>
      <c r="I272" s="67" t="s">
        <v>865</v>
      </c>
      <c r="J272" s="103"/>
      <c r="K272" s="93">
        <v>7.3399999999991641</v>
      </c>
      <c r="L272" s="91" t="s">
        <v>129</v>
      </c>
      <c r="M272" s="92">
        <v>4.2519999999999995E-2</v>
      </c>
      <c r="N272" s="92">
        <v>5.5699999999993866E-2</v>
      </c>
      <c r="O272" s="93">
        <v>411918.8600000001</v>
      </c>
      <c r="P272" s="104">
        <v>91.755489999999995</v>
      </c>
      <c r="Q272" s="93"/>
      <c r="R272" s="93">
        <v>1531.9022590420002</v>
      </c>
      <c r="S272" s="94">
        <v>3.2953508800000008E-4</v>
      </c>
      <c r="T272" s="94">
        <f t="shared" si="4"/>
        <v>3.8970299902413093E-3</v>
      </c>
      <c r="U272" s="94">
        <f>R272/'סכום נכסי הקרן'!$C$42</f>
        <v>5.4222335874332638E-4</v>
      </c>
    </row>
    <row r="273" spans="2:21">
      <c r="B273" s="90" t="s">
        <v>894</v>
      </c>
      <c r="C273" s="67" t="s">
        <v>895</v>
      </c>
      <c r="D273" s="91" t="s">
        <v>26</v>
      </c>
      <c r="E273" s="91" t="s">
        <v>26</v>
      </c>
      <c r="F273" s="67"/>
      <c r="G273" s="91" t="s">
        <v>893</v>
      </c>
      <c r="H273" s="67" t="s">
        <v>896</v>
      </c>
      <c r="I273" s="67" t="s">
        <v>865</v>
      </c>
      <c r="J273" s="103"/>
      <c r="K273" s="93">
        <v>0.94000000004065443</v>
      </c>
      <c r="L273" s="91" t="s">
        <v>127</v>
      </c>
      <c r="M273" s="92">
        <v>4.4999999999999998E-2</v>
      </c>
      <c r="N273" s="92">
        <v>8.7600000001626183E-2</v>
      </c>
      <c r="O273" s="93">
        <v>267.74725899999999</v>
      </c>
      <c r="P273" s="104">
        <v>96.096999999999994</v>
      </c>
      <c r="Q273" s="93"/>
      <c r="R273" s="93">
        <v>0.98390403400000015</v>
      </c>
      <c r="S273" s="94">
        <v>5.3549451800000002E-7</v>
      </c>
      <c r="T273" s="94">
        <f t="shared" si="4"/>
        <v>2.5029687797544272E-6</v>
      </c>
      <c r="U273" s="94">
        <f>R273/'סכום נכסי הקרן'!$C$42</f>
        <v>3.4825704241092918E-7</v>
      </c>
    </row>
    <row r="274" spans="2:21">
      <c r="B274" s="90" t="s">
        <v>897</v>
      </c>
      <c r="C274" s="67" t="s">
        <v>898</v>
      </c>
      <c r="D274" s="91" t="s">
        <v>26</v>
      </c>
      <c r="E274" s="91" t="s">
        <v>26</v>
      </c>
      <c r="F274" s="67"/>
      <c r="G274" s="91" t="s">
        <v>893</v>
      </c>
      <c r="H274" s="67" t="s">
        <v>899</v>
      </c>
      <c r="I274" s="67" t="s">
        <v>900</v>
      </c>
      <c r="J274" s="103"/>
      <c r="K274" s="93">
        <v>6.6299999999990025</v>
      </c>
      <c r="L274" s="91" t="s">
        <v>127</v>
      </c>
      <c r="M274" s="92">
        <v>0.03</v>
      </c>
      <c r="N274" s="92">
        <v>7.0999999999988919E-2</v>
      </c>
      <c r="O274" s="93">
        <v>762049.89100000006</v>
      </c>
      <c r="P274" s="104">
        <v>77.453670000000002</v>
      </c>
      <c r="Q274" s="93"/>
      <c r="R274" s="93">
        <v>2257.0608674750006</v>
      </c>
      <c r="S274" s="94">
        <v>4.3545708057142859E-4</v>
      </c>
      <c r="T274" s="94">
        <f t="shared" si="4"/>
        <v>5.7417722563127228E-3</v>
      </c>
      <c r="U274" s="94">
        <f>R274/'סכום נכסי הקרן'!$C$42</f>
        <v>7.9889635074744465E-4</v>
      </c>
    </row>
    <row r="275" spans="2:21">
      <c r="B275" s="90" t="s">
        <v>901</v>
      </c>
      <c r="C275" s="67" t="s">
        <v>902</v>
      </c>
      <c r="D275" s="91" t="s">
        <v>26</v>
      </c>
      <c r="E275" s="91" t="s">
        <v>26</v>
      </c>
      <c r="F275" s="67"/>
      <c r="G275" s="91" t="s">
        <v>893</v>
      </c>
      <c r="H275" s="67" t="s">
        <v>899</v>
      </c>
      <c r="I275" s="67" t="s">
        <v>900</v>
      </c>
      <c r="J275" s="103"/>
      <c r="K275" s="93">
        <v>7.2600000000031653</v>
      </c>
      <c r="L275" s="91" t="s">
        <v>127</v>
      </c>
      <c r="M275" s="92">
        <v>3.5000000000000003E-2</v>
      </c>
      <c r="N275" s="92">
        <v>7.0500000000031773E-2</v>
      </c>
      <c r="O275" s="93">
        <v>308939.14500000008</v>
      </c>
      <c r="P275" s="104">
        <v>78.625889999999998</v>
      </c>
      <c r="Q275" s="93"/>
      <c r="R275" s="93">
        <v>928.87311298100008</v>
      </c>
      <c r="S275" s="94">
        <v>6.1787829000000012E-4</v>
      </c>
      <c r="T275" s="94">
        <f t="shared" si="4"/>
        <v>2.362974763598489E-3</v>
      </c>
      <c r="U275" s="94">
        <f>R275/'סכום נכסי הקרן'!$C$42</f>
        <v>3.2877861246963431E-4</v>
      </c>
    </row>
    <row r="276" spans="2:21">
      <c r="B276" s="90" t="s">
        <v>903</v>
      </c>
      <c r="C276" s="67" t="s">
        <v>904</v>
      </c>
      <c r="D276" s="91" t="s">
        <v>26</v>
      </c>
      <c r="E276" s="91" t="s">
        <v>26</v>
      </c>
      <c r="F276" s="67"/>
      <c r="G276" s="91" t="s">
        <v>893</v>
      </c>
      <c r="H276" s="67" t="s">
        <v>905</v>
      </c>
      <c r="I276" s="67" t="s">
        <v>900</v>
      </c>
      <c r="J276" s="103"/>
      <c r="K276" s="93">
        <v>3.7799999999989575</v>
      </c>
      <c r="L276" s="91" t="s">
        <v>127</v>
      </c>
      <c r="M276" s="92">
        <v>3.2000000000000001E-2</v>
      </c>
      <c r="N276" s="92">
        <v>0.12589999999997009</v>
      </c>
      <c r="O276" s="93">
        <v>659070.17600000009</v>
      </c>
      <c r="P276" s="104">
        <v>72.319329999999994</v>
      </c>
      <c r="Q276" s="93"/>
      <c r="R276" s="93">
        <v>1822.6528425550002</v>
      </c>
      <c r="S276" s="94">
        <v>5.2725614080000006E-4</v>
      </c>
      <c r="T276" s="94">
        <f t="shared" si="4"/>
        <v>4.6366749231620957E-3</v>
      </c>
      <c r="U276" s="94">
        <f>R276/'סכום נכסי הקרן'!$C$42</f>
        <v>6.4513577173734528E-4</v>
      </c>
    </row>
    <row r="277" spans="2:21">
      <c r="B277" s="90" t="s">
        <v>906</v>
      </c>
      <c r="C277" s="67" t="s">
        <v>907</v>
      </c>
      <c r="D277" s="91" t="s">
        <v>26</v>
      </c>
      <c r="E277" s="91" t="s">
        <v>26</v>
      </c>
      <c r="F277" s="67"/>
      <c r="G277" s="91" t="s">
        <v>893</v>
      </c>
      <c r="H277" s="67" t="s">
        <v>908</v>
      </c>
      <c r="I277" s="67" t="s">
        <v>272</v>
      </c>
      <c r="J277" s="103"/>
      <c r="K277" s="93">
        <v>7.3499999999990573</v>
      </c>
      <c r="L277" s="91" t="s">
        <v>129</v>
      </c>
      <c r="M277" s="92">
        <v>4.2500000000000003E-2</v>
      </c>
      <c r="N277" s="92">
        <v>5.6799999999992454E-2</v>
      </c>
      <c r="O277" s="93">
        <v>823837.7200000002</v>
      </c>
      <c r="P277" s="104">
        <v>92.249340000000004</v>
      </c>
      <c r="Q277" s="93"/>
      <c r="R277" s="93">
        <v>3080.2947160740005</v>
      </c>
      <c r="S277" s="94">
        <v>6.5907017600000015E-4</v>
      </c>
      <c r="T277" s="94">
        <f t="shared" si="4"/>
        <v>7.8360096517052693E-3</v>
      </c>
      <c r="U277" s="94">
        <f>R277/'סכום נכסי הקרן'!$C$42</f>
        <v>1.0902834936175737E-3</v>
      </c>
    </row>
    <row r="278" spans="2:21">
      <c r="B278" s="90" t="s">
        <v>909</v>
      </c>
      <c r="C278" s="67" t="s">
        <v>910</v>
      </c>
      <c r="D278" s="91" t="s">
        <v>26</v>
      </c>
      <c r="E278" s="91" t="s">
        <v>26</v>
      </c>
      <c r="F278" s="67"/>
      <c r="G278" s="91" t="s">
        <v>911</v>
      </c>
      <c r="H278" s="67" t="s">
        <v>908</v>
      </c>
      <c r="I278" s="67" t="s">
        <v>865</v>
      </c>
      <c r="J278" s="103"/>
      <c r="K278" s="93">
        <v>7.6399999999977277</v>
      </c>
      <c r="L278" s="91" t="s">
        <v>127</v>
      </c>
      <c r="M278" s="92">
        <v>5.8749999999999997E-2</v>
      </c>
      <c r="N278" s="92">
        <v>6.4899999999980876E-2</v>
      </c>
      <c r="O278" s="93">
        <v>411918.8600000001</v>
      </c>
      <c r="P278" s="104">
        <v>97.216849999999994</v>
      </c>
      <c r="Q278" s="93"/>
      <c r="R278" s="93">
        <v>1531.3381186570002</v>
      </c>
      <c r="S278" s="94">
        <v>3.7447169090909098E-4</v>
      </c>
      <c r="T278" s="94">
        <f t="shared" si="4"/>
        <v>3.8955948647389645E-3</v>
      </c>
      <c r="U278" s="94">
        <f>R278/'סכום נכסי הקרן'!$C$42</f>
        <v>5.4202367884041355E-4</v>
      </c>
    </row>
    <row r="279" spans="2:21">
      <c r="B279" s="90" t="s">
        <v>912</v>
      </c>
      <c r="C279" s="67" t="s">
        <v>913</v>
      </c>
      <c r="D279" s="91" t="s">
        <v>26</v>
      </c>
      <c r="E279" s="91" t="s">
        <v>26</v>
      </c>
      <c r="F279" s="67"/>
      <c r="G279" s="91" t="s">
        <v>914</v>
      </c>
      <c r="H279" s="67" t="s">
        <v>908</v>
      </c>
      <c r="I279" s="67" t="s">
        <v>865</v>
      </c>
      <c r="J279" s="103"/>
      <c r="K279" s="93">
        <v>3.5700000000001832</v>
      </c>
      <c r="L279" s="91" t="s">
        <v>130</v>
      </c>
      <c r="M279" s="92">
        <v>4.6249999999999999E-2</v>
      </c>
      <c r="N279" s="92">
        <v>7.010000000000588E-2</v>
      </c>
      <c r="O279" s="93">
        <v>617878.29000000015</v>
      </c>
      <c r="P279" s="104">
        <v>92.304349999999999</v>
      </c>
      <c r="Q279" s="93"/>
      <c r="R279" s="93">
        <v>2667.9397944430007</v>
      </c>
      <c r="S279" s="94">
        <v>1.2357565800000002E-3</v>
      </c>
      <c r="T279" s="94">
        <f t="shared" si="4"/>
        <v>6.7870135511155687E-3</v>
      </c>
      <c r="U279" s="94">
        <f>R279/'סכום נכסי הקרן'!$C$42</f>
        <v>9.4432870486954579E-4</v>
      </c>
    </row>
    <row r="280" spans="2:21">
      <c r="B280" s="90" t="s">
        <v>915</v>
      </c>
      <c r="C280" s="67" t="s">
        <v>916</v>
      </c>
      <c r="D280" s="91" t="s">
        <v>26</v>
      </c>
      <c r="E280" s="91" t="s">
        <v>26</v>
      </c>
      <c r="F280" s="67"/>
      <c r="G280" s="91" t="s">
        <v>914</v>
      </c>
      <c r="H280" s="67" t="s">
        <v>864</v>
      </c>
      <c r="I280" s="67" t="s">
        <v>865</v>
      </c>
      <c r="J280" s="103"/>
      <c r="K280" s="93">
        <v>6.8499999999969745</v>
      </c>
      <c r="L280" s="91" t="s">
        <v>127</v>
      </c>
      <c r="M280" s="92">
        <v>6.7419999999999994E-2</v>
      </c>
      <c r="N280" s="92">
        <v>6.6799999999969162E-2</v>
      </c>
      <c r="O280" s="93">
        <v>308939.14500000008</v>
      </c>
      <c r="P280" s="104">
        <v>102.12251000000001</v>
      </c>
      <c r="Q280" s="93"/>
      <c r="R280" s="93">
        <v>1206.4582824290001</v>
      </c>
      <c r="S280" s="94">
        <v>2.4715131600000007E-4</v>
      </c>
      <c r="T280" s="94">
        <f t="shared" si="4"/>
        <v>3.069127994850701E-3</v>
      </c>
      <c r="U280" s="94">
        <f>R280/'סכום נכסי הקרן'!$C$42</f>
        <v>4.2703107082788216E-4</v>
      </c>
    </row>
    <row r="281" spans="2:21">
      <c r="B281" s="90" t="s">
        <v>917</v>
      </c>
      <c r="C281" s="67" t="s">
        <v>918</v>
      </c>
      <c r="D281" s="91" t="s">
        <v>26</v>
      </c>
      <c r="E281" s="91" t="s">
        <v>26</v>
      </c>
      <c r="F281" s="67"/>
      <c r="G281" s="91" t="s">
        <v>914</v>
      </c>
      <c r="H281" s="67" t="s">
        <v>864</v>
      </c>
      <c r="I281" s="67" t="s">
        <v>865</v>
      </c>
      <c r="J281" s="103"/>
      <c r="K281" s="93">
        <v>5.1699999999991144</v>
      </c>
      <c r="L281" s="91" t="s">
        <v>127</v>
      </c>
      <c r="M281" s="92">
        <v>3.9329999999999997E-2</v>
      </c>
      <c r="N281" s="92">
        <v>7.0199999999989729E-2</v>
      </c>
      <c r="O281" s="93">
        <v>641563.62445000012</v>
      </c>
      <c r="P281" s="104">
        <v>85.751649999999998</v>
      </c>
      <c r="Q281" s="93"/>
      <c r="R281" s="93">
        <v>2103.7789299580004</v>
      </c>
      <c r="S281" s="94">
        <v>4.2770908296666676E-4</v>
      </c>
      <c r="T281" s="94">
        <f t="shared" si="4"/>
        <v>5.3518359506899331E-3</v>
      </c>
      <c r="U281" s="94">
        <f>R281/'סכום נכסי הקרן'!$C$42</f>
        <v>7.4464155315537859E-4</v>
      </c>
    </row>
    <row r="282" spans="2:21">
      <c r="B282" s="90" t="s">
        <v>919</v>
      </c>
      <c r="C282" s="67" t="s">
        <v>920</v>
      </c>
      <c r="D282" s="91" t="s">
        <v>26</v>
      </c>
      <c r="E282" s="91" t="s">
        <v>26</v>
      </c>
      <c r="F282" s="67"/>
      <c r="G282" s="91" t="s">
        <v>921</v>
      </c>
      <c r="H282" s="67" t="s">
        <v>864</v>
      </c>
      <c r="I282" s="67" t="s">
        <v>272</v>
      </c>
      <c r="J282" s="103"/>
      <c r="K282" s="93">
        <v>2.7999999999996303</v>
      </c>
      <c r="L282" s="91" t="s">
        <v>127</v>
      </c>
      <c r="M282" s="92">
        <v>4.7500000000000001E-2</v>
      </c>
      <c r="N282" s="92">
        <v>8.6099999999995874E-2</v>
      </c>
      <c r="O282" s="93">
        <v>473706.68900000007</v>
      </c>
      <c r="P282" s="104">
        <v>89.656170000000003</v>
      </c>
      <c r="Q282" s="93"/>
      <c r="R282" s="93">
        <v>1624.0805565470002</v>
      </c>
      <c r="S282" s="94">
        <v>3.158044593333334E-4</v>
      </c>
      <c r="T282" s="94">
        <f t="shared" si="4"/>
        <v>4.1315237953819953E-3</v>
      </c>
      <c r="U282" s="94">
        <f>R282/'סכום נכסי הקרן'!$C$42</f>
        <v>5.7485026152474751E-4</v>
      </c>
    </row>
    <row r="283" spans="2:21">
      <c r="B283" s="90" t="s">
        <v>922</v>
      </c>
      <c r="C283" s="67" t="s">
        <v>923</v>
      </c>
      <c r="D283" s="91" t="s">
        <v>26</v>
      </c>
      <c r="E283" s="91" t="s">
        <v>26</v>
      </c>
      <c r="F283" s="67"/>
      <c r="G283" s="91" t="s">
        <v>921</v>
      </c>
      <c r="H283" s="67" t="s">
        <v>864</v>
      </c>
      <c r="I283" s="67" t="s">
        <v>272</v>
      </c>
      <c r="J283" s="103"/>
      <c r="K283" s="93">
        <v>5.8299999999972583</v>
      </c>
      <c r="L283" s="91" t="s">
        <v>127</v>
      </c>
      <c r="M283" s="92">
        <v>5.1249999999999997E-2</v>
      </c>
      <c r="N283" s="92">
        <v>8.2199999999966258E-2</v>
      </c>
      <c r="O283" s="93">
        <v>338803.26234999998</v>
      </c>
      <c r="P283" s="104">
        <v>83.315420000000003</v>
      </c>
      <c r="Q283" s="93"/>
      <c r="R283" s="93">
        <v>1079.4209372120001</v>
      </c>
      <c r="S283" s="94">
        <v>2.2586884156666664E-4</v>
      </c>
      <c r="T283" s="94">
        <f t="shared" si="4"/>
        <v>2.7459557158954588E-3</v>
      </c>
      <c r="U283" s="94">
        <f>R283/'סכום נכסי הקרן'!$C$42</f>
        <v>3.8206565896637475E-4</v>
      </c>
    </row>
    <row r="284" spans="2:21">
      <c r="B284" s="90" t="s">
        <v>924</v>
      </c>
      <c r="C284" s="67" t="s">
        <v>925</v>
      </c>
      <c r="D284" s="91" t="s">
        <v>26</v>
      </c>
      <c r="E284" s="91" t="s">
        <v>26</v>
      </c>
      <c r="F284" s="67"/>
      <c r="G284" s="91" t="s">
        <v>926</v>
      </c>
      <c r="H284" s="67" t="s">
        <v>868</v>
      </c>
      <c r="I284" s="67" t="s">
        <v>272</v>
      </c>
      <c r="J284" s="103"/>
      <c r="K284" s="93">
        <v>7.1499999999996042</v>
      </c>
      <c r="L284" s="91" t="s">
        <v>127</v>
      </c>
      <c r="M284" s="92">
        <v>3.3000000000000002E-2</v>
      </c>
      <c r="N284" s="92">
        <v>6.4999999999997365E-2</v>
      </c>
      <c r="O284" s="93">
        <v>617878.29000000015</v>
      </c>
      <c r="P284" s="104">
        <v>80.058000000000007</v>
      </c>
      <c r="Q284" s="93"/>
      <c r="R284" s="93">
        <v>1891.5836693850001</v>
      </c>
      <c r="S284" s="94">
        <v>1.5446957250000003E-4</v>
      </c>
      <c r="T284" s="94">
        <f t="shared" si="4"/>
        <v>4.8120291259665417E-3</v>
      </c>
      <c r="U284" s="94">
        <f>R284/'סכום נכסי הקרן'!$C$42</f>
        <v>6.695341328103884E-4</v>
      </c>
    </row>
    <row r="285" spans="2:21">
      <c r="B285" s="90" t="s">
        <v>927</v>
      </c>
      <c r="C285" s="67" t="s">
        <v>928</v>
      </c>
      <c r="D285" s="91" t="s">
        <v>26</v>
      </c>
      <c r="E285" s="91" t="s">
        <v>26</v>
      </c>
      <c r="F285" s="67"/>
      <c r="G285" s="91" t="s">
        <v>893</v>
      </c>
      <c r="H285" s="67" t="s">
        <v>929</v>
      </c>
      <c r="I285" s="67" t="s">
        <v>900</v>
      </c>
      <c r="J285" s="103"/>
      <c r="K285" s="93">
        <v>6.7199999999987368</v>
      </c>
      <c r="L285" s="91" t="s">
        <v>129</v>
      </c>
      <c r="M285" s="92">
        <v>5.7999999999999996E-2</v>
      </c>
      <c r="N285" s="92">
        <v>5.3899999999992829E-2</v>
      </c>
      <c r="O285" s="93">
        <v>308939.14500000008</v>
      </c>
      <c r="P285" s="104">
        <v>103.53984</v>
      </c>
      <c r="Q285" s="93"/>
      <c r="R285" s="93">
        <v>1296.4857725870002</v>
      </c>
      <c r="S285" s="94">
        <v>6.1787829000000012E-4</v>
      </c>
      <c r="T285" s="94">
        <f t="shared" si="4"/>
        <v>3.2981503277189116E-3</v>
      </c>
      <c r="U285" s="94">
        <f>R285/'סכום נכסי הקרן'!$C$42</f>
        <v>4.5889668614672752E-4</v>
      </c>
    </row>
    <row r="286" spans="2:21">
      <c r="B286" s="90" t="s">
        <v>930</v>
      </c>
      <c r="C286" s="67" t="s">
        <v>931</v>
      </c>
      <c r="D286" s="91" t="s">
        <v>26</v>
      </c>
      <c r="E286" s="91" t="s">
        <v>26</v>
      </c>
      <c r="F286" s="67"/>
      <c r="G286" s="91" t="s">
        <v>914</v>
      </c>
      <c r="H286" s="67" t="s">
        <v>868</v>
      </c>
      <c r="I286" s="67" t="s">
        <v>865</v>
      </c>
      <c r="J286" s="103"/>
      <c r="K286" s="93">
        <v>7.1899999999986468</v>
      </c>
      <c r="L286" s="91" t="s">
        <v>127</v>
      </c>
      <c r="M286" s="92">
        <v>6.1740000000000003E-2</v>
      </c>
      <c r="N286" s="92">
        <v>6.7899999999982988E-2</v>
      </c>
      <c r="O286" s="93">
        <v>308939.14500000008</v>
      </c>
      <c r="P286" s="104">
        <v>97.583749999999995</v>
      </c>
      <c r="Q286" s="93"/>
      <c r="R286" s="93">
        <v>1152.8381167240002</v>
      </c>
      <c r="S286" s="94">
        <v>9.6543482812500023E-5</v>
      </c>
      <c r="T286" s="94">
        <f t="shared" si="4"/>
        <v>2.9327228210866978E-3</v>
      </c>
      <c r="U286" s="94">
        <f>R286/'סכום נכסי הקרן'!$C$42</f>
        <v>4.0805198376581288E-4</v>
      </c>
    </row>
    <row r="287" spans="2:21">
      <c r="B287" s="90" t="s">
        <v>932</v>
      </c>
      <c r="C287" s="67" t="s">
        <v>933</v>
      </c>
      <c r="D287" s="91" t="s">
        <v>26</v>
      </c>
      <c r="E287" s="91" t="s">
        <v>26</v>
      </c>
      <c r="F287" s="67"/>
      <c r="G287" s="91" t="s">
        <v>934</v>
      </c>
      <c r="H287" s="67" t="s">
        <v>868</v>
      </c>
      <c r="I287" s="67" t="s">
        <v>272</v>
      </c>
      <c r="J287" s="103"/>
      <c r="K287" s="93">
        <v>6.9999999999970326</v>
      </c>
      <c r="L287" s="91" t="s">
        <v>127</v>
      </c>
      <c r="M287" s="92">
        <v>6.4000000000000001E-2</v>
      </c>
      <c r="N287" s="92">
        <v>6.749999999997279E-2</v>
      </c>
      <c r="O287" s="93">
        <v>267747.25900000008</v>
      </c>
      <c r="P287" s="104">
        <v>98.754000000000005</v>
      </c>
      <c r="Q287" s="93"/>
      <c r="R287" s="93">
        <v>1011.1081540570002</v>
      </c>
      <c r="S287" s="94">
        <v>2.6774725900000009E-4</v>
      </c>
      <c r="T287" s="94">
        <f t="shared" si="4"/>
        <v>2.5721737640114206E-3</v>
      </c>
      <c r="U287" s="94">
        <f>R287/'סכום נכסי הקרן'!$C$42</f>
        <v>3.5788605709636206E-4</v>
      </c>
    </row>
    <row r="288" spans="2:21">
      <c r="B288" s="90" t="s">
        <v>935</v>
      </c>
      <c r="C288" s="67" t="s">
        <v>936</v>
      </c>
      <c r="D288" s="91" t="s">
        <v>26</v>
      </c>
      <c r="E288" s="91" t="s">
        <v>26</v>
      </c>
      <c r="F288" s="67"/>
      <c r="G288" s="91" t="s">
        <v>914</v>
      </c>
      <c r="H288" s="67" t="s">
        <v>868</v>
      </c>
      <c r="I288" s="67" t="s">
        <v>865</v>
      </c>
      <c r="J288" s="103"/>
      <c r="K288" s="93">
        <v>4.2800000000007508</v>
      </c>
      <c r="L288" s="91" t="s">
        <v>129</v>
      </c>
      <c r="M288" s="92">
        <v>4.1250000000000002E-2</v>
      </c>
      <c r="N288" s="92">
        <v>5.5400000000013556E-2</v>
      </c>
      <c r="O288" s="93">
        <v>611699.50710000016</v>
      </c>
      <c r="P288" s="104">
        <v>94.556010000000001</v>
      </c>
      <c r="Q288" s="93"/>
      <c r="R288" s="93">
        <v>2344.3075115330007</v>
      </c>
      <c r="S288" s="94">
        <v>6.1169950710000017E-4</v>
      </c>
      <c r="T288" s="94">
        <f t="shared" si="4"/>
        <v>5.963720351522506E-3</v>
      </c>
      <c r="U288" s="94">
        <f>R288/'סכום נכסי הקרן'!$C$42</f>
        <v>8.2977767369150554E-4</v>
      </c>
    </row>
    <row r="289" spans="2:21">
      <c r="B289" s="90" t="s">
        <v>937</v>
      </c>
      <c r="C289" s="67" t="s">
        <v>938</v>
      </c>
      <c r="D289" s="91" t="s">
        <v>26</v>
      </c>
      <c r="E289" s="91" t="s">
        <v>26</v>
      </c>
      <c r="F289" s="67"/>
      <c r="G289" s="91" t="s">
        <v>939</v>
      </c>
      <c r="H289" s="67" t="s">
        <v>868</v>
      </c>
      <c r="I289" s="67" t="s">
        <v>865</v>
      </c>
      <c r="J289" s="103"/>
      <c r="K289" s="93">
        <v>6.9199999999996047</v>
      </c>
      <c r="L289" s="91" t="s">
        <v>127</v>
      </c>
      <c r="M289" s="92">
        <v>6.7979999999999999E-2</v>
      </c>
      <c r="N289" s="92">
        <v>7.0699999999996446E-2</v>
      </c>
      <c r="O289" s="93">
        <v>988605.26400000008</v>
      </c>
      <c r="P289" s="104">
        <v>99.102599999999995</v>
      </c>
      <c r="Q289" s="93"/>
      <c r="R289" s="93">
        <v>3746.500981819001</v>
      </c>
      <c r="S289" s="94">
        <v>9.8860526400000007E-4</v>
      </c>
      <c r="T289" s="94">
        <f t="shared" si="4"/>
        <v>9.5307821360271668E-3</v>
      </c>
      <c r="U289" s="94">
        <f>R289/'סכום נכסי הקרן'!$C$42</f>
        <v>1.3260900517030785E-3</v>
      </c>
    </row>
    <row r="290" spans="2:21">
      <c r="B290" s="90" t="s">
        <v>940</v>
      </c>
      <c r="C290" s="67" t="s">
        <v>941</v>
      </c>
      <c r="D290" s="91" t="s">
        <v>26</v>
      </c>
      <c r="E290" s="91" t="s">
        <v>26</v>
      </c>
      <c r="F290" s="67"/>
      <c r="G290" s="91" t="s">
        <v>893</v>
      </c>
      <c r="H290" s="67" t="s">
        <v>868</v>
      </c>
      <c r="I290" s="67" t="s">
        <v>272</v>
      </c>
      <c r="J290" s="103"/>
      <c r="K290" s="93">
        <v>6.7500000000009726</v>
      </c>
      <c r="L290" s="91" t="s">
        <v>127</v>
      </c>
      <c r="M290" s="92">
        <v>0.06</v>
      </c>
      <c r="N290" s="92">
        <v>7.3200000000014878E-2</v>
      </c>
      <c r="O290" s="93">
        <v>514898.57500000007</v>
      </c>
      <c r="P290" s="104">
        <v>91.508330000000001</v>
      </c>
      <c r="Q290" s="93"/>
      <c r="R290" s="93">
        <v>1801.7735986510004</v>
      </c>
      <c r="S290" s="94">
        <v>4.2908214583333337E-4</v>
      </c>
      <c r="T290" s="94">
        <f t="shared" si="4"/>
        <v>4.5835598897536753E-3</v>
      </c>
      <c r="U290" s="94">
        <f>R290/'סכום נכסי הקרן'!$C$42</f>
        <v>6.3774547402688448E-4</v>
      </c>
    </row>
    <row r="291" spans="2:21">
      <c r="B291" s="90" t="s">
        <v>942</v>
      </c>
      <c r="C291" s="67" t="s">
        <v>943</v>
      </c>
      <c r="D291" s="91" t="s">
        <v>26</v>
      </c>
      <c r="E291" s="91" t="s">
        <v>26</v>
      </c>
      <c r="F291" s="67"/>
      <c r="G291" s="91" t="s">
        <v>934</v>
      </c>
      <c r="H291" s="67" t="s">
        <v>868</v>
      </c>
      <c r="I291" s="67" t="s">
        <v>865</v>
      </c>
      <c r="J291" s="103"/>
      <c r="K291" s="93">
        <v>6.9100000000046302</v>
      </c>
      <c r="L291" s="91" t="s">
        <v>127</v>
      </c>
      <c r="M291" s="92">
        <v>6.3750000000000001E-2</v>
      </c>
      <c r="N291" s="92">
        <v>6.6200000000043363E-2</v>
      </c>
      <c r="O291" s="93">
        <v>173005.92120000004</v>
      </c>
      <c r="P291" s="104">
        <v>98.280749999999998</v>
      </c>
      <c r="Q291" s="93"/>
      <c r="R291" s="93">
        <v>650.20052078900005</v>
      </c>
      <c r="S291" s="94">
        <v>2.4715131600000007E-4</v>
      </c>
      <c r="T291" s="94">
        <f t="shared" si="4"/>
        <v>1.6540552207096005E-3</v>
      </c>
      <c r="U291" s="94">
        <f>R291/'סכום נכסי הקרן'!$C$42</f>
        <v>2.3014125617867219E-4</v>
      </c>
    </row>
    <row r="292" spans="2:21">
      <c r="B292" s="90" t="s">
        <v>944</v>
      </c>
      <c r="C292" s="67" t="s">
        <v>945</v>
      </c>
      <c r="D292" s="91" t="s">
        <v>26</v>
      </c>
      <c r="E292" s="91" t="s">
        <v>26</v>
      </c>
      <c r="F292" s="67"/>
      <c r="G292" s="91" t="s">
        <v>914</v>
      </c>
      <c r="H292" s="67" t="s">
        <v>868</v>
      </c>
      <c r="I292" s="67" t="s">
        <v>865</v>
      </c>
      <c r="J292" s="103"/>
      <c r="K292" s="93">
        <v>3.4599999999997983</v>
      </c>
      <c r="L292" s="91" t="s">
        <v>127</v>
      </c>
      <c r="M292" s="92">
        <v>8.1250000000000003E-2</v>
      </c>
      <c r="N292" s="92">
        <v>8.1599999999995468E-2</v>
      </c>
      <c r="O292" s="93">
        <v>411918.8600000001</v>
      </c>
      <c r="P292" s="104">
        <v>100.77016999999999</v>
      </c>
      <c r="Q292" s="93"/>
      <c r="R292" s="93">
        <v>1587.3092140420003</v>
      </c>
      <c r="S292" s="94">
        <v>2.3538220571428577E-4</v>
      </c>
      <c r="T292" s="94">
        <f t="shared" si="4"/>
        <v>4.037980605091882E-3</v>
      </c>
      <c r="U292" s="94">
        <f>R292/'סכום נכסי הקרן'!$C$42</f>
        <v>5.6183488752103593E-4</v>
      </c>
    </row>
    <row r="293" spans="2:21">
      <c r="B293" s="90" t="s">
        <v>946</v>
      </c>
      <c r="C293" s="67" t="s">
        <v>947</v>
      </c>
      <c r="D293" s="91" t="s">
        <v>26</v>
      </c>
      <c r="E293" s="91" t="s">
        <v>26</v>
      </c>
      <c r="F293" s="67"/>
      <c r="G293" s="91" t="s">
        <v>914</v>
      </c>
      <c r="H293" s="67" t="s">
        <v>875</v>
      </c>
      <c r="I293" s="67" t="s">
        <v>865</v>
      </c>
      <c r="J293" s="103"/>
      <c r="K293" s="93">
        <v>4.1999999999998634</v>
      </c>
      <c r="L293" s="91" t="s">
        <v>129</v>
      </c>
      <c r="M293" s="92">
        <v>7.2499999999999995E-2</v>
      </c>
      <c r="N293" s="92">
        <v>7.599999999999589E-2</v>
      </c>
      <c r="O293" s="93">
        <v>735275.1651000001</v>
      </c>
      <c r="P293" s="104">
        <v>98.366420000000005</v>
      </c>
      <c r="Q293" s="93"/>
      <c r="R293" s="93">
        <v>2931.4608308170004</v>
      </c>
      <c r="S293" s="94">
        <v>5.8822013208000012E-4</v>
      </c>
      <c r="T293" s="94">
        <f t="shared" si="4"/>
        <v>7.4573888154298648E-3</v>
      </c>
      <c r="U293" s="94">
        <f>R293/'סכום נכסי הקרן'!$C$42</f>
        <v>1.0376031031536696E-3</v>
      </c>
    </row>
    <row r="294" spans="2:21">
      <c r="B294" s="90" t="s">
        <v>948</v>
      </c>
      <c r="C294" s="67" t="s">
        <v>949</v>
      </c>
      <c r="D294" s="91" t="s">
        <v>26</v>
      </c>
      <c r="E294" s="91" t="s">
        <v>26</v>
      </c>
      <c r="F294" s="67"/>
      <c r="G294" s="91" t="s">
        <v>914</v>
      </c>
      <c r="H294" s="67" t="s">
        <v>875</v>
      </c>
      <c r="I294" s="67" t="s">
        <v>865</v>
      </c>
      <c r="J294" s="103"/>
      <c r="K294" s="93">
        <v>7.0000000000006484</v>
      </c>
      <c r="L294" s="91" t="s">
        <v>127</v>
      </c>
      <c r="M294" s="92">
        <v>7.1190000000000003E-2</v>
      </c>
      <c r="N294" s="92">
        <v>7.6600000000009591E-2</v>
      </c>
      <c r="O294" s="93">
        <v>411918.8600000001</v>
      </c>
      <c r="P294" s="104">
        <v>97.892080000000007</v>
      </c>
      <c r="Q294" s="93"/>
      <c r="R294" s="93">
        <v>1541.9741556720003</v>
      </c>
      <c r="S294" s="94">
        <v>2.7461257333333342E-4</v>
      </c>
      <c r="T294" s="94">
        <f t="shared" si="4"/>
        <v>3.9226520447777826E-3</v>
      </c>
      <c r="U294" s="94">
        <f>R294/'סכום נכסי הקרן'!$C$42</f>
        <v>5.4578834964754341E-4</v>
      </c>
    </row>
    <row r="295" spans="2:21">
      <c r="B295" s="90" t="s">
        <v>950</v>
      </c>
      <c r="C295" s="67" t="s">
        <v>951</v>
      </c>
      <c r="D295" s="91" t="s">
        <v>26</v>
      </c>
      <c r="E295" s="91" t="s">
        <v>26</v>
      </c>
      <c r="F295" s="67"/>
      <c r="G295" s="91" t="s">
        <v>939</v>
      </c>
      <c r="H295" s="67" t="s">
        <v>875</v>
      </c>
      <c r="I295" s="67" t="s">
        <v>865</v>
      </c>
      <c r="J295" s="103"/>
      <c r="K295" s="93">
        <v>3.0500000000005199</v>
      </c>
      <c r="L295" s="91" t="s">
        <v>127</v>
      </c>
      <c r="M295" s="92">
        <v>2.6249999999999999E-2</v>
      </c>
      <c r="N295" s="92">
        <v>7.6100000000006815E-2</v>
      </c>
      <c r="O295" s="93">
        <v>522210.13476500014</v>
      </c>
      <c r="P295" s="104">
        <v>86.704629999999995</v>
      </c>
      <c r="Q295" s="93"/>
      <c r="R295" s="93">
        <v>1731.4320166620003</v>
      </c>
      <c r="S295" s="94">
        <v>4.2056977542799122E-4</v>
      </c>
      <c r="T295" s="94">
        <f t="shared" si="4"/>
        <v>4.404616844951601E-3</v>
      </c>
      <c r="U295" s="94">
        <f>R295/'סכום נכסי הקרן'!$C$42</f>
        <v>6.1284777012947866E-4</v>
      </c>
    </row>
    <row r="296" spans="2:21">
      <c r="B296" s="90" t="s">
        <v>952</v>
      </c>
      <c r="C296" s="67" t="s">
        <v>953</v>
      </c>
      <c r="D296" s="91" t="s">
        <v>26</v>
      </c>
      <c r="E296" s="91" t="s">
        <v>26</v>
      </c>
      <c r="F296" s="67"/>
      <c r="G296" s="91" t="s">
        <v>939</v>
      </c>
      <c r="H296" s="67" t="s">
        <v>875</v>
      </c>
      <c r="I296" s="67" t="s">
        <v>865</v>
      </c>
      <c r="J296" s="103"/>
      <c r="K296" s="93">
        <v>1.8900000000007864</v>
      </c>
      <c r="L296" s="91" t="s">
        <v>127</v>
      </c>
      <c r="M296" s="92">
        <v>7.0499999999999993E-2</v>
      </c>
      <c r="N296" s="92">
        <v>6.9300000000011935E-2</v>
      </c>
      <c r="O296" s="93">
        <v>205959.43000000005</v>
      </c>
      <c r="P296" s="104">
        <v>100.08857999999999</v>
      </c>
      <c r="Q296" s="93"/>
      <c r="R296" s="93">
        <v>788.28653244200007</v>
      </c>
      <c r="S296" s="94">
        <v>2.59459449585665E-4</v>
      </c>
      <c r="T296" s="94">
        <f t="shared" si="4"/>
        <v>2.0053343741074665E-3</v>
      </c>
      <c r="U296" s="94">
        <f>R296/'סכום נכסי הקרן'!$C$42</f>
        <v>2.7901739079628357E-4</v>
      </c>
    </row>
    <row r="297" spans="2:21">
      <c r="B297" s="90" t="s">
        <v>954</v>
      </c>
      <c r="C297" s="67" t="s">
        <v>955</v>
      </c>
      <c r="D297" s="91" t="s">
        <v>26</v>
      </c>
      <c r="E297" s="91" t="s">
        <v>26</v>
      </c>
      <c r="F297" s="67"/>
      <c r="G297" s="91" t="s">
        <v>881</v>
      </c>
      <c r="H297" s="67" t="s">
        <v>875</v>
      </c>
      <c r="I297" s="67" t="s">
        <v>272</v>
      </c>
      <c r="J297" s="103"/>
      <c r="K297" s="93">
        <v>3.3999999999999995</v>
      </c>
      <c r="L297" s="91" t="s">
        <v>127</v>
      </c>
      <c r="M297" s="92">
        <v>5.5E-2</v>
      </c>
      <c r="N297" s="92">
        <v>9.5399999999975241E-2</v>
      </c>
      <c r="O297" s="93">
        <v>144171.60100000002</v>
      </c>
      <c r="P297" s="104">
        <v>87.977109999999996</v>
      </c>
      <c r="Q297" s="93"/>
      <c r="R297" s="93">
        <v>485.02854888000013</v>
      </c>
      <c r="S297" s="94">
        <v>1.4417160100000002E-4</v>
      </c>
      <c r="T297" s="94">
        <f t="shared" si="4"/>
        <v>1.2338716716108456E-3</v>
      </c>
      <c r="U297" s="94">
        <f>R297/'סכום נכסי הקרן'!$C$42</f>
        <v>1.7167793004273181E-4</v>
      </c>
    </row>
    <row r="298" spans="2:21">
      <c r="B298" s="90" t="s">
        <v>956</v>
      </c>
      <c r="C298" s="67" t="s">
        <v>957</v>
      </c>
      <c r="D298" s="91" t="s">
        <v>26</v>
      </c>
      <c r="E298" s="91" t="s">
        <v>26</v>
      </c>
      <c r="F298" s="67"/>
      <c r="G298" s="91" t="s">
        <v>881</v>
      </c>
      <c r="H298" s="67" t="s">
        <v>875</v>
      </c>
      <c r="I298" s="67" t="s">
        <v>272</v>
      </c>
      <c r="J298" s="103"/>
      <c r="K298" s="93">
        <v>2.9799999999995181</v>
      </c>
      <c r="L298" s="91" t="s">
        <v>127</v>
      </c>
      <c r="M298" s="92">
        <v>0.06</v>
      </c>
      <c r="N298" s="92">
        <v>9.0699999999988387E-2</v>
      </c>
      <c r="O298" s="93">
        <v>648978.16393000016</v>
      </c>
      <c r="P298" s="104">
        <v>92.069670000000002</v>
      </c>
      <c r="Q298" s="93"/>
      <c r="R298" s="93">
        <v>2284.8860115950006</v>
      </c>
      <c r="S298" s="94">
        <v>8.6530421857333359E-4</v>
      </c>
      <c r="T298" s="94">
        <f t="shared" si="4"/>
        <v>5.812557073345527E-3</v>
      </c>
      <c r="U298" s="94">
        <f>R298/'סכום נכסי הקרן'!$C$42</f>
        <v>8.0874517955699203E-4</v>
      </c>
    </row>
    <row r="299" spans="2:21">
      <c r="B299" s="90" t="s">
        <v>958</v>
      </c>
      <c r="C299" s="67" t="s">
        <v>959</v>
      </c>
      <c r="D299" s="91" t="s">
        <v>26</v>
      </c>
      <c r="E299" s="91" t="s">
        <v>26</v>
      </c>
      <c r="F299" s="67"/>
      <c r="G299" s="91" t="s">
        <v>960</v>
      </c>
      <c r="H299" s="67" t="s">
        <v>875</v>
      </c>
      <c r="I299" s="67" t="s">
        <v>272</v>
      </c>
      <c r="J299" s="103"/>
      <c r="K299" s="93">
        <v>6.090000000000857</v>
      </c>
      <c r="L299" s="91" t="s">
        <v>129</v>
      </c>
      <c r="M299" s="92">
        <v>6.6250000000000003E-2</v>
      </c>
      <c r="N299" s="92">
        <v>6.4600000000007277E-2</v>
      </c>
      <c r="O299" s="93">
        <v>823837.7200000002</v>
      </c>
      <c r="P299" s="104">
        <v>101.98945000000001</v>
      </c>
      <c r="Q299" s="93"/>
      <c r="R299" s="93">
        <v>3405.5263899120005</v>
      </c>
      <c r="S299" s="94">
        <v>1.0984502933333337E-3</v>
      </c>
      <c r="T299" s="94">
        <f t="shared" si="4"/>
        <v>8.6633715667635298E-3</v>
      </c>
      <c r="U299" s="94">
        <f>R299/'סכום נכסי הקרן'!$C$42</f>
        <v>1.2054006360574816E-3</v>
      </c>
    </row>
    <row r="300" spans="2:21">
      <c r="B300" s="90" t="s">
        <v>961</v>
      </c>
      <c r="C300" s="67" t="s">
        <v>962</v>
      </c>
      <c r="D300" s="91" t="s">
        <v>26</v>
      </c>
      <c r="E300" s="91" t="s">
        <v>26</v>
      </c>
      <c r="F300" s="67"/>
      <c r="G300" s="91" t="s">
        <v>939</v>
      </c>
      <c r="H300" s="67" t="s">
        <v>875</v>
      </c>
      <c r="I300" s="67" t="s">
        <v>272</v>
      </c>
      <c r="J300" s="103"/>
      <c r="K300" s="93">
        <v>1.3299999999996519</v>
      </c>
      <c r="L300" s="91" t="s">
        <v>127</v>
      </c>
      <c r="M300" s="92">
        <v>4.2500000000000003E-2</v>
      </c>
      <c r="N300" s="92">
        <v>7.6199999999981255E-2</v>
      </c>
      <c r="O300" s="93">
        <v>453110.74600000004</v>
      </c>
      <c r="P300" s="104">
        <v>96.11806</v>
      </c>
      <c r="Q300" s="93"/>
      <c r="R300" s="93">
        <v>1665.4332161260004</v>
      </c>
      <c r="S300" s="94">
        <v>9.5391736000000006E-4</v>
      </c>
      <c r="T300" s="94">
        <f t="shared" si="4"/>
        <v>4.236721469453174E-3</v>
      </c>
      <c r="U300" s="94">
        <f>R300/'סכום נכסי הקרן'!$C$42</f>
        <v>5.894872123077021E-4</v>
      </c>
    </row>
    <row r="301" spans="2:21">
      <c r="B301" s="90" t="s">
        <v>963</v>
      </c>
      <c r="C301" s="67" t="s">
        <v>964</v>
      </c>
      <c r="D301" s="91" t="s">
        <v>26</v>
      </c>
      <c r="E301" s="91" t="s">
        <v>26</v>
      </c>
      <c r="F301" s="67"/>
      <c r="G301" s="91" t="s">
        <v>939</v>
      </c>
      <c r="H301" s="67" t="s">
        <v>875</v>
      </c>
      <c r="I301" s="67" t="s">
        <v>272</v>
      </c>
      <c r="J301" s="103"/>
      <c r="K301" s="93">
        <v>4.5599999999999996</v>
      </c>
      <c r="L301" s="91" t="s">
        <v>127</v>
      </c>
      <c r="M301" s="92">
        <v>3.125E-2</v>
      </c>
      <c r="N301" s="92">
        <v>7.6600000000007676E-2</v>
      </c>
      <c r="O301" s="93">
        <v>205959.43000000005</v>
      </c>
      <c r="P301" s="104">
        <v>82.666330000000002</v>
      </c>
      <c r="Q301" s="93"/>
      <c r="R301" s="93">
        <v>651.07083222500012</v>
      </c>
      <c r="S301" s="94">
        <v>2.7461257333333342E-4</v>
      </c>
      <c r="T301" s="94">
        <f t="shared" si="4"/>
        <v>1.6562692195120196E-3</v>
      </c>
      <c r="U301" s="94">
        <f>R301/'סכום נכסי הקרן'!$C$42</f>
        <v>2.3044930663502166E-4</v>
      </c>
    </row>
    <row r="302" spans="2:21">
      <c r="B302" s="90" t="s">
        <v>965</v>
      </c>
      <c r="C302" s="67" t="s">
        <v>966</v>
      </c>
      <c r="D302" s="91" t="s">
        <v>26</v>
      </c>
      <c r="E302" s="91" t="s">
        <v>26</v>
      </c>
      <c r="F302" s="67"/>
      <c r="G302" s="91" t="s">
        <v>960</v>
      </c>
      <c r="H302" s="67" t="s">
        <v>875</v>
      </c>
      <c r="I302" s="67" t="s">
        <v>865</v>
      </c>
      <c r="J302" s="103"/>
      <c r="K302" s="93">
        <v>4.359999999999622</v>
      </c>
      <c r="L302" s="91" t="s">
        <v>129</v>
      </c>
      <c r="M302" s="92">
        <v>4.8750000000000002E-2</v>
      </c>
      <c r="N302" s="92">
        <v>5.7099999999992164E-2</v>
      </c>
      <c r="O302" s="93">
        <v>564328.83820000011</v>
      </c>
      <c r="P302" s="104">
        <v>97.068420000000003</v>
      </c>
      <c r="Q302" s="93"/>
      <c r="R302" s="93">
        <v>2220.2276905940003</v>
      </c>
      <c r="S302" s="94">
        <v>5.6432883820000009E-4</v>
      </c>
      <c r="T302" s="94">
        <f t="shared" si="4"/>
        <v>5.648071764591478E-3</v>
      </c>
      <c r="U302" s="94">
        <f>R302/'סכום נכסי הקרן'!$C$42</f>
        <v>7.8585909020179295E-4</v>
      </c>
    </row>
    <row r="303" spans="2:21">
      <c r="B303" s="90" t="s">
        <v>967</v>
      </c>
      <c r="C303" s="67" t="s">
        <v>968</v>
      </c>
      <c r="D303" s="91" t="s">
        <v>26</v>
      </c>
      <c r="E303" s="91" t="s">
        <v>26</v>
      </c>
      <c r="F303" s="67"/>
      <c r="G303" s="91" t="s">
        <v>969</v>
      </c>
      <c r="H303" s="67" t="s">
        <v>875</v>
      </c>
      <c r="I303" s="67" t="s">
        <v>865</v>
      </c>
      <c r="J303" s="103"/>
      <c r="K303" s="93">
        <v>7.2499999999992841</v>
      </c>
      <c r="L303" s="91" t="s">
        <v>127</v>
      </c>
      <c r="M303" s="92">
        <v>5.9000000000000004E-2</v>
      </c>
      <c r="N303" s="92">
        <v>6.6399999999991799E-2</v>
      </c>
      <c r="O303" s="93">
        <v>576686.4040000001</v>
      </c>
      <c r="P303" s="104">
        <v>94.992279999999994</v>
      </c>
      <c r="Q303" s="93"/>
      <c r="R303" s="93">
        <v>2094.8160743980002</v>
      </c>
      <c r="S303" s="94">
        <v>1.1533728080000002E-3</v>
      </c>
      <c r="T303" s="94">
        <f t="shared" si="4"/>
        <v>5.3290352029859867E-3</v>
      </c>
      <c r="U303" s="94">
        <f>R303/'סכום נכסי הקרן'!$C$42</f>
        <v>7.4146911208285626E-4</v>
      </c>
    </row>
    <row r="304" spans="2:21">
      <c r="B304" s="90" t="s">
        <v>970</v>
      </c>
      <c r="C304" s="67" t="s">
        <v>971</v>
      </c>
      <c r="D304" s="91" t="s">
        <v>26</v>
      </c>
      <c r="E304" s="91" t="s">
        <v>26</v>
      </c>
      <c r="F304" s="67"/>
      <c r="G304" s="91" t="s">
        <v>972</v>
      </c>
      <c r="H304" s="67" t="s">
        <v>875</v>
      </c>
      <c r="I304" s="67" t="s">
        <v>865</v>
      </c>
      <c r="J304" s="103"/>
      <c r="K304" s="93">
        <v>6.8599999999995545</v>
      </c>
      <c r="L304" s="91" t="s">
        <v>127</v>
      </c>
      <c r="M304" s="92">
        <v>3.15E-2</v>
      </c>
      <c r="N304" s="92">
        <v>7.1899999999992484E-2</v>
      </c>
      <c r="O304" s="93">
        <v>411918.8600000001</v>
      </c>
      <c r="P304" s="104">
        <v>76.870750000000001</v>
      </c>
      <c r="Q304" s="93"/>
      <c r="R304" s="93">
        <v>1210.8509276890002</v>
      </c>
      <c r="S304" s="94">
        <v>6.3531743595833859E-4</v>
      </c>
      <c r="T304" s="94">
        <f t="shared" si="4"/>
        <v>3.0803025134687602E-3</v>
      </c>
      <c r="U304" s="94">
        <f>R304/'סכום נכסי הקרן'!$C$42</f>
        <v>4.2858586641133844E-4</v>
      </c>
    </row>
    <row r="305" spans="2:21">
      <c r="B305" s="90" t="s">
        <v>973</v>
      </c>
      <c r="C305" s="67" t="s">
        <v>974</v>
      </c>
      <c r="D305" s="91" t="s">
        <v>26</v>
      </c>
      <c r="E305" s="91" t="s">
        <v>26</v>
      </c>
      <c r="F305" s="67"/>
      <c r="G305" s="91" t="s">
        <v>975</v>
      </c>
      <c r="H305" s="67" t="s">
        <v>875</v>
      </c>
      <c r="I305" s="67" t="s">
        <v>272</v>
      </c>
      <c r="J305" s="103"/>
      <c r="K305" s="93">
        <v>7.2099999999995248</v>
      </c>
      <c r="L305" s="91" t="s">
        <v>127</v>
      </c>
      <c r="M305" s="92">
        <v>6.25E-2</v>
      </c>
      <c r="N305" s="92">
        <v>6.7399999999997517E-2</v>
      </c>
      <c r="O305" s="93">
        <v>514898.57500000007</v>
      </c>
      <c r="P305" s="104">
        <v>98.270499999999998</v>
      </c>
      <c r="Q305" s="93"/>
      <c r="R305" s="93">
        <v>1934.9187774520001</v>
      </c>
      <c r="S305" s="94">
        <v>8.5816429166666675E-4</v>
      </c>
      <c r="T305" s="94">
        <f t="shared" si="4"/>
        <v>4.9222699815894442E-3</v>
      </c>
      <c r="U305" s="94">
        <f>R305/'סכום נכסי הקרן'!$C$42</f>
        <v>6.8487277971746204E-4</v>
      </c>
    </row>
    <row r="306" spans="2:21">
      <c r="B306" s="90" t="s">
        <v>976</v>
      </c>
      <c r="C306" s="67" t="s">
        <v>977</v>
      </c>
      <c r="D306" s="91" t="s">
        <v>26</v>
      </c>
      <c r="E306" s="91" t="s">
        <v>26</v>
      </c>
      <c r="F306" s="67"/>
      <c r="G306" s="91" t="s">
        <v>926</v>
      </c>
      <c r="H306" s="67" t="s">
        <v>875</v>
      </c>
      <c r="I306" s="67" t="s">
        <v>272</v>
      </c>
      <c r="J306" s="103"/>
      <c r="K306" s="93">
        <v>4.3700000000002381</v>
      </c>
      <c r="L306" s="91" t="s">
        <v>127</v>
      </c>
      <c r="M306" s="92">
        <v>4.4999999999999998E-2</v>
      </c>
      <c r="N306" s="92">
        <v>6.9800000000002513E-2</v>
      </c>
      <c r="O306" s="93">
        <v>621111.85305100016</v>
      </c>
      <c r="P306" s="104">
        <v>90.208500000000001</v>
      </c>
      <c r="Q306" s="93"/>
      <c r="R306" s="93">
        <v>2142.5707035770006</v>
      </c>
      <c r="S306" s="94">
        <v>1.035186421751667E-3</v>
      </c>
      <c r="T306" s="94">
        <f t="shared" si="4"/>
        <v>5.4505189471249884E-3</v>
      </c>
      <c r="U306" s="94">
        <f>R306/'סכום נכסי הקרן'!$C$42</f>
        <v>7.5837206739618845E-4</v>
      </c>
    </row>
    <row r="307" spans="2:21">
      <c r="B307" s="90" t="s">
        <v>978</v>
      </c>
      <c r="C307" s="67" t="s">
        <v>979</v>
      </c>
      <c r="D307" s="91" t="s">
        <v>26</v>
      </c>
      <c r="E307" s="91" t="s">
        <v>26</v>
      </c>
      <c r="F307" s="67"/>
      <c r="G307" s="91" t="s">
        <v>881</v>
      </c>
      <c r="H307" s="67" t="s">
        <v>875</v>
      </c>
      <c r="I307" s="67" t="s">
        <v>272</v>
      </c>
      <c r="J307" s="103"/>
      <c r="K307" s="93">
        <v>6.9300000000016544</v>
      </c>
      <c r="L307" s="91" t="s">
        <v>127</v>
      </c>
      <c r="M307" s="92">
        <v>0.04</v>
      </c>
      <c r="N307" s="92">
        <v>6.5500000000017544E-2</v>
      </c>
      <c r="O307" s="93">
        <v>308939.14500000008</v>
      </c>
      <c r="P307" s="104">
        <v>84.433329999999998</v>
      </c>
      <c r="Q307" s="93"/>
      <c r="R307" s="93">
        <v>997.48129159500013</v>
      </c>
      <c r="S307" s="94">
        <v>3.0893914500000006E-4</v>
      </c>
      <c r="T307" s="94">
        <f t="shared" si="4"/>
        <v>2.5375081765864646E-3</v>
      </c>
      <c r="U307" s="94">
        <f>R307/'סכום נכסי הקרן'!$C$42</f>
        <v>3.530627708261925E-4</v>
      </c>
    </row>
    <row r="308" spans="2:21">
      <c r="B308" s="90" t="s">
        <v>980</v>
      </c>
      <c r="C308" s="67" t="s">
        <v>981</v>
      </c>
      <c r="D308" s="91" t="s">
        <v>26</v>
      </c>
      <c r="E308" s="91" t="s">
        <v>26</v>
      </c>
      <c r="F308" s="67"/>
      <c r="G308" s="91" t="s">
        <v>881</v>
      </c>
      <c r="H308" s="67" t="s">
        <v>875</v>
      </c>
      <c r="I308" s="67" t="s">
        <v>272</v>
      </c>
      <c r="J308" s="103"/>
      <c r="K308" s="93">
        <v>2.9499999999993238</v>
      </c>
      <c r="L308" s="91" t="s">
        <v>127</v>
      </c>
      <c r="M308" s="92">
        <v>6.8750000000000006E-2</v>
      </c>
      <c r="N308" s="92">
        <v>6.8399999999988387E-2</v>
      </c>
      <c r="O308" s="93">
        <v>514898.57500000007</v>
      </c>
      <c r="P308" s="104">
        <v>101.36229</v>
      </c>
      <c r="Q308" s="93"/>
      <c r="R308" s="93">
        <v>1995.7952946730002</v>
      </c>
      <c r="S308" s="94">
        <v>7.5794612811959958E-4</v>
      </c>
      <c r="T308" s="94">
        <f t="shared" si="4"/>
        <v>5.0771347008699286E-3</v>
      </c>
      <c r="U308" s="94">
        <f>R308/'סכום נכסי הקרן'!$C$42</f>
        <v>7.0642028344450086E-4</v>
      </c>
    </row>
    <row r="309" spans="2:21">
      <c r="B309" s="90" t="s">
        <v>982</v>
      </c>
      <c r="C309" s="67" t="s">
        <v>983</v>
      </c>
      <c r="D309" s="91" t="s">
        <v>26</v>
      </c>
      <c r="E309" s="91" t="s">
        <v>26</v>
      </c>
      <c r="F309" s="67"/>
      <c r="G309" s="91" t="s">
        <v>934</v>
      </c>
      <c r="H309" s="67" t="s">
        <v>875</v>
      </c>
      <c r="I309" s="67" t="s">
        <v>272</v>
      </c>
      <c r="J309" s="103"/>
      <c r="K309" s="93">
        <v>4.2500000000063425</v>
      </c>
      <c r="L309" s="91" t="s">
        <v>127</v>
      </c>
      <c r="M309" s="92">
        <v>7.0499999999999993E-2</v>
      </c>
      <c r="N309" s="92">
        <v>7.0600000000093033E-2</v>
      </c>
      <c r="O309" s="93">
        <v>61787.829000000005</v>
      </c>
      <c r="P309" s="104">
        <v>100.08575</v>
      </c>
      <c r="Q309" s="93"/>
      <c r="R309" s="93">
        <v>236.47926533000003</v>
      </c>
      <c r="S309" s="94">
        <v>8.8268327142857145E-5</v>
      </c>
      <c r="T309" s="94">
        <f t="shared" si="4"/>
        <v>6.0158328223731375E-4</v>
      </c>
      <c r="U309" s="94">
        <f>R309/'סכום נכסי הקרן'!$C$42</f>
        <v>8.3702847726443194E-5</v>
      </c>
    </row>
    <row r="310" spans="2:21">
      <c r="B310" s="90" t="s">
        <v>984</v>
      </c>
      <c r="C310" s="67" t="s">
        <v>985</v>
      </c>
      <c r="D310" s="91" t="s">
        <v>26</v>
      </c>
      <c r="E310" s="91" t="s">
        <v>26</v>
      </c>
      <c r="F310" s="67"/>
      <c r="G310" s="91" t="s">
        <v>914</v>
      </c>
      <c r="H310" s="67" t="s">
        <v>875</v>
      </c>
      <c r="I310" s="67" t="s">
        <v>865</v>
      </c>
      <c r="J310" s="103"/>
      <c r="K310" s="93">
        <v>3.7599999999998075</v>
      </c>
      <c r="L310" s="91" t="s">
        <v>130</v>
      </c>
      <c r="M310" s="92">
        <v>7.4160000000000004E-2</v>
      </c>
      <c r="N310" s="92">
        <v>7.579999999999662E-2</v>
      </c>
      <c r="O310" s="93">
        <v>700262.06200000015</v>
      </c>
      <c r="P310" s="104">
        <v>101.56543000000001</v>
      </c>
      <c r="Q310" s="93"/>
      <c r="R310" s="93">
        <v>3327.0354420640001</v>
      </c>
      <c r="S310" s="94">
        <v>1.0773262492307695E-3</v>
      </c>
      <c r="T310" s="94">
        <f t="shared" si="4"/>
        <v>8.4636972233642256E-3</v>
      </c>
      <c r="U310" s="94">
        <f>R310/'סכום נכסי הקרן'!$C$42</f>
        <v>1.1776184292476911E-3</v>
      </c>
    </row>
    <row r="311" spans="2:21">
      <c r="B311" s="90" t="s">
        <v>986</v>
      </c>
      <c r="C311" s="67" t="s">
        <v>987</v>
      </c>
      <c r="D311" s="91" t="s">
        <v>26</v>
      </c>
      <c r="E311" s="91" t="s">
        <v>26</v>
      </c>
      <c r="F311" s="67"/>
      <c r="G311" s="91" t="s">
        <v>911</v>
      </c>
      <c r="H311" s="67" t="s">
        <v>875</v>
      </c>
      <c r="I311" s="67" t="s">
        <v>865</v>
      </c>
      <c r="J311" s="103"/>
      <c r="K311" s="93">
        <v>3.1000000000000005</v>
      </c>
      <c r="L311" s="91" t="s">
        <v>127</v>
      </c>
      <c r="M311" s="92">
        <v>4.7E-2</v>
      </c>
      <c r="N311" s="92">
        <v>7.8399999999995626E-2</v>
      </c>
      <c r="O311" s="93">
        <v>391322.91700000013</v>
      </c>
      <c r="P311" s="104">
        <v>91.355890000000002</v>
      </c>
      <c r="Q311" s="93"/>
      <c r="R311" s="93">
        <v>1367.0667280400003</v>
      </c>
      <c r="S311" s="94">
        <v>7.891165900383144E-4</v>
      </c>
      <c r="T311" s="94">
        <f t="shared" si="4"/>
        <v>3.4777023184002481E-3</v>
      </c>
      <c r="U311" s="94">
        <f>R311/'סכום נכסי הקרן'!$C$42</f>
        <v>4.8387911730586163E-4</v>
      </c>
    </row>
    <row r="312" spans="2:21">
      <c r="B312" s="90" t="s">
        <v>988</v>
      </c>
      <c r="C312" s="67" t="s">
        <v>989</v>
      </c>
      <c r="D312" s="91" t="s">
        <v>26</v>
      </c>
      <c r="E312" s="91" t="s">
        <v>26</v>
      </c>
      <c r="F312" s="67"/>
      <c r="G312" s="91" t="s">
        <v>939</v>
      </c>
      <c r="H312" s="67" t="s">
        <v>875</v>
      </c>
      <c r="I312" s="67" t="s">
        <v>865</v>
      </c>
      <c r="J312" s="103"/>
      <c r="K312" s="93">
        <v>3.9100000000011796</v>
      </c>
      <c r="L312" s="91" t="s">
        <v>127</v>
      </c>
      <c r="M312" s="92">
        <v>7.9500000000000001E-2</v>
      </c>
      <c r="N312" s="92">
        <v>8.1800000000026601E-2</v>
      </c>
      <c r="O312" s="93">
        <v>308939.14500000008</v>
      </c>
      <c r="P312" s="104">
        <v>101.19292</v>
      </c>
      <c r="Q312" s="93"/>
      <c r="R312" s="93">
        <v>1195.4762086490002</v>
      </c>
      <c r="S312" s="94">
        <v>4.7529099230769241E-4</v>
      </c>
      <c r="T312" s="94">
        <f t="shared" si="4"/>
        <v>3.0411905265017307E-3</v>
      </c>
      <c r="U312" s="94">
        <f>R312/'סכום נכסי הקרן'!$C$42</f>
        <v>4.2314391882728234E-4</v>
      </c>
    </row>
    <row r="313" spans="2:21">
      <c r="B313" s="90" t="s">
        <v>990</v>
      </c>
      <c r="C313" s="67" t="s">
        <v>991</v>
      </c>
      <c r="D313" s="91" t="s">
        <v>26</v>
      </c>
      <c r="E313" s="91" t="s">
        <v>26</v>
      </c>
      <c r="F313" s="67"/>
      <c r="G313" s="91" t="s">
        <v>914</v>
      </c>
      <c r="H313" s="67" t="s">
        <v>992</v>
      </c>
      <c r="I313" s="67" t="s">
        <v>900</v>
      </c>
      <c r="J313" s="103"/>
      <c r="K313" s="93">
        <v>3.2899999999978617</v>
      </c>
      <c r="L313" s="91" t="s">
        <v>127</v>
      </c>
      <c r="M313" s="92">
        <v>6.8750000000000006E-2</v>
      </c>
      <c r="N313" s="92">
        <v>8.4799999999963363E-2</v>
      </c>
      <c r="O313" s="93">
        <v>222436.18440000003</v>
      </c>
      <c r="P313" s="104">
        <v>96.239750000000001</v>
      </c>
      <c r="Q313" s="93"/>
      <c r="R313" s="93">
        <v>818.61143417500011</v>
      </c>
      <c r="S313" s="94">
        <v>4.4487236880000005E-4</v>
      </c>
      <c r="T313" s="94">
        <f t="shared" si="4"/>
        <v>2.0824783634234203E-3</v>
      </c>
      <c r="U313" s="94">
        <f>R313/'סכום נכסי הקרן'!$C$42</f>
        <v>2.8975101950802094E-4</v>
      </c>
    </row>
    <row r="314" spans="2:21">
      <c r="B314" s="90" t="s">
        <v>993</v>
      </c>
      <c r="C314" s="67" t="s">
        <v>994</v>
      </c>
      <c r="D314" s="91" t="s">
        <v>26</v>
      </c>
      <c r="E314" s="91" t="s">
        <v>26</v>
      </c>
      <c r="F314" s="67"/>
      <c r="G314" s="91" t="s">
        <v>893</v>
      </c>
      <c r="H314" s="67" t="s">
        <v>875</v>
      </c>
      <c r="I314" s="67" t="s">
        <v>272</v>
      </c>
      <c r="J314" s="103"/>
      <c r="K314" s="93">
        <v>1.8099999999996281</v>
      </c>
      <c r="L314" s="91" t="s">
        <v>127</v>
      </c>
      <c r="M314" s="92">
        <v>5.7500000000000002E-2</v>
      </c>
      <c r="N314" s="92">
        <v>7.9099999999959134E-2</v>
      </c>
      <c r="O314" s="93">
        <v>174550.61692500004</v>
      </c>
      <c r="P314" s="104">
        <v>96.763720000000006</v>
      </c>
      <c r="Q314" s="93"/>
      <c r="R314" s="93">
        <v>645.8800019040001</v>
      </c>
      <c r="S314" s="94">
        <v>2.4935802417857151E-4</v>
      </c>
      <c r="T314" s="94">
        <f t="shared" si="4"/>
        <v>1.6430641854990524E-3</v>
      </c>
      <c r="U314" s="94">
        <f>R314/'סכום נכסי הקרן'!$C$42</f>
        <v>2.2861199003423573E-4</v>
      </c>
    </row>
    <row r="315" spans="2:21">
      <c r="B315" s="90" t="s">
        <v>995</v>
      </c>
      <c r="C315" s="67" t="s">
        <v>996</v>
      </c>
      <c r="D315" s="91" t="s">
        <v>26</v>
      </c>
      <c r="E315" s="91" t="s">
        <v>26</v>
      </c>
      <c r="F315" s="67"/>
      <c r="G315" s="91" t="s">
        <v>960</v>
      </c>
      <c r="H315" s="67" t="s">
        <v>875</v>
      </c>
      <c r="I315" s="67" t="s">
        <v>865</v>
      </c>
      <c r="J315" s="103"/>
      <c r="K315" s="93">
        <v>3.9500000000001867</v>
      </c>
      <c r="L315" s="91" t="s">
        <v>129</v>
      </c>
      <c r="M315" s="92">
        <v>0.04</v>
      </c>
      <c r="N315" s="92">
        <v>6.0700000000001655E-2</v>
      </c>
      <c r="O315" s="93">
        <v>494302.63200000004</v>
      </c>
      <c r="P315" s="104">
        <v>93.701669999999993</v>
      </c>
      <c r="Q315" s="93"/>
      <c r="R315" s="93">
        <v>1877.2735348670003</v>
      </c>
      <c r="S315" s="94">
        <v>4.9430263200000003E-4</v>
      </c>
      <c r="T315" s="94">
        <f t="shared" si="4"/>
        <v>4.7756253521279244E-3</v>
      </c>
      <c r="U315" s="94">
        <f>R315/'סכום נכסי הקרן'!$C$42</f>
        <v>6.6446899947265761E-4</v>
      </c>
    </row>
    <row r="316" spans="2:21">
      <c r="B316" s="90" t="s">
        <v>997</v>
      </c>
      <c r="C316" s="67" t="s">
        <v>998</v>
      </c>
      <c r="D316" s="91" t="s">
        <v>26</v>
      </c>
      <c r="E316" s="91" t="s">
        <v>26</v>
      </c>
      <c r="F316" s="67"/>
      <c r="G316" s="91" t="s">
        <v>999</v>
      </c>
      <c r="H316" s="67" t="s">
        <v>875</v>
      </c>
      <c r="I316" s="67" t="s">
        <v>865</v>
      </c>
      <c r="J316" s="103"/>
      <c r="K316" s="93">
        <v>3.7399999999995575</v>
      </c>
      <c r="L316" s="91" t="s">
        <v>129</v>
      </c>
      <c r="M316" s="92">
        <v>4.6249999999999999E-2</v>
      </c>
      <c r="N316" s="92">
        <v>5.709999999999394E-2</v>
      </c>
      <c r="O316" s="93">
        <v>422216.83150000009</v>
      </c>
      <c r="P316" s="104">
        <v>100.33504000000001</v>
      </c>
      <c r="Q316" s="93"/>
      <c r="R316" s="93">
        <v>1717.0205542240003</v>
      </c>
      <c r="S316" s="94">
        <v>7.036947191666668E-4</v>
      </c>
      <c r="T316" s="94">
        <f t="shared" si="4"/>
        <v>4.3679553014408269E-3</v>
      </c>
      <c r="U316" s="94">
        <f>R316/'סכום נכסי הקרן'!$C$42</f>
        <v>6.0774677134093822E-4</v>
      </c>
    </row>
    <row r="317" spans="2:21">
      <c r="B317" s="90" t="s">
        <v>1000</v>
      </c>
      <c r="C317" s="67" t="s">
        <v>1001</v>
      </c>
      <c r="D317" s="91" t="s">
        <v>26</v>
      </c>
      <c r="E317" s="91" t="s">
        <v>26</v>
      </c>
      <c r="F317" s="67"/>
      <c r="G317" s="91" t="s">
        <v>934</v>
      </c>
      <c r="H317" s="67" t="s">
        <v>875</v>
      </c>
      <c r="I317" s="67" t="s">
        <v>865</v>
      </c>
      <c r="J317" s="103"/>
      <c r="K317" s="93">
        <v>4.2800000000010927</v>
      </c>
      <c r="L317" s="91" t="s">
        <v>129</v>
      </c>
      <c r="M317" s="92">
        <v>4.6249999999999999E-2</v>
      </c>
      <c r="N317" s="92">
        <v>7.3700000000015475E-2</v>
      </c>
      <c r="O317" s="93">
        <v>290402.79630000005</v>
      </c>
      <c r="P317" s="104">
        <v>90.165480000000002</v>
      </c>
      <c r="Q317" s="93"/>
      <c r="R317" s="93">
        <v>1061.2761464279999</v>
      </c>
      <c r="S317" s="94">
        <v>1.9360186420000003E-4</v>
      </c>
      <c r="T317" s="94">
        <f t="shared" si="4"/>
        <v>2.6997969003218574E-3</v>
      </c>
      <c r="U317" s="94">
        <f>R317/'סכום נכסי הקרן'!$C$42</f>
        <v>3.7564323263693765E-4</v>
      </c>
    </row>
    <row r="318" spans="2:21">
      <c r="B318" s="90" t="s">
        <v>1002</v>
      </c>
      <c r="C318" s="67" t="s">
        <v>1003</v>
      </c>
      <c r="D318" s="91" t="s">
        <v>26</v>
      </c>
      <c r="E318" s="91" t="s">
        <v>26</v>
      </c>
      <c r="F318" s="67"/>
      <c r="G318" s="91" t="s">
        <v>960</v>
      </c>
      <c r="H318" s="67" t="s">
        <v>875</v>
      </c>
      <c r="I318" s="67" t="s">
        <v>865</v>
      </c>
      <c r="J318" s="103"/>
      <c r="K318" s="93">
        <v>6.7199999999990405</v>
      </c>
      <c r="L318" s="91" t="s">
        <v>129</v>
      </c>
      <c r="M318" s="92">
        <v>7.8750000000000001E-2</v>
      </c>
      <c r="N318" s="92">
        <v>7.61999999999904E-2</v>
      </c>
      <c r="O318" s="93">
        <v>556090.46100000013</v>
      </c>
      <c r="P318" s="104">
        <v>101.75939</v>
      </c>
      <c r="Q318" s="93"/>
      <c r="R318" s="93">
        <v>2293.5450446600007</v>
      </c>
      <c r="S318" s="94">
        <v>7.4145394800000021E-4</v>
      </c>
      <c r="T318" s="94">
        <f t="shared" si="4"/>
        <v>5.8345849222775463E-3</v>
      </c>
      <c r="U318" s="94">
        <f>R318/'סכום נכסי הקרן'!$C$42</f>
        <v>8.1181008135752211E-4</v>
      </c>
    </row>
    <row r="319" spans="2:21">
      <c r="B319" s="90" t="s">
        <v>1004</v>
      </c>
      <c r="C319" s="67" t="s">
        <v>1005</v>
      </c>
      <c r="D319" s="91" t="s">
        <v>26</v>
      </c>
      <c r="E319" s="91" t="s">
        <v>26</v>
      </c>
      <c r="F319" s="67"/>
      <c r="G319" s="91" t="s">
        <v>1006</v>
      </c>
      <c r="H319" s="67" t="s">
        <v>875</v>
      </c>
      <c r="I319" s="67" t="s">
        <v>272</v>
      </c>
      <c r="J319" s="103"/>
      <c r="K319" s="93">
        <v>7.0300000000000606</v>
      </c>
      <c r="L319" s="91" t="s">
        <v>127</v>
      </c>
      <c r="M319" s="92">
        <v>4.2790000000000002E-2</v>
      </c>
      <c r="N319" s="92">
        <v>6.6600000000001949E-2</v>
      </c>
      <c r="O319" s="93">
        <v>823837.7200000002</v>
      </c>
      <c r="P319" s="104">
        <v>84.753290000000007</v>
      </c>
      <c r="Q319" s="93"/>
      <c r="R319" s="93">
        <v>2670.0299360280005</v>
      </c>
      <c r="S319" s="94">
        <v>1.6515281248095562E-4</v>
      </c>
      <c r="T319" s="94">
        <f t="shared" si="4"/>
        <v>6.7923306948122486E-3</v>
      </c>
      <c r="U319" s="94">
        <f>R319/'סכום נכסי הקרן'!$C$42</f>
        <v>9.450685194261067E-4</v>
      </c>
    </row>
    <row r="320" spans="2:21">
      <c r="B320" s="90" t="s">
        <v>1007</v>
      </c>
      <c r="C320" s="67" t="s">
        <v>1008</v>
      </c>
      <c r="D320" s="91" t="s">
        <v>26</v>
      </c>
      <c r="E320" s="91" t="s">
        <v>26</v>
      </c>
      <c r="F320" s="67"/>
      <c r="G320" s="91" t="s">
        <v>926</v>
      </c>
      <c r="H320" s="67" t="s">
        <v>1009</v>
      </c>
      <c r="I320" s="67" t="s">
        <v>272</v>
      </c>
      <c r="J320" s="103"/>
      <c r="K320" s="93">
        <v>1.6099999999991161</v>
      </c>
      <c r="L320" s="91" t="s">
        <v>127</v>
      </c>
      <c r="M320" s="92">
        <v>6.5000000000000002E-2</v>
      </c>
      <c r="N320" s="92">
        <v>7.8499999999978851E-2</v>
      </c>
      <c r="O320" s="93">
        <v>205959.43000000005</v>
      </c>
      <c r="P320" s="104">
        <v>99.104830000000007</v>
      </c>
      <c r="Q320" s="93"/>
      <c r="R320" s="93">
        <v>780.53862702900005</v>
      </c>
      <c r="S320" s="94">
        <v>4.1191886000000008E-4</v>
      </c>
      <c r="T320" s="94">
        <f t="shared" si="4"/>
        <v>1.9856243569847708E-3</v>
      </c>
      <c r="U320" s="94">
        <f>R320/'סכום נכסי הקרן'!$C$42</f>
        <v>2.7627498652638605E-4</v>
      </c>
    </row>
    <row r="321" spans="2:21">
      <c r="B321" s="90" t="s">
        <v>1010</v>
      </c>
      <c r="C321" s="67" t="s">
        <v>1011</v>
      </c>
      <c r="D321" s="91" t="s">
        <v>26</v>
      </c>
      <c r="E321" s="91" t="s">
        <v>26</v>
      </c>
      <c r="F321" s="67"/>
      <c r="G321" s="91" t="s">
        <v>960</v>
      </c>
      <c r="H321" s="67" t="s">
        <v>1009</v>
      </c>
      <c r="I321" s="67" t="s">
        <v>272</v>
      </c>
      <c r="J321" s="103"/>
      <c r="K321" s="93">
        <v>4.2300000000004303</v>
      </c>
      <c r="L321" s="91" t="s">
        <v>127</v>
      </c>
      <c r="M321" s="92">
        <v>4.1250000000000002E-2</v>
      </c>
      <c r="N321" s="92">
        <v>7.5300000000002684E-2</v>
      </c>
      <c r="O321" s="93">
        <v>737334.7594000001</v>
      </c>
      <c r="P321" s="104">
        <v>87.540130000000005</v>
      </c>
      <c r="Q321" s="93"/>
      <c r="R321" s="93">
        <v>2468.2534565780002</v>
      </c>
      <c r="S321" s="94">
        <v>1.8433368985000002E-3</v>
      </c>
      <c r="T321" s="94">
        <f t="shared" si="4"/>
        <v>6.279028369483932E-3</v>
      </c>
      <c r="U321" s="94">
        <f>R321/'סכום נכסי הקרן'!$C$42</f>
        <v>8.7364887123575615E-4</v>
      </c>
    </row>
    <row r="322" spans="2:21">
      <c r="B322" s="90" t="s">
        <v>1012</v>
      </c>
      <c r="C322" s="67" t="s">
        <v>1013</v>
      </c>
      <c r="D322" s="91" t="s">
        <v>26</v>
      </c>
      <c r="E322" s="91" t="s">
        <v>26</v>
      </c>
      <c r="F322" s="67"/>
      <c r="G322" s="91" t="s">
        <v>1014</v>
      </c>
      <c r="H322" s="67" t="s">
        <v>1009</v>
      </c>
      <c r="I322" s="67" t="s">
        <v>865</v>
      </c>
      <c r="J322" s="103"/>
      <c r="K322" s="93">
        <v>3.7900000000006333</v>
      </c>
      <c r="L322" s="91" t="s">
        <v>129</v>
      </c>
      <c r="M322" s="92">
        <v>3.125E-2</v>
      </c>
      <c r="N322" s="92">
        <v>6.7600000000011054E-2</v>
      </c>
      <c r="O322" s="93">
        <v>308939.14500000008</v>
      </c>
      <c r="P322" s="104">
        <v>89.575850000000003</v>
      </c>
      <c r="Q322" s="93"/>
      <c r="R322" s="93">
        <v>1121.6340732510002</v>
      </c>
      <c r="S322" s="94">
        <v>4.1191886000000008E-4</v>
      </c>
      <c r="T322" s="94">
        <f t="shared" si="4"/>
        <v>2.853342369420597E-3</v>
      </c>
      <c r="U322" s="94">
        <f>R322/'סכום נכסי הקרן'!$C$42</f>
        <v>3.9700717907384527E-4</v>
      </c>
    </row>
    <row r="323" spans="2:21">
      <c r="B323" s="90" t="s">
        <v>1015</v>
      </c>
      <c r="C323" s="67" t="s">
        <v>1016</v>
      </c>
      <c r="D323" s="91" t="s">
        <v>26</v>
      </c>
      <c r="E323" s="91" t="s">
        <v>26</v>
      </c>
      <c r="F323" s="67"/>
      <c r="G323" s="91" t="s">
        <v>1017</v>
      </c>
      <c r="H323" s="67" t="s">
        <v>1009</v>
      </c>
      <c r="I323" s="67" t="s">
        <v>865</v>
      </c>
      <c r="J323" s="103"/>
      <c r="K323" s="93">
        <v>4.5700000000004772</v>
      </c>
      <c r="L323" s="91" t="s">
        <v>129</v>
      </c>
      <c r="M323" s="92">
        <v>6.6250000000000003E-2</v>
      </c>
      <c r="N323" s="92">
        <v>6.8400000000014533E-2</v>
      </c>
      <c r="O323" s="93">
        <v>350131.03100000008</v>
      </c>
      <c r="P323" s="104">
        <v>98.946749999999994</v>
      </c>
      <c r="Q323" s="93"/>
      <c r="R323" s="93">
        <v>1404.1692899690004</v>
      </c>
      <c r="S323" s="94">
        <v>4.6684137466666679E-4</v>
      </c>
      <c r="T323" s="94">
        <f t="shared" si="4"/>
        <v>3.5720881029362144E-3</v>
      </c>
      <c r="U323" s="94">
        <f>R323/'סכום נכסי הקרן'!$C$42</f>
        <v>4.9701172784180126E-4</v>
      </c>
    </row>
    <row r="324" spans="2:21">
      <c r="B324" s="90" t="s">
        <v>1018</v>
      </c>
      <c r="C324" s="67" t="s">
        <v>1019</v>
      </c>
      <c r="D324" s="91" t="s">
        <v>26</v>
      </c>
      <c r="E324" s="91" t="s">
        <v>26</v>
      </c>
      <c r="F324" s="67"/>
      <c r="G324" s="91" t="s">
        <v>914</v>
      </c>
      <c r="H324" s="67" t="s">
        <v>1020</v>
      </c>
      <c r="I324" s="67" t="s">
        <v>900</v>
      </c>
      <c r="J324" s="103"/>
      <c r="K324" s="93">
        <v>4.7500000000011227</v>
      </c>
      <c r="L324" s="91" t="s">
        <v>127</v>
      </c>
      <c r="M324" s="92">
        <v>7.7499999999999999E-2</v>
      </c>
      <c r="N324" s="92">
        <v>8.7700000000022135E-2</v>
      </c>
      <c r="O324" s="93">
        <v>425244.43512100005</v>
      </c>
      <c r="P324" s="104">
        <v>95.854219999999998</v>
      </c>
      <c r="Q324" s="93"/>
      <c r="R324" s="93">
        <v>1558.7187881150001</v>
      </c>
      <c r="S324" s="94">
        <v>2.1262221756050004E-4</v>
      </c>
      <c r="T324" s="94">
        <f t="shared" si="4"/>
        <v>3.9652489757639317E-3</v>
      </c>
      <c r="U324" s="94">
        <f>R324/'סכום נכסי הקרן'!$C$42</f>
        <v>5.5171518394168679E-4</v>
      </c>
    </row>
    <row r="325" spans="2:21">
      <c r="B325" s="90" t="s">
        <v>1021</v>
      </c>
      <c r="C325" s="67" t="s">
        <v>1022</v>
      </c>
      <c r="D325" s="91" t="s">
        <v>26</v>
      </c>
      <c r="E325" s="91" t="s">
        <v>26</v>
      </c>
      <c r="F325" s="67"/>
      <c r="G325" s="91" t="s">
        <v>999</v>
      </c>
      <c r="H325" s="67" t="s">
        <v>1009</v>
      </c>
      <c r="I325" s="67" t="s">
        <v>272</v>
      </c>
      <c r="J325" s="103"/>
      <c r="K325" s="93">
        <v>4.3300000000006689</v>
      </c>
      <c r="L325" s="91" t="s">
        <v>130</v>
      </c>
      <c r="M325" s="92">
        <v>8.3750000000000005E-2</v>
      </c>
      <c r="N325" s="92">
        <v>8.3600000000014371E-2</v>
      </c>
      <c r="O325" s="93">
        <v>617878.29000000015</v>
      </c>
      <c r="P325" s="104">
        <v>102.05441</v>
      </c>
      <c r="Q325" s="93"/>
      <c r="R325" s="93">
        <v>2949.7529896910005</v>
      </c>
      <c r="S325" s="94">
        <v>8.8268327142857167E-4</v>
      </c>
      <c r="T325" s="94">
        <f t="shared" si="4"/>
        <v>7.5039225229803826E-3</v>
      </c>
      <c r="U325" s="94">
        <f>R325/'סכום נכסי הקרן'!$C$42</f>
        <v>1.044077691049068E-3</v>
      </c>
    </row>
    <row r="326" spans="2:21">
      <c r="B326" s="90" t="s">
        <v>1023</v>
      </c>
      <c r="C326" s="67" t="s">
        <v>1024</v>
      </c>
      <c r="D326" s="91" t="s">
        <v>26</v>
      </c>
      <c r="E326" s="91" t="s">
        <v>26</v>
      </c>
      <c r="F326" s="67"/>
      <c r="G326" s="91" t="s">
        <v>934</v>
      </c>
      <c r="H326" s="67" t="s">
        <v>1009</v>
      </c>
      <c r="I326" s="67" t="s">
        <v>865</v>
      </c>
      <c r="J326" s="103"/>
      <c r="K326" s="93">
        <v>6.860000000003172</v>
      </c>
      <c r="L326" s="91" t="s">
        <v>127</v>
      </c>
      <c r="M326" s="92">
        <v>6.0999999999999999E-2</v>
      </c>
      <c r="N326" s="92">
        <v>7.0000000000026888E-2</v>
      </c>
      <c r="O326" s="93">
        <v>102979.71500000003</v>
      </c>
      <c r="P326" s="104">
        <v>94.474720000000005</v>
      </c>
      <c r="Q326" s="93"/>
      <c r="R326" s="93">
        <v>372.03619383700004</v>
      </c>
      <c r="S326" s="94">
        <v>5.8845551428571441E-5</v>
      </c>
      <c r="T326" s="94">
        <f t="shared" si="4"/>
        <v>9.4642866167238152E-4</v>
      </c>
      <c r="U326" s="94">
        <f>R326/'סכום נכסי הקרן'!$C$42</f>
        <v>1.3168380254399158E-4</v>
      </c>
    </row>
    <row r="327" spans="2:21">
      <c r="B327" s="90" t="s">
        <v>1025</v>
      </c>
      <c r="C327" s="67" t="s">
        <v>1026</v>
      </c>
      <c r="D327" s="91" t="s">
        <v>26</v>
      </c>
      <c r="E327" s="91" t="s">
        <v>26</v>
      </c>
      <c r="F327" s="67"/>
      <c r="G327" s="91" t="s">
        <v>934</v>
      </c>
      <c r="H327" s="67" t="s">
        <v>1009</v>
      </c>
      <c r="I327" s="67" t="s">
        <v>865</v>
      </c>
      <c r="J327" s="103"/>
      <c r="K327" s="93">
        <v>4.0799999999992922</v>
      </c>
      <c r="L327" s="91" t="s">
        <v>129</v>
      </c>
      <c r="M327" s="92">
        <v>6.1249999999999999E-2</v>
      </c>
      <c r="N327" s="92">
        <v>5.3699999999990818E-2</v>
      </c>
      <c r="O327" s="93">
        <v>411918.8600000001</v>
      </c>
      <c r="P327" s="104">
        <v>104.98788</v>
      </c>
      <c r="Q327" s="93"/>
      <c r="R327" s="93">
        <v>1752.8233152530001</v>
      </c>
      <c r="S327" s="94">
        <v>6.8653143333333351E-4</v>
      </c>
      <c r="T327" s="94">
        <f t="shared" si="4"/>
        <v>4.4590345022448713E-3</v>
      </c>
      <c r="U327" s="94">
        <f>R327/'סכום נכסי הקרן'!$C$42</f>
        <v>6.2041931178719967E-4</v>
      </c>
    </row>
    <row r="328" spans="2:21">
      <c r="B328" s="90" t="s">
        <v>1027</v>
      </c>
      <c r="C328" s="67" t="s">
        <v>1028</v>
      </c>
      <c r="D328" s="91" t="s">
        <v>26</v>
      </c>
      <c r="E328" s="91" t="s">
        <v>26</v>
      </c>
      <c r="F328" s="67"/>
      <c r="G328" s="91" t="s">
        <v>934</v>
      </c>
      <c r="H328" s="67" t="s">
        <v>1009</v>
      </c>
      <c r="I328" s="67" t="s">
        <v>865</v>
      </c>
      <c r="J328" s="103"/>
      <c r="K328" s="93">
        <v>3.4400000000002131</v>
      </c>
      <c r="L328" s="91" t="s">
        <v>127</v>
      </c>
      <c r="M328" s="92">
        <v>7.3499999999999996E-2</v>
      </c>
      <c r="N328" s="92">
        <v>6.8699999999997638E-2</v>
      </c>
      <c r="O328" s="93">
        <v>329535.08800000005</v>
      </c>
      <c r="P328" s="104">
        <v>104.29483</v>
      </c>
      <c r="Q328" s="93"/>
      <c r="R328" s="93">
        <v>1314.2631824130001</v>
      </c>
      <c r="S328" s="94">
        <v>2.1969005866666669E-4</v>
      </c>
      <c r="T328" s="94">
        <f t="shared" si="4"/>
        <v>3.343374557157712E-3</v>
      </c>
      <c r="U328" s="94">
        <f>R328/'סכום נכסי הקרן'!$C$42</f>
        <v>4.651890764142622E-4</v>
      </c>
    </row>
    <row r="329" spans="2:21">
      <c r="B329" s="90" t="s">
        <v>1029</v>
      </c>
      <c r="C329" s="67" t="s">
        <v>1030</v>
      </c>
      <c r="D329" s="91" t="s">
        <v>26</v>
      </c>
      <c r="E329" s="91" t="s">
        <v>26</v>
      </c>
      <c r="F329" s="67"/>
      <c r="G329" s="91" t="s">
        <v>914</v>
      </c>
      <c r="H329" s="67" t="s">
        <v>1020</v>
      </c>
      <c r="I329" s="67" t="s">
        <v>900</v>
      </c>
      <c r="J329" s="103"/>
      <c r="K329" s="93">
        <v>4.180000000000943</v>
      </c>
      <c r="L329" s="91" t="s">
        <v>127</v>
      </c>
      <c r="M329" s="92">
        <v>7.4999999999999997E-2</v>
      </c>
      <c r="N329" s="92">
        <v>9.5200000000025362E-2</v>
      </c>
      <c r="O329" s="93">
        <v>494302.63200000004</v>
      </c>
      <c r="P329" s="104">
        <v>94.310670000000002</v>
      </c>
      <c r="Q329" s="93"/>
      <c r="R329" s="93">
        <v>1782.6727314240004</v>
      </c>
      <c r="S329" s="94">
        <v>4.9430263200000003E-4</v>
      </c>
      <c r="T329" s="94">
        <f t="shared" si="4"/>
        <v>4.5349688964420095E-3</v>
      </c>
      <c r="U329" s="94">
        <f>R329/'סכום נכסי הקרן'!$C$42</f>
        <v>6.3098464034992967E-4</v>
      </c>
    </row>
    <row r="330" spans="2:21">
      <c r="B330" s="90" t="s">
        <v>1031</v>
      </c>
      <c r="C330" s="67" t="s">
        <v>1032</v>
      </c>
      <c r="D330" s="91" t="s">
        <v>26</v>
      </c>
      <c r="E330" s="91" t="s">
        <v>26</v>
      </c>
      <c r="F330" s="67"/>
      <c r="G330" s="91" t="s">
        <v>975</v>
      </c>
      <c r="H330" s="67" t="s">
        <v>1009</v>
      </c>
      <c r="I330" s="67" t="s">
        <v>272</v>
      </c>
      <c r="J330" s="103"/>
      <c r="K330" s="93">
        <v>4.970000000001261</v>
      </c>
      <c r="L330" s="91" t="s">
        <v>127</v>
      </c>
      <c r="M330" s="92">
        <v>3.7499999999999999E-2</v>
      </c>
      <c r="N330" s="92">
        <v>6.5900000000019471E-2</v>
      </c>
      <c r="O330" s="93">
        <v>205959.43000000005</v>
      </c>
      <c r="P330" s="104">
        <v>88.659580000000005</v>
      </c>
      <c r="Q330" s="93"/>
      <c r="R330" s="93">
        <v>698.2730015960002</v>
      </c>
      <c r="S330" s="94">
        <v>3.4326571666666675E-4</v>
      </c>
      <c r="T330" s="94">
        <f t="shared" si="4"/>
        <v>1.7763475525502334E-3</v>
      </c>
      <c r="U330" s="94">
        <f>R330/'סכום נכסי הקרן'!$C$42</f>
        <v>2.4715671643564481E-4</v>
      </c>
    </row>
    <row r="331" spans="2:21">
      <c r="B331" s="90" t="s">
        <v>1033</v>
      </c>
      <c r="C331" s="67" t="s">
        <v>1034</v>
      </c>
      <c r="D331" s="91" t="s">
        <v>26</v>
      </c>
      <c r="E331" s="91" t="s">
        <v>26</v>
      </c>
      <c r="F331" s="67"/>
      <c r="G331" s="91" t="s">
        <v>1006</v>
      </c>
      <c r="H331" s="67" t="s">
        <v>1009</v>
      </c>
      <c r="I331" s="67" t="s">
        <v>865</v>
      </c>
      <c r="J331" s="103"/>
      <c r="K331" s="93">
        <v>6.7400000000005935</v>
      </c>
      <c r="L331" s="91" t="s">
        <v>127</v>
      </c>
      <c r="M331" s="92">
        <v>5.1249999999999997E-2</v>
      </c>
      <c r="N331" s="92">
        <v>7.1100000000012265E-2</v>
      </c>
      <c r="O331" s="93">
        <v>442812.77450000006</v>
      </c>
      <c r="P331" s="104">
        <v>87.669629999999998</v>
      </c>
      <c r="Q331" s="93"/>
      <c r="R331" s="93">
        <v>1484.5238312380002</v>
      </c>
      <c r="S331" s="94">
        <v>8.856255490000001E-4</v>
      </c>
      <c r="T331" s="94">
        <f t="shared" ref="T331:T361" si="5">IFERROR(R331/$R$11,0)</f>
        <v>3.776503270633144E-3</v>
      </c>
      <c r="U331" s="94">
        <f>R331/'סכום נכסי הקרן'!$C$42</f>
        <v>5.2545356151623135E-4</v>
      </c>
    </row>
    <row r="332" spans="2:21">
      <c r="B332" s="90" t="s">
        <v>1035</v>
      </c>
      <c r="C332" s="67" t="s">
        <v>1036</v>
      </c>
      <c r="D332" s="91" t="s">
        <v>26</v>
      </c>
      <c r="E332" s="91" t="s">
        <v>26</v>
      </c>
      <c r="F332" s="67"/>
      <c r="G332" s="91" t="s">
        <v>926</v>
      </c>
      <c r="H332" s="67" t="s">
        <v>1009</v>
      </c>
      <c r="I332" s="67" t="s">
        <v>865</v>
      </c>
      <c r="J332" s="103"/>
      <c r="K332" s="93">
        <v>7.010000000000816</v>
      </c>
      <c r="L332" s="91" t="s">
        <v>127</v>
      </c>
      <c r="M332" s="92">
        <v>6.4000000000000001E-2</v>
      </c>
      <c r="N332" s="92">
        <v>6.9400000000012632E-2</v>
      </c>
      <c r="O332" s="93">
        <v>514898.57500000007</v>
      </c>
      <c r="P332" s="104">
        <v>98.756330000000005</v>
      </c>
      <c r="Q332" s="93"/>
      <c r="R332" s="93">
        <v>1944.4847001410005</v>
      </c>
      <c r="S332" s="94">
        <v>4.1191886000000008E-4</v>
      </c>
      <c r="T332" s="94">
        <f t="shared" si="5"/>
        <v>4.9466048811454234E-3</v>
      </c>
      <c r="U332" s="94">
        <f>R332/'סכום נכסי הקרן'!$C$42</f>
        <v>6.8825867898048194E-4</v>
      </c>
    </row>
    <row r="333" spans="2:21">
      <c r="B333" s="90" t="s">
        <v>1037</v>
      </c>
      <c r="C333" s="67" t="s">
        <v>1038</v>
      </c>
      <c r="D333" s="91" t="s">
        <v>26</v>
      </c>
      <c r="E333" s="91" t="s">
        <v>26</v>
      </c>
      <c r="F333" s="67"/>
      <c r="G333" s="91" t="s">
        <v>914</v>
      </c>
      <c r="H333" s="67" t="s">
        <v>1020</v>
      </c>
      <c r="I333" s="67" t="s">
        <v>900</v>
      </c>
      <c r="J333" s="103"/>
      <c r="K333" s="93">
        <v>4.1700000000005719</v>
      </c>
      <c r="L333" s="91" t="s">
        <v>127</v>
      </c>
      <c r="M333" s="92">
        <v>7.6249999999999998E-2</v>
      </c>
      <c r="N333" s="92">
        <v>9.350000000001954E-2</v>
      </c>
      <c r="O333" s="93">
        <v>617878.29000000015</v>
      </c>
      <c r="P333" s="104">
        <v>93.07535</v>
      </c>
      <c r="Q333" s="93"/>
      <c r="R333" s="93">
        <v>2199.1531996220006</v>
      </c>
      <c r="S333" s="94">
        <v>1.2357565800000002E-3</v>
      </c>
      <c r="T333" s="94">
        <f t="shared" si="5"/>
        <v>5.5944600391291026E-3</v>
      </c>
      <c r="U333" s="94">
        <f>R333/'סכום נכסי הקרן'!$C$42</f>
        <v>7.7839968395626027E-4</v>
      </c>
    </row>
    <row r="334" spans="2:21">
      <c r="B334" s="90" t="s">
        <v>1039</v>
      </c>
      <c r="C334" s="67" t="s">
        <v>1040</v>
      </c>
      <c r="D334" s="91" t="s">
        <v>26</v>
      </c>
      <c r="E334" s="91" t="s">
        <v>26</v>
      </c>
      <c r="F334" s="67"/>
      <c r="G334" s="91" t="s">
        <v>881</v>
      </c>
      <c r="H334" s="67" t="s">
        <v>1020</v>
      </c>
      <c r="I334" s="67" t="s">
        <v>900</v>
      </c>
      <c r="J334" s="103"/>
      <c r="K334" s="93">
        <v>3.169999999999785</v>
      </c>
      <c r="L334" s="91" t="s">
        <v>127</v>
      </c>
      <c r="M334" s="92">
        <v>5.2999999999999999E-2</v>
      </c>
      <c r="N334" s="92">
        <v>0.10099999999999283</v>
      </c>
      <c r="O334" s="93">
        <v>637444.43585000013</v>
      </c>
      <c r="P334" s="104">
        <v>85.987830000000002</v>
      </c>
      <c r="Q334" s="93"/>
      <c r="R334" s="93">
        <v>2096.0286965850005</v>
      </c>
      <c r="S334" s="94">
        <v>4.2496295723333343E-4</v>
      </c>
      <c r="T334" s="94">
        <f t="shared" si="5"/>
        <v>5.3321200114335747E-3</v>
      </c>
      <c r="U334" s="94">
        <f>R334/'סכום נכסי הקרן'!$C$42</f>
        <v>7.4189832489407904E-4</v>
      </c>
    </row>
    <row r="335" spans="2:21">
      <c r="B335" s="90" t="s">
        <v>1041</v>
      </c>
      <c r="C335" s="67" t="s">
        <v>1042</v>
      </c>
      <c r="D335" s="91" t="s">
        <v>26</v>
      </c>
      <c r="E335" s="91" t="s">
        <v>26</v>
      </c>
      <c r="F335" s="67"/>
      <c r="G335" s="91" t="s">
        <v>999</v>
      </c>
      <c r="H335" s="67" t="s">
        <v>1009</v>
      </c>
      <c r="I335" s="67" t="s">
        <v>272</v>
      </c>
      <c r="J335" s="103"/>
      <c r="K335" s="93">
        <v>6.1900000000013815</v>
      </c>
      <c r="L335" s="91" t="s">
        <v>127</v>
      </c>
      <c r="M335" s="92">
        <v>4.1250000000000002E-2</v>
      </c>
      <c r="N335" s="92">
        <v>8.4200000000028877E-2</v>
      </c>
      <c r="O335" s="93">
        <v>216257.40150000004</v>
      </c>
      <c r="P335" s="104">
        <v>77.059169999999995</v>
      </c>
      <c r="Q335" s="93"/>
      <c r="R335" s="93">
        <v>637.25488314800009</v>
      </c>
      <c r="S335" s="94">
        <v>2.1625740150000005E-4</v>
      </c>
      <c r="T335" s="94">
        <f t="shared" si="5"/>
        <v>1.62112261170534E-3</v>
      </c>
      <c r="U335" s="94">
        <f>R335/'סכום נכסי הקרן'!$C$42</f>
        <v>2.255590923484767E-4</v>
      </c>
    </row>
    <row r="336" spans="2:21">
      <c r="B336" s="90" t="s">
        <v>1043</v>
      </c>
      <c r="C336" s="67" t="s">
        <v>1044</v>
      </c>
      <c r="D336" s="91" t="s">
        <v>26</v>
      </c>
      <c r="E336" s="91" t="s">
        <v>26</v>
      </c>
      <c r="F336" s="67"/>
      <c r="G336" s="91" t="s">
        <v>999</v>
      </c>
      <c r="H336" s="67" t="s">
        <v>1009</v>
      </c>
      <c r="I336" s="67" t="s">
        <v>272</v>
      </c>
      <c r="J336" s="103"/>
      <c r="K336" s="93">
        <v>0.75000000000000011</v>
      </c>
      <c r="L336" s="91" t="s">
        <v>127</v>
      </c>
      <c r="M336" s="92">
        <v>6.25E-2</v>
      </c>
      <c r="N336" s="92">
        <v>8.2100000000008416E-2</v>
      </c>
      <c r="O336" s="93">
        <v>549788.10244199994</v>
      </c>
      <c r="P336" s="104">
        <v>104.31292000000001</v>
      </c>
      <c r="Q336" s="93"/>
      <c r="R336" s="93">
        <v>2193.064020196</v>
      </c>
      <c r="S336" s="94">
        <v>5.6331209932253539E-4</v>
      </c>
      <c r="T336" s="94">
        <f t="shared" si="5"/>
        <v>5.5789696808513332E-3</v>
      </c>
      <c r="U336" s="94">
        <f>R336/'סכום נכסי הקרן'!$C$42</f>
        <v>7.7624439284622456E-4</v>
      </c>
    </row>
    <row r="337" spans="2:21">
      <c r="B337" s="90" t="s">
        <v>1045</v>
      </c>
      <c r="C337" s="67" t="s">
        <v>1046</v>
      </c>
      <c r="D337" s="91" t="s">
        <v>26</v>
      </c>
      <c r="E337" s="91" t="s">
        <v>26</v>
      </c>
      <c r="F337" s="67"/>
      <c r="G337" s="91" t="s">
        <v>999</v>
      </c>
      <c r="H337" s="67" t="s">
        <v>1009</v>
      </c>
      <c r="I337" s="67" t="s">
        <v>272</v>
      </c>
      <c r="J337" s="103"/>
      <c r="K337" s="93">
        <v>4.880000000000158</v>
      </c>
      <c r="L337" s="91" t="s">
        <v>129</v>
      </c>
      <c r="M337" s="92">
        <v>6.5000000000000002E-2</v>
      </c>
      <c r="N337" s="92">
        <v>6.2799999999999606E-2</v>
      </c>
      <c r="O337" s="93">
        <v>247151.31600000002</v>
      </c>
      <c r="P337" s="104">
        <v>101.17655000000001</v>
      </c>
      <c r="Q337" s="93"/>
      <c r="R337" s="93">
        <v>1013.5148054430001</v>
      </c>
      <c r="S337" s="94">
        <v>3.2953508800000002E-4</v>
      </c>
      <c r="T337" s="94">
        <f t="shared" si="5"/>
        <v>2.5782960819151508E-3</v>
      </c>
      <c r="U337" s="94">
        <f>R337/'סכום נכסי הקרן'!$C$42</f>
        <v>3.5873790165115579E-4</v>
      </c>
    </row>
    <row r="338" spans="2:21">
      <c r="B338" s="90" t="s">
        <v>1047</v>
      </c>
      <c r="C338" s="67" t="s">
        <v>1048</v>
      </c>
      <c r="D338" s="91" t="s">
        <v>26</v>
      </c>
      <c r="E338" s="91" t="s">
        <v>26</v>
      </c>
      <c r="F338" s="67"/>
      <c r="G338" s="91" t="s">
        <v>926</v>
      </c>
      <c r="H338" s="67" t="s">
        <v>1009</v>
      </c>
      <c r="I338" s="67" t="s">
        <v>865</v>
      </c>
      <c r="J338" s="103"/>
      <c r="K338" s="93">
        <v>2.6699999999996469</v>
      </c>
      <c r="L338" s="91" t="s">
        <v>129</v>
      </c>
      <c r="M338" s="92">
        <v>5.7500000000000002E-2</v>
      </c>
      <c r="N338" s="92">
        <v>5.7399999999987704E-2</v>
      </c>
      <c r="O338" s="93">
        <v>187423.08130000002</v>
      </c>
      <c r="P338" s="104">
        <v>100.5562</v>
      </c>
      <c r="Q338" s="93"/>
      <c r="R338" s="93">
        <v>763.86965028099996</v>
      </c>
      <c r="S338" s="94">
        <v>2.8834320200000005E-4</v>
      </c>
      <c r="T338" s="94">
        <f t="shared" si="5"/>
        <v>1.943219887698189E-3</v>
      </c>
      <c r="U338" s="94">
        <f>R338/'סכום נכסי הקרן'!$C$42</f>
        <v>2.7037493088917633E-4</v>
      </c>
    </row>
    <row r="339" spans="2:21">
      <c r="B339" s="90" t="s">
        <v>1049</v>
      </c>
      <c r="C339" s="67" t="s">
        <v>1050</v>
      </c>
      <c r="D339" s="91" t="s">
        <v>26</v>
      </c>
      <c r="E339" s="91" t="s">
        <v>26</v>
      </c>
      <c r="F339" s="67"/>
      <c r="G339" s="91" t="s">
        <v>926</v>
      </c>
      <c r="H339" s="67" t="s">
        <v>1009</v>
      </c>
      <c r="I339" s="67" t="s">
        <v>865</v>
      </c>
      <c r="J339" s="103"/>
      <c r="K339" s="93">
        <v>4.7700000000000058</v>
      </c>
      <c r="L339" s="91" t="s">
        <v>129</v>
      </c>
      <c r="M339" s="92">
        <v>6.1249999999999999E-2</v>
      </c>
      <c r="N339" s="92">
        <v>6.0899999999995041E-2</v>
      </c>
      <c r="O339" s="93">
        <v>411918.8600000001</v>
      </c>
      <c r="P339" s="104">
        <v>100.17949</v>
      </c>
      <c r="Q339" s="93"/>
      <c r="R339" s="93">
        <v>1672.5450796870002</v>
      </c>
      <c r="S339" s="94">
        <v>6.3372132307692325E-4</v>
      </c>
      <c r="T339" s="94">
        <f t="shared" si="5"/>
        <v>4.2548134498129738E-3</v>
      </c>
      <c r="U339" s="94">
        <f>R339/'סכום נכסי הקרן'!$C$42</f>
        <v>5.9200448684281588E-4</v>
      </c>
    </row>
    <row r="340" spans="2:21">
      <c r="B340" s="90" t="s">
        <v>1051</v>
      </c>
      <c r="C340" s="67" t="s">
        <v>1052</v>
      </c>
      <c r="D340" s="91" t="s">
        <v>26</v>
      </c>
      <c r="E340" s="91" t="s">
        <v>26</v>
      </c>
      <c r="F340" s="67"/>
      <c r="G340" s="91" t="s">
        <v>926</v>
      </c>
      <c r="H340" s="67" t="s">
        <v>1053</v>
      </c>
      <c r="I340" s="67" t="s">
        <v>900</v>
      </c>
      <c r="J340" s="103"/>
      <c r="K340" s="93">
        <v>6.3100000000006835</v>
      </c>
      <c r="L340" s="91" t="s">
        <v>127</v>
      </c>
      <c r="M340" s="92">
        <v>3.7499999999999999E-2</v>
      </c>
      <c r="N340" s="92">
        <v>7.1100000000006852E-2</v>
      </c>
      <c r="O340" s="93">
        <v>659070.17600000009</v>
      </c>
      <c r="P340" s="104">
        <v>81.206999999999994</v>
      </c>
      <c r="Q340" s="93"/>
      <c r="R340" s="93">
        <v>2046.6473145600003</v>
      </c>
      <c r="S340" s="94">
        <v>6.5907017600000005E-4</v>
      </c>
      <c r="T340" s="94">
        <f t="shared" si="5"/>
        <v>5.2064979454204763E-3</v>
      </c>
      <c r="U340" s="94">
        <f>R340/'סכום נכסי הקרן'!$C$42</f>
        <v>7.2441957345093704E-4</v>
      </c>
    </row>
    <row r="341" spans="2:21">
      <c r="B341" s="90" t="s">
        <v>1054</v>
      </c>
      <c r="C341" s="67" t="s">
        <v>1055</v>
      </c>
      <c r="D341" s="91" t="s">
        <v>26</v>
      </c>
      <c r="E341" s="91" t="s">
        <v>26</v>
      </c>
      <c r="F341" s="67"/>
      <c r="G341" s="91" t="s">
        <v>926</v>
      </c>
      <c r="H341" s="67" t="s">
        <v>1053</v>
      </c>
      <c r="I341" s="67" t="s">
        <v>900</v>
      </c>
      <c r="J341" s="103"/>
      <c r="K341" s="93">
        <v>4.7700000000024314</v>
      </c>
      <c r="L341" s="91" t="s">
        <v>127</v>
      </c>
      <c r="M341" s="92">
        <v>5.8749999999999997E-2</v>
      </c>
      <c r="N341" s="92">
        <v>7.1000000000022101E-2</v>
      </c>
      <c r="O341" s="93">
        <v>61787.829000000005</v>
      </c>
      <c r="P341" s="104">
        <v>95.765010000000004</v>
      </c>
      <c r="Q341" s="93"/>
      <c r="R341" s="93">
        <v>226.27037478500003</v>
      </c>
      <c r="S341" s="94">
        <v>1.2357565800000001E-4</v>
      </c>
      <c r="T341" s="94">
        <f t="shared" si="5"/>
        <v>5.7561272674910933E-4</v>
      </c>
      <c r="U341" s="94">
        <f>R341/'סכום נכסי הקרן'!$C$42</f>
        <v>8.0089367239891381E-5</v>
      </c>
    </row>
    <row r="342" spans="2:21">
      <c r="B342" s="90" t="s">
        <v>1056</v>
      </c>
      <c r="C342" s="67" t="s">
        <v>1057</v>
      </c>
      <c r="D342" s="91" t="s">
        <v>26</v>
      </c>
      <c r="E342" s="91" t="s">
        <v>26</v>
      </c>
      <c r="F342" s="67"/>
      <c r="G342" s="91" t="s">
        <v>1014</v>
      </c>
      <c r="H342" s="67" t="s">
        <v>1058</v>
      </c>
      <c r="I342" s="67" t="s">
        <v>865</v>
      </c>
      <c r="J342" s="103"/>
      <c r="K342" s="93">
        <v>6.3999999999989923</v>
      </c>
      <c r="L342" s="91" t="s">
        <v>127</v>
      </c>
      <c r="M342" s="92">
        <v>0.04</v>
      </c>
      <c r="N342" s="92">
        <v>6.6799999999990922E-2</v>
      </c>
      <c r="O342" s="93">
        <v>617878.29000000015</v>
      </c>
      <c r="P342" s="104">
        <v>83.989670000000004</v>
      </c>
      <c r="Q342" s="93"/>
      <c r="R342" s="93">
        <v>1984.4797754600004</v>
      </c>
      <c r="S342" s="94">
        <v>1.2357565800000002E-3</v>
      </c>
      <c r="T342" s="94">
        <f t="shared" si="5"/>
        <v>5.0483489754961771E-3</v>
      </c>
      <c r="U342" s="94">
        <f>R342/'סכום נכסי הקרן'!$C$42</f>
        <v>7.0241510700626362E-4</v>
      </c>
    </row>
    <row r="343" spans="2:21">
      <c r="B343" s="90" t="s">
        <v>1059</v>
      </c>
      <c r="C343" s="67" t="s">
        <v>1060</v>
      </c>
      <c r="D343" s="91" t="s">
        <v>26</v>
      </c>
      <c r="E343" s="91" t="s">
        <v>26</v>
      </c>
      <c r="F343" s="67"/>
      <c r="G343" s="91" t="s">
        <v>934</v>
      </c>
      <c r="H343" s="67" t="s">
        <v>1058</v>
      </c>
      <c r="I343" s="67" t="s">
        <v>865</v>
      </c>
      <c r="J343" s="103"/>
      <c r="K343" s="93">
        <v>5.5799999999977086</v>
      </c>
      <c r="L343" s="91" t="s">
        <v>127</v>
      </c>
      <c r="M343" s="92">
        <v>3.7499999999999999E-2</v>
      </c>
      <c r="N343" s="92">
        <v>7.0499999999973154E-2</v>
      </c>
      <c r="O343" s="93">
        <v>391322.91700000013</v>
      </c>
      <c r="P343" s="104">
        <v>83.414580000000001</v>
      </c>
      <c r="Q343" s="93"/>
      <c r="R343" s="93">
        <v>1248.2315354670002</v>
      </c>
      <c r="S343" s="94">
        <v>9.7830729250000022E-4</v>
      </c>
      <c r="T343" s="94">
        <f t="shared" si="5"/>
        <v>3.1753956231658585E-3</v>
      </c>
      <c r="U343" s="94">
        <f>R343/'סכום נכסי הקרן'!$C$42</f>
        <v>4.4181689246513471E-4</v>
      </c>
    </row>
    <row r="344" spans="2:21">
      <c r="B344" s="90" t="s">
        <v>1061</v>
      </c>
      <c r="C344" s="67" t="s">
        <v>1062</v>
      </c>
      <c r="D344" s="91" t="s">
        <v>26</v>
      </c>
      <c r="E344" s="91" t="s">
        <v>26</v>
      </c>
      <c r="F344" s="67"/>
      <c r="G344" s="91" t="s">
        <v>881</v>
      </c>
      <c r="H344" s="67" t="s">
        <v>1053</v>
      </c>
      <c r="I344" s="67" t="s">
        <v>900</v>
      </c>
      <c r="J344" s="103"/>
      <c r="K344" s="93">
        <v>4.1499999999990269</v>
      </c>
      <c r="L344" s="91" t="s">
        <v>127</v>
      </c>
      <c r="M344" s="92">
        <v>5.1249999999999997E-2</v>
      </c>
      <c r="N344" s="92">
        <v>7.0999999999987171E-2</v>
      </c>
      <c r="O344" s="93">
        <v>590423.89798100013</v>
      </c>
      <c r="P344" s="104">
        <v>93.291790000000006</v>
      </c>
      <c r="Q344" s="93"/>
      <c r="R344" s="93">
        <v>2106.3243339470005</v>
      </c>
      <c r="S344" s="94">
        <v>1.0734979963290911E-3</v>
      </c>
      <c r="T344" s="94">
        <f t="shared" si="5"/>
        <v>5.3583112434991594E-3</v>
      </c>
      <c r="U344" s="94">
        <f>R344/'סכום נכסי הקרן'!$C$42</f>
        <v>7.4554250978764924E-4</v>
      </c>
    </row>
    <row r="345" spans="2:21">
      <c r="B345" s="90" t="s">
        <v>1063</v>
      </c>
      <c r="C345" s="67" t="s">
        <v>1064</v>
      </c>
      <c r="D345" s="91" t="s">
        <v>26</v>
      </c>
      <c r="E345" s="91" t="s">
        <v>26</v>
      </c>
      <c r="F345" s="67"/>
      <c r="G345" s="91" t="s">
        <v>1065</v>
      </c>
      <c r="H345" s="67" t="s">
        <v>1053</v>
      </c>
      <c r="I345" s="67" t="s">
        <v>900</v>
      </c>
      <c r="J345" s="103"/>
      <c r="K345" s="93">
        <v>6.3799999999966115</v>
      </c>
      <c r="L345" s="91" t="s">
        <v>127</v>
      </c>
      <c r="M345" s="92">
        <v>0.04</v>
      </c>
      <c r="N345" s="92">
        <v>6.7199999999957585E-2</v>
      </c>
      <c r="O345" s="93">
        <v>236853.34450000004</v>
      </c>
      <c r="P345" s="104">
        <v>85.367559999999997</v>
      </c>
      <c r="Q345" s="93"/>
      <c r="R345" s="93">
        <v>773.19716174900009</v>
      </c>
      <c r="S345" s="94">
        <v>2.153212222727273E-4</v>
      </c>
      <c r="T345" s="94">
        <f t="shared" si="5"/>
        <v>1.9669482892398435E-3</v>
      </c>
      <c r="U345" s="94">
        <f>R345/'סכום נכסי הקרן'!$C$42</f>
        <v>2.736764434804945E-4</v>
      </c>
    </row>
    <row r="346" spans="2:21">
      <c r="B346" s="90" t="s">
        <v>1066</v>
      </c>
      <c r="C346" s="67" t="s">
        <v>1067</v>
      </c>
      <c r="D346" s="91" t="s">
        <v>26</v>
      </c>
      <c r="E346" s="91" t="s">
        <v>26</v>
      </c>
      <c r="F346" s="67"/>
      <c r="G346" s="91" t="s">
        <v>914</v>
      </c>
      <c r="H346" s="67" t="s">
        <v>1058</v>
      </c>
      <c r="I346" s="67" t="s">
        <v>865</v>
      </c>
      <c r="J346" s="103"/>
      <c r="K346" s="93">
        <v>4.6599999999993136</v>
      </c>
      <c r="L346" s="91" t="s">
        <v>129</v>
      </c>
      <c r="M346" s="92">
        <v>7.8750000000000001E-2</v>
      </c>
      <c r="N346" s="92">
        <v>8.7999999999984285E-2</v>
      </c>
      <c r="O346" s="93">
        <v>613759.10140000016</v>
      </c>
      <c r="P346" s="104">
        <v>97.086560000000006</v>
      </c>
      <c r="Q346" s="93"/>
      <c r="R346" s="93">
        <v>2415.151488301</v>
      </c>
      <c r="S346" s="94">
        <v>6.1375910140000012E-4</v>
      </c>
      <c r="T346" s="94">
        <f t="shared" si="5"/>
        <v>6.1439414462191762E-3</v>
      </c>
      <c r="U346" s="94">
        <f>R346/'סכום נכסי הקרן'!$C$42</f>
        <v>8.5485320237040508E-4</v>
      </c>
    </row>
    <row r="347" spans="2:21">
      <c r="B347" s="90" t="s">
        <v>1068</v>
      </c>
      <c r="C347" s="67" t="s">
        <v>1069</v>
      </c>
      <c r="D347" s="91" t="s">
        <v>26</v>
      </c>
      <c r="E347" s="91" t="s">
        <v>26</v>
      </c>
      <c r="F347" s="67"/>
      <c r="G347" s="91" t="s">
        <v>999</v>
      </c>
      <c r="H347" s="67" t="s">
        <v>1058</v>
      </c>
      <c r="I347" s="67" t="s">
        <v>865</v>
      </c>
      <c r="J347" s="103"/>
      <c r="K347" s="93">
        <v>5.7299999999995928</v>
      </c>
      <c r="L347" s="91" t="s">
        <v>129</v>
      </c>
      <c r="M347" s="92">
        <v>6.1349999999999995E-2</v>
      </c>
      <c r="N347" s="92">
        <v>6.4199999999995691E-2</v>
      </c>
      <c r="O347" s="93">
        <v>205959.43000000005</v>
      </c>
      <c r="P347" s="104">
        <v>100.02007999999999</v>
      </c>
      <c r="Q347" s="93"/>
      <c r="R347" s="93">
        <v>834.94182185800014</v>
      </c>
      <c r="S347" s="94">
        <v>2.0595943000000004E-4</v>
      </c>
      <c r="T347" s="94">
        <f t="shared" si="5"/>
        <v>2.1240214907197511E-3</v>
      </c>
      <c r="U347" s="94">
        <f>R347/'סכום נכסי הקרן'!$C$42</f>
        <v>2.9553123009704014E-4</v>
      </c>
    </row>
    <row r="348" spans="2:21">
      <c r="B348" s="90" t="s">
        <v>1070</v>
      </c>
      <c r="C348" s="67" t="s">
        <v>1071</v>
      </c>
      <c r="D348" s="91" t="s">
        <v>26</v>
      </c>
      <c r="E348" s="91" t="s">
        <v>26</v>
      </c>
      <c r="F348" s="67"/>
      <c r="G348" s="91" t="s">
        <v>999</v>
      </c>
      <c r="H348" s="67" t="s">
        <v>1058</v>
      </c>
      <c r="I348" s="67" t="s">
        <v>865</v>
      </c>
      <c r="J348" s="103"/>
      <c r="K348" s="93">
        <v>4.0599999999997571</v>
      </c>
      <c r="L348" s="91" t="s">
        <v>129</v>
      </c>
      <c r="M348" s="92">
        <v>7.1249999999999994E-2</v>
      </c>
      <c r="N348" s="92">
        <v>6.3999999999998544E-2</v>
      </c>
      <c r="O348" s="93">
        <v>617878.29000000015</v>
      </c>
      <c r="P348" s="104">
        <v>108.63289</v>
      </c>
      <c r="Q348" s="93"/>
      <c r="R348" s="93">
        <v>2720.5179135610001</v>
      </c>
      <c r="S348" s="94">
        <v>8.2383772000000017E-4</v>
      </c>
      <c r="T348" s="94">
        <f t="shared" si="5"/>
        <v>6.9207678463546534E-3</v>
      </c>
      <c r="U348" s="94">
        <f>R348/'סכום נכסי הקרן'!$C$42</f>
        <v>9.629389550838102E-4</v>
      </c>
    </row>
    <row r="349" spans="2:21">
      <c r="B349" s="90" t="s">
        <v>1072</v>
      </c>
      <c r="C349" s="67" t="s">
        <v>1073</v>
      </c>
      <c r="D349" s="91" t="s">
        <v>26</v>
      </c>
      <c r="E349" s="91" t="s">
        <v>26</v>
      </c>
      <c r="F349" s="67"/>
      <c r="G349" s="91" t="s">
        <v>969</v>
      </c>
      <c r="H349" s="67" t="s">
        <v>882</v>
      </c>
      <c r="I349" s="67" t="s">
        <v>865</v>
      </c>
      <c r="J349" s="103"/>
      <c r="K349" s="93">
        <v>4.1000000000009509</v>
      </c>
      <c r="L349" s="91" t="s">
        <v>127</v>
      </c>
      <c r="M349" s="92">
        <v>4.6249999999999999E-2</v>
      </c>
      <c r="N349" s="92">
        <v>7.3200000000018112E-2</v>
      </c>
      <c r="O349" s="93">
        <v>514960.36282900005</v>
      </c>
      <c r="P349" s="104">
        <v>90.838380000000001</v>
      </c>
      <c r="Q349" s="93"/>
      <c r="R349" s="93">
        <v>1788.7969356930003</v>
      </c>
      <c r="S349" s="94">
        <v>9.3629156878000011E-4</v>
      </c>
      <c r="T349" s="94">
        <f t="shared" si="5"/>
        <v>4.5505483549628037E-3</v>
      </c>
      <c r="U349" s="94">
        <f>R349/'סכום נכסי הקרן'!$C$42</f>
        <v>6.3315232865299674E-4</v>
      </c>
    </row>
    <row r="350" spans="2:21">
      <c r="B350" s="90" t="s">
        <v>1074</v>
      </c>
      <c r="C350" s="67" t="s">
        <v>1075</v>
      </c>
      <c r="D350" s="91" t="s">
        <v>26</v>
      </c>
      <c r="E350" s="91" t="s">
        <v>26</v>
      </c>
      <c r="F350" s="67"/>
      <c r="G350" s="91" t="s">
        <v>914</v>
      </c>
      <c r="H350" s="67" t="s">
        <v>882</v>
      </c>
      <c r="I350" s="67" t="s">
        <v>865</v>
      </c>
      <c r="J350" s="103"/>
      <c r="K350" s="93">
        <v>3.6699999999999826</v>
      </c>
      <c r="L350" s="91" t="s">
        <v>130</v>
      </c>
      <c r="M350" s="92">
        <v>8.8749999999999996E-2</v>
      </c>
      <c r="N350" s="92">
        <v>0.10889999999999994</v>
      </c>
      <c r="O350" s="93">
        <v>418097.64290000009</v>
      </c>
      <c r="P350" s="104">
        <v>92.862729999999999</v>
      </c>
      <c r="Q350" s="93"/>
      <c r="R350" s="93">
        <v>1816.2268451090006</v>
      </c>
      <c r="S350" s="94">
        <v>3.3447811432000006E-4</v>
      </c>
      <c r="T350" s="94">
        <f t="shared" si="5"/>
        <v>4.6203277282830081E-3</v>
      </c>
      <c r="U350" s="94">
        <f>R350/'סכום נכסי הקרן'!$C$42</f>
        <v>6.4286126244807445E-4</v>
      </c>
    </row>
    <row r="351" spans="2:21">
      <c r="B351" s="90" t="s">
        <v>1076</v>
      </c>
      <c r="C351" s="67" t="s">
        <v>1077</v>
      </c>
      <c r="D351" s="91" t="s">
        <v>26</v>
      </c>
      <c r="E351" s="91" t="s">
        <v>26</v>
      </c>
      <c r="F351" s="67"/>
      <c r="G351" s="91" t="s">
        <v>1014</v>
      </c>
      <c r="H351" s="67" t="s">
        <v>1078</v>
      </c>
      <c r="I351" s="67" t="s">
        <v>900</v>
      </c>
      <c r="J351" s="103"/>
      <c r="K351" s="93">
        <v>5.8799999999994252</v>
      </c>
      <c r="L351" s="91" t="s">
        <v>127</v>
      </c>
      <c r="M351" s="92">
        <v>6.3750000000000001E-2</v>
      </c>
      <c r="N351" s="92">
        <v>6.8699999999989533E-2</v>
      </c>
      <c r="O351" s="93">
        <v>576686.4040000001</v>
      </c>
      <c r="P351" s="104">
        <v>98.00779</v>
      </c>
      <c r="Q351" s="93"/>
      <c r="R351" s="93">
        <v>2161.3156586980003</v>
      </c>
      <c r="S351" s="94">
        <v>1.1533728080000002E-3</v>
      </c>
      <c r="T351" s="94">
        <f t="shared" si="5"/>
        <v>5.4982045300928902E-3</v>
      </c>
      <c r="U351" s="94">
        <f>R351/'סכום נכסי הקרן'!$C$42</f>
        <v>7.6500692446047512E-4</v>
      </c>
    </row>
    <row r="352" spans="2:21">
      <c r="B352" s="90" t="s">
        <v>1079</v>
      </c>
      <c r="C352" s="67" t="s">
        <v>1080</v>
      </c>
      <c r="D352" s="91" t="s">
        <v>26</v>
      </c>
      <c r="E352" s="91" t="s">
        <v>26</v>
      </c>
      <c r="F352" s="67"/>
      <c r="G352" s="91" t="s">
        <v>914</v>
      </c>
      <c r="H352" s="67" t="s">
        <v>882</v>
      </c>
      <c r="I352" s="67" t="s">
        <v>865</v>
      </c>
      <c r="J352" s="103"/>
      <c r="K352" s="93">
        <v>3.7400000000003111</v>
      </c>
      <c r="L352" s="91" t="s">
        <v>130</v>
      </c>
      <c r="M352" s="92">
        <v>8.5000000000000006E-2</v>
      </c>
      <c r="N352" s="92">
        <v>0.10269999999999931</v>
      </c>
      <c r="O352" s="93">
        <v>205959.43000000005</v>
      </c>
      <c r="P352" s="104">
        <v>93.369050000000001</v>
      </c>
      <c r="Q352" s="93"/>
      <c r="R352" s="93">
        <v>899.57127187800029</v>
      </c>
      <c r="S352" s="94">
        <v>2.7461257333333342E-4</v>
      </c>
      <c r="T352" s="94">
        <f t="shared" si="5"/>
        <v>2.2884333541360559E-3</v>
      </c>
      <c r="U352" s="94">
        <f>R352/'סכום נכסי הקרן'!$C$42</f>
        <v>3.1840710044499134E-4</v>
      </c>
    </row>
    <row r="353" spans="2:21">
      <c r="B353" s="90" t="s">
        <v>1081</v>
      </c>
      <c r="C353" s="67" t="s">
        <v>1082</v>
      </c>
      <c r="D353" s="91" t="s">
        <v>26</v>
      </c>
      <c r="E353" s="91" t="s">
        <v>26</v>
      </c>
      <c r="F353" s="67"/>
      <c r="G353" s="91" t="s">
        <v>914</v>
      </c>
      <c r="H353" s="67" t="s">
        <v>882</v>
      </c>
      <c r="I353" s="67" t="s">
        <v>865</v>
      </c>
      <c r="J353" s="103"/>
      <c r="K353" s="93">
        <v>4.0699999999991432</v>
      </c>
      <c r="L353" s="91" t="s">
        <v>130</v>
      </c>
      <c r="M353" s="92">
        <v>8.5000000000000006E-2</v>
      </c>
      <c r="N353" s="92">
        <v>0.10459999999996304</v>
      </c>
      <c r="O353" s="93">
        <v>205959.43000000005</v>
      </c>
      <c r="P353" s="104">
        <v>92.106049999999996</v>
      </c>
      <c r="Q353" s="93"/>
      <c r="R353" s="93">
        <v>887.40280216800011</v>
      </c>
      <c r="S353" s="94">
        <v>2.7461257333333342E-4</v>
      </c>
      <c r="T353" s="94">
        <f t="shared" si="5"/>
        <v>2.2574777947227099E-3</v>
      </c>
      <c r="U353" s="94">
        <f>R353/'סכום נכסי הקרן'!$C$42</f>
        <v>3.1410001852904136E-4</v>
      </c>
    </row>
    <row r="354" spans="2:21">
      <c r="B354" s="90" t="s">
        <v>1083</v>
      </c>
      <c r="C354" s="67" t="s">
        <v>1084</v>
      </c>
      <c r="D354" s="91" t="s">
        <v>26</v>
      </c>
      <c r="E354" s="91" t="s">
        <v>26</v>
      </c>
      <c r="F354" s="67"/>
      <c r="G354" s="91" t="s">
        <v>1006</v>
      </c>
      <c r="H354" s="67" t="s">
        <v>1078</v>
      </c>
      <c r="I354" s="67" t="s">
        <v>900</v>
      </c>
      <c r="J354" s="103"/>
      <c r="K354" s="93">
        <v>5.8700000000006289</v>
      </c>
      <c r="L354" s="91" t="s">
        <v>127</v>
      </c>
      <c r="M354" s="92">
        <v>4.1250000000000002E-2</v>
      </c>
      <c r="N354" s="92">
        <v>7.3500000000012944E-2</v>
      </c>
      <c r="O354" s="93">
        <v>340368.55401800008</v>
      </c>
      <c r="P354" s="104">
        <v>83.088040000000007</v>
      </c>
      <c r="Q354" s="93"/>
      <c r="R354" s="93">
        <v>1081.4484846360001</v>
      </c>
      <c r="S354" s="94">
        <v>6.8073710803600012E-4</v>
      </c>
      <c r="T354" s="94">
        <f t="shared" si="5"/>
        <v>2.7511136253321258E-3</v>
      </c>
      <c r="U354" s="94">
        <f>R354/'סכום נכסי הקרן'!$C$42</f>
        <v>3.8278331805184418E-4</v>
      </c>
    </row>
    <row r="355" spans="2:21">
      <c r="B355" s="90" t="s">
        <v>1085</v>
      </c>
      <c r="C355" s="67" t="s">
        <v>1086</v>
      </c>
      <c r="D355" s="91" t="s">
        <v>26</v>
      </c>
      <c r="E355" s="91" t="s">
        <v>26</v>
      </c>
      <c r="F355" s="67"/>
      <c r="G355" s="91" t="s">
        <v>921</v>
      </c>
      <c r="H355" s="67" t="s">
        <v>1087</v>
      </c>
      <c r="I355" s="67" t="s">
        <v>900</v>
      </c>
      <c r="J355" s="103"/>
      <c r="K355" s="93">
        <v>3.750000000000222</v>
      </c>
      <c r="L355" s="91" t="s">
        <v>129</v>
      </c>
      <c r="M355" s="92">
        <v>2.6249999999999999E-2</v>
      </c>
      <c r="N355" s="92">
        <v>0.10709999999999724</v>
      </c>
      <c r="O355" s="93">
        <v>371756.77115000004</v>
      </c>
      <c r="P355" s="104">
        <v>74.637299999999996</v>
      </c>
      <c r="Q355" s="93"/>
      <c r="R355" s="93">
        <v>1124.6105307610003</v>
      </c>
      <c r="S355" s="94">
        <v>1.4547889612193787E-3</v>
      </c>
      <c r="T355" s="94">
        <f t="shared" si="5"/>
        <v>2.8609142259882624E-3</v>
      </c>
      <c r="U355" s="94">
        <f>R355/'סכום נכסי הקרן'!$C$42</f>
        <v>3.9806070894411153E-4</v>
      </c>
    </row>
    <row r="356" spans="2:21">
      <c r="B356" s="90" t="s">
        <v>1088</v>
      </c>
      <c r="C356" s="67" t="s">
        <v>1089</v>
      </c>
      <c r="D356" s="91" t="s">
        <v>26</v>
      </c>
      <c r="E356" s="91" t="s">
        <v>26</v>
      </c>
      <c r="F356" s="67"/>
      <c r="G356" s="91" t="s">
        <v>1006</v>
      </c>
      <c r="H356" s="67" t="s">
        <v>1087</v>
      </c>
      <c r="I356" s="67" t="s">
        <v>900</v>
      </c>
      <c r="J356" s="103"/>
      <c r="K356" s="93">
        <v>5.4899999999857076</v>
      </c>
      <c r="L356" s="91" t="s">
        <v>127</v>
      </c>
      <c r="M356" s="92">
        <v>4.7500000000000001E-2</v>
      </c>
      <c r="N356" s="92">
        <v>7.9799999999714155E-2</v>
      </c>
      <c r="O356" s="93">
        <v>41191.886000000006</v>
      </c>
      <c r="P356" s="104">
        <v>83.946640000000002</v>
      </c>
      <c r="Q356" s="93"/>
      <c r="R356" s="93">
        <v>132.23087546099998</v>
      </c>
      <c r="S356" s="94">
        <v>1.3505536393442625E-5</v>
      </c>
      <c r="T356" s="94">
        <f t="shared" si="5"/>
        <v>3.3638418134433496E-4</v>
      </c>
      <c r="U356" s="94">
        <f>R356/'סכום נכסי הקרן'!$C$42</f>
        <v>4.6803684111590658E-5</v>
      </c>
    </row>
    <row r="357" spans="2:21">
      <c r="B357" s="90" t="s">
        <v>1090</v>
      </c>
      <c r="C357" s="67" t="s">
        <v>1091</v>
      </c>
      <c r="D357" s="91" t="s">
        <v>26</v>
      </c>
      <c r="E357" s="91" t="s">
        <v>26</v>
      </c>
      <c r="F357" s="67"/>
      <c r="G357" s="91" t="s">
        <v>1006</v>
      </c>
      <c r="H357" s="67" t="s">
        <v>1087</v>
      </c>
      <c r="I357" s="67" t="s">
        <v>900</v>
      </c>
      <c r="J357" s="103"/>
      <c r="K357" s="93">
        <v>5.769999999999186</v>
      </c>
      <c r="L357" s="91" t="s">
        <v>127</v>
      </c>
      <c r="M357" s="92">
        <v>7.3749999999999996E-2</v>
      </c>
      <c r="N357" s="92">
        <v>7.9799999999988463E-2</v>
      </c>
      <c r="O357" s="93">
        <v>617878.29000000015</v>
      </c>
      <c r="P357" s="104">
        <v>96.795100000000005</v>
      </c>
      <c r="Q357" s="93"/>
      <c r="R357" s="93">
        <v>2287.0422095180006</v>
      </c>
      <c r="S357" s="94">
        <v>5.617075363636365E-4</v>
      </c>
      <c r="T357" s="94">
        <f t="shared" si="5"/>
        <v>5.8180422587881557E-3</v>
      </c>
      <c r="U357" s="94">
        <f>R357/'סכום נכסי הקרן'!$C$42</f>
        <v>8.0950837503700624E-4</v>
      </c>
    </row>
    <row r="358" spans="2:21">
      <c r="B358" s="90" t="s">
        <v>1092</v>
      </c>
      <c r="C358" s="67" t="s">
        <v>1093</v>
      </c>
      <c r="D358" s="91" t="s">
        <v>26</v>
      </c>
      <c r="E358" s="91" t="s">
        <v>26</v>
      </c>
      <c r="F358" s="67"/>
      <c r="G358" s="91" t="s">
        <v>960</v>
      </c>
      <c r="H358" s="67" t="s">
        <v>1094</v>
      </c>
      <c r="I358" s="67" t="s">
        <v>865</v>
      </c>
      <c r="J358" s="103"/>
      <c r="K358" s="93">
        <v>2.1699999999998401</v>
      </c>
      <c r="L358" s="91" t="s">
        <v>130</v>
      </c>
      <c r="M358" s="92">
        <v>0.06</v>
      </c>
      <c r="N358" s="92">
        <v>9.5199999999999799E-2</v>
      </c>
      <c r="O358" s="93">
        <v>488123.84910000005</v>
      </c>
      <c r="P358" s="104">
        <v>93.164330000000007</v>
      </c>
      <c r="Q358" s="93"/>
      <c r="R358" s="93">
        <v>2127.3093133020006</v>
      </c>
      <c r="S358" s="94">
        <v>3.9049907928000003E-4</v>
      </c>
      <c r="T358" s="94">
        <f t="shared" si="5"/>
        <v>5.4116952589664206E-3</v>
      </c>
      <c r="U358" s="94">
        <f>R358/'סכום נכסי הקרן'!$C$42</f>
        <v>7.529702330133747E-4</v>
      </c>
    </row>
    <row r="359" spans="2:21">
      <c r="B359" s="90" t="s">
        <v>1095</v>
      </c>
      <c r="C359" s="67" t="s">
        <v>1096</v>
      </c>
      <c r="D359" s="91" t="s">
        <v>26</v>
      </c>
      <c r="E359" s="91" t="s">
        <v>26</v>
      </c>
      <c r="F359" s="67"/>
      <c r="G359" s="91" t="s">
        <v>960</v>
      </c>
      <c r="H359" s="67" t="s">
        <v>1094</v>
      </c>
      <c r="I359" s="67" t="s">
        <v>865</v>
      </c>
      <c r="J359" s="103"/>
      <c r="K359" s="93">
        <v>2.160000000001455</v>
      </c>
      <c r="L359" s="91" t="s">
        <v>129</v>
      </c>
      <c r="M359" s="92">
        <v>0.05</v>
      </c>
      <c r="N359" s="92">
        <v>7.0100000000038798E-2</v>
      </c>
      <c r="O359" s="93">
        <v>205959.43000000005</v>
      </c>
      <c r="P359" s="104">
        <v>98.800359999999998</v>
      </c>
      <c r="Q359" s="93"/>
      <c r="R359" s="93">
        <v>824.75984918000017</v>
      </c>
      <c r="S359" s="94">
        <v>2.0595943000000004E-4</v>
      </c>
      <c r="T359" s="94">
        <f t="shared" si="5"/>
        <v>2.0981194120121985E-3</v>
      </c>
      <c r="U359" s="94">
        <f>R359/'סכום נכסי הקרן'!$C$42</f>
        <v>2.9192727730467953E-4</v>
      </c>
    </row>
    <row r="360" spans="2:21">
      <c r="B360" s="90" t="s">
        <v>1097</v>
      </c>
      <c r="C360" s="67" t="s">
        <v>1098</v>
      </c>
      <c r="D360" s="91" t="s">
        <v>26</v>
      </c>
      <c r="E360" s="91" t="s">
        <v>26</v>
      </c>
      <c r="F360" s="67"/>
      <c r="G360" s="91" t="s">
        <v>1014</v>
      </c>
      <c r="H360" s="67" t="s">
        <v>1087</v>
      </c>
      <c r="I360" s="67" t="s">
        <v>900</v>
      </c>
      <c r="J360" s="103"/>
      <c r="K360" s="93">
        <v>6.0399999999990062</v>
      </c>
      <c r="L360" s="91" t="s">
        <v>127</v>
      </c>
      <c r="M360" s="92">
        <v>5.1249999999999997E-2</v>
      </c>
      <c r="N360" s="92">
        <v>8.7999999999987574E-2</v>
      </c>
      <c r="O360" s="93">
        <v>617878.29000000015</v>
      </c>
      <c r="P360" s="104">
        <v>81.72842</v>
      </c>
      <c r="Q360" s="93"/>
      <c r="R360" s="93">
        <v>1931.0517161480004</v>
      </c>
      <c r="S360" s="94">
        <v>3.0893914500000006E-4</v>
      </c>
      <c r="T360" s="94">
        <f t="shared" si="5"/>
        <v>4.9124325041741343E-3</v>
      </c>
      <c r="U360" s="94">
        <f>R360/'סכום נכסי הקרן'!$C$42</f>
        <v>6.8350401682391274E-4</v>
      </c>
    </row>
    <row r="361" spans="2:21">
      <c r="B361" s="90" t="s">
        <v>1099</v>
      </c>
      <c r="C361" s="67" t="s">
        <v>1100</v>
      </c>
      <c r="D361" s="91" t="s">
        <v>26</v>
      </c>
      <c r="E361" s="91" t="s">
        <v>26</v>
      </c>
      <c r="F361" s="67"/>
      <c r="G361" s="91" t="s">
        <v>921</v>
      </c>
      <c r="H361" s="67" t="s">
        <v>1101</v>
      </c>
      <c r="I361" s="67" t="s">
        <v>900</v>
      </c>
      <c r="J361" s="103"/>
      <c r="K361" s="93">
        <v>2.6600000000006068</v>
      </c>
      <c r="L361" s="91" t="s">
        <v>129</v>
      </c>
      <c r="M361" s="92">
        <v>3.6249999999999998E-2</v>
      </c>
      <c r="N361" s="92">
        <v>0.46460000000006668</v>
      </c>
      <c r="O361" s="93">
        <v>638474.23300000012</v>
      </c>
      <c r="P361" s="104">
        <v>38.2044</v>
      </c>
      <c r="Q361" s="93"/>
      <c r="R361" s="93">
        <v>988.65335944000026</v>
      </c>
      <c r="S361" s="94">
        <v>1.8242120942857146E-3</v>
      </c>
      <c r="T361" s="94">
        <f t="shared" si="5"/>
        <v>2.5150506626316488E-3</v>
      </c>
      <c r="U361" s="94">
        <f>R361/'סכום נכסי הקרן'!$C$42</f>
        <v>3.4993808647013205E-4</v>
      </c>
    </row>
    <row r="362" spans="2:21">
      <c r="C362" s="1"/>
      <c r="D362" s="1"/>
      <c r="E362" s="1"/>
      <c r="F362" s="1"/>
    </row>
    <row r="363" spans="2:21">
      <c r="C363" s="1"/>
      <c r="D363" s="1"/>
      <c r="E363" s="1"/>
      <c r="F363" s="1"/>
    </row>
    <row r="364" spans="2:21">
      <c r="C364" s="1"/>
      <c r="D364" s="1"/>
      <c r="E364" s="1"/>
      <c r="F364" s="1"/>
    </row>
    <row r="365" spans="2:21">
      <c r="B365" s="97" t="s">
        <v>214</v>
      </c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21">
      <c r="B366" s="97" t="s">
        <v>107</v>
      </c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21">
      <c r="B367" s="97" t="s">
        <v>197</v>
      </c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21">
      <c r="B368" s="97" t="s">
        <v>205</v>
      </c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50" t="s">
        <v>210</v>
      </c>
      <c r="C369" s="150"/>
      <c r="D369" s="150"/>
      <c r="E369" s="150"/>
      <c r="F369" s="150"/>
      <c r="G369" s="150"/>
      <c r="H369" s="150"/>
      <c r="I369" s="150"/>
      <c r="J369" s="150"/>
      <c r="K369" s="150"/>
    </row>
    <row r="370" spans="2:11">
      <c r="C370" s="1"/>
      <c r="D370" s="1"/>
      <c r="E370" s="1"/>
      <c r="F370" s="1"/>
    </row>
    <row r="371" spans="2:11">
      <c r="C371" s="1"/>
      <c r="D371" s="1"/>
      <c r="E371" s="1"/>
      <c r="F371" s="1"/>
    </row>
    <row r="372" spans="2:11">
      <c r="C372" s="1"/>
      <c r="D372" s="1"/>
      <c r="E372" s="1"/>
      <c r="F372" s="1"/>
    </row>
    <row r="373" spans="2:11">
      <c r="C373" s="1"/>
      <c r="D373" s="1"/>
      <c r="E373" s="1"/>
      <c r="F373" s="1"/>
    </row>
    <row r="374" spans="2:11">
      <c r="C374" s="1"/>
      <c r="D374" s="1"/>
      <c r="E374" s="1"/>
      <c r="F374" s="1"/>
    </row>
    <row r="375" spans="2:11">
      <c r="C375" s="1"/>
      <c r="D375" s="1"/>
      <c r="E375" s="1"/>
      <c r="F375" s="1"/>
    </row>
    <row r="376" spans="2:11">
      <c r="C376" s="1"/>
      <c r="D376" s="1"/>
      <c r="E376" s="1"/>
      <c r="F376" s="1"/>
    </row>
    <row r="377" spans="2:11">
      <c r="C377" s="1"/>
      <c r="D377" s="1"/>
      <c r="E377" s="1"/>
      <c r="F377" s="1"/>
    </row>
    <row r="378" spans="2:11">
      <c r="C378" s="1"/>
      <c r="D378" s="1"/>
      <c r="E378" s="1"/>
      <c r="F378" s="1"/>
    </row>
    <row r="379" spans="2:11">
      <c r="C379" s="1"/>
      <c r="D379" s="1"/>
      <c r="E379" s="1"/>
      <c r="F379" s="1"/>
    </row>
    <row r="380" spans="2:11">
      <c r="C380" s="1"/>
      <c r="D380" s="1"/>
      <c r="E380" s="1"/>
      <c r="F380" s="1"/>
    </row>
    <row r="381" spans="2:11">
      <c r="C381" s="1"/>
      <c r="D381" s="1"/>
      <c r="E381" s="1"/>
      <c r="F381" s="1"/>
    </row>
    <row r="382" spans="2:11">
      <c r="C382" s="1"/>
      <c r="D382" s="1"/>
      <c r="E382" s="1"/>
      <c r="F382" s="1"/>
    </row>
    <row r="383" spans="2:11">
      <c r="C383" s="1"/>
      <c r="D383" s="1"/>
      <c r="E383" s="1"/>
      <c r="F383" s="1"/>
    </row>
    <row r="384" spans="2:1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3"/>
  <sheetViews>
    <sheetView rightToLeft="1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16.710937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46" t="s" vm="1">
        <v>223</v>
      </c>
    </row>
    <row r="2" spans="2:15">
      <c r="B2" s="46" t="s">
        <v>140</v>
      </c>
      <c r="C2" s="46" t="s">
        <v>2982</v>
      </c>
    </row>
    <row r="3" spans="2:15">
      <c r="B3" s="46" t="s">
        <v>142</v>
      </c>
      <c r="C3" s="46" t="s">
        <v>2983</v>
      </c>
    </row>
    <row r="4" spans="2:15">
      <c r="B4" s="46" t="s">
        <v>143</v>
      </c>
      <c r="C4" s="46" t="s">
        <v>2984</v>
      </c>
    </row>
    <row r="6" spans="2:15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15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</row>
    <row r="8" spans="2:15" s="3" customFormat="1" ht="63">
      <c r="B8" s="21" t="s">
        <v>110</v>
      </c>
      <c r="C8" s="29" t="s">
        <v>43</v>
      </c>
      <c r="D8" s="29" t="s">
        <v>114</v>
      </c>
      <c r="E8" s="29" t="s">
        <v>184</v>
      </c>
      <c r="F8" s="29" t="s">
        <v>112</v>
      </c>
      <c r="G8" s="29" t="s">
        <v>64</v>
      </c>
      <c r="H8" s="29" t="s">
        <v>98</v>
      </c>
      <c r="I8" s="12" t="s">
        <v>199</v>
      </c>
      <c r="J8" s="12" t="s">
        <v>198</v>
      </c>
      <c r="K8" s="29" t="s">
        <v>213</v>
      </c>
      <c r="L8" s="12" t="s">
        <v>60</v>
      </c>
      <c r="M8" s="12" t="s">
        <v>57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206</v>
      </c>
      <c r="J9" s="15"/>
      <c r="K9" s="15" t="s">
        <v>202</v>
      </c>
      <c r="L9" s="15" t="s">
        <v>202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8" t="s">
        <v>28</v>
      </c>
      <c r="C11" s="78"/>
      <c r="D11" s="79"/>
      <c r="E11" s="79"/>
      <c r="F11" s="78"/>
      <c r="G11" s="79"/>
      <c r="H11" s="79"/>
      <c r="I11" s="81"/>
      <c r="J11" s="100"/>
      <c r="K11" s="81">
        <v>231.73809056300004</v>
      </c>
      <c r="L11" s="81">
        <f>L12+L188</f>
        <v>808905.08566639095</v>
      </c>
      <c r="M11" s="82"/>
      <c r="N11" s="82">
        <f>IFERROR(L11/$L$11,0)</f>
        <v>1</v>
      </c>
      <c r="O11" s="82">
        <f>L11/'סכום נכסי הקרן'!$C$42</f>
        <v>0.28631541592534682</v>
      </c>
    </row>
    <row r="12" spans="2:15">
      <c r="B12" s="83" t="s">
        <v>193</v>
      </c>
      <c r="C12" s="84"/>
      <c r="D12" s="85"/>
      <c r="E12" s="85"/>
      <c r="F12" s="84"/>
      <c r="G12" s="85"/>
      <c r="H12" s="85"/>
      <c r="I12" s="87"/>
      <c r="J12" s="102"/>
      <c r="K12" s="87">
        <v>209.62388364799997</v>
      </c>
      <c r="L12" s="87">
        <f>L13+L49+L118</f>
        <v>599403.71755879081</v>
      </c>
      <c r="M12" s="88"/>
      <c r="N12" s="88">
        <f t="shared" ref="N12:N75" si="0">IFERROR(L12/$L$11,0)</f>
        <v>0.74100624186951547</v>
      </c>
      <c r="O12" s="88">
        <f>L12/'סכום נכסי הקרן'!$C$42</f>
        <v>0.21216151034414846</v>
      </c>
    </row>
    <row r="13" spans="2:15">
      <c r="B13" s="89" t="s">
        <v>1102</v>
      </c>
      <c r="C13" s="84"/>
      <c r="D13" s="85"/>
      <c r="E13" s="85"/>
      <c r="F13" s="84"/>
      <c r="G13" s="85"/>
      <c r="H13" s="85"/>
      <c r="I13" s="87"/>
      <c r="J13" s="102"/>
      <c r="K13" s="87">
        <v>165.435363698</v>
      </c>
      <c r="L13" s="87">
        <v>367645.17513747001</v>
      </c>
      <c r="M13" s="88"/>
      <c r="N13" s="88">
        <f t="shared" si="0"/>
        <v>0.45449729721330301</v>
      </c>
      <c r="O13" s="88">
        <f>L13/'סכום נכסי הקרן'!$C$42</f>
        <v>0.1301295826885728</v>
      </c>
    </row>
    <row r="14" spans="2:15">
      <c r="B14" s="90" t="s">
        <v>1103</v>
      </c>
      <c r="C14" s="67" t="s">
        <v>1104</v>
      </c>
      <c r="D14" s="91" t="s">
        <v>115</v>
      </c>
      <c r="E14" s="91" t="s">
        <v>26</v>
      </c>
      <c r="F14" s="67" t="s">
        <v>615</v>
      </c>
      <c r="G14" s="91" t="s">
        <v>304</v>
      </c>
      <c r="H14" s="91" t="s">
        <v>128</v>
      </c>
      <c r="I14" s="93">
        <v>322802.69206800003</v>
      </c>
      <c r="J14" s="104">
        <v>2464</v>
      </c>
      <c r="K14" s="93"/>
      <c r="L14" s="93">
        <v>7953.8583326280004</v>
      </c>
      <c r="M14" s="94">
        <v>1.4382726446286373E-3</v>
      </c>
      <c r="N14" s="94">
        <f t="shared" si="0"/>
        <v>9.8328697316514765E-3</v>
      </c>
      <c r="O14" s="94">
        <f>L14/'סכום נכסי הקרן'!$C$42</f>
        <v>2.8153021869575458E-3</v>
      </c>
    </row>
    <row r="15" spans="2:15">
      <c r="B15" s="90" t="s">
        <v>1105</v>
      </c>
      <c r="C15" s="67" t="s">
        <v>1106</v>
      </c>
      <c r="D15" s="91" t="s">
        <v>115</v>
      </c>
      <c r="E15" s="91" t="s">
        <v>26</v>
      </c>
      <c r="F15" s="67" t="s">
        <v>1107</v>
      </c>
      <c r="G15" s="91" t="s">
        <v>654</v>
      </c>
      <c r="H15" s="91" t="s">
        <v>128</v>
      </c>
      <c r="I15" s="93">
        <v>38921.647744000009</v>
      </c>
      <c r="J15" s="104">
        <v>26940</v>
      </c>
      <c r="K15" s="93"/>
      <c r="L15" s="93">
        <v>10485.491914282002</v>
      </c>
      <c r="M15" s="94">
        <v>6.9384099827014172E-4</v>
      </c>
      <c r="N15" s="94">
        <f t="shared" si="0"/>
        <v>1.2962573854562752E-2</v>
      </c>
      <c r="O15" s="94">
        <f>L15/'סכום נכסי הקרן'!$C$42</f>
        <v>3.7113847246321601E-3</v>
      </c>
    </row>
    <row r="16" spans="2:15">
      <c r="B16" s="90" t="s">
        <v>1108</v>
      </c>
      <c r="C16" s="67" t="s">
        <v>1109</v>
      </c>
      <c r="D16" s="91" t="s">
        <v>115</v>
      </c>
      <c r="E16" s="91" t="s">
        <v>26</v>
      </c>
      <c r="F16" s="67" t="s">
        <v>668</v>
      </c>
      <c r="G16" s="91" t="s">
        <v>444</v>
      </c>
      <c r="H16" s="91" t="s">
        <v>128</v>
      </c>
      <c r="I16" s="93">
        <v>1244615.0896420002</v>
      </c>
      <c r="J16" s="104">
        <v>2107</v>
      </c>
      <c r="K16" s="93"/>
      <c r="L16" s="93">
        <v>26224.039938752005</v>
      </c>
      <c r="M16" s="94">
        <v>9.6525917578452051E-4</v>
      </c>
      <c r="N16" s="94">
        <f t="shared" si="0"/>
        <v>3.2419180449518567E-2</v>
      </c>
      <c r="O16" s="94">
        <f>L16/'סכום נכסי הקרן'!$C$42</f>
        <v>9.2821111343627805E-3</v>
      </c>
    </row>
    <row r="17" spans="2:15">
      <c r="B17" s="90" t="s">
        <v>1110</v>
      </c>
      <c r="C17" s="67" t="s">
        <v>1111</v>
      </c>
      <c r="D17" s="91" t="s">
        <v>115</v>
      </c>
      <c r="E17" s="91" t="s">
        <v>26</v>
      </c>
      <c r="F17" s="67" t="s">
        <v>855</v>
      </c>
      <c r="G17" s="91" t="s">
        <v>665</v>
      </c>
      <c r="H17" s="91" t="s">
        <v>128</v>
      </c>
      <c r="I17" s="93">
        <v>30342.201222000007</v>
      </c>
      <c r="J17" s="104">
        <v>75810</v>
      </c>
      <c r="K17" s="93"/>
      <c r="L17" s="93">
        <v>23002.422746060001</v>
      </c>
      <c r="M17" s="94">
        <v>6.8334118657754949E-4</v>
      </c>
      <c r="N17" s="94">
        <f t="shared" si="0"/>
        <v>2.8436491689392929E-2</v>
      </c>
      <c r="O17" s="94">
        <f>L17/'סכום נכסי הקרן'!$C$42</f>
        <v>8.1418059455062048E-3</v>
      </c>
    </row>
    <row r="18" spans="2:15">
      <c r="B18" s="90" t="s">
        <v>1112</v>
      </c>
      <c r="C18" s="67" t="s">
        <v>1113</v>
      </c>
      <c r="D18" s="91" t="s">
        <v>115</v>
      </c>
      <c r="E18" s="91" t="s">
        <v>26</v>
      </c>
      <c r="F18" s="67" t="s">
        <v>1114</v>
      </c>
      <c r="G18" s="91" t="s">
        <v>293</v>
      </c>
      <c r="H18" s="91" t="s">
        <v>128</v>
      </c>
      <c r="I18" s="93">
        <v>63113.003732000005</v>
      </c>
      <c r="J18" s="104">
        <v>2610</v>
      </c>
      <c r="K18" s="93"/>
      <c r="L18" s="93">
        <v>1647.2493974120002</v>
      </c>
      <c r="M18" s="94">
        <v>3.5116924490949435E-4</v>
      </c>
      <c r="N18" s="94">
        <f t="shared" si="0"/>
        <v>2.0363939188921846E-3</v>
      </c>
      <c r="O18" s="94">
        <f>L18/'סכום נכסי הקרן'!$C$42</f>
        <v>5.8305097187546281E-4</v>
      </c>
    </row>
    <row r="19" spans="2:15">
      <c r="B19" s="90" t="s">
        <v>1115</v>
      </c>
      <c r="C19" s="67" t="s">
        <v>1116</v>
      </c>
      <c r="D19" s="91" t="s">
        <v>115</v>
      </c>
      <c r="E19" s="91" t="s">
        <v>26</v>
      </c>
      <c r="F19" s="67" t="s">
        <v>750</v>
      </c>
      <c r="G19" s="91" t="s">
        <v>535</v>
      </c>
      <c r="H19" s="91" t="s">
        <v>128</v>
      </c>
      <c r="I19" s="93">
        <v>7609.2620140000017</v>
      </c>
      <c r="J19" s="104">
        <v>146100</v>
      </c>
      <c r="K19" s="93">
        <v>90.415510942000012</v>
      </c>
      <c r="L19" s="93">
        <v>11207.547312761002</v>
      </c>
      <c r="M19" s="94">
        <v>1.980554331535826E-3</v>
      </c>
      <c r="N19" s="94">
        <f t="shared" si="0"/>
        <v>1.3855206885648416E-2</v>
      </c>
      <c r="O19" s="94">
        <f>L19/'סכום נכסי הקרן'!$C$42</f>
        <v>3.9669593221961551E-3</v>
      </c>
    </row>
    <row r="20" spans="2:15">
      <c r="B20" s="90" t="s">
        <v>1117</v>
      </c>
      <c r="C20" s="67" t="s">
        <v>1118</v>
      </c>
      <c r="D20" s="91" t="s">
        <v>115</v>
      </c>
      <c r="E20" s="91" t="s">
        <v>26</v>
      </c>
      <c r="F20" s="67" t="s">
        <v>337</v>
      </c>
      <c r="G20" s="91" t="s">
        <v>293</v>
      </c>
      <c r="H20" s="91" t="s">
        <v>128</v>
      </c>
      <c r="I20" s="93">
        <v>339494.34149000002</v>
      </c>
      <c r="J20" s="104">
        <v>1845</v>
      </c>
      <c r="K20" s="93"/>
      <c r="L20" s="93">
        <v>6263.6706004820007</v>
      </c>
      <c r="M20" s="94">
        <v>7.2212240611010058E-4</v>
      </c>
      <c r="N20" s="94">
        <f t="shared" si="0"/>
        <v>7.7433937695197868E-3</v>
      </c>
      <c r="O20" s="94">
        <f>L20/'סכום נכסי הקרן'!$C$42</f>
        <v>2.2170530077937965E-3</v>
      </c>
    </row>
    <row r="21" spans="2:15">
      <c r="B21" s="90" t="s">
        <v>1119</v>
      </c>
      <c r="C21" s="67" t="s">
        <v>1120</v>
      </c>
      <c r="D21" s="91" t="s">
        <v>115</v>
      </c>
      <c r="E21" s="91" t="s">
        <v>26</v>
      </c>
      <c r="F21" s="67" t="s">
        <v>803</v>
      </c>
      <c r="G21" s="91" t="s">
        <v>654</v>
      </c>
      <c r="H21" s="91" t="s">
        <v>128</v>
      </c>
      <c r="I21" s="93">
        <v>122058.24375100002</v>
      </c>
      <c r="J21" s="104">
        <v>6008</v>
      </c>
      <c r="K21" s="93"/>
      <c r="L21" s="93">
        <v>7333.2592845200015</v>
      </c>
      <c r="M21" s="94">
        <v>1.0356444291421336E-3</v>
      </c>
      <c r="N21" s="94">
        <f t="shared" si="0"/>
        <v>9.0656609959111917E-3</v>
      </c>
      <c r="O21" s="94">
        <f>L21/'סכום נכסי הקרן'!$C$42</f>
        <v>2.5956384986825067E-3</v>
      </c>
    </row>
    <row r="22" spans="2:15">
      <c r="B22" s="90" t="s">
        <v>1121</v>
      </c>
      <c r="C22" s="67" t="s">
        <v>1122</v>
      </c>
      <c r="D22" s="91" t="s">
        <v>115</v>
      </c>
      <c r="E22" s="91" t="s">
        <v>26</v>
      </c>
      <c r="F22" s="67" t="s">
        <v>1123</v>
      </c>
      <c r="G22" s="91" t="s">
        <v>122</v>
      </c>
      <c r="H22" s="91" t="s">
        <v>128</v>
      </c>
      <c r="I22" s="93">
        <v>63582.45783900001</v>
      </c>
      <c r="J22" s="104">
        <v>5439</v>
      </c>
      <c r="K22" s="93"/>
      <c r="L22" s="93">
        <v>3458.2498818850004</v>
      </c>
      <c r="M22" s="94">
        <v>3.5904156705455326E-4</v>
      </c>
      <c r="N22" s="94">
        <f t="shared" si="0"/>
        <v>4.2752233150271648E-3</v>
      </c>
      <c r="O22" s="94">
        <f>L22/'סכום נכסי הקרן'!$C$42</f>
        <v>1.2240623416157426E-3</v>
      </c>
    </row>
    <row r="23" spans="2:15">
      <c r="B23" s="90" t="s">
        <v>1124</v>
      </c>
      <c r="C23" s="67" t="s">
        <v>1125</v>
      </c>
      <c r="D23" s="91" t="s">
        <v>115</v>
      </c>
      <c r="E23" s="91" t="s">
        <v>26</v>
      </c>
      <c r="F23" s="67" t="s">
        <v>808</v>
      </c>
      <c r="G23" s="91" t="s">
        <v>654</v>
      </c>
      <c r="H23" s="91" t="s">
        <v>128</v>
      </c>
      <c r="I23" s="93">
        <v>671280.58279999997</v>
      </c>
      <c r="J23" s="104">
        <v>1124</v>
      </c>
      <c r="K23" s="93"/>
      <c r="L23" s="93">
        <v>7545.193750626001</v>
      </c>
      <c r="M23" s="94">
        <v>1.2252113086131725E-3</v>
      </c>
      <c r="N23" s="94">
        <f t="shared" si="0"/>
        <v>9.3276626446354097E-3</v>
      </c>
      <c r="O23" s="94">
        <f>L23/'סכום נכסי הקרן'!$C$42</f>
        <v>2.6706536097101078E-3</v>
      </c>
    </row>
    <row r="24" spans="2:15">
      <c r="B24" s="90" t="s">
        <v>1126</v>
      </c>
      <c r="C24" s="67" t="s">
        <v>1127</v>
      </c>
      <c r="D24" s="91" t="s">
        <v>115</v>
      </c>
      <c r="E24" s="91" t="s">
        <v>26</v>
      </c>
      <c r="F24" s="67" t="s">
        <v>345</v>
      </c>
      <c r="G24" s="91" t="s">
        <v>293</v>
      </c>
      <c r="H24" s="91" t="s">
        <v>128</v>
      </c>
      <c r="I24" s="93">
        <v>88439.088755000004</v>
      </c>
      <c r="J24" s="104">
        <v>5860</v>
      </c>
      <c r="K24" s="93"/>
      <c r="L24" s="93">
        <v>5182.5306010640006</v>
      </c>
      <c r="M24" s="94">
        <v>7.1187634116099503E-4</v>
      </c>
      <c r="N24" s="94">
        <f t="shared" si="0"/>
        <v>6.4068463567570925E-3</v>
      </c>
      <c r="O24" s="94">
        <f>L24/'סכום נכסי הקרן'!$C$42</f>
        <v>1.8343788794046999E-3</v>
      </c>
    </row>
    <row r="25" spans="2:15">
      <c r="B25" s="90" t="s">
        <v>1128</v>
      </c>
      <c r="C25" s="67" t="s">
        <v>1129</v>
      </c>
      <c r="D25" s="91" t="s">
        <v>115</v>
      </c>
      <c r="E25" s="91" t="s">
        <v>26</v>
      </c>
      <c r="F25" s="67" t="s">
        <v>599</v>
      </c>
      <c r="G25" s="91" t="s">
        <v>600</v>
      </c>
      <c r="H25" s="91" t="s">
        <v>128</v>
      </c>
      <c r="I25" s="93">
        <v>19644.899170000004</v>
      </c>
      <c r="J25" s="104">
        <v>5193</v>
      </c>
      <c r="K25" s="93"/>
      <c r="L25" s="93">
        <v>1020.1596139080002</v>
      </c>
      <c r="M25" s="94">
        <v>1.9406515932436215E-4</v>
      </c>
      <c r="N25" s="94">
        <f t="shared" si="0"/>
        <v>1.2611610830306178E-3</v>
      </c>
      <c r="O25" s="94">
        <f>L25/'סכום נכסי הקרן'!$C$42</f>
        <v>3.6108986003677214E-4</v>
      </c>
    </row>
    <row r="26" spans="2:15">
      <c r="B26" s="90" t="s">
        <v>1130</v>
      </c>
      <c r="C26" s="67" t="s">
        <v>1131</v>
      </c>
      <c r="D26" s="91" t="s">
        <v>115</v>
      </c>
      <c r="E26" s="91" t="s">
        <v>26</v>
      </c>
      <c r="F26" s="67" t="s">
        <v>448</v>
      </c>
      <c r="G26" s="91" t="s">
        <v>151</v>
      </c>
      <c r="H26" s="91" t="s">
        <v>128</v>
      </c>
      <c r="I26" s="93">
        <v>2010593.9103980002</v>
      </c>
      <c r="J26" s="104">
        <v>537</v>
      </c>
      <c r="K26" s="93"/>
      <c r="L26" s="93">
        <v>10796.889298906002</v>
      </c>
      <c r="M26" s="94">
        <v>7.2668186117934546E-4</v>
      </c>
      <c r="N26" s="94">
        <f t="shared" si="0"/>
        <v>1.334753544046682E-2</v>
      </c>
      <c r="O26" s="94">
        <f>L26/'סכום נכסי הקרן'!$C$42</f>
        <v>3.8216051612155648E-3</v>
      </c>
    </row>
    <row r="27" spans="2:15">
      <c r="B27" s="90" t="s">
        <v>1132</v>
      </c>
      <c r="C27" s="67" t="s">
        <v>1133</v>
      </c>
      <c r="D27" s="91" t="s">
        <v>115</v>
      </c>
      <c r="E27" s="91" t="s">
        <v>26</v>
      </c>
      <c r="F27" s="67" t="s">
        <v>353</v>
      </c>
      <c r="G27" s="91" t="s">
        <v>293</v>
      </c>
      <c r="H27" s="91" t="s">
        <v>128</v>
      </c>
      <c r="I27" s="93">
        <v>24006.342643000004</v>
      </c>
      <c r="J27" s="104">
        <v>31500</v>
      </c>
      <c r="K27" s="93"/>
      <c r="L27" s="93">
        <v>7561.9979324330006</v>
      </c>
      <c r="M27" s="94">
        <v>9.7752254072260231E-4</v>
      </c>
      <c r="N27" s="94">
        <f t="shared" si="0"/>
        <v>9.3484366292533403E-3</v>
      </c>
      <c r="O27" s="94">
        <f>L27/'סכום נכסי הקרן'!$C$42</f>
        <v>2.6766015217564174E-3</v>
      </c>
    </row>
    <row r="28" spans="2:15">
      <c r="B28" s="90" t="s">
        <v>1134</v>
      </c>
      <c r="C28" s="67" t="s">
        <v>1135</v>
      </c>
      <c r="D28" s="91" t="s">
        <v>115</v>
      </c>
      <c r="E28" s="91" t="s">
        <v>26</v>
      </c>
      <c r="F28" s="67" t="s">
        <v>1136</v>
      </c>
      <c r="G28" s="91" t="s">
        <v>276</v>
      </c>
      <c r="H28" s="91" t="s">
        <v>128</v>
      </c>
      <c r="I28" s="93">
        <v>32865.024727000011</v>
      </c>
      <c r="J28" s="104">
        <v>16360</v>
      </c>
      <c r="K28" s="93"/>
      <c r="L28" s="93">
        <v>5376.7180453210003</v>
      </c>
      <c r="M28" s="94">
        <v>3.2756913808665891E-4</v>
      </c>
      <c r="N28" s="94">
        <f t="shared" si="0"/>
        <v>6.646908445249248E-3</v>
      </c>
      <c r="O28" s="94">
        <f>L28/'סכום נכסי הקרן'!$C$42</f>
        <v>1.9031123561192387E-3</v>
      </c>
    </row>
    <row r="29" spans="2:15">
      <c r="B29" s="90" t="s">
        <v>1137</v>
      </c>
      <c r="C29" s="67" t="s">
        <v>1138</v>
      </c>
      <c r="D29" s="91" t="s">
        <v>115</v>
      </c>
      <c r="E29" s="91" t="s">
        <v>26</v>
      </c>
      <c r="F29" s="67" t="s">
        <v>1139</v>
      </c>
      <c r="G29" s="91" t="s">
        <v>276</v>
      </c>
      <c r="H29" s="91" t="s">
        <v>128</v>
      </c>
      <c r="I29" s="93">
        <v>885536.8316090001</v>
      </c>
      <c r="J29" s="104">
        <v>2059</v>
      </c>
      <c r="K29" s="93"/>
      <c r="L29" s="93">
        <v>18233.203362906002</v>
      </c>
      <c r="M29" s="94">
        <v>7.1586802531236075E-4</v>
      </c>
      <c r="N29" s="94">
        <f t="shared" si="0"/>
        <v>2.254059677209861E-2</v>
      </c>
      <c r="O29" s="94">
        <f>L29/'סכום נכסי הקרן'!$C$42</f>
        <v>6.4537203400089433E-3</v>
      </c>
    </row>
    <row r="30" spans="2:15">
      <c r="B30" s="90" t="s">
        <v>1140</v>
      </c>
      <c r="C30" s="67" t="s">
        <v>1141</v>
      </c>
      <c r="D30" s="91" t="s">
        <v>115</v>
      </c>
      <c r="E30" s="91" t="s">
        <v>26</v>
      </c>
      <c r="F30" s="67" t="s">
        <v>1142</v>
      </c>
      <c r="G30" s="91" t="s">
        <v>122</v>
      </c>
      <c r="H30" s="91" t="s">
        <v>128</v>
      </c>
      <c r="I30" s="93">
        <v>3400.5483089999998</v>
      </c>
      <c r="J30" s="104">
        <v>56570</v>
      </c>
      <c r="K30" s="93"/>
      <c r="L30" s="93">
        <v>1923.6901785230007</v>
      </c>
      <c r="M30" s="94">
        <v>1.8374330169135453E-4</v>
      </c>
      <c r="N30" s="94">
        <f t="shared" si="0"/>
        <v>2.3781407888395574E-3</v>
      </c>
      <c r="O30" s="94">
        <f>L30/'סכום נכסי הקרן'!$C$42</f>
        <v>6.8089836908563021E-4</v>
      </c>
    </row>
    <row r="31" spans="2:15">
      <c r="B31" s="90" t="s">
        <v>1143</v>
      </c>
      <c r="C31" s="67" t="s">
        <v>1144</v>
      </c>
      <c r="D31" s="91" t="s">
        <v>115</v>
      </c>
      <c r="E31" s="91" t="s">
        <v>26</v>
      </c>
      <c r="F31" s="67" t="s">
        <v>367</v>
      </c>
      <c r="G31" s="91" t="s">
        <v>368</v>
      </c>
      <c r="H31" s="91" t="s">
        <v>128</v>
      </c>
      <c r="I31" s="93">
        <v>191261.22292400003</v>
      </c>
      <c r="J31" s="104">
        <v>3962</v>
      </c>
      <c r="K31" s="93"/>
      <c r="L31" s="93">
        <v>7577.7696522140022</v>
      </c>
      <c r="M31" s="94">
        <v>7.5442593028413735E-4</v>
      </c>
      <c r="N31" s="94">
        <f t="shared" si="0"/>
        <v>9.3679342440668376E-3</v>
      </c>
      <c r="O31" s="94">
        <f>L31/'סכום נכסי הקרן'!$C$42</f>
        <v>2.6821839894512959E-3</v>
      </c>
    </row>
    <row r="32" spans="2:15">
      <c r="B32" s="90" t="s">
        <v>1145</v>
      </c>
      <c r="C32" s="67" t="s">
        <v>1146</v>
      </c>
      <c r="D32" s="91" t="s">
        <v>115</v>
      </c>
      <c r="E32" s="91" t="s">
        <v>26</v>
      </c>
      <c r="F32" s="67" t="s">
        <v>677</v>
      </c>
      <c r="G32" s="91" t="s">
        <v>368</v>
      </c>
      <c r="H32" s="91" t="s">
        <v>128</v>
      </c>
      <c r="I32" s="93">
        <v>158148.51250400004</v>
      </c>
      <c r="J32" s="104">
        <v>3012</v>
      </c>
      <c r="K32" s="93"/>
      <c r="L32" s="93">
        <v>4763.4331966160007</v>
      </c>
      <c r="M32" s="94">
        <v>7.53876382797593E-4</v>
      </c>
      <c r="N32" s="94">
        <f t="shared" si="0"/>
        <v>5.888741807936337E-3</v>
      </c>
      <c r="O32" s="94">
        <f>L32/'סכום נכסי הקרן'!$C$42</f>
        <v>1.686037560016271E-3</v>
      </c>
    </row>
    <row r="33" spans="2:15">
      <c r="B33" s="90" t="s">
        <v>1147</v>
      </c>
      <c r="C33" s="67" t="s">
        <v>1148</v>
      </c>
      <c r="D33" s="91" t="s">
        <v>115</v>
      </c>
      <c r="E33" s="91" t="s">
        <v>26</v>
      </c>
      <c r="F33" s="67" t="s">
        <v>1149</v>
      </c>
      <c r="G33" s="91" t="s">
        <v>535</v>
      </c>
      <c r="H33" s="91" t="s">
        <v>128</v>
      </c>
      <c r="I33" s="93">
        <v>3602.5288430000005</v>
      </c>
      <c r="J33" s="104">
        <v>97080</v>
      </c>
      <c r="K33" s="93"/>
      <c r="L33" s="93">
        <v>3497.3350008170005</v>
      </c>
      <c r="M33" s="94">
        <v>4.677157146028701E-4</v>
      </c>
      <c r="N33" s="94">
        <f t="shared" si="0"/>
        <v>4.3235418626844596E-3</v>
      </c>
      <c r="O33" s="94">
        <f>L33/'סכום נכסי הקרן'!$C$42</f>
        <v>1.2378966866851498E-3</v>
      </c>
    </row>
    <row r="34" spans="2:15">
      <c r="B34" s="90" t="s">
        <v>1150</v>
      </c>
      <c r="C34" s="67" t="s">
        <v>1151</v>
      </c>
      <c r="D34" s="91" t="s">
        <v>115</v>
      </c>
      <c r="E34" s="91" t="s">
        <v>26</v>
      </c>
      <c r="F34" s="67" t="s">
        <v>1152</v>
      </c>
      <c r="G34" s="91" t="s">
        <v>1153</v>
      </c>
      <c r="H34" s="91" t="s">
        <v>128</v>
      </c>
      <c r="I34" s="93">
        <v>44303.49616200001</v>
      </c>
      <c r="J34" s="104">
        <v>9321</v>
      </c>
      <c r="K34" s="93"/>
      <c r="L34" s="93">
        <v>4129.5288748890007</v>
      </c>
      <c r="M34" s="94">
        <v>4.0103866576655234E-4</v>
      </c>
      <c r="N34" s="94">
        <f t="shared" si="0"/>
        <v>5.105084574276126E-3</v>
      </c>
      <c r="O34" s="94">
        <f>L34/'סכום נכסי הקרן'!$C$42</f>
        <v>1.4616644132179411E-3</v>
      </c>
    </row>
    <row r="35" spans="2:15">
      <c r="B35" s="90" t="s">
        <v>1154</v>
      </c>
      <c r="C35" s="67" t="s">
        <v>1155</v>
      </c>
      <c r="D35" s="91" t="s">
        <v>115</v>
      </c>
      <c r="E35" s="91" t="s">
        <v>26</v>
      </c>
      <c r="F35" s="67" t="s">
        <v>885</v>
      </c>
      <c r="G35" s="91" t="s">
        <v>886</v>
      </c>
      <c r="H35" s="91" t="s">
        <v>128</v>
      </c>
      <c r="I35" s="93">
        <v>199435.605289</v>
      </c>
      <c r="J35" s="104">
        <v>3863</v>
      </c>
      <c r="K35" s="93"/>
      <c r="L35" s="93">
        <v>7704.1974323180011</v>
      </c>
      <c r="M35" s="94">
        <v>1.7792891128623269E-4</v>
      </c>
      <c r="N35" s="94">
        <f t="shared" si="0"/>
        <v>9.5242291942955713E-3</v>
      </c>
      <c r="O35" s="94">
        <f>L35/'סכום נכסי הקרן'!$C$42</f>
        <v>2.7269336431330672E-3</v>
      </c>
    </row>
    <row r="36" spans="2:15">
      <c r="B36" s="90" t="s">
        <v>1156</v>
      </c>
      <c r="C36" s="67" t="s">
        <v>1157</v>
      </c>
      <c r="D36" s="91" t="s">
        <v>115</v>
      </c>
      <c r="E36" s="91" t="s">
        <v>26</v>
      </c>
      <c r="F36" s="67" t="s">
        <v>275</v>
      </c>
      <c r="G36" s="91" t="s">
        <v>276</v>
      </c>
      <c r="H36" s="91" t="s">
        <v>128</v>
      </c>
      <c r="I36" s="93">
        <v>1235143.1307360001</v>
      </c>
      <c r="J36" s="104">
        <v>3151</v>
      </c>
      <c r="K36" s="93"/>
      <c r="L36" s="93">
        <v>38919.360049479008</v>
      </c>
      <c r="M36" s="94">
        <v>8.0880605369542877E-4</v>
      </c>
      <c r="N36" s="94">
        <f t="shared" si="0"/>
        <v>4.8113630065036023E-2</v>
      </c>
      <c r="O36" s="94">
        <f>L36/'סכום נכסי הקרן'!$C$42</f>
        <v>1.377567400374906E-2</v>
      </c>
    </row>
    <row r="37" spans="2:15">
      <c r="B37" s="90" t="s">
        <v>1158</v>
      </c>
      <c r="C37" s="67" t="s">
        <v>1159</v>
      </c>
      <c r="D37" s="91" t="s">
        <v>115</v>
      </c>
      <c r="E37" s="91" t="s">
        <v>26</v>
      </c>
      <c r="F37" s="67" t="s">
        <v>384</v>
      </c>
      <c r="G37" s="91" t="s">
        <v>293</v>
      </c>
      <c r="H37" s="91" t="s">
        <v>128</v>
      </c>
      <c r="I37" s="93">
        <v>1354893.5607000003</v>
      </c>
      <c r="J37" s="104">
        <v>916.2</v>
      </c>
      <c r="K37" s="93"/>
      <c r="L37" s="93">
        <v>12413.534803061999</v>
      </c>
      <c r="M37" s="94">
        <v>1.7948206693669854E-3</v>
      </c>
      <c r="N37" s="94">
        <f t="shared" si="0"/>
        <v>1.5346095633501302E-2</v>
      </c>
      <c r="O37" s="94">
        <f>L37/'סכום נכסי הקרן'!$C$42</f>
        <v>4.3938237541360737E-3</v>
      </c>
    </row>
    <row r="38" spans="2:15">
      <c r="B38" s="90" t="s">
        <v>1160</v>
      </c>
      <c r="C38" s="67" t="s">
        <v>1161</v>
      </c>
      <c r="D38" s="91" t="s">
        <v>115</v>
      </c>
      <c r="E38" s="91" t="s">
        <v>26</v>
      </c>
      <c r="F38" s="67" t="s">
        <v>878</v>
      </c>
      <c r="G38" s="91" t="s">
        <v>276</v>
      </c>
      <c r="H38" s="91" t="s">
        <v>128</v>
      </c>
      <c r="I38" s="93">
        <v>203734.08188200006</v>
      </c>
      <c r="J38" s="104">
        <v>13810</v>
      </c>
      <c r="K38" s="93"/>
      <c r="L38" s="93">
        <v>28135.676707927003</v>
      </c>
      <c r="M38" s="94">
        <v>7.9154138779294217E-4</v>
      </c>
      <c r="N38" s="94">
        <f t="shared" si="0"/>
        <v>3.4782420343850741E-2</v>
      </c>
      <c r="O38" s="94">
        <f>L38/'סכום נכסי הקרן'!$C$42</f>
        <v>9.9587431476398699E-3</v>
      </c>
    </row>
    <row r="39" spans="2:15">
      <c r="B39" s="90" t="s">
        <v>1162</v>
      </c>
      <c r="C39" s="67" t="s">
        <v>1163</v>
      </c>
      <c r="D39" s="91" t="s">
        <v>115</v>
      </c>
      <c r="E39" s="91" t="s">
        <v>26</v>
      </c>
      <c r="F39" s="67" t="s">
        <v>395</v>
      </c>
      <c r="G39" s="91" t="s">
        <v>293</v>
      </c>
      <c r="H39" s="91" t="s">
        <v>128</v>
      </c>
      <c r="I39" s="93">
        <v>59391.605210000009</v>
      </c>
      <c r="J39" s="104">
        <v>23790</v>
      </c>
      <c r="K39" s="93">
        <v>75.019852756000006</v>
      </c>
      <c r="L39" s="93">
        <v>14204.282732155003</v>
      </c>
      <c r="M39" s="94">
        <v>1.2503124951514597E-3</v>
      </c>
      <c r="N39" s="94">
        <f t="shared" si="0"/>
        <v>1.7559888031181376E-2</v>
      </c>
      <c r="O39" s="94">
        <f>L39/'סכום נכסי הקרן'!$C$42</f>
        <v>5.0276666452502144E-3</v>
      </c>
    </row>
    <row r="40" spans="2:15">
      <c r="B40" s="90" t="s">
        <v>1164</v>
      </c>
      <c r="C40" s="67" t="s">
        <v>1165</v>
      </c>
      <c r="D40" s="91" t="s">
        <v>115</v>
      </c>
      <c r="E40" s="91" t="s">
        <v>26</v>
      </c>
      <c r="F40" s="67" t="s">
        <v>1166</v>
      </c>
      <c r="G40" s="91" t="s">
        <v>1153</v>
      </c>
      <c r="H40" s="91" t="s">
        <v>128</v>
      </c>
      <c r="I40" s="93">
        <v>8520.3450420000026</v>
      </c>
      <c r="J40" s="104">
        <v>42120</v>
      </c>
      <c r="K40" s="93"/>
      <c r="L40" s="93">
        <v>3588.7693317740004</v>
      </c>
      <c r="M40" s="94">
        <v>2.9579308799123499E-4</v>
      </c>
      <c r="N40" s="94">
        <f t="shared" si="0"/>
        <v>4.4365765469474155E-3</v>
      </c>
      <c r="O40" s="94">
        <f>L40/'סכום נכסי הקרן'!$C$42</f>
        <v>1.2702602593238884E-3</v>
      </c>
    </row>
    <row r="41" spans="2:15">
      <c r="B41" s="90" t="s">
        <v>1167</v>
      </c>
      <c r="C41" s="67" t="s">
        <v>1168</v>
      </c>
      <c r="D41" s="91" t="s">
        <v>115</v>
      </c>
      <c r="E41" s="91" t="s">
        <v>26</v>
      </c>
      <c r="F41" s="67" t="s">
        <v>1169</v>
      </c>
      <c r="G41" s="91" t="s">
        <v>122</v>
      </c>
      <c r="H41" s="91" t="s">
        <v>128</v>
      </c>
      <c r="I41" s="93">
        <v>589921.63105600001</v>
      </c>
      <c r="J41" s="104">
        <v>1147</v>
      </c>
      <c r="K41" s="93"/>
      <c r="L41" s="93">
        <v>6766.4011090960021</v>
      </c>
      <c r="M41" s="94">
        <v>5.0256793987936215E-4</v>
      </c>
      <c r="N41" s="94">
        <f t="shared" si="0"/>
        <v>8.3648888219335603E-3</v>
      </c>
      <c r="O41" s="94">
        <f>L41/'סכום נכסי הקרן'!$C$42</f>
        <v>2.3949966222211912E-3</v>
      </c>
    </row>
    <row r="42" spans="2:15">
      <c r="B42" s="90" t="s">
        <v>1170</v>
      </c>
      <c r="C42" s="67" t="s">
        <v>1171</v>
      </c>
      <c r="D42" s="91" t="s">
        <v>115</v>
      </c>
      <c r="E42" s="91" t="s">
        <v>26</v>
      </c>
      <c r="F42" s="67" t="s">
        <v>1172</v>
      </c>
      <c r="G42" s="91" t="s">
        <v>152</v>
      </c>
      <c r="H42" s="91" t="s">
        <v>128</v>
      </c>
      <c r="I42" s="93">
        <v>7845.9164340000007</v>
      </c>
      <c r="J42" s="104">
        <v>64510</v>
      </c>
      <c r="K42" s="93"/>
      <c r="L42" s="93">
        <v>5061.4006913950006</v>
      </c>
      <c r="M42" s="94">
        <v>1.2388854885757072E-4</v>
      </c>
      <c r="N42" s="94">
        <f t="shared" si="0"/>
        <v>6.2571008404840546E-3</v>
      </c>
      <c r="O42" s="94">
        <f>L42/'סכום נכסי הקרן'!$C$42</f>
        <v>1.791504429630029E-3</v>
      </c>
    </row>
    <row r="43" spans="2:15">
      <c r="B43" s="90" t="s">
        <v>1173</v>
      </c>
      <c r="C43" s="67" t="s">
        <v>1174</v>
      </c>
      <c r="D43" s="91" t="s">
        <v>115</v>
      </c>
      <c r="E43" s="91" t="s">
        <v>26</v>
      </c>
      <c r="F43" s="67" t="s">
        <v>323</v>
      </c>
      <c r="G43" s="91" t="s">
        <v>293</v>
      </c>
      <c r="H43" s="91" t="s">
        <v>128</v>
      </c>
      <c r="I43" s="93">
        <v>72059.240654000008</v>
      </c>
      <c r="J43" s="104">
        <v>19540</v>
      </c>
      <c r="K43" s="93"/>
      <c r="L43" s="93">
        <v>14080.375623829001</v>
      </c>
      <c r="M43" s="94">
        <v>5.9419147922418853E-4</v>
      </c>
      <c r="N43" s="94">
        <f t="shared" si="0"/>
        <v>1.7406709233666551E-2</v>
      </c>
      <c r="O43" s="94">
        <f>L43/'סכום נכסי הקרן'!$C$42</f>
        <v>4.9838091941288134E-3</v>
      </c>
    </row>
    <row r="44" spans="2:15">
      <c r="B44" s="90" t="s">
        <v>1175</v>
      </c>
      <c r="C44" s="67" t="s">
        <v>1176</v>
      </c>
      <c r="D44" s="91" t="s">
        <v>115</v>
      </c>
      <c r="E44" s="91" t="s">
        <v>26</v>
      </c>
      <c r="F44" s="67" t="s">
        <v>296</v>
      </c>
      <c r="G44" s="91" t="s">
        <v>276</v>
      </c>
      <c r="H44" s="91" t="s">
        <v>128</v>
      </c>
      <c r="I44" s="93">
        <v>1055826.8636800002</v>
      </c>
      <c r="J44" s="104">
        <v>3389</v>
      </c>
      <c r="K44" s="93"/>
      <c r="L44" s="93">
        <v>35781.972410181006</v>
      </c>
      <c r="M44" s="94">
        <v>7.8954067628987537E-4</v>
      </c>
      <c r="N44" s="94">
        <f t="shared" si="0"/>
        <v>4.4235069162290107E-2</v>
      </c>
      <c r="O44" s="94">
        <f>L44/'סכום נכסי הקרן'!$C$42</f>
        <v>1.2665182225687573E-2</v>
      </c>
    </row>
    <row r="45" spans="2:15">
      <c r="B45" s="90" t="s">
        <v>1177</v>
      </c>
      <c r="C45" s="67" t="s">
        <v>1178</v>
      </c>
      <c r="D45" s="91" t="s">
        <v>115</v>
      </c>
      <c r="E45" s="91" t="s">
        <v>26</v>
      </c>
      <c r="F45" s="67" t="s">
        <v>1179</v>
      </c>
      <c r="G45" s="91" t="s">
        <v>1180</v>
      </c>
      <c r="H45" s="91" t="s">
        <v>128</v>
      </c>
      <c r="I45" s="93">
        <v>100905.88754800001</v>
      </c>
      <c r="J45" s="104">
        <v>8007</v>
      </c>
      <c r="K45" s="93"/>
      <c r="L45" s="93">
        <v>8079.5344159980004</v>
      </c>
      <c r="M45" s="94">
        <v>8.6590775822928444E-4</v>
      </c>
      <c r="N45" s="94">
        <f t="shared" si="0"/>
        <v>9.9882354050746646E-3</v>
      </c>
      <c r="O45" s="94">
        <f>L45/'סכום נכסי הקרן'!$C$42</f>
        <v>2.8597857743642274E-3</v>
      </c>
    </row>
    <row r="46" spans="2:15">
      <c r="B46" s="90" t="s">
        <v>1181</v>
      </c>
      <c r="C46" s="67" t="s">
        <v>1182</v>
      </c>
      <c r="D46" s="91" t="s">
        <v>115</v>
      </c>
      <c r="E46" s="91" t="s">
        <v>26</v>
      </c>
      <c r="F46" s="67" t="s">
        <v>1183</v>
      </c>
      <c r="G46" s="91" t="s">
        <v>600</v>
      </c>
      <c r="H46" s="91" t="s">
        <v>128</v>
      </c>
      <c r="I46" s="93">
        <v>629722.49834200006</v>
      </c>
      <c r="J46" s="104">
        <v>1022</v>
      </c>
      <c r="K46" s="93"/>
      <c r="L46" s="93">
        <v>6435.7639330590009</v>
      </c>
      <c r="M46" s="94">
        <v>1.1513815410037673E-3</v>
      </c>
      <c r="N46" s="94">
        <f t="shared" si="0"/>
        <v>7.9561422558706001E-3</v>
      </c>
      <c r="O46" s="94">
        <f>L46/'סכום נכסי הקרן'!$C$42</f>
        <v>2.2779661791508181E-3</v>
      </c>
    </row>
    <row r="47" spans="2:15">
      <c r="B47" s="90" t="s">
        <v>1184</v>
      </c>
      <c r="C47" s="67" t="s">
        <v>1185</v>
      </c>
      <c r="D47" s="91" t="s">
        <v>115</v>
      </c>
      <c r="E47" s="91" t="s">
        <v>26</v>
      </c>
      <c r="F47" s="67" t="s">
        <v>787</v>
      </c>
      <c r="G47" s="91" t="s">
        <v>788</v>
      </c>
      <c r="H47" s="91" t="s">
        <v>128</v>
      </c>
      <c r="I47" s="93">
        <v>440658.35207600007</v>
      </c>
      <c r="J47" s="104">
        <v>2562</v>
      </c>
      <c r="K47" s="93"/>
      <c r="L47" s="93">
        <v>11289.666980192</v>
      </c>
      <c r="M47" s="94">
        <v>1.2334230367219931E-3</v>
      </c>
      <c r="N47" s="94">
        <f t="shared" si="0"/>
        <v>1.3956726419752156E-2</v>
      </c>
      <c r="O47" s="94">
        <f>L47/'סכום נכסי הקרן'!$C$42</f>
        <v>3.9960259298276153E-3</v>
      </c>
    </row>
    <row r="48" spans="2:15">
      <c r="B48" s="95"/>
      <c r="C48" s="67"/>
      <c r="D48" s="67"/>
      <c r="E48" s="67"/>
      <c r="F48" s="67"/>
      <c r="G48" s="67"/>
      <c r="H48" s="67"/>
      <c r="I48" s="93"/>
      <c r="J48" s="104"/>
      <c r="K48" s="67"/>
      <c r="L48" s="67"/>
      <c r="M48" s="67"/>
      <c r="N48" s="94"/>
      <c r="O48" s="67"/>
    </row>
    <row r="49" spans="2:15">
      <c r="B49" s="89" t="s">
        <v>1186</v>
      </c>
      <c r="C49" s="84"/>
      <c r="D49" s="85"/>
      <c r="E49" s="85"/>
      <c r="F49" s="84"/>
      <c r="G49" s="85"/>
      <c r="H49" s="85"/>
      <c r="I49" s="87"/>
      <c r="J49" s="102"/>
      <c r="K49" s="87"/>
      <c r="L49" s="87">
        <v>195308.46690024488</v>
      </c>
      <c r="M49" s="88"/>
      <c r="N49" s="88">
        <f t="shared" si="0"/>
        <v>0.2414479403839403</v>
      </c>
      <c r="O49" s="88">
        <f>L49/'סכום נכסי הקרן'!$C$42</f>
        <v>6.9130267475346202E-2</v>
      </c>
    </row>
    <row r="50" spans="2:15">
      <c r="B50" s="90" t="s">
        <v>1187</v>
      </c>
      <c r="C50" s="67" t="s">
        <v>1188</v>
      </c>
      <c r="D50" s="91" t="s">
        <v>115</v>
      </c>
      <c r="E50" s="91" t="s">
        <v>26</v>
      </c>
      <c r="F50" s="67" t="s">
        <v>1189</v>
      </c>
      <c r="G50" s="91" t="s">
        <v>600</v>
      </c>
      <c r="H50" s="91" t="s">
        <v>128</v>
      </c>
      <c r="I50" s="93">
        <v>104788.86320000002</v>
      </c>
      <c r="J50" s="104">
        <v>887.7</v>
      </c>
      <c r="K50" s="93"/>
      <c r="L50" s="93">
        <v>930.21073862600008</v>
      </c>
      <c r="M50" s="94">
        <v>3.9270001906596333E-4</v>
      </c>
      <c r="N50" s="94">
        <f t="shared" si="0"/>
        <v>1.1499627769797928E-3</v>
      </c>
      <c r="O50" s="94">
        <f>L50/'סכום נכסי הקרן'!$C$42</f>
        <v>3.2925207078963618E-4</v>
      </c>
    </row>
    <row r="51" spans="2:15">
      <c r="B51" s="90" t="s">
        <v>1190</v>
      </c>
      <c r="C51" s="67" t="s">
        <v>1191</v>
      </c>
      <c r="D51" s="91" t="s">
        <v>115</v>
      </c>
      <c r="E51" s="91" t="s">
        <v>26</v>
      </c>
      <c r="F51" s="67" t="s">
        <v>795</v>
      </c>
      <c r="G51" s="91" t="s">
        <v>600</v>
      </c>
      <c r="H51" s="91" t="s">
        <v>128</v>
      </c>
      <c r="I51" s="93">
        <v>258148.43914000003</v>
      </c>
      <c r="J51" s="104">
        <v>1369</v>
      </c>
      <c r="K51" s="93"/>
      <c r="L51" s="93">
        <v>3534.0521318940005</v>
      </c>
      <c r="M51" s="94">
        <v>1.2235572889765171E-3</v>
      </c>
      <c r="N51" s="94">
        <f t="shared" si="0"/>
        <v>4.3689330114454446E-3</v>
      </c>
      <c r="O51" s="94">
        <f>L51/'סכום נכסי הקרן'!$C$42</f>
        <v>1.2508928723219803E-3</v>
      </c>
    </row>
    <row r="52" spans="2:15">
      <c r="B52" s="90" t="s">
        <v>1192</v>
      </c>
      <c r="C52" s="67" t="s">
        <v>1193</v>
      </c>
      <c r="D52" s="91" t="s">
        <v>115</v>
      </c>
      <c r="E52" s="91" t="s">
        <v>26</v>
      </c>
      <c r="F52" s="67" t="s">
        <v>1194</v>
      </c>
      <c r="G52" s="91" t="s">
        <v>368</v>
      </c>
      <c r="H52" s="91" t="s">
        <v>128</v>
      </c>
      <c r="I52" s="93">
        <v>9535.8614000000016</v>
      </c>
      <c r="J52" s="104">
        <v>8921</v>
      </c>
      <c r="K52" s="93"/>
      <c r="L52" s="93">
        <v>850.69419552900013</v>
      </c>
      <c r="M52" s="94">
        <v>6.4980701418809099E-4</v>
      </c>
      <c r="N52" s="94">
        <f t="shared" si="0"/>
        <v>1.0516613266538959E-3</v>
      </c>
      <c r="O52" s="94">
        <f>L52/'סכום נכסי הקרן'!$C$42</f>
        <v>3.0110685015351225E-4</v>
      </c>
    </row>
    <row r="53" spans="2:15">
      <c r="B53" s="90" t="s">
        <v>1195</v>
      </c>
      <c r="C53" s="67" t="s">
        <v>1196</v>
      </c>
      <c r="D53" s="91" t="s">
        <v>115</v>
      </c>
      <c r="E53" s="91" t="s">
        <v>26</v>
      </c>
      <c r="F53" s="67" t="s">
        <v>1197</v>
      </c>
      <c r="G53" s="91" t="s">
        <v>788</v>
      </c>
      <c r="H53" s="91" t="s">
        <v>128</v>
      </c>
      <c r="I53" s="93">
        <v>249614.16410300002</v>
      </c>
      <c r="J53" s="104">
        <v>1178</v>
      </c>
      <c r="K53" s="93"/>
      <c r="L53" s="93">
        <v>2940.4548531330001</v>
      </c>
      <c r="M53" s="94">
        <v>1.9953167561309482E-3</v>
      </c>
      <c r="N53" s="94">
        <f t="shared" si="0"/>
        <v>3.635104915566947E-3</v>
      </c>
      <c r="O53" s="94">
        <f>L53/'סכום נכסי הקרן'!$C$42</f>
        <v>1.0407865758328232E-3</v>
      </c>
    </row>
    <row r="54" spans="2:15">
      <c r="B54" s="90" t="s">
        <v>1198</v>
      </c>
      <c r="C54" s="67" t="s">
        <v>1199</v>
      </c>
      <c r="D54" s="91" t="s">
        <v>115</v>
      </c>
      <c r="E54" s="91" t="s">
        <v>26</v>
      </c>
      <c r="F54" s="67" t="s">
        <v>1200</v>
      </c>
      <c r="G54" s="91" t="s">
        <v>125</v>
      </c>
      <c r="H54" s="91" t="s">
        <v>128</v>
      </c>
      <c r="I54" s="93">
        <v>37502.437156000007</v>
      </c>
      <c r="J54" s="104">
        <v>566.6</v>
      </c>
      <c r="K54" s="93"/>
      <c r="L54" s="93">
        <v>212.48880892300002</v>
      </c>
      <c r="M54" s="94">
        <v>1.8987725798056811E-4</v>
      </c>
      <c r="N54" s="94">
        <f t="shared" si="0"/>
        <v>2.6268694892423355E-4</v>
      </c>
      <c r="O54" s="94">
        <f>L54/'סכום נכסי הקרן'!$C$42</f>
        <v>7.5211323039402271E-5</v>
      </c>
    </row>
    <row r="55" spans="2:15">
      <c r="B55" s="90" t="s">
        <v>1201</v>
      </c>
      <c r="C55" s="67" t="s">
        <v>1202</v>
      </c>
      <c r="D55" s="91" t="s">
        <v>115</v>
      </c>
      <c r="E55" s="91" t="s">
        <v>26</v>
      </c>
      <c r="F55" s="67" t="s">
        <v>1203</v>
      </c>
      <c r="G55" s="91" t="s">
        <v>587</v>
      </c>
      <c r="H55" s="91" t="s">
        <v>128</v>
      </c>
      <c r="I55" s="93">
        <v>18925.280364000002</v>
      </c>
      <c r="J55" s="104">
        <v>3661</v>
      </c>
      <c r="K55" s="93"/>
      <c r="L55" s="93">
        <v>692.85451414300007</v>
      </c>
      <c r="M55" s="94">
        <v>3.3334494719867839E-4</v>
      </c>
      <c r="N55" s="94">
        <f t="shared" si="0"/>
        <v>8.5653375954759109E-4</v>
      </c>
      <c r="O55" s="94">
        <f>L55/'סכום נכסי הקרן'!$C$42</f>
        <v>2.4523881961896954E-4</v>
      </c>
    </row>
    <row r="56" spans="2:15">
      <c r="B56" s="90" t="s">
        <v>1204</v>
      </c>
      <c r="C56" s="67" t="s">
        <v>1205</v>
      </c>
      <c r="D56" s="91" t="s">
        <v>115</v>
      </c>
      <c r="E56" s="91" t="s">
        <v>26</v>
      </c>
      <c r="F56" s="67" t="s">
        <v>1206</v>
      </c>
      <c r="G56" s="91" t="s">
        <v>687</v>
      </c>
      <c r="H56" s="91" t="s">
        <v>128</v>
      </c>
      <c r="I56" s="93">
        <v>22942.324011000004</v>
      </c>
      <c r="J56" s="104">
        <v>8131</v>
      </c>
      <c r="K56" s="93"/>
      <c r="L56" s="93">
        <v>1865.4403653040004</v>
      </c>
      <c r="M56" s="94">
        <v>1.0665978737800456E-3</v>
      </c>
      <c r="N56" s="94">
        <f t="shared" si="0"/>
        <v>2.306130099018003E-3</v>
      </c>
      <c r="O56" s="94">
        <f>L56/'סכום נכסי הקרן'!$C$42</f>
        <v>6.6028059847830073E-4</v>
      </c>
    </row>
    <row r="57" spans="2:15">
      <c r="B57" s="90" t="s">
        <v>1207</v>
      </c>
      <c r="C57" s="67" t="s">
        <v>1208</v>
      </c>
      <c r="D57" s="91" t="s">
        <v>115</v>
      </c>
      <c r="E57" s="91" t="s">
        <v>26</v>
      </c>
      <c r="F57" s="67" t="s">
        <v>813</v>
      </c>
      <c r="G57" s="91" t="s">
        <v>600</v>
      </c>
      <c r="H57" s="91" t="s">
        <v>128</v>
      </c>
      <c r="I57" s="93">
        <v>23643.960298999998</v>
      </c>
      <c r="J57" s="104">
        <v>19810</v>
      </c>
      <c r="K57" s="93"/>
      <c r="L57" s="93">
        <v>4683.8685352210014</v>
      </c>
      <c r="M57" s="94">
        <v>1.870043340644579E-3</v>
      </c>
      <c r="N57" s="94">
        <f t="shared" si="0"/>
        <v>5.7903808718946844E-3</v>
      </c>
      <c r="O57" s="94">
        <f>L57/'סכום נכסי הקרן'!$C$42</f>
        <v>1.6578753077026989E-3</v>
      </c>
    </row>
    <row r="58" spans="2:15">
      <c r="B58" s="90" t="s">
        <v>1209</v>
      </c>
      <c r="C58" s="67" t="s">
        <v>1210</v>
      </c>
      <c r="D58" s="91" t="s">
        <v>115</v>
      </c>
      <c r="E58" s="91" t="s">
        <v>26</v>
      </c>
      <c r="F58" s="67" t="s">
        <v>1211</v>
      </c>
      <c r="G58" s="91" t="s">
        <v>535</v>
      </c>
      <c r="H58" s="91" t="s">
        <v>128</v>
      </c>
      <c r="I58" s="93">
        <v>17833.950574000002</v>
      </c>
      <c r="J58" s="104">
        <v>12130</v>
      </c>
      <c r="K58" s="93"/>
      <c r="L58" s="93">
        <v>2163.2582045590002</v>
      </c>
      <c r="M58" s="94">
        <v>4.9087370046717912E-4</v>
      </c>
      <c r="N58" s="94">
        <f t="shared" si="0"/>
        <v>2.6743041215730127E-3</v>
      </c>
      <c r="O58" s="94">
        <f>L58/'סכום נכסי הקרן'!$C$42</f>
        <v>7.656944968790464E-4</v>
      </c>
    </row>
    <row r="59" spans="2:15">
      <c r="B59" s="90" t="s">
        <v>1212</v>
      </c>
      <c r="C59" s="67" t="s">
        <v>1213</v>
      </c>
      <c r="D59" s="91" t="s">
        <v>115</v>
      </c>
      <c r="E59" s="91" t="s">
        <v>26</v>
      </c>
      <c r="F59" s="67" t="s">
        <v>830</v>
      </c>
      <c r="G59" s="91" t="s">
        <v>600</v>
      </c>
      <c r="H59" s="91" t="s">
        <v>128</v>
      </c>
      <c r="I59" s="93">
        <v>11546.684836000002</v>
      </c>
      <c r="J59" s="104">
        <v>3816</v>
      </c>
      <c r="K59" s="93"/>
      <c r="L59" s="93">
        <v>440.62149334200012</v>
      </c>
      <c r="M59" s="94">
        <v>2.0046296517939473E-4</v>
      </c>
      <c r="N59" s="94">
        <f t="shared" si="0"/>
        <v>5.4471346657316167E-4</v>
      </c>
      <c r="O59" s="94">
        <f>L59/'סכום נכסי הקרן'!$C$42</f>
        <v>1.5595986274203228E-4</v>
      </c>
    </row>
    <row r="60" spans="2:15">
      <c r="B60" s="90" t="s">
        <v>1214</v>
      </c>
      <c r="C60" s="67" t="s">
        <v>1215</v>
      </c>
      <c r="D60" s="91" t="s">
        <v>115</v>
      </c>
      <c r="E60" s="91" t="s">
        <v>26</v>
      </c>
      <c r="F60" s="67" t="s">
        <v>1216</v>
      </c>
      <c r="G60" s="91" t="s">
        <v>587</v>
      </c>
      <c r="H60" s="91" t="s">
        <v>128</v>
      </c>
      <c r="I60" s="93">
        <v>3360.9343760000006</v>
      </c>
      <c r="J60" s="104">
        <v>5580</v>
      </c>
      <c r="K60" s="93"/>
      <c r="L60" s="93">
        <v>187.54013820700004</v>
      </c>
      <c r="M60" s="94">
        <v>1.8567124620487969E-4</v>
      </c>
      <c r="N60" s="94">
        <f t="shared" si="0"/>
        <v>2.3184442962489351E-4</v>
      </c>
      <c r="O60" s="94">
        <f>L60/'סכום נכסי הקרן'!$C$42</f>
        <v>6.6380634298026183E-5</v>
      </c>
    </row>
    <row r="61" spans="2:15">
      <c r="B61" s="90" t="s">
        <v>1217</v>
      </c>
      <c r="C61" s="67" t="s">
        <v>1218</v>
      </c>
      <c r="D61" s="91" t="s">
        <v>115</v>
      </c>
      <c r="E61" s="91" t="s">
        <v>26</v>
      </c>
      <c r="F61" s="67" t="s">
        <v>1219</v>
      </c>
      <c r="G61" s="91" t="s">
        <v>304</v>
      </c>
      <c r="H61" s="91" t="s">
        <v>128</v>
      </c>
      <c r="I61" s="93">
        <v>18867.496791000001</v>
      </c>
      <c r="J61" s="104">
        <v>10550</v>
      </c>
      <c r="K61" s="93"/>
      <c r="L61" s="93">
        <v>1990.5209114840002</v>
      </c>
      <c r="M61" s="94">
        <v>1.5101472057409537E-3</v>
      </c>
      <c r="N61" s="94">
        <f t="shared" si="0"/>
        <v>2.4607595461514156E-3</v>
      </c>
      <c r="O61" s="94">
        <f>L61/'סכום נכסי הקרן'!$C$42</f>
        <v>7.0455339294861019E-4</v>
      </c>
    </row>
    <row r="62" spans="2:15">
      <c r="B62" s="90" t="s">
        <v>1220</v>
      </c>
      <c r="C62" s="67" t="s">
        <v>1221</v>
      </c>
      <c r="D62" s="91" t="s">
        <v>115</v>
      </c>
      <c r="E62" s="91" t="s">
        <v>26</v>
      </c>
      <c r="F62" s="67" t="s">
        <v>755</v>
      </c>
      <c r="G62" s="91" t="s">
        <v>304</v>
      </c>
      <c r="H62" s="91" t="s">
        <v>128</v>
      </c>
      <c r="I62" s="93">
        <v>1725295.6038100002</v>
      </c>
      <c r="J62" s="104">
        <v>125.9</v>
      </c>
      <c r="K62" s="93"/>
      <c r="L62" s="93">
        <v>2172.147165198</v>
      </c>
      <c r="M62" s="94">
        <v>5.4697303995226781E-4</v>
      </c>
      <c r="N62" s="94">
        <f t="shared" si="0"/>
        <v>2.6852930012283764E-3</v>
      </c>
      <c r="O62" s="94">
        <f>L62/'סכום נכסי הקרן'!$C$42</f>
        <v>7.6884078252812543E-4</v>
      </c>
    </row>
    <row r="63" spans="2:15">
      <c r="B63" s="90" t="s">
        <v>1222</v>
      </c>
      <c r="C63" s="67" t="s">
        <v>1223</v>
      </c>
      <c r="D63" s="91" t="s">
        <v>115</v>
      </c>
      <c r="E63" s="91" t="s">
        <v>26</v>
      </c>
      <c r="F63" s="67" t="s">
        <v>606</v>
      </c>
      <c r="G63" s="91" t="s">
        <v>587</v>
      </c>
      <c r="H63" s="91" t="s">
        <v>128</v>
      </c>
      <c r="I63" s="93">
        <v>235178.33803500005</v>
      </c>
      <c r="J63" s="104">
        <v>1167</v>
      </c>
      <c r="K63" s="93"/>
      <c r="L63" s="93">
        <v>2744.5312048660003</v>
      </c>
      <c r="M63" s="94">
        <v>1.3172286811237244E-3</v>
      </c>
      <c r="N63" s="94">
        <f t="shared" si="0"/>
        <v>3.3928964639961495E-3</v>
      </c>
      <c r="O63" s="94">
        <f>L63/'סכום נכסי הקרן'!$C$42</f>
        <v>9.7143856228069599E-4</v>
      </c>
    </row>
    <row r="64" spans="2:15">
      <c r="B64" s="90" t="s">
        <v>1224</v>
      </c>
      <c r="C64" s="67" t="s">
        <v>1225</v>
      </c>
      <c r="D64" s="91" t="s">
        <v>115</v>
      </c>
      <c r="E64" s="91" t="s">
        <v>26</v>
      </c>
      <c r="F64" s="67" t="s">
        <v>546</v>
      </c>
      <c r="G64" s="91" t="s">
        <v>535</v>
      </c>
      <c r="H64" s="91" t="s">
        <v>128</v>
      </c>
      <c r="I64" s="93">
        <v>2937825.1275850004</v>
      </c>
      <c r="J64" s="104">
        <v>58.3</v>
      </c>
      <c r="K64" s="93"/>
      <c r="L64" s="93">
        <v>1712.7520494190001</v>
      </c>
      <c r="M64" s="94">
        <v>2.3224729028910353E-3</v>
      </c>
      <c r="N64" s="94">
        <f t="shared" si="0"/>
        <v>2.1173708507568638E-3</v>
      </c>
      <c r="O64" s="94">
        <f>L64/'סכום נכסי הקרן'!$C$42</f>
        <v>6.0623591580265691E-4</v>
      </c>
    </row>
    <row r="65" spans="2:15">
      <c r="B65" s="90" t="s">
        <v>1226</v>
      </c>
      <c r="C65" s="67" t="s">
        <v>1227</v>
      </c>
      <c r="D65" s="91" t="s">
        <v>115</v>
      </c>
      <c r="E65" s="91" t="s">
        <v>26</v>
      </c>
      <c r="F65" s="67" t="s">
        <v>1228</v>
      </c>
      <c r="G65" s="91" t="s">
        <v>654</v>
      </c>
      <c r="H65" s="91" t="s">
        <v>128</v>
      </c>
      <c r="I65" s="93">
        <v>168330.79020400002</v>
      </c>
      <c r="J65" s="104">
        <v>794.8</v>
      </c>
      <c r="K65" s="93"/>
      <c r="L65" s="93">
        <v>1337.8931205800004</v>
      </c>
      <c r="M65" s="94">
        <v>9.4715324508016195E-4</v>
      </c>
      <c r="N65" s="94">
        <f t="shared" si="0"/>
        <v>1.6539556300079624E-3</v>
      </c>
      <c r="O65" s="94">
        <f>L65/'סכום נכסי הקרן'!$C$42</f>
        <v>4.7355299412779877E-4</v>
      </c>
    </row>
    <row r="66" spans="2:15">
      <c r="B66" s="90" t="s">
        <v>1229</v>
      </c>
      <c r="C66" s="67" t="s">
        <v>1230</v>
      </c>
      <c r="D66" s="91" t="s">
        <v>115</v>
      </c>
      <c r="E66" s="91" t="s">
        <v>26</v>
      </c>
      <c r="F66" s="67" t="s">
        <v>1231</v>
      </c>
      <c r="G66" s="91" t="s">
        <v>123</v>
      </c>
      <c r="H66" s="91" t="s">
        <v>128</v>
      </c>
      <c r="I66" s="93">
        <v>7199.0323260000014</v>
      </c>
      <c r="J66" s="104">
        <v>3186</v>
      </c>
      <c r="K66" s="93"/>
      <c r="L66" s="93">
        <v>229.36116992000001</v>
      </c>
      <c r="M66" s="94">
        <v>2.6238300157953938E-4</v>
      </c>
      <c r="N66" s="94">
        <f t="shared" si="0"/>
        <v>2.835452193146345E-4</v>
      </c>
      <c r="O66" s="94">
        <f>L66/'סכום נכסי הקרן'!$C$42</f>
        <v>8.1183367401713245E-5</v>
      </c>
    </row>
    <row r="67" spans="2:15">
      <c r="B67" s="90" t="s">
        <v>1232</v>
      </c>
      <c r="C67" s="67" t="s">
        <v>1233</v>
      </c>
      <c r="D67" s="91" t="s">
        <v>115</v>
      </c>
      <c r="E67" s="91" t="s">
        <v>26</v>
      </c>
      <c r="F67" s="67" t="s">
        <v>1234</v>
      </c>
      <c r="G67" s="91" t="s">
        <v>149</v>
      </c>
      <c r="H67" s="91" t="s">
        <v>128</v>
      </c>
      <c r="I67" s="93">
        <v>16791.816534000005</v>
      </c>
      <c r="J67" s="104">
        <v>14760</v>
      </c>
      <c r="K67" s="93"/>
      <c r="L67" s="93">
        <v>2478.4721204620005</v>
      </c>
      <c r="M67" s="94">
        <v>6.5290617905541055E-4</v>
      </c>
      <c r="N67" s="94">
        <f t="shared" si="0"/>
        <v>3.0639838522219074E-3</v>
      </c>
      <c r="O67" s="94">
        <f>L67/'סכום נכסי הקרן'!$C$42</f>
        <v>8.772658110374617E-4</v>
      </c>
    </row>
    <row r="68" spans="2:15">
      <c r="B68" s="90" t="s">
        <v>1235</v>
      </c>
      <c r="C68" s="67" t="s">
        <v>1236</v>
      </c>
      <c r="D68" s="91" t="s">
        <v>115</v>
      </c>
      <c r="E68" s="91" t="s">
        <v>26</v>
      </c>
      <c r="F68" s="67" t="s">
        <v>760</v>
      </c>
      <c r="G68" s="91" t="s">
        <v>600</v>
      </c>
      <c r="H68" s="91" t="s">
        <v>128</v>
      </c>
      <c r="I68" s="93">
        <v>18250.421373000005</v>
      </c>
      <c r="J68" s="104">
        <v>24790</v>
      </c>
      <c r="K68" s="93"/>
      <c r="L68" s="93">
        <v>4524.2794584040012</v>
      </c>
      <c r="M68" s="94">
        <v>9.7554774527791024E-4</v>
      </c>
      <c r="N68" s="94">
        <f t="shared" si="0"/>
        <v>5.5930906339608632E-3</v>
      </c>
      <c r="O68" s="94">
        <f>L68/'סכום נכסי הקרן'!$C$42</f>
        <v>1.6013880711706662E-3</v>
      </c>
    </row>
    <row r="69" spans="2:15">
      <c r="B69" s="90" t="s">
        <v>1237</v>
      </c>
      <c r="C69" s="67" t="s">
        <v>1238</v>
      </c>
      <c r="D69" s="91" t="s">
        <v>115</v>
      </c>
      <c r="E69" s="91" t="s">
        <v>26</v>
      </c>
      <c r="F69" s="67" t="s">
        <v>1239</v>
      </c>
      <c r="G69" s="91" t="s">
        <v>124</v>
      </c>
      <c r="H69" s="91" t="s">
        <v>128</v>
      </c>
      <c r="I69" s="93">
        <v>10396.290241000002</v>
      </c>
      <c r="J69" s="104">
        <v>31220</v>
      </c>
      <c r="K69" s="93"/>
      <c r="L69" s="93">
        <v>3245.7218132530002</v>
      </c>
      <c r="M69" s="94">
        <v>1.7878951460414693E-3</v>
      </c>
      <c r="N69" s="94">
        <f t="shared" si="0"/>
        <v>4.0124878317202252E-3</v>
      </c>
      <c r="O69" s="94">
        <f>L69/'סכום נכסי הקרן'!$C$42</f>
        <v>1.1488371224343693E-3</v>
      </c>
    </row>
    <row r="70" spans="2:15">
      <c r="B70" s="90" t="s">
        <v>1240</v>
      </c>
      <c r="C70" s="67" t="s">
        <v>1241</v>
      </c>
      <c r="D70" s="91" t="s">
        <v>115</v>
      </c>
      <c r="E70" s="91" t="s">
        <v>26</v>
      </c>
      <c r="F70" s="67" t="s">
        <v>1242</v>
      </c>
      <c r="G70" s="91" t="s">
        <v>600</v>
      </c>
      <c r="H70" s="91" t="s">
        <v>128</v>
      </c>
      <c r="I70" s="93">
        <v>13930.930871000004</v>
      </c>
      <c r="J70" s="104">
        <v>9978</v>
      </c>
      <c r="K70" s="93"/>
      <c r="L70" s="93">
        <v>1390.0282822640004</v>
      </c>
      <c r="M70" s="94">
        <v>4.4520236294300081E-4</v>
      </c>
      <c r="N70" s="94">
        <f t="shared" si="0"/>
        <v>1.7184071492378731E-3</v>
      </c>
      <c r="O70" s="94">
        <f>L70/'סכום נכסי הקרן'!$C$42</f>
        <v>4.9200645766313115E-4</v>
      </c>
    </row>
    <row r="71" spans="2:15">
      <c r="B71" s="90" t="s">
        <v>1243</v>
      </c>
      <c r="C71" s="67" t="s">
        <v>1244</v>
      </c>
      <c r="D71" s="91" t="s">
        <v>115</v>
      </c>
      <c r="E71" s="91" t="s">
        <v>26</v>
      </c>
      <c r="F71" s="67" t="s">
        <v>609</v>
      </c>
      <c r="G71" s="91" t="s">
        <v>293</v>
      </c>
      <c r="H71" s="91" t="s">
        <v>128</v>
      </c>
      <c r="I71" s="93">
        <v>20258.475389000003</v>
      </c>
      <c r="J71" s="104">
        <v>3380</v>
      </c>
      <c r="K71" s="93"/>
      <c r="L71" s="93">
        <v>684.73646814200015</v>
      </c>
      <c r="M71" s="94">
        <v>5.4474255075723579E-4</v>
      </c>
      <c r="N71" s="94">
        <f t="shared" si="0"/>
        <v>8.4649791461986128E-4</v>
      </c>
      <c r="O71" s="94">
        <f>L71/'סכום נכסי הקרן'!$C$42</f>
        <v>2.4236540250432428E-4</v>
      </c>
    </row>
    <row r="72" spans="2:15">
      <c r="B72" s="90" t="s">
        <v>1245</v>
      </c>
      <c r="C72" s="67" t="s">
        <v>1246</v>
      </c>
      <c r="D72" s="91" t="s">
        <v>115</v>
      </c>
      <c r="E72" s="91" t="s">
        <v>26</v>
      </c>
      <c r="F72" s="67" t="s">
        <v>1247</v>
      </c>
      <c r="G72" s="91" t="s">
        <v>1248</v>
      </c>
      <c r="H72" s="91" t="s">
        <v>128</v>
      </c>
      <c r="I72" s="93">
        <v>159461.610521</v>
      </c>
      <c r="J72" s="104">
        <v>4801</v>
      </c>
      <c r="K72" s="93"/>
      <c r="L72" s="93">
        <v>7655.7519211240024</v>
      </c>
      <c r="M72" s="94">
        <v>2.2296170654027914E-3</v>
      </c>
      <c r="N72" s="94">
        <f t="shared" si="0"/>
        <v>9.4643389648330026E-3</v>
      </c>
      <c r="O72" s="94">
        <f>L72/'סכום נכסי הקרן'!$C$42</f>
        <v>2.7097861471746276E-3</v>
      </c>
    </row>
    <row r="73" spans="2:15">
      <c r="B73" s="90" t="s">
        <v>1249</v>
      </c>
      <c r="C73" s="67" t="s">
        <v>1250</v>
      </c>
      <c r="D73" s="91" t="s">
        <v>115</v>
      </c>
      <c r="E73" s="91" t="s">
        <v>26</v>
      </c>
      <c r="F73" s="67" t="s">
        <v>1251</v>
      </c>
      <c r="G73" s="91" t="s">
        <v>150</v>
      </c>
      <c r="H73" s="91" t="s">
        <v>128</v>
      </c>
      <c r="I73" s="93">
        <v>77084.577712000013</v>
      </c>
      <c r="J73" s="104">
        <v>2246</v>
      </c>
      <c r="K73" s="93"/>
      <c r="L73" s="93">
        <v>1731.3196154100003</v>
      </c>
      <c r="M73" s="94">
        <v>5.3101238658189072E-4</v>
      </c>
      <c r="N73" s="94">
        <f t="shared" si="0"/>
        <v>2.1403247996440861E-3</v>
      </c>
      <c r="O73" s="94">
        <f>L73/'סכום נכסי הקרן'!$C$42</f>
        <v>6.1280798522543101E-4</v>
      </c>
    </row>
    <row r="74" spans="2:15">
      <c r="B74" s="90" t="s">
        <v>1252</v>
      </c>
      <c r="C74" s="67" t="s">
        <v>1253</v>
      </c>
      <c r="D74" s="91" t="s">
        <v>115</v>
      </c>
      <c r="E74" s="91" t="s">
        <v>26</v>
      </c>
      <c r="F74" s="67" t="s">
        <v>1254</v>
      </c>
      <c r="G74" s="91" t="s">
        <v>1248</v>
      </c>
      <c r="H74" s="91" t="s">
        <v>128</v>
      </c>
      <c r="I74" s="93">
        <v>38858.59216800001</v>
      </c>
      <c r="J74" s="104">
        <v>19750</v>
      </c>
      <c r="K74" s="93"/>
      <c r="L74" s="93">
        <v>7674.5719532390012</v>
      </c>
      <c r="M74" s="94">
        <v>1.6944638503389731E-3</v>
      </c>
      <c r="N74" s="94">
        <f t="shared" si="0"/>
        <v>9.4876050221844588E-3</v>
      </c>
      <c r="O74" s="94">
        <f>L74/'סכום נכסי הקרן'!$C$42</f>
        <v>2.7164475780621527E-3</v>
      </c>
    </row>
    <row r="75" spans="2:15">
      <c r="B75" s="90" t="s">
        <v>1255</v>
      </c>
      <c r="C75" s="67" t="s">
        <v>1256</v>
      </c>
      <c r="D75" s="91" t="s">
        <v>115</v>
      </c>
      <c r="E75" s="91" t="s">
        <v>26</v>
      </c>
      <c r="F75" s="67" t="s">
        <v>1257</v>
      </c>
      <c r="G75" s="91" t="s">
        <v>687</v>
      </c>
      <c r="H75" s="91" t="s">
        <v>128</v>
      </c>
      <c r="I75" s="93">
        <v>19000.035991000001</v>
      </c>
      <c r="J75" s="104">
        <v>15550</v>
      </c>
      <c r="K75" s="93"/>
      <c r="L75" s="93">
        <v>2954.505596596</v>
      </c>
      <c r="M75" s="94">
        <v>1.3114453060010243E-3</v>
      </c>
      <c r="N75" s="94">
        <f t="shared" si="0"/>
        <v>3.6524749923682624E-3</v>
      </c>
      <c r="O75" s="94">
        <f>L75/'סכום נכסי הקרן'!$C$42</f>
        <v>1.045759896596847E-3</v>
      </c>
    </row>
    <row r="76" spans="2:15">
      <c r="B76" s="90" t="s">
        <v>1258</v>
      </c>
      <c r="C76" s="67" t="s">
        <v>1259</v>
      </c>
      <c r="D76" s="91" t="s">
        <v>115</v>
      </c>
      <c r="E76" s="91" t="s">
        <v>26</v>
      </c>
      <c r="F76" s="67" t="s">
        <v>1260</v>
      </c>
      <c r="G76" s="91" t="s">
        <v>125</v>
      </c>
      <c r="H76" s="91" t="s">
        <v>128</v>
      </c>
      <c r="I76" s="93">
        <v>104932.37454200002</v>
      </c>
      <c r="J76" s="104">
        <v>1575</v>
      </c>
      <c r="K76" s="93"/>
      <c r="L76" s="93">
        <v>1652.6848990380006</v>
      </c>
      <c r="M76" s="94">
        <v>5.2377125730179665E-4</v>
      </c>
      <c r="N76" s="94">
        <f t="shared" ref="N76:N139" si="1">IFERROR(L76/$L$11,0)</f>
        <v>2.0431134978913974E-3</v>
      </c>
      <c r="O76" s="94">
        <f>L76/'סכום נכסי הקרן'!$C$42</f>
        <v>5.8497489093146569E-4</v>
      </c>
    </row>
    <row r="77" spans="2:15">
      <c r="B77" s="90" t="s">
        <v>1261</v>
      </c>
      <c r="C77" s="67" t="s">
        <v>1262</v>
      </c>
      <c r="D77" s="91" t="s">
        <v>115</v>
      </c>
      <c r="E77" s="91" t="s">
        <v>26</v>
      </c>
      <c r="F77" s="67" t="s">
        <v>1263</v>
      </c>
      <c r="G77" s="91" t="s">
        <v>600</v>
      </c>
      <c r="H77" s="91" t="s">
        <v>128</v>
      </c>
      <c r="I77" s="93">
        <v>281392.84642800008</v>
      </c>
      <c r="J77" s="104">
        <v>950.7</v>
      </c>
      <c r="K77" s="93"/>
      <c r="L77" s="93">
        <v>2675.2017910050004</v>
      </c>
      <c r="M77" s="94">
        <v>9.2996537412944221E-4</v>
      </c>
      <c r="N77" s="94">
        <f t="shared" si="1"/>
        <v>3.3071887399510162E-3</v>
      </c>
      <c r="O77" s="94">
        <f>L77/'סכום נכסי הקרן'!$C$42</f>
        <v>9.4689911962269886E-4</v>
      </c>
    </row>
    <row r="78" spans="2:15">
      <c r="B78" s="90" t="s">
        <v>1264</v>
      </c>
      <c r="C78" s="67" t="s">
        <v>1265</v>
      </c>
      <c r="D78" s="91" t="s">
        <v>115</v>
      </c>
      <c r="E78" s="91" t="s">
        <v>26</v>
      </c>
      <c r="F78" s="67" t="s">
        <v>683</v>
      </c>
      <c r="G78" s="91" t="s">
        <v>122</v>
      </c>
      <c r="H78" s="91" t="s">
        <v>128</v>
      </c>
      <c r="I78" s="93">
        <v>6508887.3798430013</v>
      </c>
      <c r="J78" s="104">
        <v>165.6</v>
      </c>
      <c r="K78" s="93"/>
      <c r="L78" s="93">
        <v>10778.717500991002</v>
      </c>
      <c r="M78" s="94">
        <v>2.5126405522177845E-3</v>
      </c>
      <c r="N78" s="94">
        <f t="shared" si="1"/>
        <v>1.3325070755503158E-2</v>
      </c>
      <c r="O78" s="94">
        <f>L78/'סכום נכסי הקרן'!$C$42</f>
        <v>3.8151731755965619E-3</v>
      </c>
    </row>
    <row r="79" spans="2:15">
      <c r="B79" s="90" t="s">
        <v>1266</v>
      </c>
      <c r="C79" s="67" t="s">
        <v>1267</v>
      </c>
      <c r="D79" s="91" t="s">
        <v>115</v>
      </c>
      <c r="E79" s="91" t="s">
        <v>26</v>
      </c>
      <c r="F79" s="67" t="s">
        <v>371</v>
      </c>
      <c r="G79" s="91" t="s">
        <v>293</v>
      </c>
      <c r="H79" s="91" t="s">
        <v>128</v>
      </c>
      <c r="I79" s="93">
        <v>4090.5455490000004</v>
      </c>
      <c r="J79" s="104">
        <v>71190</v>
      </c>
      <c r="K79" s="93"/>
      <c r="L79" s="93">
        <v>2912.0593761860005</v>
      </c>
      <c r="M79" s="94">
        <v>7.7430116317081933E-4</v>
      </c>
      <c r="N79" s="94">
        <f t="shared" si="1"/>
        <v>3.6000013200399058E-3</v>
      </c>
      <c r="O79" s="94">
        <f>L79/'סכום נכסי הקרן'!$C$42</f>
        <v>1.0307358752790232E-3</v>
      </c>
    </row>
    <row r="80" spans="2:15">
      <c r="B80" s="90" t="s">
        <v>1268</v>
      </c>
      <c r="C80" s="67" t="s">
        <v>1269</v>
      </c>
      <c r="D80" s="91" t="s">
        <v>115</v>
      </c>
      <c r="E80" s="91" t="s">
        <v>26</v>
      </c>
      <c r="F80" s="67" t="s">
        <v>711</v>
      </c>
      <c r="G80" s="91" t="s">
        <v>368</v>
      </c>
      <c r="H80" s="91" t="s">
        <v>128</v>
      </c>
      <c r="I80" s="93">
        <v>51757.876306000006</v>
      </c>
      <c r="J80" s="104">
        <v>5901</v>
      </c>
      <c r="K80" s="93"/>
      <c r="L80" s="93">
        <v>3054.2322808449999</v>
      </c>
      <c r="M80" s="94">
        <v>6.5490599449702033E-4</v>
      </c>
      <c r="N80" s="94">
        <f t="shared" si="1"/>
        <v>3.7757610070270073E-3</v>
      </c>
      <c r="O80" s="94">
        <f>L80/'סכום נכסי הקרן'!$C$42</f>
        <v>1.0810585831616439E-3</v>
      </c>
    </row>
    <row r="81" spans="2:15">
      <c r="B81" s="90" t="s">
        <v>1270</v>
      </c>
      <c r="C81" s="67" t="s">
        <v>1271</v>
      </c>
      <c r="D81" s="91" t="s">
        <v>115</v>
      </c>
      <c r="E81" s="91" t="s">
        <v>26</v>
      </c>
      <c r="F81" s="67" t="s">
        <v>1272</v>
      </c>
      <c r="G81" s="91" t="s">
        <v>293</v>
      </c>
      <c r="H81" s="91" t="s">
        <v>128</v>
      </c>
      <c r="I81" s="93">
        <v>103570.67395300003</v>
      </c>
      <c r="J81" s="104">
        <v>858.7</v>
      </c>
      <c r="K81" s="93"/>
      <c r="L81" s="93">
        <v>889.36137717800023</v>
      </c>
      <c r="M81" s="94">
        <v>6.8865126099922427E-4</v>
      </c>
      <c r="N81" s="94">
        <f t="shared" si="1"/>
        <v>1.099463203949729E-3</v>
      </c>
      <c r="O81" s="94">
        <f>L81/'סכום נכסי הקרן'!$C$42</f>
        <v>3.1479326453348106E-4</v>
      </c>
    </row>
    <row r="82" spans="2:15">
      <c r="B82" s="90" t="s">
        <v>1273</v>
      </c>
      <c r="C82" s="67" t="s">
        <v>1274</v>
      </c>
      <c r="D82" s="91" t="s">
        <v>115</v>
      </c>
      <c r="E82" s="91" t="s">
        <v>26</v>
      </c>
      <c r="F82" s="67" t="s">
        <v>496</v>
      </c>
      <c r="G82" s="91" t="s">
        <v>293</v>
      </c>
      <c r="H82" s="91" t="s">
        <v>128</v>
      </c>
      <c r="I82" s="93">
        <v>50911.313652000012</v>
      </c>
      <c r="J82" s="104">
        <v>6819</v>
      </c>
      <c r="K82" s="93"/>
      <c r="L82" s="93">
        <v>3471.642477935</v>
      </c>
      <c r="M82" s="94">
        <v>1.394477230713633E-3</v>
      </c>
      <c r="N82" s="94">
        <f t="shared" si="1"/>
        <v>4.2917797643403331E-3</v>
      </c>
      <c r="O82" s="94">
        <f>L82/'סכום נכסי הקרן'!$C$42</f>
        <v>1.2288027082870893E-3</v>
      </c>
    </row>
    <row r="83" spans="2:15">
      <c r="B83" s="90" t="s">
        <v>1275</v>
      </c>
      <c r="C83" s="67" t="s">
        <v>1276</v>
      </c>
      <c r="D83" s="91" t="s">
        <v>115</v>
      </c>
      <c r="E83" s="91" t="s">
        <v>26</v>
      </c>
      <c r="F83" s="67" t="s">
        <v>1277</v>
      </c>
      <c r="G83" s="91" t="s">
        <v>1248</v>
      </c>
      <c r="H83" s="91" t="s">
        <v>128</v>
      </c>
      <c r="I83" s="93">
        <v>107888.10610300001</v>
      </c>
      <c r="J83" s="104">
        <v>7800</v>
      </c>
      <c r="K83" s="93"/>
      <c r="L83" s="93">
        <v>8415.2722760280012</v>
      </c>
      <c r="M83" s="94">
        <v>1.6984348260752689E-3</v>
      </c>
      <c r="N83" s="94">
        <f t="shared" si="1"/>
        <v>1.0403287635526911E-2</v>
      </c>
      <c r="O83" s="94">
        <f>L83/'סכום נכסי הקרן'!$C$42</f>
        <v>2.978621626356905E-3</v>
      </c>
    </row>
    <row r="84" spans="2:15">
      <c r="B84" s="90" t="s">
        <v>1278</v>
      </c>
      <c r="C84" s="67" t="s">
        <v>1279</v>
      </c>
      <c r="D84" s="91" t="s">
        <v>115</v>
      </c>
      <c r="E84" s="91" t="s">
        <v>26</v>
      </c>
      <c r="F84" s="67" t="s">
        <v>1280</v>
      </c>
      <c r="G84" s="91" t="s">
        <v>1281</v>
      </c>
      <c r="H84" s="91" t="s">
        <v>128</v>
      </c>
      <c r="I84" s="93">
        <v>118063.97727400003</v>
      </c>
      <c r="J84" s="104">
        <v>4003</v>
      </c>
      <c r="K84" s="93"/>
      <c r="L84" s="93">
        <v>4726.1010103010012</v>
      </c>
      <c r="M84" s="94">
        <v>1.076244487910479E-3</v>
      </c>
      <c r="N84" s="94">
        <f t="shared" si="1"/>
        <v>5.8425903039137795E-3</v>
      </c>
      <c r="O84" s="94">
        <f>L84/'סכום נכסי הקרן'!$C$42</f>
        <v>1.6728236729464723E-3</v>
      </c>
    </row>
    <row r="85" spans="2:15">
      <c r="B85" s="90" t="s">
        <v>1282</v>
      </c>
      <c r="C85" s="67" t="s">
        <v>1283</v>
      </c>
      <c r="D85" s="91" t="s">
        <v>115</v>
      </c>
      <c r="E85" s="91" t="s">
        <v>26</v>
      </c>
      <c r="F85" s="67" t="s">
        <v>561</v>
      </c>
      <c r="G85" s="91" t="s">
        <v>562</v>
      </c>
      <c r="H85" s="91" t="s">
        <v>128</v>
      </c>
      <c r="I85" s="93">
        <v>3310.6357220000004</v>
      </c>
      <c r="J85" s="104">
        <v>41100</v>
      </c>
      <c r="K85" s="93"/>
      <c r="L85" s="93">
        <v>1360.6712817960001</v>
      </c>
      <c r="M85" s="94">
        <v>1.119651805100303E-3</v>
      </c>
      <c r="N85" s="94">
        <f t="shared" si="1"/>
        <v>1.6821148808516316E-3</v>
      </c>
      <c r="O85" s="94">
        <f>L85/'סכום נכסי הקרן'!$C$42</f>
        <v>4.8161542174525012E-4</v>
      </c>
    </row>
    <row r="86" spans="2:15">
      <c r="B86" s="90" t="s">
        <v>1284</v>
      </c>
      <c r="C86" s="67" t="s">
        <v>1285</v>
      </c>
      <c r="D86" s="91" t="s">
        <v>115</v>
      </c>
      <c r="E86" s="91" t="s">
        <v>26</v>
      </c>
      <c r="F86" s="67" t="s">
        <v>1286</v>
      </c>
      <c r="G86" s="91" t="s">
        <v>368</v>
      </c>
      <c r="H86" s="91" t="s">
        <v>128</v>
      </c>
      <c r="I86" s="93">
        <v>47418.45758200001</v>
      </c>
      <c r="J86" s="104">
        <v>8890</v>
      </c>
      <c r="K86" s="93"/>
      <c r="L86" s="93">
        <v>4215.5008790180009</v>
      </c>
      <c r="M86" s="94">
        <v>7.6625971461310636E-4</v>
      </c>
      <c r="N86" s="94">
        <f t="shared" si="1"/>
        <v>5.2113665171794454E-3</v>
      </c>
      <c r="O86" s="94">
        <f>L86/'סכום נכסי הקרן'!$C$42</f>
        <v>1.4920945719056589E-3</v>
      </c>
    </row>
    <row r="87" spans="2:15">
      <c r="B87" s="90" t="s">
        <v>1287</v>
      </c>
      <c r="C87" s="67" t="s">
        <v>1288</v>
      </c>
      <c r="D87" s="91" t="s">
        <v>115</v>
      </c>
      <c r="E87" s="91" t="s">
        <v>26</v>
      </c>
      <c r="F87" s="67" t="s">
        <v>571</v>
      </c>
      <c r="G87" s="91" t="s">
        <v>293</v>
      </c>
      <c r="H87" s="91" t="s">
        <v>128</v>
      </c>
      <c r="I87" s="93">
        <v>1617669.1498840002</v>
      </c>
      <c r="J87" s="104">
        <v>156.1</v>
      </c>
      <c r="K87" s="93"/>
      <c r="L87" s="93">
        <v>2525.1815429130006</v>
      </c>
      <c r="M87" s="94">
        <v>2.3445025988662717E-3</v>
      </c>
      <c r="N87" s="94">
        <f t="shared" si="1"/>
        <v>3.1217278611033942E-3</v>
      </c>
      <c r="O87" s="94">
        <f>L87/'סכום נכסי הקרן'!$C$42</f>
        <v>8.9379881095756164E-4</v>
      </c>
    </row>
    <row r="88" spans="2:15">
      <c r="B88" s="90" t="s">
        <v>1289</v>
      </c>
      <c r="C88" s="67" t="s">
        <v>1290</v>
      </c>
      <c r="D88" s="91" t="s">
        <v>115</v>
      </c>
      <c r="E88" s="91" t="s">
        <v>26</v>
      </c>
      <c r="F88" s="67" t="s">
        <v>650</v>
      </c>
      <c r="G88" s="91" t="s">
        <v>304</v>
      </c>
      <c r="H88" s="91" t="s">
        <v>128</v>
      </c>
      <c r="I88" s="93">
        <v>343989.31591300009</v>
      </c>
      <c r="J88" s="104">
        <v>363</v>
      </c>
      <c r="K88" s="93"/>
      <c r="L88" s="93">
        <v>1248.6812167660003</v>
      </c>
      <c r="M88" s="94">
        <v>4.8409765443081191E-4</v>
      </c>
      <c r="N88" s="94">
        <f t="shared" si="1"/>
        <v>1.5436683968148297E-3</v>
      </c>
      <c r="O88" s="94">
        <f>L88/'סכום נכסי הקרן'!$C$42</f>
        <v>4.4197605908485128E-4</v>
      </c>
    </row>
    <row r="89" spans="2:15">
      <c r="B89" s="90" t="s">
        <v>1291</v>
      </c>
      <c r="C89" s="67" t="s">
        <v>1292</v>
      </c>
      <c r="D89" s="91" t="s">
        <v>115</v>
      </c>
      <c r="E89" s="91" t="s">
        <v>26</v>
      </c>
      <c r="F89" s="67" t="s">
        <v>1293</v>
      </c>
      <c r="G89" s="91" t="s">
        <v>122</v>
      </c>
      <c r="H89" s="91" t="s">
        <v>128</v>
      </c>
      <c r="I89" s="93">
        <v>56155.678146000013</v>
      </c>
      <c r="J89" s="104">
        <v>2923</v>
      </c>
      <c r="K89" s="93"/>
      <c r="L89" s="93">
        <v>1641.4304722130003</v>
      </c>
      <c r="M89" s="94">
        <v>5.9679904838509396E-4</v>
      </c>
      <c r="N89" s="94">
        <f t="shared" si="1"/>
        <v>2.0292003367252407E-3</v>
      </c>
      <c r="O89" s="94">
        <f>L89/'סכום נכסי הקרן'!$C$42</f>
        <v>5.8099133840534107E-4</v>
      </c>
    </row>
    <row r="90" spans="2:15">
      <c r="B90" s="90" t="s">
        <v>1294</v>
      </c>
      <c r="C90" s="67" t="s">
        <v>1295</v>
      </c>
      <c r="D90" s="91" t="s">
        <v>115</v>
      </c>
      <c r="E90" s="91" t="s">
        <v>26</v>
      </c>
      <c r="F90" s="67" t="s">
        <v>1296</v>
      </c>
      <c r="G90" s="91" t="s">
        <v>152</v>
      </c>
      <c r="H90" s="91" t="s">
        <v>128</v>
      </c>
      <c r="I90" s="93">
        <v>11656.303343000001</v>
      </c>
      <c r="J90" s="104">
        <v>8834</v>
      </c>
      <c r="K90" s="93"/>
      <c r="L90" s="93">
        <v>1029.7178372510002</v>
      </c>
      <c r="M90" s="94">
        <v>3.5152214061400303E-4</v>
      </c>
      <c r="N90" s="94">
        <f t="shared" si="1"/>
        <v>1.2729773313301643E-3</v>
      </c>
      <c r="O90" s="94">
        <f>L90/'סכום נכסי הקרן'!$C$42</f>
        <v>3.6447303408333395E-4</v>
      </c>
    </row>
    <row r="91" spans="2:15">
      <c r="B91" s="90" t="s">
        <v>1297</v>
      </c>
      <c r="C91" s="67" t="s">
        <v>1298</v>
      </c>
      <c r="D91" s="91" t="s">
        <v>115</v>
      </c>
      <c r="E91" s="91" t="s">
        <v>26</v>
      </c>
      <c r="F91" s="67" t="s">
        <v>1299</v>
      </c>
      <c r="G91" s="91" t="s">
        <v>124</v>
      </c>
      <c r="H91" s="91" t="s">
        <v>128</v>
      </c>
      <c r="I91" s="93">
        <v>1317395.7080580003</v>
      </c>
      <c r="J91" s="104">
        <v>178.2</v>
      </c>
      <c r="K91" s="93"/>
      <c r="L91" s="93">
        <v>2347.5991516840008</v>
      </c>
      <c r="M91" s="94">
        <v>2.5794988976708365E-3</v>
      </c>
      <c r="N91" s="94">
        <f t="shared" si="1"/>
        <v>2.9021935864700435E-3</v>
      </c>
      <c r="O91" s="94">
        <f>L91/'סכום נכסי הקרן'!$C$42</f>
        <v>8.3094276380604444E-4</v>
      </c>
    </row>
    <row r="92" spans="2:15">
      <c r="B92" s="90" t="s">
        <v>1300</v>
      </c>
      <c r="C92" s="67" t="s">
        <v>1301</v>
      </c>
      <c r="D92" s="91" t="s">
        <v>115</v>
      </c>
      <c r="E92" s="91" t="s">
        <v>26</v>
      </c>
      <c r="F92" s="67" t="s">
        <v>653</v>
      </c>
      <c r="G92" s="91" t="s">
        <v>654</v>
      </c>
      <c r="H92" s="91" t="s">
        <v>128</v>
      </c>
      <c r="I92" s="93">
        <v>38550.905869000009</v>
      </c>
      <c r="J92" s="104">
        <v>8861</v>
      </c>
      <c r="K92" s="93"/>
      <c r="L92" s="93">
        <v>3415.9957690280012</v>
      </c>
      <c r="M92" s="94">
        <v>1.0847031654749378E-3</v>
      </c>
      <c r="N92" s="94">
        <f t="shared" si="1"/>
        <v>4.2229871335446494E-3</v>
      </c>
      <c r="O92" s="94">
        <f>L92/'סכום נכסי הקרן'!$C$42</f>
        <v>1.2091063175882243E-3</v>
      </c>
    </row>
    <row r="93" spans="2:15">
      <c r="B93" s="90" t="s">
        <v>1302</v>
      </c>
      <c r="C93" s="67" t="s">
        <v>1303</v>
      </c>
      <c r="D93" s="91" t="s">
        <v>115</v>
      </c>
      <c r="E93" s="91" t="s">
        <v>26</v>
      </c>
      <c r="F93" s="67" t="s">
        <v>1304</v>
      </c>
      <c r="G93" s="91" t="s">
        <v>122</v>
      </c>
      <c r="H93" s="91" t="s">
        <v>128</v>
      </c>
      <c r="I93" s="93">
        <v>120550.02662500001</v>
      </c>
      <c r="J93" s="104">
        <v>2185</v>
      </c>
      <c r="K93" s="93"/>
      <c r="L93" s="93">
        <v>2634.0180817900005</v>
      </c>
      <c r="M93" s="94">
        <v>1.2801735036129028E-3</v>
      </c>
      <c r="N93" s="94">
        <f t="shared" si="1"/>
        <v>3.256275833177693E-3</v>
      </c>
      <c r="O93" s="94">
        <f>L93/'סכום נכסי הקרן'!$C$42</f>
        <v>9.3232196954392643E-4</v>
      </c>
    </row>
    <row r="94" spans="2:15">
      <c r="B94" s="90" t="s">
        <v>1305</v>
      </c>
      <c r="C94" s="67" t="s">
        <v>1306</v>
      </c>
      <c r="D94" s="91" t="s">
        <v>115</v>
      </c>
      <c r="E94" s="91" t="s">
        <v>26</v>
      </c>
      <c r="F94" s="67" t="s">
        <v>1307</v>
      </c>
      <c r="G94" s="91" t="s">
        <v>587</v>
      </c>
      <c r="H94" s="91" t="s">
        <v>128</v>
      </c>
      <c r="I94" s="93">
        <v>33697.553533000006</v>
      </c>
      <c r="J94" s="104">
        <v>4892</v>
      </c>
      <c r="K94" s="93"/>
      <c r="L94" s="93">
        <v>1648.4843188210002</v>
      </c>
      <c r="M94" s="94">
        <v>4.5605085009990003E-4</v>
      </c>
      <c r="N94" s="94">
        <f t="shared" si="1"/>
        <v>2.0379205768782482E-3</v>
      </c>
      <c r="O94" s="94">
        <f>L94/'סכום נכסי הקרן'!$C$42</f>
        <v>5.8348807759171838E-4</v>
      </c>
    </row>
    <row r="95" spans="2:15">
      <c r="B95" s="90" t="s">
        <v>1308</v>
      </c>
      <c r="C95" s="67" t="s">
        <v>1309</v>
      </c>
      <c r="D95" s="91" t="s">
        <v>115</v>
      </c>
      <c r="E95" s="91" t="s">
        <v>26</v>
      </c>
      <c r="F95" s="67" t="s">
        <v>578</v>
      </c>
      <c r="G95" s="91" t="s">
        <v>151</v>
      </c>
      <c r="H95" s="91" t="s">
        <v>128</v>
      </c>
      <c r="I95" s="93">
        <v>245771.63133900004</v>
      </c>
      <c r="J95" s="104">
        <v>1232</v>
      </c>
      <c r="K95" s="93"/>
      <c r="L95" s="93">
        <v>3027.9064980920002</v>
      </c>
      <c r="M95" s="94">
        <v>1.4864903458545391E-3</v>
      </c>
      <c r="N95" s="94">
        <f t="shared" si="1"/>
        <v>3.743216048144332E-3</v>
      </c>
      <c r="O95" s="94">
        <f>L95/'סכום נכסי הקרן'!$C$42</f>
        <v>1.0717404597228775E-3</v>
      </c>
    </row>
    <row r="96" spans="2:15">
      <c r="B96" s="90" t="s">
        <v>1310</v>
      </c>
      <c r="C96" s="67" t="s">
        <v>1311</v>
      </c>
      <c r="D96" s="91" t="s">
        <v>115</v>
      </c>
      <c r="E96" s="91" t="s">
        <v>26</v>
      </c>
      <c r="F96" s="67" t="s">
        <v>1312</v>
      </c>
      <c r="G96" s="91" t="s">
        <v>123</v>
      </c>
      <c r="H96" s="91" t="s">
        <v>128</v>
      </c>
      <c r="I96" s="93">
        <v>16535.289655000004</v>
      </c>
      <c r="J96" s="104">
        <v>11980</v>
      </c>
      <c r="K96" s="93"/>
      <c r="L96" s="93">
        <v>1980.9277006360003</v>
      </c>
      <c r="M96" s="94">
        <v>1.354980324243939E-3</v>
      </c>
      <c r="N96" s="94">
        <f t="shared" si="1"/>
        <v>2.4489000449342897E-3</v>
      </c>
      <c r="O96" s="94">
        <f>L96/'סכום נכסי הקרן'!$C$42</f>
        <v>7.0115783492496163E-4</v>
      </c>
    </row>
    <row r="97" spans="2:15">
      <c r="B97" s="90" t="s">
        <v>1313</v>
      </c>
      <c r="C97" s="67" t="s">
        <v>1314</v>
      </c>
      <c r="D97" s="91" t="s">
        <v>115</v>
      </c>
      <c r="E97" s="91" t="s">
        <v>26</v>
      </c>
      <c r="F97" s="67" t="s">
        <v>1315</v>
      </c>
      <c r="G97" s="91" t="s">
        <v>535</v>
      </c>
      <c r="H97" s="91" t="s">
        <v>128</v>
      </c>
      <c r="I97" s="93">
        <v>12659.261879000003</v>
      </c>
      <c r="J97" s="104">
        <v>42230</v>
      </c>
      <c r="K97" s="93"/>
      <c r="L97" s="93">
        <v>5346.0062913910015</v>
      </c>
      <c r="M97" s="94">
        <v>1.9775888129744896E-3</v>
      </c>
      <c r="N97" s="94">
        <f t="shared" si="1"/>
        <v>6.6089413778216794E-3</v>
      </c>
      <c r="O97" s="94">
        <f>L97/'סכום נכסי הקרן'!$C$42</f>
        <v>1.8922417994172488E-3</v>
      </c>
    </row>
    <row r="98" spans="2:15">
      <c r="B98" s="90" t="s">
        <v>1316</v>
      </c>
      <c r="C98" s="67" t="s">
        <v>1317</v>
      </c>
      <c r="D98" s="91" t="s">
        <v>115</v>
      </c>
      <c r="E98" s="91" t="s">
        <v>26</v>
      </c>
      <c r="F98" s="67" t="s">
        <v>1318</v>
      </c>
      <c r="G98" s="91" t="s">
        <v>687</v>
      </c>
      <c r="H98" s="91" t="s">
        <v>128</v>
      </c>
      <c r="I98" s="93">
        <v>8395.2346240000024</v>
      </c>
      <c r="J98" s="104">
        <v>26410</v>
      </c>
      <c r="K98" s="93"/>
      <c r="L98" s="93">
        <v>2217.181464319</v>
      </c>
      <c r="M98" s="94">
        <v>6.0949021427102342E-4</v>
      </c>
      <c r="N98" s="94">
        <f t="shared" si="1"/>
        <v>2.7409661573489117E-3</v>
      </c>
      <c r="O98" s="94">
        <f>L98/'סכום נכסי הקרן'!$C$42</f>
        <v>7.8478086537865329E-4</v>
      </c>
    </row>
    <row r="99" spans="2:15">
      <c r="B99" s="90" t="s">
        <v>1319</v>
      </c>
      <c r="C99" s="67" t="s">
        <v>1320</v>
      </c>
      <c r="D99" s="91" t="s">
        <v>115</v>
      </c>
      <c r="E99" s="91" t="s">
        <v>26</v>
      </c>
      <c r="F99" s="67" t="s">
        <v>581</v>
      </c>
      <c r="G99" s="91" t="s">
        <v>304</v>
      </c>
      <c r="H99" s="91" t="s">
        <v>128</v>
      </c>
      <c r="I99" s="93">
        <v>16865.281012000003</v>
      </c>
      <c r="J99" s="104">
        <v>31450</v>
      </c>
      <c r="K99" s="93"/>
      <c r="L99" s="93">
        <v>5304.1308783740014</v>
      </c>
      <c r="M99" s="94">
        <v>1.5862407277944344E-3</v>
      </c>
      <c r="N99" s="94">
        <f t="shared" si="1"/>
        <v>6.5571733598440178E-3</v>
      </c>
      <c r="O99" s="94">
        <f>L99/'סכום נכסי הקרן'!$C$42</f>
        <v>1.8774198178183436E-3</v>
      </c>
    </row>
    <row r="100" spans="2:15">
      <c r="B100" s="90" t="s">
        <v>1321</v>
      </c>
      <c r="C100" s="67" t="s">
        <v>1322</v>
      </c>
      <c r="D100" s="91" t="s">
        <v>115</v>
      </c>
      <c r="E100" s="91" t="s">
        <v>26</v>
      </c>
      <c r="F100" s="67" t="s">
        <v>1323</v>
      </c>
      <c r="G100" s="91" t="s">
        <v>276</v>
      </c>
      <c r="H100" s="91" t="s">
        <v>128</v>
      </c>
      <c r="I100" s="93">
        <v>1124.60905</v>
      </c>
      <c r="J100" s="104">
        <v>17300</v>
      </c>
      <c r="K100" s="93"/>
      <c r="L100" s="93">
        <v>194.55736559800005</v>
      </c>
      <c r="M100" s="94">
        <v>3.1721447260345069E-5</v>
      </c>
      <c r="N100" s="94">
        <f t="shared" si="1"/>
        <v>2.4051939967433892E-4</v>
      </c>
      <c r="O100" s="94">
        <f>L100/'סכום נכסי הקרן'!$C$42</f>
        <v>6.886441195587307E-5</v>
      </c>
    </row>
    <row r="101" spans="2:15">
      <c r="B101" s="90" t="s">
        <v>1324</v>
      </c>
      <c r="C101" s="67" t="s">
        <v>1325</v>
      </c>
      <c r="D101" s="91" t="s">
        <v>115</v>
      </c>
      <c r="E101" s="91" t="s">
        <v>26</v>
      </c>
      <c r="F101" s="67" t="s">
        <v>1326</v>
      </c>
      <c r="G101" s="91" t="s">
        <v>444</v>
      </c>
      <c r="H101" s="91" t="s">
        <v>128</v>
      </c>
      <c r="I101" s="93">
        <v>9850.5086740000024</v>
      </c>
      <c r="J101" s="104">
        <v>15780</v>
      </c>
      <c r="K101" s="93"/>
      <c r="L101" s="93">
        <v>1554.4102688270002</v>
      </c>
      <c r="M101" s="94">
        <v>1.031687798486692E-3</v>
      </c>
      <c r="N101" s="94">
        <f t="shared" si="1"/>
        <v>1.9216225690390466E-3</v>
      </c>
      <c r="O101" s="94">
        <f>L101/'סכום נכסי הקרן'!$C$42</f>
        <v>5.5019016510594811E-4</v>
      </c>
    </row>
    <row r="102" spans="2:15">
      <c r="B102" s="90" t="s">
        <v>1327</v>
      </c>
      <c r="C102" s="67" t="s">
        <v>1328</v>
      </c>
      <c r="D102" s="91" t="s">
        <v>115</v>
      </c>
      <c r="E102" s="91" t="s">
        <v>26</v>
      </c>
      <c r="F102" s="67" t="s">
        <v>782</v>
      </c>
      <c r="G102" s="91" t="s">
        <v>151</v>
      </c>
      <c r="H102" s="91" t="s">
        <v>128</v>
      </c>
      <c r="I102" s="93">
        <v>277788.20309500006</v>
      </c>
      <c r="J102" s="104">
        <v>1494</v>
      </c>
      <c r="K102" s="93"/>
      <c r="L102" s="93">
        <v>4150.1557542380006</v>
      </c>
      <c r="M102" s="94">
        <v>1.4915098429950633E-3</v>
      </c>
      <c r="N102" s="94">
        <f t="shared" si="1"/>
        <v>5.1305843266135796E-3</v>
      </c>
      <c r="O102" s="94">
        <f>L102/'סכום נכסי הקרן'!$C$42</f>
        <v>1.4689653854144324E-3</v>
      </c>
    </row>
    <row r="103" spans="2:15">
      <c r="B103" s="90" t="s">
        <v>1329</v>
      </c>
      <c r="C103" s="67" t="s">
        <v>1330</v>
      </c>
      <c r="D103" s="91" t="s">
        <v>115</v>
      </c>
      <c r="E103" s="91" t="s">
        <v>26</v>
      </c>
      <c r="F103" s="67" t="s">
        <v>1331</v>
      </c>
      <c r="G103" s="91" t="s">
        <v>152</v>
      </c>
      <c r="H103" s="91" t="s">
        <v>128</v>
      </c>
      <c r="I103" s="93">
        <v>467.80742500000008</v>
      </c>
      <c r="J103" s="104">
        <v>11690</v>
      </c>
      <c r="K103" s="93"/>
      <c r="L103" s="93">
        <v>54.686687983000013</v>
      </c>
      <c r="M103" s="94">
        <v>9.944993980376658E-6</v>
      </c>
      <c r="N103" s="94">
        <f t="shared" si="1"/>
        <v>6.760581550547195E-5</v>
      </c>
      <c r="O103" s="94">
        <f>L103/'סכום נכסי הקרן'!$C$42</f>
        <v>1.9356587185421463E-5</v>
      </c>
    </row>
    <row r="104" spans="2:15">
      <c r="B104" s="90" t="s">
        <v>1332</v>
      </c>
      <c r="C104" s="67" t="s">
        <v>1333</v>
      </c>
      <c r="D104" s="91" t="s">
        <v>115</v>
      </c>
      <c r="E104" s="91" t="s">
        <v>26</v>
      </c>
      <c r="F104" s="67" t="s">
        <v>1334</v>
      </c>
      <c r="G104" s="91" t="s">
        <v>600</v>
      </c>
      <c r="H104" s="91" t="s">
        <v>128</v>
      </c>
      <c r="I104" s="93">
        <v>16024.574933000002</v>
      </c>
      <c r="J104" s="104">
        <v>8450</v>
      </c>
      <c r="K104" s="93"/>
      <c r="L104" s="93">
        <v>1354.0765818130001</v>
      </c>
      <c r="M104" s="94">
        <v>7.6059217043450216E-4</v>
      </c>
      <c r="N104" s="94">
        <f t="shared" si="1"/>
        <v>1.673962255655108E-3</v>
      </c>
      <c r="O104" s="94">
        <f>L104/'סכום נכסי הקרן'!$C$42</f>
        <v>4.7928119947122396E-4</v>
      </c>
    </row>
    <row r="105" spans="2:15">
      <c r="B105" s="90" t="s">
        <v>1335</v>
      </c>
      <c r="C105" s="67" t="s">
        <v>1336</v>
      </c>
      <c r="D105" s="91" t="s">
        <v>115</v>
      </c>
      <c r="E105" s="91" t="s">
        <v>26</v>
      </c>
      <c r="F105" s="67" t="s">
        <v>639</v>
      </c>
      <c r="G105" s="91" t="s">
        <v>640</v>
      </c>
      <c r="H105" s="91" t="s">
        <v>128</v>
      </c>
      <c r="I105" s="93">
        <v>29480.743579000005</v>
      </c>
      <c r="J105" s="104">
        <v>38400</v>
      </c>
      <c r="K105" s="93"/>
      <c r="L105" s="93">
        <v>11320.605534273001</v>
      </c>
      <c r="M105" s="94">
        <v>1.7948316592647966E-3</v>
      </c>
      <c r="N105" s="94">
        <f t="shared" si="1"/>
        <v>1.3994973866367619E-2</v>
      </c>
      <c r="O105" s="94">
        <f>L105/'סכום נכסי הקרן'!$C$42</f>
        <v>4.0069767634134034E-3</v>
      </c>
    </row>
    <row r="106" spans="2:15">
      <c r="B106" s="90" t="s">
        <v>1337</v>
      </c>
      <c r="C106" s="67" t="s">
        <v>1338</v>
      </c>
      <c r="D106" s="91" t="s">
        <v>115</v>
      </c>
      <c r="E106" s="91" t="s">
        <v>26</v>
      </c>
      <c r="F106" s="67" t="s">
        <v>1339</v>
      </c>
      <c r="G106" s="91" t="s">
        <v>1153</v>
      </c>
      <c r="H106" s="91" t="s">
        <v>128</v>
      </c>
      <c r="I106" s="93">
        <v>18007.292498000003</v>
      </c>
      <c r="J106" s="104">
        <v>23500</v>
      </c>
      <c r="K106" s="93"/>
      <c r="L106" s="93">
        <v>4231.7137370840001</v>
      </c>
      <c r="M106" s="94">
        <v>4.0682050479398565E-4</v>
      </c>
      <c r="N106" s="94">
        <f t="shared" si="1"/>
        <v>5.2314094843375052E-3</v>
      </c>
      <c r="O106" s="94">
        <f>L106/'סכום נכסי הקרן'!$C$42</f>
        <v>1.4978331823838969E-3</v>
      </c>
    </row>
    <row r="107" spans="2:15">
      <c r="B107" s="90" t="s">
        <v>1340</v>
      </c>
      <c r="C107" s="67" t="s">
        <v>1341</v>
      </c>
      <c r="D107" s="91" t="s">
        <v>115</v>
      </c>
      <c r="E107" s="91" t="s">
        <v>26</v>
      </c>
      <c r="F107" s="67" t="s">
        <v>825</v>
      </c>
      <c r="G107" s="91" t="s">
        <v>600</v>
      </c>
      <c r="H107" s="91" t="s">
        <v>128</v>
      </c>
      <c r="I107" s="93">
        <v>66434.866833000007</v>
      </c>
      <c r="J107" s="104">
        <v>2810</v>
      </c>
      <c r="K107" s="93"/>
      <c r="L107" s="93">
        <v>1866.8197579960001</v>
      </c>
      <c r="M107" s="94">
        <v>1.2266744316443237E-3</v>
      </c>
      <c r="N107" s="94">
        <f t="shared" si="1"/>
        <v>2.3078353580359549E-3</v>
      </c>
      <c r="O107" s="94">
        <f>L107/'סכום נכסי הקרן'!$C$42</f>
        <v>6.6076884042328614E-4</v>
      </c>
    </row>
    <row r="108" spans="2:15">
      <c r="B108" s="90" t="s">
        <v>1342</v>
      </c>
      <c r="C108" s="67" t="s">
        <v>1343</v>
      </c>
      <c r="D108" s="91" t="s">
        <v>115</v>
      </c>
      <c r="E108" s="91" t="s">
        <v>26</v>
      </c>
      <c r="F108" s="67" t="s">
        <v>426</v>
      </c>
      <c r="G108" s="91" t="s">
        <v>293</v>
      </c>
      <c r="H108" s="91" t="s">
        <v>128</v>
      </c>
      <c r="I108" s="93">
        <v>20444.644032000004</v>
      </c>
      <c r="J108" s="104">
        <v>21760</v>
      </c>
      <c r="K108" s="93"/>
      <c r="L108" s="93">
        <v>4448.7545412910013</v>
      </c>
      <c r="M108" s="94">
        <v>1.6759054725311896E-3</v>
      </c>
      <c r="N108" s="94">
        <f t="shared" si="1"/>
        <v>5.4997237872797342E-3</v>
      </c>
      <c r="O108" s="94">
        <f>L108/'סכום נכסי הקרן'!$C$42</f>
        <v>1.5746557036295206E-3</v>
      </c>
    </row>
    <row r="109" spans="2:15">
      <c r="B109" s="90" t="s">
        <v>1344</v>
      </c>
      <c r="C109" s="67" t="s">
        <v>1345</v>
      </c>
      <c r="D109" s="91" t="s">
        <v>115</v>
      </c>
      <c r="E109" s="91" t="s">
        <v>26</v>
      </c>
      <c r="F109" s="67" t="s">
        <v>429</v>
      </c>
      <c r="G109" s="91" t="s">
        <v>293</v>
      </c>
      <c r="H109" s="91" t="s">
        <v>128</v>
      </c>
      <c r="I109" s="93">
        <v>293477.13555600005</v>
      </c>
      <c r="J109" s="104">
        <v>1555</v>
      </c>
      <c r="K109" s="93"/>
      <c r="L109" s="93">
        <v>4563.5694579010005</v>
      </c>
      <c r="M109" s="94">
        <v>1.5107100160114796E-3</v>
      </c>
      <c r="N109" s="94">
        <f t="shared" si="1"/>
        <v>5.641662462959357E-3</v>
      </c>
      <c r="O109" s="94">
        <f>L109/'סכום נכסי הקרן'!$C$42</f>
        <v>1.6152949345926246E-3</v>
      </c>
    </row>
    <row r="110" spans="2:15">
      <c r="B110" s="90" t="s">
        <v>1346</v>
      </c>
      <c r="C110" s="67" t="s">
        <v>1347</v>
      </c>
      <c r="D110" s="91" t="s">
        <v>115</v>
      </c>
      <c r="E110" s="91" t="s">
        <v>26</v>
      </c>
      <c r="F110" s="67" t="s">
        <v>1348</v>
      </c>
      <c r="G110" s="91" t="s">
        <v>687</v>
      </c>
      <c r="H110" s="91" t="s">
        <v>128</v>
      </c>
      <c r="I110" s="93">
        <v>30819.321570000007</v>
      </c>
      <c r="J110" s="104">
        <v>7500</v>
      </c>
      <c r="K110" s="93"/>
      <c r="L110" s="93">
        <v>2311.4491177250002</v>
      </c>
      <c r="M110" s="94">
        <v>6.3619864982545867E-4</v>
      </c>
      <c r="N110" s="94">
        <f t="shared" si="1"/>
        <v>2.8575035052731627E-3</v>
      </c>
      <c r="O110" s="94">
        <f>L110/'סכום נכסי הקרן'!$C$42</f>
        <v>8.1814730462042207E-4</v>
      </c>
    </row>
    <row r="111" spans="2:15">
      <c r="B111" s="90" t="s">
        <v>1349</v>
      </c>
      <c r="C111" s="67" t="s">
        <v>1350</v>
      </c>
      <c r="D111" s="91" t="s">
        <v>115</v>
      </c>
      <c r="E111" s="91" t="s">
        <v>26</v>
      </c>
      <c r="F111" s="67" t="s">
        <v>1351</v>
      </c>
      <c r="G111" s="91" t="s">
        <v>687</v>
      </c>
      <c r="H111" s="91" t="s">
        <v>128</v>
      </c>
      <c r="I111" s="93">
        <v>7511.4902620000012</v>
      </c>
      <c r="J111" s="104">
        <v>21820</v>
      </c>
      <c r="K111" s="93"/>
      <c r="L111" s="93">
        <v>1639.0071751120001</v>
      </c>
      <c r="M111" s="94">
        <v>5.4527567087360299E-4</v>
      </c>
      <c r="N111" s="94">
        <f t="shared" si="1"/>
        <v>2.0262045623829347E-3</v>
      </c>
      <c r="O111" s="94">
        <f>L111/'סכום נכסי הקרן'!$C$42</f>
        <v>5.8013360202850532E-4</v>
      </c>
    </row>
    <row r="112" spans="2:15">
      <c r="B112" s="90" t="s">
        <v>1352</v>
      </c>
      <c r="C112" s="67" t="s">
        <v>1353</v>
      </c>
      <c r="D112" s="91" t="s">
        <v>115</v>
      </c>
      <c r="E112" s="91" t="s">
        <v>26</v>
      </c>
      <c r="F112" s="67" t="s">
        <v>1354</v>
      </c>
      <c r="G112" s="91" t="s">
        <v>122</v>
      </c>
      <c r="H112" s="91" t="s">
        <v>128</v>
      </c>
      <c r="I112" s="93">
        <v>747188.34490200016</v>
      </c>
      <c r="J112" s="104">
        <v>317.89999999999998</v>
      </c>
      <c r="K112" s="93"/>
      <c r="L112" s="93">
        <v>2375.3117484260006</v>
      </c>
      <c r="M112" s="94">
        <v>6.6483452979582071E-4</v>
      </c>
      <c r="N112" s="94">
        <f t="shared" si="1"/>
        <v>2.9364529788673227E-3</v>
      </c>
      <c r="O112" s="94">
        <f>L112/'סכום נכסי הקרן'!$C$42</f>
        <v>8.407517559896211E-4</v>
      </c>
    </row>
    <row r="113" spans="2:15">
      <c r="B113" s="90" t="s">
        <v>1355</v>
      </c>
      <c r="C113" s="67" t="s">
        <v>1356</v>
      </c>
      <c r="D113" s="91" t="s">
        <v>115</v>
      </c>
      <c r="E113" s="91" t="s">
        <v>26</v>
      </c>
      <c r="F113" s="67" t="s">
        <v>842</v>
      </c>
      <c r="G113" s="91" t="s">
        <v>304</v>
      </c>
      <c r="H113" s="91" t="s">
        <v>128</v>
      </c>
      <c r="I113" s="93">
        <v>1013339.1262970001</v>
      </c>
      <c r="J113" s="104">
        <v>297</v>
      </c>
      <c r="K113" s="93"/>
      <c r="L113" s="93">
        <v>3009.6172051030007</v>
      </c>
      <c r="M113" s="94">
        <v>1.1053284989489913E-3</v>
      </c>
      <c r="N113" s="94">
        <f t="shared" si="1"/>
        <v>3.7206061111899457E-3</v>
      </c>
      <c r="O113" s="94">
        <f>L113/'סכום נכסי הקרן'!$C$42</f>
        <v>1.0652668862197365E-3</v>
      </c>
    </row>
    <row r="114" spans="2:15">
      <c r="B114" s="90" t="s">
        <v>1357</v>
      </c>
      <c r="C114" s="67" t="s">
        <v>1358</v>
      </c>
      <c r="D114" s="91" t="s">
        <v>115</v>
      </c>
      <c r="E114" s="91" t="s">
        <v>26</v>
      </c>
      <c r="F114" s="67" t="s">
        <v>686</v>
      </c>
      <c r="G114" s="91" t="s">
        <v>687</v>
      </c>
      <c r="H114" s="91" t="s">
        <v>128</v>
      </c>
      <c r="I114" s="93">
        <v>540640.50446300011</v>
      </c>
      <c r="J114" s="104">
        <v>1769</v>
      </c>
      <c r="K114" s="93"/>
      <c r="L114" s="93">
        <v>9563.9305240220019</v>
      </c>
      <c r="M114" s="94">
        <v>2.035041460272329E-3</v>
      </c>
      <c r="N114" s="94">
        <f t="shared" si="1"/>
        <v>1.1823303739205768E-2</v>
      </c>
      <c r="O114" s="94">
        <f>L114/'סכום נכסי הקרן'!$C$42</f>
        <v>3.3851941277024075E-3</v>
      </c>
    </row>
    <row r="115" spans="2:15">
      <c r="B115" s="90" t="s">
        <v>1359</v>
      </c>
      <c r="C115" s="67" t="s">
        <v>1360</v>
      </c>
      <c r="D115" s="91" t="s">
        <v>115</v>
      </c>
      <c r="E115" s="91" t="s">
        <v>26</v>
      </c>
      <c r="F115" s="67" t="s">
        <v>1361</v>
      </c>
      <c r="G115" s="91" t="s">
        <v>123</v>
      </c>
      <c r="H115" s="91" t="s">
        <v>128</v>
      </c>
      <c r="I115" s="93">
        <v>8337.226504000002</v>
      </c>
      <c r="J115" s="104">
        <v>26950</v>
      </c>
      <c r="K115" s="93"/>
      <c r="L115" s="93">
        <v>2246.8825427620004</v>
      </c>
      <c r="M115" s="94">
        <v>9.7102556871353756E-4</v>
      </c>
      <c r="N115" s="94">
        <f t="shared" si="1"/>
        <v>2.7776837883408496E-3</v>
      </c>
      <c r="O115" s="94">
        <f>L115/'סכום נכסי הקרן'!$C$42</f>
        <v>7.9529368916790339E-4</v>
      </c>
    </row>
    <row r="116" spans="2:15">
      <c r="B116" s="90" t="s">
        <v>1362</v>
      </c>
      <c r="C116" s="67" t="s">
        <v>1363</v>
      </c>
      <c r="D116" s="91" t="s">
        <v>115</v>
      </c>
      <c r="E116" s="91" t="s">
        <v>26</v>
      </c>
      <c r="F116" s="67" t="s">
        <v>1364</v>
      </c>
      <c r="G116" s="91" t="s">
        <v>1180</v>
      </c>
      <c r="H116" s="91" t="s">
        <v>128</v>
      </c>
      <c r="I116" s="93">
        <v>101404.59458900001</v>
      </c>
      <c r="J116" s="104">
        <v>864</v>
      </c>
      <c r="K116" s="93"/>
      <c r="L116" s="93">
        <v>876.13569725000013</v>
      </c>
      <c r="M116" s="94">
        <v>1.0131870064733922E-3</v>
      </c>
      <c r="N116" s="94">
        <f t="shared" si="1"/>
        <v>1.0831131028533755E-3</v>
      </c>
      <c r="O116" s="94">
        <f>L116/'סכום נכסי הקרן'!$C$42</f>
        <v>3.1011197853765711E-4</v>
      </c>
    </row>
    <row r="117" spans="2:15">
      <c r="B117" s="95"/>
      <c r="C117" s="67"/>
      <c r="D117" s="67"/>
      <c r="E117" s="67"/>
      <c r="F117" s="67"/>
      <c r="G117" s="67"/>
      <c r="H117" s="67"/>
      <c r="I117" s="93"/>
      <c r="J117" s="104"/>
      <c r="K117" s="67"/>
      <c r="L117" s="67"/>
      <c r="M117" s="67"/>
      <c r="N117" s="94"/>
      <c r="O117" s="67"/>
    </row>
    <row r="118" spans="2:15">
      <c r="B118" s="89" t="s">
        <v>27</v>
      </c>
      <c r="C118" s="84"/>
      <c r="D118" s="85"/>
      <c r="E118" s="85"/>
      <c r="F118" s="84"/>
      <c r="G118" s="85"/>
      <c r="H118" s="85"/>
      <c r="I118" s="87"/>
      <c r="J118" s="102"/>
      <c r="K118" s="87">
        <v>44.188519950000007</v>
      </c>
      <c r="L118" s="87">
        <f>SUM(L119:L186)</f>
        <v>36450.075521075996</v>
      </c>
      <c r="M118" s="88"/>
      <c r="N118" s="88">
        <f t="shared" si="1"/>
        <v>4.5061004272272255E-2</v>
      </c>
      <c r="O118" s="88">
        <f>L118/'סכום נכסי הקרן'!$C$42</f>
        <v>1.290166018022946E-2</v>
      </c>
    </row>
    <row r="119" spans="2:15">
      <c r="B119" s="90" t="s">
        <v>1365</v>
      </c>
      <c r="C119" s="67" t="s">
        <v>1366</v>
      </c>
      <c r="D119" s="91" t="s">
        <v>115</v>
      </c>
      <c r="E119" s="91" t="s">
        <v>26</v>
      </c>
      <c r="F119" s="67" t="s">
        <v>1367</v>
      </c>
      <c r="G119" s="91" t="s">
        <v>1368</v>
      </c>
      <c r="H119" s="91" t="s">
        <v>128</v>
      </c>
      <c r="I119" s="93">
        <v>452635.32618200005</v>
      </c>
      <c r="J119" s="104">
        <v>165.9</v>
      </c>
      <c r="K119" s="93"/>
      <c r="L119" s="93">
        <v>750.92200615400009</v>
      </c>
      <c r="M119" s="94">
        <v>1.5247788578132977E-3</v>
      </c>
      <c r="N119" s="94">
        <f t="shared" si="1"/>
        <v>9.2831905678448872E-4</v>
      </c>
      <c r="O119" s="94">
        <f>L119/'סכום נכסי הקרן'!$C$42</f>
        <v>2.657920568546765E-4</v>
      </c>
    </row>
    <row r="120" spans="2:15">
      <c r="B120" s="90" t="s">
        <v>1369</v>
      </c>
      <c r="C120" s="67" t="s">
        <v>1370</v>
      </c>
      <c r="D120" s="91" t="s">
        <v>115</v>
      </c>
      <c r="E120" s="91" t="s">
        <v>26</v>
      </c>
      <c r="F120" s="67" t="s">
        <v>1371</v>
      </c>
      <c r="G120" s="91" t="s">
        <v>587</v>
      </c>
      <c r="H120" s="91" t="s">
        <v>128</v>
      </c>
      <c r="I120" s="93">
        <v>183362.60293200004</v>
      </c>
      <c r="J120" s="104">
        <v>435.2</v>
      </c>
      <c r="K120" s="93"/>
      <c r="L120" s="93">
        <v>797.99404803400012</v>
      </c>
      <c r="M120" s="94">
        <v>1.1122622713843203E-3</v>
      </c>
      <c r="N120" s="94">
        <f t="shared" si="1"/>
        <v>9.8651134993989783E-4</v>
      </c>
      <c r="O120" s="94">
        <f>L120/'סכום נכסי הקרן'!$C$42</f>
        <v>2.8245340747311721E-4</v>
      </c>
    </row>
    <row r="121" spans="2:15">
      <c r="B121" s="90" t="s">
        <v>1372</v>
      </c>
      <c r="C121" s="67" t="s">
        <v>1373</v>
      </c>
      <c r="D121" s="91" t="s">
        <v>115</v>
      </c>
      <c r="E121" s="91" t="s">
        <v>26</v>
      </c>
      <c r="F121" s="67" t="s">
        <v>1374</v>
      </c>
      <c r="G121" s="91" t="s">
        <v>1375</v>
      </c>
      <c r="H121" s="91" t="s">
        <v>128</v>
      </c>
      <c r="I121" s="93">
        <v>6248.9715830000005</v>
      </c>
      <c r="J121" s="104">
        <v>1868</v>
      </c>
      <c r="K121" s="93"/>
      <c r="L121" s="93">
        <v>116.73078917300001</v>
      </c>
      <c r="M121" s="94">
        <v>1.3982942886948211E-3</v>
      </c>
      <c r="N121" s="94">
        <f t="shared" si="1"/>
        <v>1.4430715202740384E-4</v>
      </c>
      <c r="O121" s="94">
        <f>L121/'סכום נכסי הקרן'!$C$42</f>
        <v>4.1317362253728382E-5</v>
      </c>
    </row>
    <row r="122" spans="2:15">
      <c r="B122" s="90" t="s">
        <v>1376</v>
      </c>
      <c r="C122" s="67" t="s">
        <v>1377</v>
      </c>
      <c r="D122" s="91" t="s">
        <v>115</v>
      </c>
      <c r="E122" s="91" t="s">
        <v>26</v>
      </c>
      <c r="F122" s="67" t="s">
        <v>1378</v>
      </c>
      <c r="G122" s="91" t="s">
        <v>124</v>
      </c>
      <c r="H122" s="91" t="s">
        <v>128</v>
      </c>
      <c r="I122" s="93">
        <v>81680.748238000015</v>
      </c>
      <c r="J122" s="104">
        <v>426.8</v>
      </c>
      <c r="K122" s="93"/>
      <c r="L122" s="93">
        <v>348.61343344200009</v>
      </c>
      <c r="M122" s="94">
        <v>1.4847935436576476E-3</v>
      </c>
      <c r="N122" s="94">
        <f t="shared" si="1"/>
        <v>4.3096951622551108E-4</v>
      </c>
      <c r="O122" s="94">
        <f>L122/'סכום נכסי הקרן'!$C$42</f>
        <v>1.2339321628925269E-4</v>
      </c>
    </row>
    <row r="123" spans="2:15">
      <c r="B123" s="90" t="s">
        <v>1379</v>
      </c>
      <c r="C123" s="67" t="s">
        <v>1380</v>
      </c>
      <c r="D123" s="91" t="s">
        <v>115</v>
      </c>
      <c r="E123" s="91" t="s">
        <v>26</v>
      </c>
      <c r="F123" s="67" t="s">
        <v>1381</v>
      </c>
      <c r="G123" s="91" t="s">
        <v>124</v>
      </c>
      <c r="H123" s="91" t="s">
        <v>128</v>
      </c>
      <c r="I123" s="93">
        <v>35917.543024000006</v>
      </c>
      <c r="J123" s="104">
        <v>2113</v>
      </c>
      <c r="K123" s="93"/>
      <c r="L123" s="93">
        <v>758.93768410200016</v>
      </c>
      <c r="M123" s="94">
        <v>2.125631838698485E-3</v>
      </c>
      <c r="N123" s="94">
        <f t="shared" si="1"/>
        <v>9.3822835033454299E-4</v>
      </c>
      <c r="O123" s="94">
        <f>L123/'סכום נכסי הקרן'!$C$42</f>
        <v>2.6862924035898667E-4</v>
      </c>
    </row>
    <row r="124" spans="2:15">
      <c r="B124" s="90" t="s">
        <v>1382</v>
      </c>
      <c r="C124" s="67" t="s">
        <v>1383</v>
      </c>
      <c r="D124" s="91" t="s">
        <v>115</v>
      </c>
      <c r="E124" s="91" t="s">
        <v>26</v>
      </c>
      <c r="F124" s="67" t="s">
        <v>1384</v>
      </c>
      <c r="G124" s="91" t="s">
        <v>123</v>
      </c>
      <c r="H124" s="91" t="s">
        <v>128</v>
      </c>
      <c r="I124" s="93">
        <v>44909.512800000004</v>
      </c>
      <c r="J124" s="104">
        <v>542.5</v>
      </c>
      <c r="K124" s="93"/>
      <c r="L124" s="93">
        <v>243.63410694000004</v>
      </c>
      <c r="M124" s="94">
        <v>7.9025123117585673E-4</v>
      </c>
      <c r="N124" s="94">
        <f t="shared" si="1"/>
        <v>3.0118998045276199E-4</v>
      </c>
      <c r="O124" s="94">
        <f>L124/'סכום נכסי הקרן'!$C$42</f>
        <v>8.6235334525879616E-5</v>
      </c>
    </row>
    <row r="125" spans="2:15">
      <c r="B125" s="90" t="s">
        <v>1385</v>
      </c>
      <c r="C125" s="67" t="s">
        <v>1386</v>
      </c>
      <c r="D125" s="91" t="s">
        <v>115</v>
      </c>
      <c r="E125" s="91" t="s">
        <v>26</v>
      </c>
      <c r="F125" s="67" t="s">
        <v>1387</v>
      </c>
      <c r="G125" s="91" t="s">
        <v>123</v>
      </c>
      <c r="H125" s="91" t="s">
        <v>128</v>
      </c>
      <c r="I125" s="93">
        <v>2.6946000000000005E-2</v>
      </c>
      <c r="J125" s="104">
        <v>6848</v>
      </c>
      <c r="K125" s="93"/>
      <c r="L125" s="93">
        <v>1.8498980000000002E-3</v>
      </c>
      <c r="M125" s="94">
        <v>2.4084503303373845E-9</v>
      </c>
      <c r="N125" s="94">
        <f t="shared" si="1"/>
        <v>2.2869160211497743E-9</v>
      </c>
      <c r="O125" s="94">
        <f>L125/'סכום נכסי הקרן'!$C$42</f>
        <v>6.5477931178183691E-10</v>
      </c>
    </row>
    <row r="126" spans="2:15">
      <c r="B126" s="90" t="s">
        <v>1388</v>
      </c>
      <c r="C126" s="67" t="s">
        <v>1389</v>
      </c>
      <c r="D126" s="91" t="s">
        <v>115</v>
      </c>
      <c r="E126" s="91" t="s">
        <v>26</v>
      </c>
      <c r="F126" s="67" t="s">
        <v>845</v>
      </c>
      <c r="G126" s="91" t="s">
        <v>654</v>
      </c>
      <c r="H126" s="91" t="s">
        <v>128</v>
      </c>
      <c r="I126" s="93">
        <v>3625.8630770000004</v>
      </c>
      <c r="J126" s="104">
        <v>5877</v>
      </c>
      <c r="K126" s="93"/>
      <c r="L126" s="93">
        <v>213.09197305800004</v>
      </c>
      <c r="M126" s="94">
        <v>2.8211158121109491E-4</v>
      </c>
      <c r="N126" s="94">
        <f t="shared" si="1"/>
        <v>2.634326039407342E-4</v>
      </c>
      <c r="O126" s="94">
        <f>L126/'סכום נכסי הקרן'!$C$42</f>
        <v>7.5424815565588467E-5</v>
      </c>
    </row>
    <row r="127" spans="2:15">
      <c r="B127" s="90" t="s">
        <v>1390</v>
      </c>
      <c r="C127" s="67" t="s">
        <v>1391</v>
      </c>
      <c r="D127" s="91" t="s">
        <v>115</v>
      </c>
      <c r="E127" s="91" t="s">
        <v>26</v>
      </c>
      <c r="F127" s="67" t="s">
        <v>1392</v>
      </c>
      <c r="G127" s="91" t="s">
        <v>1393</v>
      </c>
      <c r="H127" s="91" t="s">
        <v>128</v>
      </c>
      <c r="I127" s="93">
        <v>40924.673017000008</v>
      </c>
      <c r="J127" s="104">
        <v>514.70000000000005</v>
      </c>
      <c r="K127" s="93"/>
      <c r="L127" s="93">
        <v>210.63929203700005</v>
      </c>
      <c r="M127" s="94">
        <v>2.1069847639458026E-3</v>
      </c>
      <c r="N127" s="94">
        <f t="shared" si="1"/>
        <v>2.6040050405106736E-4</v>
      </c>
      <c r="O127" s="94">
        <f>L127/'סכום נכסי הקרן'!$C$42</f>
        <v>7.4556678624551311E-5</v>
      </c>
    </row>
    <row r="128" spans="2:15">
      <c r="B128" s="90" t="s">
        <v>1394</v>
      </c>
      <c r="C128" s="67" t="s">
        <v>1395</v>
      </c>
      <c r="D128" s="91" t="s">
        <v>115</v>
      </c>
      <c r="E128" s="91" t="s">
        <v>26</v>
      </c>
      <c r="F128" s="67" t="s">
        <v>1396</v>
      </c>
      <c r="G128" s="91" t="s">
        <v>304</v>
      </c>
      <c r="H128" s="91" t="s">
        <v>128</v>
      </c>
      <c r="I128" s="93">
        <v>23384.514301000003</v>
      </c>
      <c r="J128" s="104">
        <v>3094</v>
      </c>
      <c r="K128" s="93"/>
      <c r="L128" s="93">
        <v>723.51687247400002</v>
      </c>
      <c r="M128" s="94">
        <v>1.4580074108966575E-3</v>
      </c>
      <c r="N128" s="94">
        <f t="shared" si="1"/>
        <v>8.9443976221011579E-4</v>
      </c>
      <c r="O128" s="94">
        <f>L128/'סכום נכסי הקרן'!$C$42</f>
        <v>2.5609189253735756E-4</v>
      </c>
    </row>
    <row r="129" spans="2:15">
      <c r="B129" s="90" t="s">
        <v>1397</v>
      </c>
      <c r="C129" s="67" t="s">
        <v>1398</v>
      </c>
      <c r="D129" s="91" t="s">
        <v>115</v>
      </c>
      <c r="E129" s="91" t="s">
        <v>26</v>
      </c>
      <c r="F129" s="67" t="s">
        <v>1399</v>
      </c>
      <c r="G129" s="91" t="s">
        <v>150</v>
      </c>
      <c r="H129" s="91" t="s">
        <v>128</v>
      </c>
      <c r="I129" s="93">
        <v>874.61276200000009</v>
      </c>
      <c r="J129" s="104">
        <v>7518</v>
      </c>
      <c r="K129" s="93"/>
      <c r="L129" s="93">
        <v>65.753387431000007</v>
      </c>
      <c r="M129" s="94">
        <v>7.7072469888112615E-5</v>
      </c>
      <c r="N129" s="94">
        <f t="shared" si="1"/>
        <v>8.1286900770108467E-5</v>
      </c>
      <c r="O129" s="94">
        <f>L129/'סכום נכסי הקרן'!$C$42</f>
        <v>2.3273692803276E-5</v>
      </c>
    </row>
    <row r="130" spans="2:15">
      <c r="B130" s="90" t="s">
        <v>1400</v>
      </c>
      <c r="C130" s="67" t="s">
        <v>1401</v>
      </c>
      <c r="D130" s="91" t="s">
        <v>115</v>
      </c>
      <c r="E130" s="91" t="s">
        <v>26</v>
      </c>
      <c r="F130" s="67" t="s">
        <v>1402</v>
      </c>
      <c r="G130" s="91" t="s">
        <v>1375</v>
      </c>
      <c r="H130" s="91" t="s">
        <v>128</v>
      </c>
      <c r="I130" s="93">
        <v>24562.877792000003</v>
      </c>
      <c r="J130" s="104">
        <v>472.1</v>
      </c>
      <c r="K130" s="93"/>
      <c r="L130" s="93">
        <v>115.96134607000002</v>
      </c>
      <c r="M130" s="94">
        <v>4.7308296666155445E-4</v>
      </c>
      <c r="N130" s="94">
        <f t="shared" si="1"/>
        <v>1.4335593646870067E-4</v>
      </c>
      <c r="O130" s="94">
        <f>L130/'סכום נכסי הקרן'!$C$42</f>
        <v>4.1045014575403626E-5</v>
      </c>
    </row>
    <row r="131" spans="2:15">
      <c r="B131" s="90" t="s">
        <v>1403</v>
      </c>
      <c r="C131" s="67" t="s">
        <v>1404</v>
      </c>
      <c r="D131" s="91" t="s">
        <v>115</v>
      </c>
      <c r="E131" s="91" t="s">
        <v>26</v>
      </c>
      <c r="F131" s="67" t="s">
        <v>1405</v>
      </c>
      <c r="G131" s="91" t="s">
        <v>535</v>
      </c>
      <c r="H131" s="91" t="s">
        <v>128</v>
      </c>
      <c r="I131" s="93">
        <v>25749.224698000005</v>
      </c>
      <c r="J131" s="104">
        <v>2414</v>
      </c>
      <c r="K131" s="93"/>
      <c r="L131" s="93">
        <v>621.58628419800004</v>
      </c>
      <c r="M131" s="94">
        <v>9.1981969626531981E-4</v>
      </c>
      <c r="N131" s="94">
        <f t="shared" si="1"/>
        <v>7.6842919547962267E-4</v>
      </c>
      <c r="O131" s="94">
        <f>L131/'סכום נכסי הקרן'!$C$42</f>
        <v>2.2001312471292778E-4</v>
      </c>
    </row>
    <row r="132" spans="2:15">
      <c r="B132" s="90" t="s">
        <v>1406</v>
      </c>
      <c r="C132" s="67" t="s">
        <v>1407</v>
      </c>
      <c r="D132" s="91" t="s">
        <v>115</v>
      </c>
      <c r="E132" s="91" t="s">
        <v>26</v>
      </c>
      <c r="F132" s="67" t="s">
        <v>1408</v>
      </c>
      <c r="G132" s="91" t="s">
        <v>124</v>
      </c>
      <c r="H132" s="91" t="s">
        <v>128</v>
      </c>
      <c r="I132" s="93">
        <v>13745.978527000001</v>
      </c>
      <c r="J132" s="104">
        <v>1871</v>
      </c>
      <c r="K132" s="93"/>
      <c r="L132" s="93">
        <v>257.18725824000006</v>
      </c>
      <c r="M132" s="94">
        <v>2.1055852515976113E-3</v>
      </c>
      <c r="N132" s="94">
        <f t="shared" si="1"/>
        <v>3.1794491442481713E-4</v>
      </c>
      <c r="O132" s="94">
        <f>L132/'סכום נכסי הקרן'!$C$42</f>
        <v>9.1032530414890319E-5</v>
      </c>
    </row>
    <row r="133" spans="2:15">
      <c r="B133" s="90" t="s">
        <v>1409</v>
      </c>
      <c r="C133" s="67" t="s">
        <v>1410</v>
      </c>
      <c r="D133" s="91" t="s">
        <v>115</v>
      </c>
      <c r="E133" s="91" t="s">
        <v>26</v>
      </c>
      <c r="F133" s="67" t="s">
        <v>1411</v>
      </c>
      <c r="G133" s="91" t="s">
        <v>535</v>
      </c>
      <c r="H133" s="91" t="s">
        <v>128</v>
      </c>
      <c r="I133" s="93">
        <v>5992.7639350000009</v>
      </c>
      <c r="J133" s="104">
        <v>11370</v>
      </c>
      <c r="K133" s="93"/>
      <c r="L133" s="93">
        <v>681.37725941300005</v>
      </c>
      <c r="M133" s="94">
        <v>1.1841034099095559E-3</v>
      </c>
      <c r="N133" s="94">
        <f t="shared" si="1"/>
        <v>8.4234512983889678E-4</v>
      </c>
      <c r="O133" s="94">
        <f>L133/'סכום נכסי הקרן'!$C$42</f>
        <v>2.41176396202514E-4</v>
      </c>
    </row>
    <row r="134" spans="2:15">
      <c r="B134" s="90" t="s">
        <v>1412</v>
      </c>
      <c r="C134" s="67" t="s">
        <v>1413</v>
      </c>
      <c r="D134" s="91" t="s">
        <v>115</v>
      </c>
      <c r="E134" s="91" t="s">
        <v>26</v>
      </c>
      <c r="F134" s="67" t="s">
        <v>1414</v>
      </c>
      <c r="G134" s="91" t="s">
        <v>1415</v>
      </c>
      <c r="H134" s="91" t="s">
        <v>128</v>
      </c>
      <c r="I134" s="93">
        <v>18456.649598000004</v>
      </c>
      <c r="J134" s="104">
        <v>129.5</v>
      </c>
      <c r="K134" s="93"/>
      <c r="L134" s="93">
        <v>23.901361230000003</v>
      </c>
      <c r="M134" s="94">
        <v>6.2310801992079433E-4</v>
      </c>
      <c r="N134" s="94">
        <f t="shared" si="1"/>
        <v>2.9547794486060894E-5</v>
      </c>
      <c r="O134" s="94">
        <f>L134/'סכום נכסי הקרן'!$C$42</f>
        <v>8.4599890679531947E-6</v>
      </c>
    </row>
    <row r="135" spans="2:15">
      <c r="B135" s="90" t="s">
        <v>1416</v>
      </c>
      <c r="C135" s="67" t="s">
        <v>1417</v>
      </c>
      <c r="D135" s="91" t="s">
        <v>115</v>
      </c>
      <c r="E135" s="91" t="s">
        <v>26</v>
      </c>
      <c r="F135" s="67" t="s">
        <v>1418</v>
      </c>
      <c r="G135" s="91" t="s">
        <v>654</v>
      </c>
      <c r="H135" s="91" t="s">
        <v>128</v>
      </c>
      <c r="I135" s="93">
        <v>37424.594000000005</v>
      </c>
      <c r="J135" s="104">
        <v>1258</v>
      </c>
      <c r="K135" s="93"/>
      <c r="L135" s="93">
        <v>470.80139252000004</v>
      </c>
      <c r="M135" s="94">
        <v>8.207427867494778E-4</v>
      </c>
      <c r="N135" s="94">
        <f t="shared" si="1"/>
        <v>5.8202303442330956E-4</v>
      </c>
      <c r="O135" s="94">
        <f>L135/'סכום נכסי הקרן'!$C$42</f>
        <v>1.6664216717904233E-4</v>
      </c>
    </row>
    <row r="136" spans="2:15">
      <c r="B136" s="90" t="s">
        <v>1419</v>
      </c>
      <c r="C136" s="67" t="s">
        <v>1420</v>
      </c>
      <c r="D136" s="91" t="s">
        <v>115</v>
      </c>
      <c r="E136" s="91" t="s">
        <v>26</v>
      </c>
      <c r="F136" s="67" t="s">
        <v>1421</v>
      </c>
      <c r="G136" s="91" t="s">
        <v>1281</v>
      </c>
      <c r="H136" s="91" t="s">
        <v>128</v>
      </c>
      <c r="I136" s="93">
        <v>37920.787980000001</v>
      </c>
      <c r="J136" s="104">
        <v>171.5</v>
      </c>
      <c r="K136" s="93"/>
      <c r="L136" s="93">
        <v>65.034151478000013</v>
      </c>
      <c r="M136" s="94">
        <v>3.8530555599472792E-4</v>
      </c>
      <c r="N136" s="94">
        <f t="shared" si="1"/>
        <v>8.0397753247432821E-5</v>
      </c>
      <c r="O136" s="94">
        <f>L136/'סכום נכסי הקרן'!$C$42</f>
        <v>2.3019116160502134E-5</v>
      </c>
    </row>
    <row r="137" spans="2:15">
      <c r="B137" s="90" t="s">
        <v>1422</v>
      </c>
      <c r="C137" s="67" t="s">
        <v>1423</v>
      </c>
      <c r="D137" s="91" t="s">
        <v>115</v>
      </c>
      <c r="E137" s="91" t="s">
        <v>26</v>
      </c>
      <c r="F137" s="67" t="s">
        <v>1424</v>
      </c>
      <c r="G137" s="91" t="s">
        <v>1415</v>
      </c>
      <c r="H137" s="91" t="s">
        <v>128</v>
      </c>
      <c r="I137" s="93">
        <v>41177.494862000007</v>
      </c>
      <c r="J137" s="104">
        <v>5999</v>
      </c>
      <c r="K137" s="93"/>
      <c r="L137" s="93">
        <v>2470.2379167550002</v>
      </c>
      <c r="M137" s="94">
        <v>1.6650336723609595E-3</v>
      </c>
      <c r="N137" s="94">
        <f t="shared" si="1"/>
        <v>3.0538044086099083E-3</v>
      </c>
      <c r="O137" s="94">
        <f>L137/'סכום נכסי הקרן'!$C$42</f>
        <v>8.7435127940580361E-4</v>
      </c>
    </row>
    <row r="138" spans="2:15">
      <c r="B138" s="90" t="s">
        <v>1425</v>
      </c>
      <c r="C138" s="67" t="s">
        <v>1426</v>
      </c>
      <c r="D138" s="91" t="s">
        <v>115</v>
      </c>
      <c r="E138" s="91" t="s">
        <v>26</v>
      </c>
      <c r="F138" s="67" t="s">
        <v>1427</v>
      </c>
      <c r="G138" s="91" t="s">
        <v>788</v>
      </c>
      <c r="H138" s="91" t="s">
        <v>128</v>
      </c>
      <c r="I138" s="93">
        <v>12483.534698000001</v>
      </c>
      <c r="J138" s="104">
        <v>9300</v>
      </c>
      <c r="K138" s="93"/>
      <c r="L138" s="93">
        <v>1160.9687268779999</v>
      </c>
      <c r="M138" s="94">
        <v>1.4104772512520374E-3</v>
      </c>
      <c r="N138" s="94">
        <f t="shared" si="1"/>
        <v>1.4352347975678413E-3</v>
      </c>
      <c r="O138" s="94">
        <f>L138/'סכום נכסי הקרן'!$C$42</f>
        <v>4.1092984801616736E-4</v>
      </c>
    </row>
    <row r="139" spans="2:15">
      <c r="B139" s="90" t="s">
        <v>1428</v>
      </c>
      <c r="C139" s="67" t="s">
        <v>1429</v>
      </c>
      <c r="D139" s="91" t="s">
        <v>115</v>
      </c>
      <c r="E139" s="91" t="s">
        <v>26</v>
      </c>
      <c r="F139" s="67" t="s">
        <v>1430</v>
      </c>
      <c r="G139" s="91" t="s">
        <v>123</v>
      </c>
      <c r="H139" s="91" t="s">
        <v>128</v>
      </c>
      <c r="I139" s="93">
        <v>154937.81916000004</v>
      </c>
      <c r="J139" s="104">
        <v>192.8</v>
      </c>
      <c r="K139" s="93"/>
      <c r="L139" s="93">
        <v>298.72011534000006</v>
      </c>
      <c r="M139" s="94">
        <v>1.034689976702119E-3</v>
      </c>
      <c r="N139" s="94">
        <f t="shared" si="1"/>
        <v>3.6928945142421612E-4</v>
      </c>
      <c r="O139" s="94">
        <f>L139/'סכום נכסי הקרן'!$C$42</f>
        <v>1.0573326288136759E-4</v>
      </c>
    </row>
    <row r="140" spans="2:15">
      <c r="B140" s="90" t="s">
        <v>1431</v>
      </c>
      <c r="C140" s="67" t="s">
        <v>1432</v>
      </c>
      <c r="D140" s="91" t="s">
        <v>115</v>
      </c>
      <c r="E140" s="91" t="s">
        <v>26</v>
      </c>
      <c r="F140" s="67" t="s">
        <v>1433</v>
      </c>
      <c r="G140" s="91" t="s">
        <v>124</v>
      </c>
      <c r="H140" s="91" t="s">
        <v>128</v>
      </c>
      <c r="I140" s="93">
        <v>145955.91660000003</v>
      </c>
      <c r="J140" s="104">
        <v>405.3</v>
      </c>
      <c r="K140" s="93"/>
      <c r="L140" s="93">
        <v>591.55932998000014</v>
      </c>
      <c r="M140" s="94">
        <v>1.8305452452119452E-3</v>
      </c>
      <c r="N140" s="94">
        <f t="shared" ref="N140:N201" si="2">IFERROR(L140/$L$11,0)</f>
        <v>7.3130870415119553E-4</v>
      </c>
      <c r="O140" s="94">
        <f>L140/'סכום נכסי הקרן'!$C$42</f>
        <v>2.0938495579887593E-4</v>
      </c>
    </row>
    <row r="141" spans="2:15">
      <c r="B141" s="90" t="s">
        <v>1434</v>
      </c>
      <c r="C141" s="67" t="s">
        <v>1435</v>
      </c>
      <c r="D141" s="91" t="s">
        <v>115</v>
      </c>
      <c r="E141" s="91" t="s">
        <v>26</v>
      </c>
      <c r="F141" s="67" t="s">
        <v>1436</v>
      </c>
      <c r="G141" s="91" t="s">
        <v>150</v>
      </c>
      <c r="H141" s="91" t="s">
        <v>128</v>
      </c>
      <c r="I141" s="93">
        <v>151019.81970200001</v>
      </c>
      <c r="J141" s="104">
        <v>129.69999999999999</v>
      </c>
      <c r="K141" s="93"/>
      <c r="L141" s="93">
        <v>195.87270609700002</v>
      </c>
      <c r="M141" s="94">
        <v>1.3960368636813949E-3</v>
      </c>
      <c r="N141" s="94">
        <f t="shared" si="2"/>
        <v>2.4214547487439329E-4</v>
      </c>
      <c r="O141" s="94">
        <f>L141/'סכום נכסי הקרן'!$C$42</f>
        <v>6.9329982353102522E-5</v>
      </c>
    </row>
    <row r="142" spans="2:15">
      <c r="B142" s="90" t="s">
        <v>1437</v>
      </c>
      <c r="C142" s="67" t="s">
        <v>1438</v>
      </c>
      <c r="D142" s="91" t="s">
        <v>115</v>
      </c>
      <c r="E142" s="91" t="s">
        <v>26</v>
      </c>
      <c r="F142" s="67" t="s">
        <v>1439</v>
      </c>
      <c r="G142" s="91" t="s">
        <v>444</v>
      </c>
      <c r="H142" s="91" t="s">
        <v>128</v>
      </c>
      <c r="I142" s="93">
        <v>50648.288740000011</v>
      </c>
      <c r="J142" s="104">
        <v>1146</v>
      </c>
      <c r="K142" s="93"/>
      <c r="L142" s="93">
        <v>580.42938933000016</v>
      </c>
      <c r="M142" s="94">
        <v>1.4795667337523628E-3</v>
      </c>
      <c r="N142" s="94">
        <f t="shared" si="2"/>
        <v>7.1754943764734984E-4</v>
      </c>
      <c r="O142" s="94">
        <f>L142/'סכום נכסי הקרן'!$C$42</f>
        <v>2.0544546568699966E-4</v>
      </c>
    </row>
    <row r="143" spans="2:15">
      <c r="B143" s="90" t="s">
        <v>1440</v>
      </c>
      <c r="C143" s="67" t="s">
        <v>1441</v>
      </c>
      <c r="D143" s="91" t="s">
        <v>115</v>
      </c>
      <c r="E143" s="91" t="s">
        <v>26</v>
      </c>
      <c r="F143" s="67" t="s">
        <v>1442</v>
      </c>
      <c r="G143" s="91" t="s">
        <v>152</v>
      </c>
      <c r="H143" s="91" t="s">
        <v>128</v>
      </c>
      <c r="I143" s="93">
        <v>12565.120313000001</v>
      </c>
      <c r="J143" s="104">
        <v>2240</v>
      </c>
      <c r="K143" s="93"/>
      <c r="L143" s="93">
        <v>281.45869500100008</v>
      </c>
      <c r="M143" s="94">
        <v>1.0612787651512669E-3</v>
      </c>
      <c r="N143" s="94">
        <f t="shared" si="2"/>
        <v>3.4795021070874985E-4</v>
      </c>
      <c r="O143" s="94">
        <f>L143/'סכום נכסי הקרן'!$C$42</f>
        <v>9.962350930038777E-5</v>
      </c>
    </row>
    <row r="144" spans="2:15">
      <c r="B144" s="90" t="s">
        <v>1443</v>
      </c>
      <c r="C144" s="67" t="s">
        <v>1444</v>
      </c>
      <c r="D144" s="91" t="s">
        <v>115</v>
      </c>
      <c r="E144" s="91" t="s">
        <v>26</v>
      </c>
      <c r="F144" s="67" t="s">
        <v>1445</v>
      </c>
      <c r="G144" s="91" t="s">
        <v>444</v>
      </c>
      <c r="H144" s="91" t="s">
        <v>128</v>
      </c>
      <c r="I144" s="93">
        <v>31620.956373000005</v>
      </c>
      <c r="J144" s="104">
        <v>702.3</v>
      </c>
      <c r="K144" s="93"/>
      <c r="L144" s="93">
        <v>222.07397666500003</v>
      </c>
      <c r="M144" s="94">
        <v>2.0830989285276912E-3</v>
      </c>
      <c r="N144" s="94">
        <f t="shared" si="2"/>
        <v>2.7453650694018246E-4</v>
      </c>
      <c r="O144" s="94">
        <f>L144/'סכום נכסי הקרן'!$C$42</f>
        <v>7.8604034171270206E-5</v>
      </c>
    </row>
    <row r="145" spans="2:15">
      <c r="B145" s="90" t="s">
        <v>1446</v>
      </c>
      <c r="C145" s="67" t="s">
        <v>1447</v>
      </c>
      <c r="D145" s="91" t="s">
        <v>115</v>
      </c>
      <c r="E145" s="91" t="s">
        <v>26</v>
      </c>
      <c r="F145" s="67" t="s">
        <v>1448</v>
      </c>
      <c r="G145" s="91" t="s">
        <v>124</v>
      </c>
      <c r="H145" s="91" t="s">
        <v>128</v>
      </c>
      <c r="I145" s="93">
        <v>211837.32982400001</v>
      </c>
      <c r="J145" s="104">
        <v>500.1</v>
      </c>
      <c r="K145" s="93"/>
      <c r="L145" s="93">
        <v>1059.398486545</v>
      </c>
      <c r="M145" s="94">
        <v>2.3139719343256691E-3</v>
      </c>
      <c r="N145" s="94">
        <f t="shared" si="2"/>
        <v>1.3096697070117292E-3</v>
      </c>
      <c r="O145" s="94">
        <f>L145/'סכום נכסי הקרן'!$C$42</f>
        <v>3.7497862688789033E-4</v>
      </c>
    </row>
    <row r="146" spans="2:15">
      <c r="B146" s="90" t="s">
        <v>1449</v>
      </c>
      <c r="C146" s="67" t="s">
        <v>1450</v>
      </c>
      <c r="D146" s="91" t="s">
        <v>115</v>
      </c>
      <c r="E146" s="91" t="s">
        <v>26</v>
      </c>
      <c r="F146" s="67" t="s">
        <v>1451</v>
      </c>
      <c r="G146" s="91" t="s">
        <v>150</v>
      </c>
      <c r="H146" s="91" t="s">
        <v>128</v>
      </c>
      <c r="I146" s="93">
        <v>38034.614882000002</v>
      </c>
      <c r="J146" s="104">
        <v>372.1</v>
      </c>
      <c r="K146" s="93"/>
      <c r="L146" s="93">
        <v>141.52680197700002</v>
      </c>
      <c r="M146" s="94">
        <v>1.5817839393926288E-3</v>
      </c>
      <c r="N146" s="94">
        <f t="shared" si="2"/>
        <v>1.7496094966495065E-4</v>
      </c>
      <c r="O146" s="94">
        <f>L146/'סכום נכסי הקרן'!$C$42</f>
        <v>5.0094017074014015E-5</v>
      </c>
    </row>
    <row r="147" spans="2:15">
      <c r="B147" s="90" t="s">
        <v>1452</v>
      </c>
      <c r="C147" s="67" t="s">
        <v>1453</v>
      </c>
      <c r="D147" s="91" t="s">
        <v>115</v>
      </c>
      <c r="E147" s="91" t="s">
        <v>26</v>
      </c>
      <c r="F147" s="67" t="s">
        <v>1454</v>
      </c>
      <c r="G147" s="91" t="s">
        <v>1281</v>
      </c>
      <c r="H147" s="91" t="s">
        <v>128</v>
      </c>
      <c r="I147" s="93">
        <v>157450.76837300003</v>
      </c>
      <c r="J147" s="104">
        <v>17.600000000000001</v>
      </c>
      <c r="K147" s="93"/>
      <c r="L147" s="93">
        <v>27.711335159000004</v>
      </c>
      <c r="M147" s="94">
        <v>1.5120648634247165E-3</v>
      </c>
      <c r="N147" s="94">
        <f t="shared" si="2"/>
        <v>3.4257832779195464E-5</v>
      </c>
      <c r="O147" s="94">
        <f>L147/'סכום נכסי הקרן'!$C$42</f>
        <v>9.8085456408763299E-6</v>
      </c>
    </row>
    <row r="148" spans="2:15">
      <c r="B148" s="90" t="s">
        <v>1455</v>
      </c>
      <c r="C148" s="67" t="s">
        <v>1456</v>
      </c>
      <c r="D148" s="91" t="s">
        <v>115</v>
      </c>
      <c r="E148" s="91" t="s">
        <v>26</v>
      </c>
      <c r="F148" s="67" t="s">
        <v>1457</v>
      </c>
      <c r="G148" s="91" t="s">
        <v>687</v>
      </c>
      <c r="H148" s="91" t="s">
        <v>128</v>
      </c>
      <c r="I148" s="93">
        <v>94594.272808000023</v>
      </c>
      <c r="J148" s="104">
        <v>93.6</v>
      </c>
      <c r="K148" s="93"/>
      <c r="L148" s="93">
        <v>88.54023938600001</v>
      </c>
      <c r="M148" s="94">
        <v>5.4100231601328906E-4</v>
      </c>
      <c r="N148" s="94">
        <f t="shared" si="2"/>
        <v>1.094568954441162E-4</v>
      </c>
      <c r="O148" s="94">
        <f>L148/'סכום נכסי הקרן'!$C$42</f>
        <v>3.1339196544979327E-5</v>
      </c>
    </row>
    <row r="149" spans="2:15">
      <c r="B149" s="90" t="s">
        <v>1458</v>
      </c>
      <c r="C149" s="67" t="s">
        <v>1459</v>
      </c>
      <c r="D149" s="91" t="s">
        <v>115</v>
      </c>
      <c r="E149" s="91" t="s">
        <v>26</v>
      </c>
      <c r="F149" s="67" t="s">
        <v>1460</v>
      </c>
      <c r="G149" s="91" t="s">
        <v>1180</v>
      </c>
      <c r="H149" s="91" t="s">
        <v>128</v>
      </c>
      <c r="I149" s="93">
        <v>21935.396597000003</v>
      </c>
      <c r="J149" s="104">
        <v>1966</v>
      </c>
      <c r="K149" s="93">
        <v>24.656372848000007</v>
      </c>
      <c r="L149" s="93">
        <v>455.90626994100006</v>
      </c>
      <c r="M149" s="94">
        <v>1.5410232572631221E-3</v>
      </c>
      <c r="N149" s="94">
        <f t="shared" si="2"/>
        <v>5.6360910324283113E-4</v>
      </c>
      <c r="O149" s="94">
        <f>L149/'סכום נכסי הקרן'!$C$42</f>
        <v>1.6136997481428292E-4</v>
      </c>
    </row>
    <row r="150" spans="2:15">
      <c r="B150" s="90" t="s">
        <v>1461</v>
      </c>
      <c r="C150" s="67" t="s">
        <v>1462</v>
      </c>
      <c r="D150" s="91" t="s">
        <v>115</v>
      </c>
      <c r="E150" s="91" t="s">
        <v>26</v>
      </c>
      <c r="F150" s="67" t="s">
        <v>1463</v>
      </c>
      <c r="G150" s="91" t="s">
        <v>1464</v>
      </c>
      <c r="H150" s="91" t="s">
        <v>128</v>
      </c>
      <c r="I150" s="93">
        <v>134359.92486100004</v>
      </c>
      <c r="J150" s="104">
        <v>669.3</v>
      </c>
      <c r="K150" s="93"/>
      <c r="L150" s="93">
        <v>899.27097704100015</v>
      </c>
      <c r="M150" s="94">
        <v>1.4278520884367619E-3</v>
      </c>
      <c r="N150" s="94">
        <f t="shared" si="2"/>
        <v>1.1117138376008158E-3</v>
      </c>
      <c r="O150" s="94">
        <f>L150/'סכום נכסי הקרן'!$C$42</f>
        <v>3.1830080980264105E-4</v>
      </c>
    </row>
    <row r="151" spans="2:15">
      <c r="B151" s="90" t="s">
        <v>1465</v>
      </c>
      <c r="C151" s="67" t="s">
        <v>1466</v>
      </c>
      <c r="D151" s="91" t="s">
        <v>115</v>
      </c>
      <c r="E151" s="91" t="s">
        <v>26</v>
      </c>
      <c r="F151" s="67" t="s">
        <v>1467</v>
      </c>
      <c r="G151" s="91" t="s">
        <v>788</v>
      </c>
      <c r="H151" s="91" t="s">
        <v>128</v>
      </c>
      <c r="I151" s="93">
        <v>18961.999505000003</v>
      </c>
      <c r="J151" s="104">
        <v>226</v>
      </c>
      <c r="K151" s="93"/>
      <c r="L151" s="93">
        <v>42.854118917999998</v>
      </c>
      <c r="M151" s="94">
        <v>2.5734449712031205E-4</v>
      </c>
      <c r="N151" s="94">
        <f t="shared" si="2"/>
        <v>5.2977932364828665E-5</v>
      </c>
      <c r="O151" s="94">
        <f>L151/'סכום נכסי הקרן'!$C$42</f>
        <v>1.5168398739900811E-5</v>
      </c>
    </row>
    <row r="152" spans="2:15">
      <c r="B152" s="90" t="s">
        <v>1468</v>
      </c>
      <c r="C152" s="67" t="s">
        <v>1469</v>
      </c>
      <c r="D152" s="91" t="s">
        <v>115</v>
      </c>
      <c r="E152" s="91" t="s">
        <v>26</v>
      </c>
      <c r="F152" s="67" t="s">
        <v>1470</v>
      </c>
      <c r="G152" s="91" t="s">
        <v>654</v>
      </c>
      <c r="H152" s="91" t="s">
        <v>128</v>
      </c>
      <c r="I152" s="93">
        <v>42836.676812000005</v>
      </c>
      <c r="J152" s="104">
        <v>670.4</v>
      </c>
      <c r="K152" s="93"/>
      <c r="L152" s="93">
        <v>287.17708127400005</v>
      </c>
      <c r="M152" s="94">
        <v>5.8875488530944395E-4</v>
      </c>
      <c r="N152" s="94">
        <f t="shared" si="2"/>
        <v>3.5501950273611921E-4</v>
      </c>
      <c r="O152" s="94">
        <f>L152/'סכום נכסי הקרן'!$C$42</f>
        <v>1.0164755658750178E-4</v>
      </c>
    </row>
    <row r="153" spans="2:15">
      <c r="B153" s="90" t="s">
        <v>1471</v>
      </c>
      <c r="C153" s="67" t="s">
        <v>1472</v>
      </c>
      <c r="D153" s="91" t="s">
        <v>115</v>
      </c>
      <c r="E153" s="91" t="s">
        <v>26</v>
      </c>
      <c r="F153" s="67" t="s">
        <v>1473</v>
      </c>
      <c r="G153" s="91" t="s">
        <v>687</v>
      </c>
      <c r="H153" s="91" t="s">
        <v>128</v>
      </c>
      <c r="I153" s="93">
        <v>62903.818964000006</v>
      </c>
      <c r="J153" s="104">
        <v>268</v>
      </c>
      <c r="K153" s="93"/>
      <c r="L153" s="93">
        <v>168.58223482400004</v>
      </c>
      <c r="M153" s="94">
        <v>5.0373076038691031E-4</v>
      </c>
      <c r="N153" s="94">
        <f t="shared" si="2"/>
        <v>2.0840793043737496E-4</v>
      </c>
      <c r="O153" s="94">
        <f>L153/'סכום נכסי הקרן'!$C$42</f>
        <v>5.9670403285317755E-5</v>
      </c>
    </row>
    <row r="154" spans="2:15">
      <c r="B154" s="90" t="s">
        <v>1474</v>
      </c>
      <c r="C154" s="67" t="s">
        <v>1475</v>
      </c>
      <c r="D154" s="91" t="s">
        <v>115</v>
      </c>
      <c r="E154" s="91" t="s">
        <v>26</v>
      </c>
      <c r="F154" s="67" t="s">
        <v>1476</v>
      </c>
      <c r="G154" s="91" t="s">
        <v>640</v>
      </c>
      <c r="H154" s="91" t="s">
        <v>128</v>
      </c>
      <c r="I154" s="93">
        <v>15090.569340000002</v>
      </c>
      <c r="J154" s="104">
        <v>6895</v>
      </c>
      <c r="K154" s="93"/>
      <c r="L154" s="93">
        <v>1040.4947560100002</v>
      </c>
      <c r="M154" s="94">
        <v>2.5436061715772095E-4</v>
      </c>
      <c r="N154" s="94">
        <f t="shared" si="2"/>
        <v>1.2863001784106987E-3</v>
      </c>
      <c r="O154" s="94">
        <f>L154/'סכום נכסי הקרן'!$C$42</f>
        <v>3.6828757058650699E-4</v>
      </c>
    </row>
    <row r="155" spans="2:15">
      <c r="B155" s="90" t="s">
        <v>1477</v>
      </c>
      <c r="C155" s="67" t="s">
        <v>1478</v>
      </c>
      <c r="D155" s="91" t="s">
        <v>115</v>
      </c>
      <c r="E155" s="91" t="s">
        <v>26</v>
      </c>
      <c r="F155" s="67" t="s">
        <v>1479</v>
      </c>
      <c r="G155" s="91" t="s">
        <v>124</v>
      </c>
      <c r="H155" s="91" t="s">
        <v>128</v>
      </c>
      <c r="I155" s="93">
        <v>21953.584949000004</v>
      </c>
      <c r="J155" s="104">
        <v>1493</v>
      </c>
      <c r="K155" s="93"/>
      <c r="L155" s="93">
        <v>327.76702329500006</v>
      </c>
      <c r="M155" s="94">
        <v>1.9049199256447648E-3</v>
      </c>
      <c r="N155" s="94">
        <f t="shared" si="2"/>
        <v>4.0519837135772181E-4</v>
      </c>
      <c r="O155" s="94">
        <f>L155/'סכום נכסי הקרן'!$C$42</f>
        <v>1.1601454022755925E-4</v>
      </c>
    </row>
    <row r="156" spans="2:15">
      <c r="B156" s="90" t="s">
        <v>1480</v>
      </c>
      <c r="C156" s="67" t="s">
        <v>1481</v>
      </c>
      <c r="D156" s="91" t="s">
        <v>115</v>
      </c>
      <c r="E156" s="91" t="s">
        <v>26</v>
      </c>
      <c r="F156" s="67" t="s">
        <v>1482</v>
      </c>
      <c r="G156" s="91" t="s">
        <v>600</v>
      </c>
      <c r="H156" s="91" t="s">
        <v>128</v>
      </c>
      <c r="I156" s="93">
        <v>9208.8827230000024</v>
      </c>
      <c r="J156" s="104">
        <v>27970</v>
      </c>
      <c r="K156" s="93"/>
      <c r="L156" s="93">
        <v>2575.7244975140006</v>
      </c>
      <c r="M156" s="94">
        <v>2.5228488591832986E-3</v>
      </c>
      <c r="N156" s="94">
        <f t="shared" si="2"/>
        <v>3.1842110318691733E-3</v>
      </c>
      <c r="O156" s="94">
        <f>L156/'סכום נכסי הקרן'!$C$42</f>
        <v>9.1168870598370001E-4</v>
      </c>
    </row>
    <row r="157" spans="2:15">
      <c r="B157" s="90" t="s">
        <v>1483</v>
      </c>
      <c r="C157" s="67" t="s">
        <v>1484</v>
      </c>
      <c r="D157" s="91" t="s">
        <v>115</v>
      </c>
      <c r="E157" s="91" t="s">
        <v>26</v>
      </c>
      <c r="F157" s="67" t="s">
        <v>1485</v>
      </c>
      <c r="G157" s="91" t="s">
        <v>1281</v>
      </c>
      <c r="H157" s="91" t="s">
        <v>128</v>
      </c>
      <c r="I157" s="93">
        <v>25234.243572000003</v>
      </c>
      <c r="J157" s="104">
        <v>591.1</v>
      </c>
      <c r="K157" s="93"/>
      <c r="L157" s="93">
        <v>149.15961379000004</v>
      </c>
      <c r="M157" s="94">
        <v>1.1536950034570742E-3</v>
      </c>
      <c r="N157" s="94">
        <f t="shared" si="2"/>
        <v>1.8439692917385925E-4</v>
      </c>
      <c r="O157" s="94">
        <f>L157/'סכום נכסי הקרן'!$C$42</f>
        <v>5.2795683471770226E-5</v>
      </c>
    </row>
    <row r="158" spans="2:15">
      <c r="B158" s="90" t="s">
        <v>1486</v>
      </c>
      <c r="C158" s="67" t="s">
        <v>1487</v>
      </c>
      <c r="D158" s="91" t="s">
        <v>115</v>
      </c>
      <c r="E158" s="91" t="s">
        <v>26</v>
      </c>
      <c r="F158" s="67" t="s">
        <v>1488</v>
      </c>
      <c r="G158" s="91" t="s">
        <v>1180</v>
      </c>
      <c r="H158" s="91" t="s">
        <v>128</v>
      </c>
      <c r="I158" s="93">
        <v>925.06429600000013</v>
      </c>
      <c r="J158" s="104">
        <v>14700</v>
      </c>
      <c r="K158" s="93"/>
      <c r="L158" s="93">
        <v>135.98445145100001</v>
      </c>
      <c r="M158" s="94">
        <v>2.7822955320341771E-4</v>
      </c>
      <c r="N158" s="94">
        <f t="shared" si="2"/>
        <v>1.6810927989032671E-4</v>
      </c>
      <c r="O158" s="94">
        <f>L158/'סכום נכסי הקרן'!$C$42</f>
        <v>4.8132278392709431E-5</v>
      </c>
    </row>
    <row r="159" spans="2:15">
      <c r="B159" s="90" t="s">
        <v>1489</v>
      </c>
      <c r="C159" s="67" t="s">
        <v>1490</v>
      </c>
      <c r="D159" s="91" t="s">
        <v>115</v>
      </c>
      <c r="E159" s="91" t="s">
        <v>26</v>
      </c>
      <c r="F159" s="67" t="s">
        <v>1491</v>
      </c>
      <c r="G159" s="91" t="s">
        <v>123</v>
      </c>
      <c r="H159" s="91" t="s">
        <v>128</v>
      </c>
      <c r="I159" s="93">
        <v>59491.31349700001</v>
      </c>
      <c r="J159" s="104">
        <v>759.4</v>
      </c>
      <c r="K159" s="93"/>
      <c r="L159" s="93">
        <v>451.77703466000008</v>
      </c>
      <c r="M159" s="94">
        <v>1.5015434838931659E-3</v>
      </c>
      <c r="N159" s="94">
        <f t="shared" si="2"/>
        <v>5.5850438162076562E-4</v>
      </c>
      <c r="O159" s="94">
        <f>L159/'סכום נכסי הקרן'!$C$42</f>
        <v>1.599084143198781E-4</v>
      </c>
    </row>
    <row r="160" spans="2:15">
      <c r="B160" s="90" t="s">
        <v>1494</v>
      </c>
      <c r="C160" s="67" t="s">
        <v>1495</v>
      </c>
      <c r="D160" s="91" t="s">
        <v>115</v>
      </c>
      <c r="E160" s="91" t="s">
        <v>26</v>
      </c>
      <c r="F160" s="67" t="s">
        <v>1496</v>
      </c>
      <c r="G160" s="91" t="s">
        <v>535</v>
      </c>
      <c r="H160" s="91" t="s">
        <v>128</v>
      </c>
      <c r="I160" s="93">
        <v>29577.274144000003</v>
      </c>
      <c r="J160" s="104">
        <v>9315</v>
      </c>
      <c r="K160" s="93"/>
      <c r="L160" s="93">
        <v>2755.1230865140005</v>
      </c>
      <c r="M160" s="94">
        <v>1.1830909657600001E-3</v>
      </c>
      <c r="N160" s="94">
        <f t="shared" si="2"/>
        <v>3.405990560986867E-3</v>
      </c>
      <c r="O160" s="94">
        <f>L160/'סכום נכסי הקרן'!$C$42</f>
        <v>9.7518760410676014E-4</v>
      </c>
    </row>
    <row r="161" spans="2:15">
      <c r="B161" s="90" t="s">
        <v>1497</v>
      </c>
      <c r="C161" s="67" t="s">
        <v>1498</v>
      </c>
      <c r="D161" s="91" t="s">
        <v>115</v>
      </c>
      <c r="E161" s="91" t="s">
        <v>26</v>
      </c>
      <c r="F161" s="67" t="s">
        <v>1499</v>
      </c>
      <c r="G161" s="91" t="s">
        <v>687</v>
      </c>
      <c r="H161" s="91" t="s">
        <v>128</v>
      </c>
      <c r="I161" s="93">
        <v>83673.476882000017</v>
      </c>
      <c r="J161" s="104">
        <v>716.9</v>
      </c>
      <c r="K161" s="93"/>
      <c r="L161" s="93">
        <v>599.85515571400015</v>
      </c>
      <c r="M161" s="94">
        <v>6.0056845049952245E-4</v>
      </c>
      <c r="N161" s="94">
        <f t="shared" si="2"/>
        <v>7.4156432731514895E-4</v>
      </c>
      <c r="O161" s="94">
        <f>L161/'סכום נכסי הקרן'!$C$42</f>
        <v>2.1232129881063689E-4</v>
      </c>
    </row>
    <row r="162" spans="2:15">
      <c r="B162" s="90" t="s">
        <v>1500</v>
      </c>
      <c r="C162" s="67" t="s">
        <v>1501</v>
      </c>
      <c r="D162" s="91" t="s">
        <v>115</v>
      </c>
      <c r="E162" s="91" t="s">
        <v>26</v>
      </c>
      <c r="F162" s="67" t="s">
        <v>1502</v>
      </c>
      <c r="G162" s="91" t="s">
        <v>150</v>
      </c>
      <c r="H162" s="91" t="s">
        <v>128</v>
      </c>
      <c r="I162" s="93">
        <v>12350.116020000001</v>
      </c>
      <c r="J162" s="104">
        <v>540</v>
      </c>
      <c r="K162" s="93"/>
      <c r="L162" s="93">
        <v>66.690626508000022</v>
      </c>
      <c r="M162" s="94">
        <v>1.6292070440182545E-3</v>
      </c>
      <c r="N162" s="94">
        <f t="shared" si="2"/>
        <v>8.2445552252968034E-5</v>
      </c>
      <c r="O162" s="94">
        <f>L162/'סכום נכסי הקרן'!$C$42</f>
        <v>2.3605432584503458E-5</v>
      </c>
    </row>
    <row r="163" spans="2:15">
      <c r="B163" s="90" t="s">
        <v>1503</v>
      </c>
      <c r="C163" s="67" t="s">
        <v>1504</v>
      </c>
      <c r="D163" s="91" t="s">
        <v>115</v>
      </c>
      <c r="E163" s="91" t="s">
        <v>26</v>
      </c>
      <c r="F163" s="67" t="s">
        <v>1505</v>
      </c>
      <c r="G163" s="91" t="s">
        <v>654</v>
      </c>
      <c r="H163" s="91" t="s">
        <v>128</v>
      </c>
      <c r="I163" s="93">
        <v>40452.674037000004</v>
      </c>
      <c r="J163" s="104">
        <v>571.70000000000005</v>
      </c>
      <c r="K163" s="93"/>
      <c r="L163" s="93">
        <v>231.26793745300003</v>
      </c>
      <c r="M163" s="94">
        <v>6.9239066636578913E-4</v>
      </c>
      <c r="N163" s="94">
        <f t="shared" si="2"/>
        <v>2.8590243966939241E-4</v>
      </c>
      <c r="O163" s="94">
        <f>L163/'סכום נכסי הקרן'!$C$42</f>
        <v>8.1858275928013458E-5</v>
      </c>
    </row>
    <row r="164" spans="2:15">
      <c r="B164" s="90" t="s">
        <v>1506</v>
      </c>
      <c r="C164" s="67" t="s">
        <v>1507</v>
      </c>
      <c r="D164" s="91" t="s">
        <v>115</v>
      </c>
      <c r="E164" s="91" t="s">
        <v>26</v>
      </c>
      <c r="F164" s="67" t="s">
        <v>1508</v>
      </c>
      <c r="G164" s="91" t="s">
        <v>152</v>
      </c>
      <c r="H164" s="91" t="s">
        <v>128</v>
      </c>
      <c r="I164" s="93">
        <v>246871.46530700006</v>
      </c>
      <c r="J164" s="104">
        <v>53.2</v>
      </c>
      <c r="K164" s="93"/>
      <c r="L164" s="93">
        <v>131.33561946899999</v>
      </c>
      <c r="M164" s="94">
        <v>1.7981957583736888E-3</v>
      </c>
      <c r="N164" s="94">
        <f t="shared" si="2"/>
        <v>1.6236221257133436E-4</v>
      </c>
      <c r="O164" s="94">
        <f>L164/'סכום נכסי הקרן'!$C$42</f>
        <v>4.6486804422921166E-5</v>
      </c>
    </row>
    <row r="165" spans="2:15">
      <c r="B165" s="90" t="s">
        <v>1509</v>
      </c>
      <c r="C165" s="67" t="s">
        <v>1510</v>
      </c>
      <c r="D165" s="91" t="s">
        <v>115</v>
      </c>
      <c r="E165" s="91" t="s">
        <v>26</v>
      </c>
      <c r="F165" s="67" t="s">
        <v>1511</v>
      </c>
      <c r="G165" s="91" t="s">
        <v>1368</v>
      </c>
      <c r="H165" s="91" t="s">
        <v>128</v>
      </c>
      <c r="I165" s="93">
        <v>1.2350000000000002E-2</v>
      </c>
      <c r="J165" s="104">
        <v>967.1</v>
      </c>
      <c r="K165" s="93"/>
      <c r="L165" s="93">
        <v>1.1938400000000002E-4</v>
      </c>
      <c r="M165" s="94">
        <v>6.6228695676515677E-10</v>
      </c>
      <c r="N165" s="94">
        <f t="shared" si="2"/>
        <v>1.4758715468039031E-10</v>
      </c>
      <c r="O165" s="94">
        <f>L165/'סכום נכסי הקרן'!$C$42</f>
        <v>4.2256477577554448E-11</v>
      </c>
    </row>
    <row r="166" spans="2:15">
      <c r="B166" s="90" t="s">
        <v>1512</v>
      </c>
      <c r="C166" s="67" t="s">
        <v>1513</v>
      </c>
      <c r="D166" s="91" t="s">
        <v>115</v>
      </c>
      <c r="E166" s="91" t="s">
        <v>26</v>
      </c>
      <c r="F166" s="67" t="s">
        <v>1514</v>
      </c>
      <c r="G166" s="91" t="s">
        <v>444</v>
      </c>
      <c r="H166" s="91" t="s">
        <v>128</v>
      </c>
      <c r="I166" s="93">
        <v>241208.91840000002</v>
      </c>
      <c r="J166" s="104">
        <v>1040</v>
      </c>
      <c r="K166" s="93"/>
      <c r="L166" s="93">
        <v>2508.572751356</v>
      </c>
      <c r="M166" s="94">
        <v>2.2600585908832704E-3</v>
      </c>
      <c r="N166" s="94">
        <f t="shared" si="2"/>
        <v>3.1011954255293025E-3</v>
      </c>
      <c r="O166" s="94">
        <f>L166/'סכום נכסי הקרן'!$C$42</f>
        <v>8.8792005812620507E-4</v>
      </c>
    </row>
    <row r="167" spans="2:15">
      <c r="B167" s="90" t="s">
        <v>1515</v>
      </c>
      <c r="C167" s="67" t="s">
        <v>1516</v>
      </c>
      <c r="D167" s="91" t="s">
        <v>115</v>
      </c>
      <c r="E167" s="91" t="s">
        <v>26</v>
      </c>
      <c r="F167" s="67" t="s">
        <v>1517</v>
      </c>
      <c r="G167" s="91" t="s">
        <v>150</v>
      </c>
      <c r="H167" s="91" t="s">
        <v>128</v>
      </c>
      <c r="I167" s="93">
        <v>100674.04780200002</v>
      </c>
      <c r="J167" s="104">
        <v>241</v>
      </c>
      <c r="K167" s="93"/>
      <c r="L167" s="93">
        <v>242.62445520300002</v>
      </c>
      <c r="M167" s="94">
        <v>1.316197022104671E-3</v>
      </c>
      <c r="N167" s="94">
        <f t="shared" si="2"/>
        <v>2.9994180961678775E-4</v>
      </c>
      <c r="O167" s="94">
        <f>L167/'סכום נכסי הקרן'!$C$42</f>
        <v>8.5877963973831779E-5</v>
      </c>
    </row>
    <row r="168" spans="2:15">
      <c r="B168" s="90" t="s">
        <v>1518</v>
      </c>
      <c r="C168" s="67" t="s">
        <v>1519</v>
      </c>
      <c r="D168" s="91" t="s">
        <v>115</v>
      </c>
      <c r="E168" s="91" t="s">
        <v>26</v>
      </c>
      <c r="F168" s="67" t="s">
        <v>1520</v>
      </c>
      <c r="G168" s="91" t="s">
        <v>600</v>
      </c>
      <c r="H168" s="91" t="s">
        <v>128</v>
      </c>
      <c r="I168" s="93">
        <v>286.16771900000003</v>
      </c>
      <c r="J168" s="104">
        <v>136.9</v>
      </c>
      <c r="K168" s="93"/>
      <c r="L168" s="93">
        <v>0.39176364400000008</v>
      </c>
      <c r="M168" s="94">
        <v>4.1742166079336862E-5</v>
      </c>
      <c r="N168" s="94">
        <f t="shared" si="2"/>
        <v>4.8431348861808426E-7</v>
      </c>
      <c r="O168" s="94">
        <f>L168/'סכום נכסי הקרן'!$C$42</f>
        <v>1.386664179319425E-7</v>
      </c>
    </row>
    <row r="169" spans="2:15">
      <c r="B169" s="90" t="s">
        <v>1521</v>
      </c>
      <c r="C169" s="67" t="s">
        <v>1522</v>
      </c>
      <c r="D169" s="91" t="s">
        <v>115</v>
      </c>
      <c r="E169" s="91" t="s">
        <v>26</v>
      </c>
      <c r="F169" s="67" t="s">
        <v>1523</v>
      </c>
      <c r="G169" s="91" t="s">
        <v>1524</v>
      </c>
      <c r="H169" s="91" t="s">
        <v>128</v>
      </c>
      <c r="I169" s="93">
        <v>30407.482625000008</v>
      </c>
      <c r="J169" s="104">
        <v>738.2</v>
      </c>
      <c r="K169" s="93"/>
      <c r="L169" s="93">
        <v>224.46803673800002</v>
      </c>
      <c r="M169" s="94">
        <v>6.085390444637716E-4</v>
      </c>
      <c r="N169" s="94">
        <f t="shared" si="2"/>
        <v>2.7749613732874371E-4</v>
      </c>
      <c r="O169" s="94">
        <f>L169/'סכום נכסי הקרן'!$C$42</f>
        <v>7.9451421976956411E-5</v>
      </c>
    </row>
    <row r="170" spans="2:15">
      <c r="B170" s="90" t="s">
        <v>1525</v>
      </c>
      <c r="C170" s="67" t="s">
        <v>1526</v>
      </c>
      <c r="D170" s="91" t="s">
        <v>115</v>
      </c>
      <c r="E170" s="91" t="s">
        <v>26</v>
      </c>
      <c r="F170" s="67" t="s">
        <v>1527</v>
      </c>
      <c r="G170" s="91" t="s">
        <v>444</v>
      </c>
      <c r="H170" s="91" t="s">
        <v>128</v>
      </c>
      <c r="I170" s="93">
        <v>13815.419861000004</v>
      </c>
      <c r="J170" s="104">
        <v>535.29999999999995</v>
      </c>
      <c r="K170" s="93"/>
      <c r="L170" s="93">
        <v>73.953942498000018</v>
      </c>
      <c r="M170" s="94">
        <v>9.2048349406381172E-4</v>
      </c>
      <c r="N170" s="94">
        <f t="shared" si="2"/>
        <v>9.1424746621632857E-5</v>
      </c>
      <c r="O170" s="94">
        <f>L170/'סכום נכסי הקרן'!$C$42</f>
        <v>2.6176314354842258E-5</v>
      </c>
    </row>
    <row r="171" spans="2:15">
      <c r="B171" s="90" t="s">
        <v>1528</v>
      </c>
      <c r="C171" s="67" t="s">
        <v>1529</v>
      </c>
      <c r="D171" s="91" t="s">
        <v>115</v>
      </c>
      <c r="E171" s="91" t="s">
        <v>26</v>
      </c>
      <c r="F171" s="67" t="s">
        <v>1530</v>
      </c>
      <c r="G171" s="91" t="s">
        <v>444</v>
      </c>
      <c r="H171" s="91" t="s">
        <v>128</v>
      </c>
      <c r="I171" s="93">
        <v>30310.496790000005</v>
      </c>
      <c r="J171" s="104">
        <v>3273</v>
      </c>
      <c r="K171" s="93"/>
      <c r="L171" s="93">
        <v>992.06255992500007</v>
      </c>
      <c r="M171" s="94">
        <v>1.1782282990405587E-3</v>
      </c>
      <c r="N171" s="94">
        <f t="shared" si="2"/>
        <v>1.2264264096049299E-3</v>
      </c>
      <c r="O171" s="94">
        <f>L171/'סכום נכסי הקרן'!$C$42</f>
        <v>3.5114478756786526E-4</v>
      </c>
    </row>
    <row r="172" spans="2:15">
      <c r="B172" s="90" t="s">
        <v>1531</v>
      </c>
      <c r="C172" s="67" t="s">
        <v>1532</v>
      </c>
      <c r="D172" s="91" t="s">
        <v>115</v>
      </c>
      <c r="E172" s="91" t="s">
        <v>26</v>
      </c>
      <c r="F172" s="67" t="s">
        <v>1533</v>
      </c>
      <c r="G172" s="91" t="s">
        <v>562</v>
      </c>
      <c r="H172" s="91" t="s">
        <v>128</v>
      </c>
      <c r="I172" s="93">
        <v>420519.48569000006</v>
      </c>
      <c r="J172" s="104">
        <v>161.5</v>
      </c>
      <c r="K172" s="93"/>
      <c r="L172" s="93">
        <v>679.13896948299998</v>
      </c>
      <c r="M172" s="94">
        <v>1.8383479130664442E-3</v>
      </c>
      <c r="N172" s="94">
        <f t="shared" si="2"/>
        <v>8.3957806857341334E-4</v>
      </c>
      <c r="O172" s="94">
        <f>L172/'סכום נכסי הקרן'!$C$42</f>
        <v>2.4038414390539618E-4</v>
      </c>
    </row>
    <row r="173" spans="2:15">
      <c r="B173" s="90" t="s">
        <v>1534</v>
      </c>
      <c r="C173" s="67" t="s">
        <v>1535</v>
      </c>
      <c r="D173" s="91" t="s">
        <v>115</v>
      </c>
      <c r="E173" s="91" t="s">
        <v>26</v>
      </c>
      <c r="F173" s="67" t="s">
        <v>1536</v>
      </c>
      <c r="G173" s="91" t="s">
        <v>788</v>
      </c>
      <c r="H173" s="91" t="s">
        <v>128</v>
      </c>
      <c r="I173" s="93">
        <v>168410.67300000004</v>
      </c>
      <c r="J173" s="104">
        <v>424.7</v>
      </c>
      <c r="K173" s="93"/>
      <c r="L173" s="93">
        <v>715.2401282310002</v>
      </c>
      <c r="M173" s="94">
        <v>5.8575587979548547E-4</v>
      </c>
      <c r="N173" s="94">
        <f t="shared" si="2"/>
        <v>8.8420772832917987E-4</v>
      </c>
      <c r="O173" s="94">
        <f>L173/'סכום נכסי הקרן'!$C$42</f>
        <v>2.5316230350097519E-4</v>
      </c>
    </row>
    <row r="174" spans="2:15">
      <c r="B174" s="90" t="s">
        <v>1537</v>
      </c>
      <c r="C174" s="67" t="s">
        <v>1538</v>
      </c>
      <c r="D174" s="91" t="s">
        <v>115</v>
      </c>
      <c r="E174" s="91" t="s">
        <v>26</v>
      </c>
      <c r="F174" s="67" t="s">
        <v>1539</v>
      </c>
      <c r="G174" s="91" t="s">
        <v>535</v>
      </c>
      <c r="H174" s="91" t="s">
        <v>128</v>
      </c>
      <c r="I174" s="93">
        <v>141502.38991400003</v>
      </c>
      <c r="J174" s="104">
        <v>570</v>
      </c>
      <c r="K174" s="93">
        <v>13.918458002000001</v>
      </c>
      <c r="L174" s="93">
        <v>820.48208051200015</v>
      </c>
      <c r="M174" s="94">
        <v>9.2789862200070303E-4</v>
      </c>
      <c r="N174" s="94">
        <f t="shared" si="2"/>
        <v>1.0143119323277241E-3</v>
      </c>
      <c r="O174" s="94">
        <f>L174/'סכום נכסי הקרן'!$C$42</f>
        <v>2.9041314278245453E-4</v>
      </c>
    </row>
    <row r="175" spans="2:15">
      <c r="B175" s="90" t="s">
        <v>1540</v>
      </c>
      <c r="C175" s="67" t="s">
        <v>1541</v>
      </c>
      <c r="D175" s="91" t="s">
        <v>115</v>
      </c>
      <c r="E175" s="91" t="s">
        <v>26</v>
      </c>
      <c r="F175" s="67" t="s">
        <v>1542</v>
      </c>
      <c r="G175" s="91" t="s">
        <v>788</v>
      </c>
      <c r="H175" s="91" t="s">
        <v>128</v>
      </c>
      <c r="I175" s="93">
        <v>2627.1503620000003</v>
      </c>
      <c r="J175" s="104">
        <v>18850</v>
      </c>
      <c r="K175" s="93"/>
      <c r="L175" s="93">
        <v>495.21784322000002</v>
      </c>
      <c r="M175" s="94">
        <v>1.1669564399693687E-3</v>
      </c>
      <c r="N175" s="94">
        <f t="shared" si="2"/>
        <v>6.1220760259163211E-4</v>
      </c>
      <c r="O175" s="94">
        <f>L175/'סכום נכסי הקרן'!$C$42</f>
        <v>1.7528447436868257E-4</v>
      </c>
    </row>
    <row r="176" spans="2:15">
      <c r="B176" s="90" t="s">
        <v>1543</v>
      </c>
      <c r="C176" s="67" t="s">
        <v>1544</v>
      </c>
      <c r="D176" s="91" t="s">
        <v>115</v>
      </c>
      <c r="E176" s="91" t="s">
        <v>26</v>
      </c>
      <c r="F176" s="67" t="s">
        <v>1545</v>
      </c>
      <c r="G176" s="91" t="s">
        <v>1546</v>
      </c>
      <c r="H176" s="91" t="s">
        <v>128</v>
      </c>
      <c r="I176" s="93">
        <v>12418.883711</v>
      </c>
      <c r="J176" s="104">
        <v>2052</v>
      </c>
      <c r="K176" s="93"/>
      <c r="L176" s="93">
        <v>254.83549375900003</v>
      </c>
      <c r="M176" s="94">
        <v>2.1607897925067342E-4</v>
      </c>
      <c r="N176" s="94">
        <f t="shared" si="2"/>
        <v>3.1503757149587189E-4</v>
      </c>
      <c r="O176" s="94">
        <f>L176/'סכום נכסי הקרן'!$C$42</f>
        <v>9.0200113314951752E-5</v>
      </c>
    </row>
    <row r="177" spans="2:15">
      <c r="B177" s="90" t="s">
        <v>1547</v>
      </c>
      <c r="C177" s="67" t="s">
        <v>1548</v>
      </c>
      <c r="D177" s="91" t="s">
        <v>115</v>
      </c>
      <c r="E177" s="91" t="s">
        <v>26</v>
      </c>
      <c r="F177" s="67" t="s">
        <v>657</v>
      </c>
      <c r="G177" s="91" t="s">
        <v>535</v>
      </c>
      <c r="H177" s="91" t="s">
        <v>128</v>
      </c>
      <c r="I177" s="93">
        <v>20057.526838000005</v>
      </c>
      <c r="J177" s="104">
        <v>7</v>
      </c>
      <c r="K177" s="93"/>
      <c r="L177" s="93">
        <v>1.4040268690000002</v>
      </c>
      <c r="M177" s="94">
        <v>8.1601432481073657E-4</v>
      </c>
      <c r="N177" s="94">
        <f t="shared" si="2"/>
        <v>1.7357127478600742E-6</v>
      </c>
      <c r="O177" s="94">
        <f>L177/'סכום נכסי הקרן'!$C$42</f>
        <v>4.9696131733048381E-7</v>
      </c>
    </row>
    <row r="178" spans="2:15">
      <c r="B178" s="90" t="s">
        <v>1549</v>
      </c>
      <c r="C178" s="67" t="s">
        <v>1550</v>
      </c>
      <c r="D178" s="91" t="s">
        <v>115</v>
      </c>
      <c r="E178" s="91" t="s">
        <v>26</v>
      </c>
      <c r="F178" s="67" t="s">
        <v>839</v>
      </c>
      <c r="G178" s="91" t="s">
        <v>600</v>
      </c>
      <c r="H178" s="91" t="s">
        <v>128</v>
      </c>
      <c r="I178" s="93">
        <v>37424.594000000005</v>
      </c>
      <c r="J178" s="104">
        <v>429</v>
      </c>
      <c r="K178" s="93"/>
      <c r="L178" s="93">
        <v>160.55150826000002</v>
      </c>
      <c r="M178" s="94">
        <v>2.0256081650718019E-4</v>
      </c>
      <c r="N178" s="94">
        <f t="shared" si="2"/>
        <v>1.9848003320158968E-4</v>
      </c>
      <c r="O178" s="94">
        <f>L178/'סכום נכסי הקרן'!$C$42</f>
        <v>5.6827893258989789E-5</v>
      </c>
    </row>
    <row r="179" spans="2:15">
      <c r="B179" s="90" t="s">
        <v>1551</v>
      </c>
      <c r="C179" s="67" t="s">
        <v>1552</v>
      </c>
      <c r="D179" s="91" t="s">
        <v>115</v>
      </c>
      <c r="E179" s="91" t="s">
        <v>26</v>
      </c>
      <c r="F179" s="67" t="s">
        <v>1553</v>
      </c>
      <c r="G179" s="91" t="s">
        <v>1180</v>
      </c>
      <c r="H179" s="91" t="s">
        <v>128</v>
      </c>
      <c r="I179" s="93">
        <v>15969.785327000001</v>
      </c>
      <c r="J179" s="104">
        <v>8299</v>
      </c>
      <c r="K179" s="93"/>
      <c r="L179" s="93">
        <v>1325.3324842950003</v>
      </c>
      <c r="M179" s="94">
        <v>1.2697071879909051E-3</v>
      </c>
      <c r="N179" s="94">
        <f t="shared" si="2"/>
        <v>1.6384276817881136E-3</v>
      </c>
      <c r="O179" s="94">
        <f>L179/'סכום נכסי הקרן'!$C$42</f>
        <v>4.6910710317476552E-4</v>
      </c>
    </row>
    <row r="180" spans="2:15">
      <c r="B180" s="90" t="s">
        <v>1554</v>
      </c>
      <c r="C180" s="67" t="s">
        <v>1555</v>
      </c>
      <c r="D180" s="91" t="s">
        <v>115</v>
      </c>
      <c r="E180" s="91" t="s">
        <v>26</v>
      </c>
      <c r="F180" s="67" t="s">
        <v>1556</v>
      </c>
      <c r="G180" s="91" t="s">
        <v>444</v>
      </c>
      <c r="H180" s="91" t="s">
        <v>128</v>
      </c>
      <c r="I180" s="93">
        <v>154932.99138700002</v>
      </c>
      <c r="J180" s="104">
        <v>279.10000000000002</v>
      </c>
      <c r="K180" s="93"/>
      <c r="L180" s="93">
        <v>432.41797892500006</v>
      </c>
      <c r="M180" s="94">
        <v>1.8142664019900644E-3</v>
      </c>
      <c r="N180" s="94">
        <f t="shared" si="2"/>
        <v>5.3457196225780454E-4</v>
      </c>
      <c r="O180" s="94">
        <f>L180/'סכום נכסי הקרן'!$C$42</f>
        <v>1.5305619371587209E-4</v>
      </c>
    </row>
    <row r="181" spans="2:15">
      <c r="B181" s="90" t="s">
        <v>1557</v>
      </c>
      <c r="C181" s="67" t="s">
        <v>1558</v>
      </c>
      <c r="D181" s="91" t="s">
        <v>115</v>
      </c>
      <c r="E181" s="91" t="s">
        <v>26</v>
      </c>
      <c r="F181" s="67" t="s">
        <v>852</v>
      </c>
      <c r="G181" s="91" t="s">
        <v>293</v>
      </c>
      <c r="H181" s="91" t="s">
        <v>128</v>
      </c>
      <c r="I181" s="93">
        <v>207706.49670000002</v>
      </c>
      <c r="J181" s="104">
        <v>470.9</v>
      </c>
      <c r="K181" s="93"/>
      <c r="L181" s="93">
        <v>978.08989296000004</v>
      </c>
      <c r="M181" s="94">
        <v>2.9213200282643291E-3</v>
      </c>
      <c r="N181" s="94">
        <f t="shared" si="2"/>
        <v>1.2091528540140548E-3</v>
      </c>
      <c r="O181" s="94">
        <f>L181/'סכום נכסי הקרן'!$C$42</f>
        <v>3.4619910231435425E-4</v>
      </c>
    </row>
    <row r="182" spans="2:15">
      <c r="B182" s="90" t="s">
        <v>1559</v>
      </c>
      <c r="C182" s="67" t="s">
        <v>1560</v>
      </c>
      <c r="D182" s="91" t="s">
        <v>115</v>
      </c>
      <c r="E182" s="91" t="s">
        <v>26</v>
      </c>
      <c r="F182" s="67" t="s">
        <v>1561</v>
      </c>
      <c r="G182" s="91" t="s">
        <v>152</v>
      </c>
      <c r="H182" s="91" t="s">
        <v>128</v>
      </c>
      <c r="I182" s="93">
        <v>35197.830656999999</v>
      </c>
      <c r="J182" s="104">
        <v>47.4</v>
      </c>
      <c r="K182" s="93"/>
      <c r="L182" s="93">
        <v>16.683771731</v>
      </c>
      <c r="M182" s="94">
        <v>8.9646679786621641E-4</v>
      </c>
      <c r="N182" s="94">
        <f t="shared" si="2"/>
        <v>2.0625128988100748E-5</v>
      </c>
      <c r="O182" s="94">
        <f>L182/'סכום נכסי הקרן'!$C$42</f>
        <v>5.9052923847419936E-6</v>
      </c>
    </row>
    <row r="183" spans="2:15">
      <c r="B183" s="90" t="s">
        <v>1562</v>
      </c>
      <c r="C183" s="67" t="s">
        <v>1563</v>
      </c>
      <c r="D183" s="91" t="s">
        <v>115</v>
      </c>
      <c r="E183" s="91" t="s">
        <v>26</v>
      </c>
      <c r="F183" s="67" t="s">
        <v>1564</v>
      </c>
      <c r="G183" s="91" t="s">
        <v>600</v>
      </c>
      <c r="H183" s="91" t="s">
        <v>128</v>
      </c>
      <c r="I183" s="93">
        <v>42929.733065000008</v>
      </c>
      <c r="J183" s="104">
        <v>3146</v>
      </c>
      <c r="K183" s="93"/>
      <c r="L183" s="93">
        <v>1350.5694022280002</v>
      </c>
      <c r="M183" s="94">
        <v>1.2028504641356124E-3</v>
      </c>
      <c r="N183" s="94">
        <f t="shared" si="2"/>
        <v>1.6696265435336905E-3</v>
      </c>
      <c r="O183" s="94">
        <f>L183/'סכום נכסי הקרן'!$C$42</f>
        <v>4.7803981825184777E-4</v>
      </c>
    </row>
    <row r="184" spans="2:15">
      <c r="B184" s="90" t="s">
        <v>1565</v>
      </c>
      <c r="C184" s="67" t="s">
        <v>1566</v>
      </c>
      <c r="D184" s="91" t="s">
        <v>115</v>
      </c>
      <c r="E184" s="91" t="s">
        <v>26</v>
      </c>
      <c r="F184" s="67" t="s">
        <v>1567</v>
      </c>
      <c r="G184" s="91" t="s">
        <v>444</v>
      </c>
      <c r="H184" s="91" t="s">
        <v>128</v>
      </c>
      <c r="I184" s="93">
        <v>9356.1485000000011</v>
      </c>
      <c r="J184" s="104">
        <v>5515</v>
      </c>
      <c r="K184" s="93">
        <v>5.6136891000000002</v>
      </c>
      <c r="L184" s="93">
        <v>521.60527887500007</v>
      </c>
      <c r="M184" s="94">
        <v>1.1133235560103765E-3</v>
      </c>
      <c r="N184" s="94">
        <f t="shared" si="2"/>
        <v>6.4482877919514131E-4</v>
      </c>
      <c r="O184" s="94">
        <f>L184/'סכום נכסי הקרן'!$C$42</f>
        <v>1.8462442011589049E-4</v>
      </c>
    </row>
    <row r="185" spans="2:15">
      <c r="B185" s="90" t="s">
        <v>1568</v>
      </c>
      <c r="C185" s="67" t="s">
        <v>1569</v>
      </c>
      <c r="D185" s="91" t="s">
        <v>115</v>
      </c>
      <c r="E185" s="91" t="s">
        <v>26</v>
      </c>
      <c r="F185" s="67" t="s">
        <v>1570</v>
      </c>
      <c r="G185" s="91" t="s">
        <v>444</v>
      </c>
      <c r="H185" s="91" t="s">
        <v>128</v>
      </c>
      <c r="I185" s="93">
        <v>36687.179800000005</v>
      </c>
      <c r="J185" s="104">
        <v>1053</v>
      </c>
      <c r="K185" s="93"/>
      <c r="L185" s="93">
        <v>386.31600329200012</v>
      </c>
      <c r="M185" s="94">
        <v>2.2002573941288378E-3</v>
      </c>
      <c r="N185" s="94">
        <f t="shared" si="2"/>
        <v>4.7757890281249234E-4</v>
      </c>
      <c r="O185" s="94">
        <f>L185/'סכום נכסי הקרן'!$C$42</f>
        <v>1.3673820219592953E-4</v>
      </c>
    </row>
    <row r="186" spans="2:15">
      <c r="B186" s="90" t="s">
        <v>1571</v>
      </c>
      <c r="C186" s="67" t="s">
        <v>1572</v>
      </c>
      <c r="D186" s="91" t="s">
        <v>115</v>
      </c>
      <c r="E186" s="91" t="s">
        <v>26</v>
      </c>
      <c r="F186" s="67" t="s">
        <v>1573</v>
      </c>
      <c r="G186" s="91" t="s">
        <v>122</v>
      </c>
      <c r="H186" s="91" t="s">
        <v>128</v>
      </c>
      <c r="I186" s="93">
        <v>29761.908379000008</v>
      </c>
      <c r="J186" s="104">
        <v>1233</v>
      </c>
      <c r="K186" s="93"/>
      <c r="L186" s="93">
        <v>366.96433030700007</v>
      </c>
      <c r="M186" s="94">
        <v>1.4880210178991053E-3</v>
      </c>
      <c r="N186" s="94">
        <f t="shared" si="2"/>
        <v>4.5365561029287892E-4</v>
      </c>
      <c r="O186" s="94">
        <f>L186/'סכום נכסי הקרן'!$C$42</f>
        <v>1.2988859474787266E-4</v>
      </c>
    </row>
    <row r="187" spans="2:15">
      <c r="B187" s="95"/>
      <c r="C187" s="67"/>
      <c r="D187" s="67"/>
      <c r="E187" s="67"/>
      <c r="F187" s="67"/>
      <c r="G187" s="67"/>
      <c r="H187" s="67"/>
      <c r="I187" s="93"/>
      <c r="J187" s="104"/>
      <c r="K187" s="67"/>
      <c r="L187" s="67"/>
      <c r="M187" s="67"/>
      <c r="N187" s="94"/>
      <c r="O187" s="67"/>
    </row>
    <row r="188" spans="2:15">
      <c r="B188" s="83" t="s">
        <v>192</v>
      </c>
      <c r="C188" s="84"/>
      <c r="D188" s="85"/>
      <c r="E188" s="85"/>
      <c r="F188" s="84"/>
      <c r="G188" s="85"/>
      <c r="H188" s="85"/>
      <c r="I188" s="87"/>
      <c r="J188" s="102"/>
      <c r="K188" s="87">
        <v>22.114206915000004</v>
      </c>
      <c r="L188" s="87">
        <v>209501.36810760011</v>
      </c>
      <c r="M188" s="88"/>
      <c r="N188" s="88">
        <f t="shared" si="2"/>
        <v>0.25899375813048453</v>
      </c>
      <c r="O188" s="88">
        <f>L188/'סכום נכסי הקרן'!$C$42</f>
        <v>7.4153905581198346E-2</v>
      </c>
    </row>
    <row r="189" spans="2:15">
      <c r="B189" s="89" t="s">
        <v>63</v>
      </c>
      <c r="C189" s="84"/>
      <c r="D189" s="85"/>
      <c r="E189" s="85"/>
      <c r="F189" s="84"/>
      <c r="G189" s="85"/>
      <c r="H189" s="85"/>
      <c r="I189" s="87"/>
      <c r="J189" s="102"/>
      <c r="K189" s="87"/>
      <c r="L189" s="87">
        <f>SUM(L190:L218)</f>
        <v>74930.850450231999</v>
      </c>
      <c r="M189" s="88"/>
      <c r="N189" s="88">
        <f t="shared" si="2"/>
        <v>9.2632438314443996E-2</v>
      </c>
      <c r="O189" s="88">
        <f>L189/'סכום נכסי הקרן'!$C$42</f>
        <v>2.6522095104179064E-2</v>
      </c>
    </row>
    <row r="190" spans="2:15">
      <c r="B190" s="90" t="s">
        <v>1574</v>
      </c>
      <c r="C190" s="67" t="s">
        <v>1575</v>
      </c>
      <c r="D190" s="91" t="s">
        <v>1576</v>
      </c>
      <c r="E190" s="91" t="s">
        <v>26</v>
      </c>
      <c r="F190" s="67" t="s">
        <v>1577</v>
      </c>
      <c r="G190" s="91" t="s">
        <v>1578</v>
      </c>
      <c r="H190" s="91" t="s">
        <v>127</v>
      </c>
      <c r="I190" s="93">
        <v>26197.215800000005</v>
      </c>
      <c r="J190" s="104">
        <v>233</v>
      </c>
      <c r="K190" s="93"/>
      <c r="L190" s="93">
        <v>233.41509700100002</v>
      </c>
      <c r="M190" s="94">
        <v>3.3801149412829708E-4</v>
      </c>
      <c r="N190" s="94">
        <f t="shared" si="2"/>
        <v>2.8855684200416217E-4</v>
      </c>
      <c r="O190" s="94">
        <f>L190/'סכום נכסי הקרן'!$C$42</f>
        <v>8.2618272236526264E-5</v>
      </c>
    </row>
    <row r="191" spans="2:15">
      <c r="B191" s="90" t="s">
        <v>1579</v>
      </c>
      <c r="C191" s="67" t="s">
        <v>1580</v>
      </c>
      <c r="D191" s="91" t="s">
        <v>1576</v>
      </c>
      <c r="E191" s="91" t="s">
        <v>26</v>
      </c>
      <c r="F191" s="67" t="s">
        <v>1581</v>
      </c>
      <c r="G191" s="91" t="s">
        <v>150</v>
      </c>
      <c r="H191" s="91" t="s">
        <v>127</v>
      </c>
      <c r="I191" s="93">
        <v>18089.648311000004</v>
      </c>
      <c r="J191" s="104">
        <v>68.599999999999994</v>
      </c>
      <c r="K191" s="93"/>
      <c r="L191" s="93">
        <v>47.453923185000008</v>
      </c>
      <c r="M191" s="94">
        <v>1.0095500216368246E-3</v>
      </c>
      <c r="N191" s="94">
        <f t="shared" si="2"/>
        <v>5.8664389711317727E-5</v>
      </c>
      <c r="O191" s="94">
        <f>L191/'סכום נכסי הקרן'!$C$42</f>
        <v>1.679651914020257E-5</v>
      </c>
    </row>
    <row r="192" spans="2:15">
      <c r="B192" s="90" t="s">
        <v>1582</v>
      </c>
      <c r="C192" s="67" t="s">
        <v>1583</v>
      </c>
      <c r="D192" s="91" t="s">
        <v>1576</v>
      </c>
      <c r="E192" s="91" t="s">
        <v>26</v>
      </c>
      <c r="F192" s="67" t="s">
        <v>1339</v>
      </c>
      <c r="G192" s="91" t="s">
        <v>1153</v>
      </c>
      <c r="H192" s="91" t="s">
        <v>127</v>
      </c>
      <c r="I192" s="93">
        <v>21106.965784000004</v>
      </c>
      <c r="J192" s="104">
        <v>6226</v>
      </c>
      <c r="K192" s="93"/>
      <c r="L192" s="93">
        <v>5025.1936934630003</v>
      </c>
      <c r="M192" s="94">
        <v>4.7198965471777546E-4</v>
      </c>
      <c r="N192" s="94">
        <f t="shared" si="2"/>
        <v>6.2123403382031567E-3</v>
      </c>
      <c r="O192" s="94">
        <f>L192/'סכום נכסי הקרן'!$C$42</f>
        <v>1.7786888078024463E-3</v>
      </c>
    </row>
    <row r="193" spans="2:15">
      <c r="B193" s="90" t="s">
        <v>1584</v>
      </c>
      <c r="C193" s="67" t="s">
        <v>1585</v>
      </c>
      <c r="D193" s="91" t="s">
        <v>1576</v>
      </c>
      <c r="E193" s="91" t="s">
        <v>26</v>
      </c>
      <c r="F193" s="67" t="s">
        <v>1586</v>
      </c>
      <c r="G193" s="91" t="s">
        <v>972</v>
      </c>
      <c r="H193" s="91" t="s">
        <v>127</v>
      </c>
      <c r="I193" s="93">
        <v>1684.1067300000002</v>
      </c>
      <c r="J193" s="104">
        <v>13328</v>
      </c>
      <c r="K193" s="93"/>
      <c r="L193" s="93">
        <v>858.32641678200014</v>
      </c>
      <c r="M193" s="94">
        <v>1.439484369374299E-5</v>
      </c>
      <c r="N193" s="94">
        <f t="shared" si="2"/>
        <v>1.0610965760895113E-3</v>
      </c>
      <c r="O193" s="94">
        <f>L193/'סכום נכסי הקרן'!$C$42</f>
        <v>3.0380830752002982E-4</v>
      </c>
    </row>
    <row r="194" spans="2:15">
      <c r="B194" s="90" t="s">
        <v>1587</v>
      </c>
      <c r="C194" s="67" t="s">
        <v>1588</v>
      </c>
      <c r="D194" s="91" t="s">
        <v>1576</v>
      </c>
      <c r="E194" s="91" t="s">
        <v>26</v>
      </c>
      <c r="F194" s="67" t="s">
        <v>1589</v>
      </c>
      <c r="G194" s="91" t="s">
        <v>972</v>
      </c>
      <c r="H194" s="91" t="s">
        <v>127</v>
      </c>
      <c r="I194" s="93">
        <v>1758.9559180000003</v>
      </c>
      <c r="J194" s="104">
        <v>16377</v>
      </c>
      <c r="K194" s="93"/>
      <c r="L194" s="93">
        <v>1101.5575416820002</v>
      </c>
      <c r="M194" s="94">
        <v>4.2115482781710448E-5</v>
      </c>
      <c r="N194" s="94">
        <f t="shared" si="2"/>
        <v>1.3617883744351993E-3</v>
      </c>
      <c r="O194" s="94">
        <f>L194/'סכום נכסי הקרן'!$C$42</f>
        <v>3.8990100482871599E-4</v>
      </c>
    </row>
    <row r="195" spans="2:15">
      <c r="B195" s="90" t="s">
        <v>1590</v>
      </c>
      <c r="C195" s="67" t="s">
        <v>1591</v>
      </c>
      <c r="D195" s="91" t="s">
        <v>1576</v>
      </c>
      <c r="E195" s="91" t="s">
        <v>26</v>
      </c>
      <c r="F195" s="67" t="s">
        <v>855</v>
      </c>
      <c r="G195" s="91" t="s">
        <v>665</v>
      </c>
      <c r="H195" s="91" t="s">
        <v>127</v>
      </c>
      <c r="I195" s="93">
        <v>130.98607900000002</v>
      </c>
      <c r="J195" s="104">
        <v>19798</v>
      </c>
      <c r="K195" s="93"/>
      <c r="L195" s="93">
        <v>99.166353872000016</v>
      </c>
      <c r="M195" s="94">
        <v>2.9499567943047446E-6</v>
      </c>
      <c r="N195" s="94">
        <f t="shared" si="2"/>
        <v>1.2259331240364863E-4</v>
      </c>
      <c r="O195" s="94">
        <f>L195/'סכום נכסי הקרן'!$C$42</f>
        <v>3.5100355230516632E-5</v>
      </c>
    </row>
    <row r="196" spans="2:15">
      <c r="B196" s="90" t="s">
        <v>1594</v>
      </c>
      <c r="C196" s="67" t="s">
        <v>1595</v>
      </c>
      <c r="D196" s="91" t="s">
        <v>1576</v>
      </c>
      <c r="E196" s="91" t="s">
        <v>26</v>
      </c>
      <c r="F196" s="67" t="s">
        <v>803</v>
      </c>
      <c r="G196" s="91" t="s">
        <v>654</v>
      </c>
      <c r="H196" s="91" t="s">
        <v>127</v>
      </c>
      <c r="I196" s="93">
        <v>30514.535676000003</v>
      </c>
      <c r="J196" s="104">
        <v>1569</v>
      </c>
      <c r="K196" s="93"/>
      <c r="L196" s="93">
        <v>1830.8281996040002</v>
      </c>
      <c r="M196" s="94">
        <v>2.5891089294367609E-4</v>
      </c>
      <c r="N196" s="94">
        <f t="shared" si="2"/>
        <v>2.263341190512766E-3</v>
      </c>
      <c r="O196" s="94">
        <f>L196/'סכום נכסי הקרן'!$C$42</f>
        <v>6.4802947434263217E-4</v>
      </c>
    </row>
    <row r="197" spans="2:15">
      <c r="B197" s="90" t="s">
        <v>1596</v>
      </c>
      <c r="C197" s="67" t="s">
        <v>1597</v>
      </c>
      <c r="D197" s="91" t="s">
        <v>1598</v>
      </c>
      <c r="E197" s="91" t="s">
        <v>26</v>
      </c>
      <c r="F197" s="67" t="s">
        <v>1599</v>
      </c>
      <c r="G197" s="91" t="s">
        <v>969</v>
      </c>
      <c r="H197" s="91" t="s">
        <v>127</v>
      </c>
      <c r="I197" s="93">
        <v>6604.5987880000002</v>
      </c>
      <c r="J197" s="104">
        <v>2447</v>
      </c>
      <c r="K197" s="93"/>
      <c r="L197" s="93">
        <v>618.01397159800013</v>
      </c>
      <c r="M197" s="94">
        <v>1.7276181355835464E-4</v>
      </c>
      <c r="N197" s="94">
        <f t="shared" si="2"/>
        <v>7.6401296338601799E-4</v>
      </c>
      <c r="O197" s="94">
        <f>L197/'סכום נכסי הקרן'!$C$42</f>
        <v>2.1874868938422451E-4</v>
      </c>
    </row>
    <row r="198" spans="2:15">
      <c r="B198" s="90" t="s">
        <v>1600</v>
      </c>
      <c r="C198" s="67" t="s">
        <v>1601</v>
      </c>
      <c r="D198" s="91" t="s">
        <v>1576</v>
      </c>
      <c r="E198" s="91" t="s">
        <v>26</v>
      </c>
      <c r="F198" s="67" t="s">
        <v>1602</v>
      </c>
      <c r="G198" s="91" t="s">
        <v>1603</v>
      </c>
      <c r="H198" s="91" t="s">
        <v>127</v>
      </c>
      <c r="I198" s="93">
        <v>9019.3271540000023</v>
      </c>
      <c r="J198" s="104">
        <v>3974</v>
      </c>
      <c r="K198" s="93"/>
      <c r="L198" s="93">
        <v>1370.6289056460002</v>
      </c>
      <c r="M198" s="94">
        <v>5.4911003864044423E-5</v>
      </c>
      <c r="N198" s="94">
        <f t="shared" si="2"/>
        <v>1.6944248836275406E-3</v>
      </c>
      <c r="O198" s="94">
        <f>L198/'סכום נכסי הקרן'!$C$42</f>
        <v>4.8513996531007666E-4</v>
      </c>
    </row>
    <row r="199" spans="2:15">
      <c r="B199" s="90" t="s">
        <v>1604</v>
      </c>
      <c r="C199" s="67" t="s">
        <v>1605</v>
      </c>
      <c r="D199" s="91" t="s">
        <v>1576</v>
      </c>
      <c r="E199" s="91" t="s">
        <v>26</v>
      </c>
      <c r="F199" s="67" t="s">
        <v>1606</v>
      </c>
      <c r="G199" s="91" t="s">
        <v>1017</v>
      </c>
      <c r="H199" s="91" t="s">
        <v>127</v>
      </c>
      <c r="I199" s="93">
        <v>13831.493724000002</v>
      </c>
      <c r="J199" s="104">
        <v>3046</v>
      </c>
      <c r="K199" s="93"/>
      <c r="L199" s="93">
        <v>1611.0791107610003</v>
      </c>
      <c r="M199" s="94">
        <v>1.664818719737394E-4</v>
      </c>
      <c r="N199" s="94">
        <f t="shared" si="2"/>
        <v>1.9916788005279549E-3</v>
      </c>
      <c r="O199" s="94">
        <f>L199/'סכום נכסי הקרן'!$C$42</f>
        <v>5.7024834416285726E-4</v>
      </c>
    </row>
    <row r="200" spans="2:15">
      <c r="B200" s="90" t="s">
        <v>1607</v>
      </c>
      <c r="C200" s="67" t="s">
        <v>1608</v>
      </c>
      <c r="D200" s="91" t="s">
        <v>1576</v>
      </c>
      <c r="E200" s="91" t="s">
        <v>26</v>
      </c>
      <c r="F200" s="67" t="s">
        <v>1609</v>
      </c>
      <c r="G200" s="91" t="s">
        <v>1578</v>
      </c>
      <c r="H200" s="91" t="s">
        <v>127</v>
      </c>
      <c r="I200" s="93">
        <v>78498.085915000003</v>
      </c>
      <c r="J200" s="104">
        <v>195</v>
      </c>
      <c r="K200" s="93"/>
      <c r="L200" s="93">
        <v>585.34452705100011</v>
      </c>
      <c r="M200" s="94">
        <v>4.801421186514176E-4</v>
      </c>
      <c r="N200" s="94">
        <f t="shared" si="2"/>
        <v>7.2362572250214306E-4</v>
      </c>
      <c r="O200" s="94">
        <f>L200/'סכום נכסי הקרן'!$C$42</f>
        <v>2.0718519971248069E-4</v>
      </c>
    </row>
    <row r="201" spans="2:15">
      <c r="B201" s="90" t="s">
        <v>1610</v>
      </c>
      <c r="C201" s="67" t="s">
        <v>1611</v>
      </c>
      <c r="D201" s="91" t="s">
        <v>1576</v>
      </c>
      <c r="E201" s="91" t="s">
        <v>26</v>
      </c>
      <c r="F201" s="67" t="s">
        <v>1612</v>
      </c>
      <c r="G201" s="91" t="s">
        <v>972</v>
      </c>
      <c r="H201" s="91" t="s">
        <v>127</v>
      </c>
      <c r="I201" s="93">
        <v>7186.4015260000006</v>
      </c>
      <c r="J201" s="104">
        <v>2536</v>
      </c>
      <c r="K201" s="93"/>
      <c r="L201" s="93">
        <v>696.91307363900012</v>
      </c>
      <c r="M201" s="94">
        <v>6.9240757164437832E-5</v>
      </c>
      <c r="N201" s="94">
        <f t="shared" si="2"/>
        <v>8.6155110900912465E-4</v>
      </c>
      <c r="O201" s="94">
        <f>L201/'סכום נכסי הקרן'!$C$42</f>
        <v>2.4667536411689133E-4</v>
      </c>
    </row>
    <row r="202" spans="2:15">
      <c r="B202" s="90" t="s">
        <v>1613</v>
      </c>
      <c r="C202" s="67" t="s">
        <v>1614</v>
      </c>
      <c r="D202" s="91" t="s">
        <v>1576</v>
      </c>
      <c r="E202" s="91" t="s">
        <v>26</v>
      </c>
      <c r="F202" s="67" t="s">
        <v>1615</v>
      </c>
      <c r="G202" s="91" t="s">
        <v>926</v>
      </c>
      <c r="H202" s="91" t="s">
        <v>127</v>
      </c>
      <c r="I202" s="93">
        <v>8770.1167829999995</v>
      </c>
      <c r="J202" s="104">
        <v>1891</v>
      </c>
      <c r="K202" s="93"/>
      <c r="L202" s="93">
        <v>634.18328147000011</v>
      </c>
      <c r="M202" s="94">
        <v>1.7499713678964903E-4</v>
      </c>
      <c r="N202" s="94">
        <f t="shared" ref="N202:N220" si="3">IFERROR(L202/$L$11,0)</f>
        <v>7.8400209456904108E-4</v>
      </c>
      <c r="O202" s="94">
        <f>L202/'סכום נכסי הקרן'!$C$42</f>
        <v>2.2447188579287808E-4</v>
      </c>
    </row>
    <row r="203" spans="2:15">
      <c r="B203" s="90" t="s">
        <v>1616</v>
      </c>
      <c r="C203" s="67" t="s">
        <v>1617</v>
      </c>
      <c r="D203" s="91" t="s">
        <v>1576</v>
      </c>
      <c r="E203" s="91" t="s">
        <v>26</v>
      </c>
      <c r="F203" s="67" t="s">
        <v>1618</v>
      </c>
      <c r="G203" s="91" t="s">
        <v>934</v>
      </c>
      <c r="H203" s="91" t="s">
        <v>127</v>
      </c>
      <c r="I203" s="93">
        <v>4999.9257580000012</v>
      </c>
      <c r="J203" s="104">
        <v>4155</v>
      </c>
      <c r="K203" s="93"/>
      <c r="L203" s="93">
        <v>794.42420396000011</v>
      </c>
      <c r="M203" s="94">
        <v>5.3099137434183982E-5</v>
      </c>
      <c r="N203" s="94">
        <f t="shared" si="3"/>
        <v>9.8209816953436359E-4</v>
      </c>
      <c r="O203" s="94">
        <f>L203/'סכום נכסי הקרן'!$C$42</f>
        <v>2.8118984588975309E-4</v>
      </c>
    </row>
    <row r="204" spans="2:15">
      <c r="B204" s="90" t="s">
        <v>1619</v>
      </c>
      <c r="C204" s="67" t="s">
        <v>1620</v>
      </c>
      <c r="D204" s="91" t="s">
        <v>1576</v>
      </c>
      <c r="E204" s="91" t="s">
        <v>26</v>
      </c>
      <c r="F204" s="67" t="s">
        <v>1621</v>
      </c>
      <c r="G204" s="91" t="s">
        <v>972</v>
      </c>
      <c r="H204" s="91" t="s">
        <v>127</v>
      </c>
      <c r="I204" s="93">
        <v>1846.3236330000002</v>
      </c>
      <c r="J204" s="104">
        <v>15922</v>
      </c>
      <c r="K204" s="93"/>
      <c r="L204" s="93">
        <v>1124.1475849950002</v>
      </c>
      <c r="M204" s="94">
        <v>3.8676290130929183E-5</v>
      </c>
      <c r="N204" s="94">
        <f t="shared" si="3"/>
        <v>1.3897150665938844E-3</v>
      </c>
      <c r="O204" s="94">
        <f>L204/'סכום נכסי הקרן'!$C$42</f>
        <v>3.9789684730954903E-4</v>
      </c>
    </row>
    <row r="205" spans="2:15">
      <c r="B205" s="90" t="s">
        <v>1622</v>
      </c>
      <c r="C205" s="67" t="s">
        <v>1623</v>
      </c>
      <c r="D205" s="91" t="s">
        <v>1576</v>
      </c>
      <c r="E205" s="91" t="s">
        <v>26</v>
      </c>
      <c r="F205" s="67" t="s">
        <v>1172</v>
      </c>
      <c r="G205" s="91" t="s">
        <v>152</v>
      </c>
      <c r="H205" s="91" t="s">
        <v>127</v>
      </c>
      <c r="I205" s="93">
        <v>21645.823801000002</v>
      </c>
      <c r="J205" s="104">
        <v>17000</v>
      </c>
      <c r="K205" s="93"/>
      <c r="L205" s="93">
        <v>14071.517136353001</v>
      </c>
      <c r="M205" s="94">
        <v>3.4179177436961165E-4</v>
      </c>
      <c r="N205" s="94">
        <f t="shared" si="3"/>
        <v>1.7395758026123209E-2</v>
      </c>
      <c r="O205" s="94">
        <f>L205/'סכום נכסי הקרן'!$C$42</f>
        <v>4.9806736945861557E-3</v>
      </c>
    </row>
    <row r="206" spans="2:15">
      <c r="B206" s="90" t="s">
        <v>1624</v>
      </c>
      <c r="C206" s="67" t="s">
        <v>1625</v>
      </c>
      <c r="D206" s="91" t="s">
        <v>1576</v>
      </c>
      <c r="E206" s="91" t="s">
        <v>26</v>
      </c>
      <c r="F206" s="67" t="s">
        <v>1166</v>
      </c>
      <c r="G206" s="91" t="s">
        <v>1153</v>
      </c>
      <c r="H206" s="91" t="s">
        <v>127</v>
      </c>
      <c r="I206" s="93">
        <v>19398.757614999999</v>
      </c>
      <c r="J206" s="104">
        <v>11244</v>
      </c>
      <c r="K206" s="93"/>
      <c r="L206" s="93">
        <v>8340.8946751500007</v>
      </c>
      <c r="M206" s="94">
        <v>6.7344906689218234E-4</v>
      </c>
      <c r="N206" s="94">
        <f t="shared" si="3"/>
        <v>1.0311339145900681E-2</v>
      </c>
      <c r="O206" s="94">
        <f>L206/'סכום נכסי הקרן'!$C$42</f>
        <v>2.9522953563058639E-3</v>
      </c>
    </row>
    <row r="207" spans="2:15">
      <c r="B207" s="90" t="s">
        <v>1628</v>
      </c>
      <c r="C207" s="67" t="s">
        <v>1629</v>
      </c>
      <c r="D207" s="91" t="s">
        <v>1576</v>
      </c>
      <c r="E207" s="91" t="s">
        <v>26</v>
      </c>
      <c r="F207" s="67" t="s">
        <v>1331</v>
      </c>
      <c r="G207" s="91" t="s">
        <v>152</v>
      </c>
      <c r="H207" s="91" t="s">
        <v>127</v>
      </c>
      <c r="I207" s="93">
        <v>38155.103363000002</v>
      </c>
      <c r="J207" s="104">
        <v>3063</v>
      </c>
      <c r="K207" s="93"/>
      <c r="L207" s="93">
        <v>4469.0736804489998</v>
      </c>
      <c r="M207" s="94">
        <v>8.1112922323899452E-4</v>
      </c>
      <c r="N207" s="94">
        <f t="shared" si="3"/>
        <v>5.5248430991966064E-3</v>
      </c>
      <c r="O207" s="94">
        <f>L207/'סכום נכסי הקרן'!$C$42</f>
        <v>1.5818477498687584E-3</v>
      </c>
    </row>
    <row r="208" spans="2:15">
      <c r="B208" s="90" t="s">
        <v>1630</v>
      </c>
      <c r="C208" s="67" t="s">
        <v>1631</v>
      </c>
      <c r="D208" s="91" t="s">
        <v>1598</v>
      </c>
      <c r="E208" s="91" t="s">
        <v>26</v>
      </c>
      <c r="F208" s="67" t="s">
        <v>1632</v>
      </c>
      <c r="G208" s="91" t="s">
        <v>972</v>
      </c>
      <c r="H208" s="91" t="s">
        <v>127</v>
      </c>
      <c r="I208" s="93">
        <v>13819.948237000002</v>
      </c>
      <c r="J208" s="104">
        <v>448</v>
      </c>
      <c r="K208" s="93"/>
      <c r="L208" s="93">
        <v>236.75671953800003</v>
      </c>
      <c r="M208" s="94">
        <v>1.2000934232810488E-4</v>
      </c>
      <c r="N208" s="94">
        <f t="shared" si="3"/>
        <v>2.9268788604902324E-4</v>
      </c>
      <c r="O208" s="94">
        <f>L208/'סכום נכסי הקרן'!$C$42</f>
        <v>8.3801053830436602E-5</v>
      </c>
    </row>
    <row r="209" spans="2:15">
      <c r="B209" s="90" t="s">
        <v>1633</v>
      </c>
      <c r="C209" s="67" t="s">
        <v>1634</v>
      </c>
      <c r="D209" s="91" t="s">
        <v>1598</v>
      </c>
      <c r="E209" s="91" t="s">
        <v>26</v>
      </c>
      <c r="F209" s="67" t="s">
        <v>1635</v>
      </c>
      <c r="G209" s="91" t="s">
        <v>972</v>
      </c>
      <c r="H209" s="91" t="s">
        <v>127</v>
      </c>
      <c r="I209" s="93">
        <v>29695.479724000004</v>
      </c>
      <c r="J209" s="104">
        <v>648</v>
      </c>
      <c r="K209" s="93"/>
      <c r="L209" s="93">
        <v>735.8397336590001</v>
      </c>
      <c r="M209" s="94">
        <v>3.8086996945047659E-4</v>
      </c>
      <c r="N209" s="94">
        <f t="shared" si="3"/>
        <v>9.0967376358228947E-4</v>
      </c>
      <c r="O209" s="94">
        <f>L209/'סכום נכסי הקרן'!$C$42</f>
        <v>2.6045362197643879E-4</v>
      </c>
    </row>
    <row r="210" spans="2:15">
      <c r="B210" s="90" t="s">
        <v>1636</v>
      </c>
      <c r="C210" s="67" t="s">
        <v>1637</v>
      </c>
      <c r="D210" s="91" t="s">
        <v>1576</v>
      </c>
      <c r="E210" s="91" t="s">
        <v>26</v>
      </c>
      <c r="F210" s="67" t="s">
        <v>1638</v>
      </c>
      <c r="G210" s="91" t="s">
        <v>1014</v>
      </c>
      <c r="H210" s="91" t="s">
        <v>127</v>
      </c>
      <c r="I210" s="93">
        <v>23028.026331000001</v>
      </c>
      <c r="J210" s="104">
        <v>163</v>
      </c>
      <c r="K210" s="93"/>
      <c r="L210" s="93">
        <v>143.53645140300003</v>
      </c>
      <c r="M210" s="94">
        <v>8.2816889976154034E-4</v>
      </c>
      <c r="N210" s="94">
        <f t="shared" si="3"/>
        <v>1.7744535662642306E-4</v>
      </c>
      <c r="O210" s="94">
        <f>L210/'סכום נכסי הקרן'!$C$42</f>
        <v>5.0805341086515808E-5</v>
      </c>
    </row>
    <row r="211" spans="2:15">
      <c r="B211" s="90" t="s">
        <v>1639</v>
      </c>
      <c r="C211" s="67" t="s">
        <v>1640</v>
      </c>
      <c r="D211" s="91" t="s">
        <v>1576</v>
      </c>
      <c r="E211" s="91" t="s">
        <v>26</v>
      </c>
      <c r="F211" s="67" t="s">
        <v>1641</v>
      </c>
      <c r="G211" s="91" t="s">
        <v>1642</v>
      </c>
      <c r="H211" s="91" t="s">
        <v>127</v>
      </c>
      <c r="I211" s="93">
        <v>8567.5748800000019</v>
      </c>
      <c r="J211" s="104">
        <v>12951</v>
      </c>
      <c r="K211" s="93"/>
      <c r="L211" s="93">
        <v>4243.059245079</v>
      </c>
      <c r="M211" s="94">
        <v>1.5148348161110045E-4</v>
      </c>
      <c r="N211" s="94">
        <f t="shared" si="3"/>
        <v>5.2454352435965827E-3</v>
      </c>
      <c r="O211" s="94">
        <f>L211/'סכום נכסי הקרן'!$C$42</f>
        <v>1.5018489734798285E-3</v>
      </c>
    </row>
    <row r="212" spans="2:15">
      <c r="B212" s="90" t="s">
        <v>1643</v>
      </c>
      <c r="C212" s="67" t="s">
        <v>1644</v>
      </c>
      <c r="D212" s="91" t="s">
        <v>118</v>
      </c>
      <c r="E212" s="91" t="s">
        <v>26</v>
      </c>
      <c r="F212" s="67" t="s">
        <v>1645</v>
      </c>
      <c r="G212" s="91" t="s">
        <v>972</v>
      </c>
      <c r="H212" s="91" t="s">
        <v>131</v>
      </c>
      <c r="I212" s="93">
        <v>248873.55010000002</v>
      </c>
      <c r="J212" s="104">
        <v>3.7</v>
      </c>
      <c r="K212" s="93"/>
      <c r="L212" s="93">
        <v>22.812695322000003</v>
      </c>
      <c r="M212" s="94">
        <v>4.4981155537780483E-4</v>
      </c>
      <c r="N212" s="94">
        <f t="shared" si="3"/>
        <v>2.8201943251730805E-5</v>
      </c>
      <c r="O212" s="94">
        <f>L212/'סכום נכסי הקרן'!$C$42</f>
        <v>8.0746511120223334E-6</v>
      </c>
    </row>
    <row r="213" spans="2:15">
      <c r="B213" s="90" t="s">
        <v>1646</v>
      </c>
      <c r="C213" s="67" t="s">
        <v>1647</v>
      </c>
      <c r="D213" s="91" t="s">
        <v>1576</v>
      </c>
      <c r="E213" s="91" t="s">
        <v>26</v>
      </c>
      <c r="F213" s="67" t="s">
        <v>1648</v>
      </c>
      <c r="G213" s="91" t="s">
        <v>1578</v>
      </c>
      <c r="H213" s="91" t="s">
        <v>127</v>
      </c>
      <c r="I213" s="93">
        <v>17375.864748000004</v>
      </c>
      <c r="J213" s="104">
        <v>1361</v>
      </c>
      <c r="K213" s="93"/>
      <c r="L213" s="93">
        <v>904.32062548900012</v>
      </c>
      <c r="M213" s="94">
        <v>2.5208249672827715E-4</v>
      </c>
      <c r="N213" s="94">
        <f t="shared" si="3"/>
        <v>1.1179564098598837E-3</v>
      </c>
      <c r="O213" s="94">
        <f>L213/'סכום נכסי הקרן'!$C$42</f>
        <v>3.2008815447544009E-4</v>
      </c>
    </row>
    <row r="214" spans="2:15">
      <c r="B214" s="90" t="s">
        <v>1649</v>
      </c>
      <c r="C214" s="67" t="s">
        <v>1650</v>
      </c>
      <c r="D214" s="91" t="s">
        <v>1598</v>
      </c>
      <c r="E214" s="91" t="s">
        <v>26</v>
      </c>
      <c r="F214" s="67" t="s">
        <v>885</v>
      </c>
      <c r="G214" s="91" t="s">
        <v>886</v>
      </c>
      <c r="H214" s="91" t="s">
        <v>127</v>
      </c>
      <c r="I214" s="93">
        <v>505658.65937200008</v>
      </c>
      <c r="J214" s="104">
        <v>1020</v>
      </c>
      <c r="K214" s="93"/>
      <c r="L214" s="93">
        <v>19723.114877057003</v>
      </c>
      <c r="M214" s="94">
        <v>4.5131741744903624E-4</v>
      </c>
      <c r="N214" s="94">
        <f t="shared" si="3"/>
        <v>2.4382483466287935E-2</v>
      </c>
      <c r="O214" s="94">
        <f>L214/'סכום נכסי הקרן'!$C$42</f>
        <v>6.981080894943122E-3</v>
      </c>
    </row>
    <row r="215" spans="2:15">
      <c r="B215" s="90" t="s">
        <v>1651</v>
      </c>
      <c r="C215" s="67" t="s">
        <v>1652</v>
      </c>
      <c r="D215" s="91" t="s">
        <v>1576</v>
      </c>
      <c r="E215" s="91" t="s">
        <v>26</v>
      </c>
      <c r="F215" s="67" t="s">
        <v>1152</v>
      </c>
      <c r="G215" s="91" t="s">
        <v>1153</v>
      </c>
      <c r="H215" s="91" t="s">
        <v>127</v>
      </c>
      <c r="I215" s="93">
        <v>24210.082132</v>
      </c>
      <c r="J215" s="104">
        <v>2456</v>
      </c>
      <c r="K215" s="93"/>
      <c r="L215" s="93">
        <v>2273.748936126</v>
      </c>
      <c r="M215" s="94">
        <v>2.1915153153632342E-4</v>
      </c>
      <c r="N215" s="94">
        <f t="shared" si="3"/>
        <v>2.8108970711351673E-3</v>
      </c>
      <c r="O215" s="94">
        <f>L215/'סכום נכסי הקרן'!$C$42</f>
        <v>8.0480316404540463E-4</v>
      </c>
    </row>
    <row r="216" spans="2:15">
      <c r="B216" s="90" t="s">
        <v>1653</v>
      </c>
      <c r="C216" s="67" t="s">
        <v>1654</v>
      </c>
      <c r="D216" s="91" t="s">
        <v>1576</v>
      </c>
      <c r="E216" s="91" t="s">
        <v>26</v>
      </c>
      <c r="F216" s="67" t="s">
        <v>1655</v>
      </c>
      <c r="G216" s="91" t="s">
        <v>1014</v>
      </c>
      <c r="H216" s="91" t="s">
        <v>127</v>
      </c>
      <c r="I216" s="93">
        <v>12131.219570000001</v>
      </c>
      <c r="J216" s="104">
        <v>1401</v>
      </c>
      <c r="K216" s="93"/>
      <c r="L216" s="93">
        <v>649.92086871100003</v>
      </c>
      <c r="M216" s="94">
        <v>3.9378141012093071E-4</v>
      </c>
      <c r="N216" s="94">
        <f t="shared" si="3"/>
        <v>8.034575134060175E-4</v>
      </c>
      <c r="O216" s="94">
        <f>L216/'סכום נכסי הקרן'!$C$42</f>
        <v>2.300422721291888E-4</v>
      </c>
    </row>
    <row r="217" spans="2:15">
      <c r="B217" s="90" t="s">
        <v>1658</v>
      </c>
      <c r="C217" s="67" t="s">
        <v>1659</v>
      </c>
      <c r="D217" s="91" t="s">
        <v>1576</v>
      </c>
      <c r="E217" s="91" t="s">
        <v>26</v>
      </c>
      <c r="F217" s="67" t="s">
        <v>1660</v>
      </c>
      <c r="G217" s="91" t="s">
        <v>972</v>
      </c>
      <c r="H217" s="91" t="s">
        <v>127</v>
      </c>
      <c r="I217" s="93">
        <v>4716.1350620000012</v>
      </c>
      <c r="J217" s="104">
        <v>9180</v>
      </c>
      <c r="K217" s="93"/>
      <c r="L217" s="93">
        <v>1655.5671438540003</v>
      </c>
      <c r="M217" s="94">
        <v>8.2506040857724768E-5</v>
      </c>
      <c r="N217" s="94">
        <f t="shared" si="3"/>
        <v>2.0466766412898904E-3</v>
      </c>
      <c r="O217" s="94">
        <f>L217/'סכום נכסי הקרן'!$C$42</f>
        <v>5.8599507381560691E-4</v>
      </c>
    </row>
    <row r="218" spans="2:15">
      <c r="B218" s="90" t="s">
        <v>1661</v>
      </c>
      <c r="C218" s="67" t="s">
        <v>1662</v>
      </c>
      <c r="D218" s="91" t="s">
        <v>1598</v>
      </c>
      <c r="E218" s="91" t="s">
        <v>26</v>
      </c>
      <c r="F218" s="67" t="s">
        <v>1663</v>
      </c>
      <c r="G218" s="91" t="s">
        <v>1664</v>
      </c>
      <c r="H218" s="91" t="s">
        <v>127</v>
      </c>
      <c r="I218" s="93">
        <v>20770.649670000003</v>
      </c>
      <c r="J218" s="104">
        <v>1045</v>
      </c>
      <c r="K218" s="93"/>
      <c r="L218" s="93">
        <v>830.01177733300017</v>
      </c>
      <c r="M218" s="94">
        <v>1.727744776740475E-4</v>
      </c>
      <c r="N218" s="94">
        <f t="shared" si="3"/>
        <v>1.0260929150287404E-3</v>
      </c>
      <c r="O218" s="94">
        <f>L218/'סכום נכסי הקרן'!$C$42</f>
        <v>2.937862197445054E-4</v>
      </c>
    </row>
    <row r="219" spans="2:15">
      <c r="B219" s="95"/>
      <c r="C219" s="67"/>
      <c r="D219" s="67"/>
      <c r="E219" s="67"/>
      <c r="F219" s="67"/>
      <c r="G219" s="67"/>
      <c r="H219" s="67"/>
      <c r="I219" s="93"/>
      <c r="J219" s="104"/>
      <c r="K219" s="67"/>
      <c r="L219" s="67"/>
      <c r="M219" s="67"/>
      <c r="N219" s="94"/>
      <c r="O219" s="67"/>
    </row>
    <row r="220" spans="2:15">
      <c r="B220" s="89" t="s">
        <v>62</v>
      </c>
      <c r="C220" s="84"/>
      <c r="D220" s="85"/>
      <c r="E220" s="85"/>
      <c r="F220" s="84"/>
      <c r="G220" s="85"/>
      <c r="H220" s="85"/>
      <c r="I220" s="87"/>
      <c r="J220" s="102"/>
      <c r="K220" s="87">
        <v>22.114206915000004</v>
      </c>
      <c r="L220" s="87">
        <f>SUM(L221:L268)</f>
        <v>134570.51765736804</v>
      </c>
      <c r="M220" s="88"/>
      <c r="N220" s="88">
        <f t="shared" si="3"/>
        <v>0.16636131981604041</v>
      </c>
      <c r="O220" s="88">
        <f>L220/'סכום נכסי הקרן'!$C$42</f>
        <v>4.7631810477019254E-2</v>
      </c>
    </row>
    <row r="221" spans="2:15">
      <c r="B221" s="90" t="s">
        <v>1665</v>
      </c>
      <c r="C221" s="67" t="s">
        <v>1666</v>
      </c>
      <c r="D221" s="91" t="s">
        <v>1576</v>
      </c>
      <c r="E221" s="91" t="s">
        <v>26</v>
      </c>
      <c r="F221" s="67"/>
      <c r="G221" s="91" t="s">
        <v>972</v>
      </c>
      <c r="H221" s="91" t="s">
        <v>127</v>
      </c>
      <c r="I221" s="93">
        <v>1133.1141360000001</v>
      </c>
      <c r="J221" s="104">
        <v>50990</v>
      </c>
      <c r="K221" s="93"/>
      <c r="L221" s="93">
        <v>2209.4112097470002</v>
      </c>
      <c r="M221" s="94">
        <v>2.4887198242916761E-6</v>
      </c>
      <c r="N221" s="94">
        <f t="shared" ref="N221:N241" si="4">IFERROR(L221/$L$11,0)</f>
        <v>2.7313602657434728E-3</v>
      </c>
      <c r="O221" s="94">
        <f>L221/'סכום נכסי הקרן'!$C$42</f>
        <v>7.8203055052830813E-4</v>
      </c>
    </row>
    <row r="222" spans="2:15">
      <c r="B222" s="90" t="s">
        <v>1667</v>
      </c>
      <c r="C222" s="67" t="s">
        <v>1668</v>
      </c>
      <c r="D222" s="91" t="s">
        <v>1598</v>
      </c>
      <c r="E222" s="91" t="s">
        <v>26</v>
      </c>
      <c r="F222" s="67"/>
      <c r="G222" s="91" t="s">
        <v>926</v>
      </c>
      <c r="H222" s="91" t="s">
        <v>127</v>
      </c>
      <c r="I222" s="93">
        <v>5459.5499280000013</v>
      </c>
      <c r="J222" s="104">
        <v>11828</v>
      </c>
      <c r="K222" s="93"/>
      <c r="L222" s="93">
        <v>2469.3692824100003</v>
      </c>
      <c r="M222" s="94">
        <v>7.2910905357796116E-5</v>
      </c>
      <c r="N222" s="94">
        <f t="shared" si="4"/>
        <v>3.0527305689711276E-3</v>
      </c>
      <c r="O222" s="94">
        <f>L222/'סכום נכסי הקרן'!$C$42</f>
        <v>8.7404382256298899E-4</v>
      </c>
    </row>
    <row r="223" spans="2:15">
      <c r="B223" s="90" t="s">
        <v>1669</v>
      </c>
      <c r="C223" s="67" t="s">
        <v>1670</v>
      </c>
      <c r="D223" s="91" t="s">
        <v>26</v>
      </c>
      <c r="E223" s="91" t="s">
        <v>26</v>
      </c>
      <c r="F223" s="67"/>
      <c r="G223" s="91" t="s">
        <v>926</v>
      </c>
      <c r="H223" s="91" t="s">
        <v>129</v>
      </c>
      <c r="I223" s="93">
        <v>4831.1351290000011</v>
      </c>
      <c r="J223" s="104">
        <v>12698</v>
      </c>
      <c r="K223" s="93"/>
      <c r="L223" s="93">
        <v>2486.4047502160001</v>
      </c>
      <c r="M223" s="94">
        <v>6.1123000454009371E-6</v>
      </c>
      <c r="N223" s="94">
        <f t="shared" si="4"/>
        <v>3.0737904783571164E-3</v>
      </c>
      <c r="O223" s="94">
        <f>L223/'סכום נכסי הקרן'!$C$42</f>
        <v>8.8007359927818848E-4</v>
      </c>
    </row>
    <row r="224" spans="2:15">
      <c r="B224" s="90" t="s">
        <v>1671</v>
      </c>
      <c r="C224" s="67" t="s">
        <v>1672</v>
      </c>
      <c r="D224" s="91" t="s">
        <v>1576</v>
      </c>
      <c r="E224" s="91" t="s">
        <v>26</v>
      </c>
      <c r="F224" s="67"/>
      <c r="G224" s="91" t="s">
        <v>1006</v>
      </c>
      <c r="H224" s="91" t="s">
        <v>127</v>
      </c>
      <c r="I224" s="93">
        <v>12187.384207000001</v>
      </c>
      <c r="J224" s="104">
        <v>13185</v>
      </c>
      <c r="K224" s="93"/>
      <c r="L224" s="93">
        <v>6144.8108680119994</v>
      </c>
      <c r="M224" s="94">
        <v>2.1009109131184281E-6</v>
      </c>
      <c r="N224" s="94">
        <f t="shared" si="4"/>
        <v>7.5964547347972117E-3</v>
      </c>
      <c r="O224" s="94">
        <f>L224/'סכום נכסי הקרן'!$C$42</f>
        <v>2.1749820969515338E-3</v>
      </c>
    </row>
    <row r="225" spans="2:15">
      <c r="B225" s="90" t="s">
        <v>1673</v>
      </c>
      <c r="C225" s="67" t="s">
        <v>1674</v>
      </c>
      <c r="D225" s="91" t="s">
        <v>1576</v>
      </c>
      <c r="E225" s="91" t="s">
        <v>26</v>
      </c>
      <c r="F225" s="67"/>
      <c r="G225" s="91" t="s">
        <v>1603</v>
      </c>
      <c r="H225" s="91" t="s">
        <v>127</v>
      </c>
      <c r="I225" s="93">
        <v>20293.044072000004</v>
      </c>
      <c r="J225" s="104">
        <v>12712</v>
      </c>
      <c r="K225" s="93"/>
      <c r="L225" s="93">
        <v>9864.5883395420024</v>
      </c>
      <c r="M225" s="94">
        <v>1.9668088979108937E-6</v>
      </c>
      <c r="N225" s="94">
        <f t="shared" si="4"/>
        <v>1.2194988651128794E-2</v>
      </c>
      <c r="O225" s="94">
        <f>L225/'סכום נכסי הקרן'!$C$42</f>
        <v>3.4916132478528248E-3</v>
      </c>
    </row>
    <row r="226" spans="2:15">
      <c r="B226" s="90" t="s">
        <v>1675</v>
      </c>
      <c r="C226" s="67" t="s">
        <v>1676</v>
      </c>
      <c r="D226" s="91" t="s">
        <v>1576</v>
      </c>
      <c r="E226" s="91" t="s">
        <v>26</v>
      </c>
      <c r="F226" s="67"/>
      <c r="G226" s="91" t="s">
        <v>1642</v>
      </c>
      <c r="H226" s="91" t="s">
        <v>127</v>
      </c>
      <c r="I226" s="93">
        <v>9013.407900000002</v>
      </c>
      <c r="J226" s="104">
        <v>13845</v>
      </c>
      <c r="K226" s="93"/>
      <c r="L226" s="93">
        <v>4771.9937820390005</v>
      </c>
      <c r="M226" s="94">
        <v>1.0774707895503076E-5</v>
      </c>
      <c r="N226" s="94">
        <f t="shared" si="4"/>
        <v>5.8993247373488123E-3</v>
      </c>
      <c r="O226" s="94">
        <f>L226/'סכום נכסי הקרן'!$C$42</f>
        <v>1.6890676158527126E-3</v>
      </c>
    </row>
    <row r="227" spans="2:15">
      <c r="B227" s="90" t="s">
        <v>1677</v>
      </c>
      <c r="C227" s="67" t="s">
        <v>1678</v>
      </c>
      <c r="D227" s="91" t="s">
        <v>26</v>
      </c>
      <c r="E227" s="91" t="s">
        <v>26</v>
      </c>
      <c r="F227" s="67"/>
      <c r="G227" s="91" t="s">
        <v>921</v>
      </c>
      <c r="H227" s="91" t="s">
        <v>129</v>
      </c>
      <c r="I227" s="93">
        <v>613763.34160000016</v>
      </c>
      <c r="J227" s="104">
        <v>189.3</v>
      </c>
      <c r="K227" s="93"/>
      <c r="L227" s="93">
        <v>4709.1104702950006</v>
      </c>
      <c r="M227" s="94">
        <v>3.9931887797192857E-4</v>
      </c>
      <c r="N227" s="94">
        <f t="shared" si="4"/>
        <v>5.821585936025545E-3</v>
      </c>
      <c r="O227" s="94">
        <f>L227/'סכום נכסי הקרן'!$C$42</f>
        <v>1.6668097986183034E-3</v>
      </c>
    </row>
    <row r="228" spans="2:15">
      <c r="B228" s="90" t="s">
        <v>1679</v>
      </c>
      <c r="C228" s="67" t="s">
        <v>1680</v>
      </c>
      <c r="D228" s="91" t="s">
        <v>26</v>
      </c>
      <c r="E228" s="91" t="s">
        <v>26</v>
      </c>
      <c r="F228" s="67"/>
      <c r="G228" s="91" t="s">
        <v>1642</v>
      </c>
      <c r="H228" s="91" t="s">
        <v>129</v>
      </c>
      <c r="I228" s="93">
        <v>1922.8603520000001</v>
      </c>
      <c r="J228" s="104">
        <v>55910</v>
      </c>
      <c r="K228" s="93"/>
      <c r="L228" s="93">
        <v>4357.3711731440007</v>
      </c>
      <c r="M228" s="94">
        <v>4.7697296322888045E-6</v>
      </c>
      <c r="N228" s="94">
        <f t="shared" si="4"/>
        <v>5.3867521052291542E-3</v>
      </c>
      <c r="O228" s="94">
        <f>L228/'סכום נכסי הקרן'!$C$42</f>
        <v>1.5423101694954228E-3</v>
      </c>
    </row>
    <row r="229" spans="2:15">
      <c r="B229" s="90" t="s">
        <v>1681</v>
      </c>
      <c r="C229" s="67" t="s">
        <v>1682</v>
      </c>
      <c r="D229" s="91" t="s">
        <v>1598</v>
      </c>
      <c r="E229" s="91" t="s">
        <v>26</v>
      </c>
      <c r="F229" s="67"/>
      <c r="G229" s="91" t="s">
        <v>914</v>
      </c>
      <c r="H229" s="91" t="s">
        <v>127</v>
      </c>
      <c r="I229" s="93">
        <v>25237.542120000002</v>
      </c>
      <c r="J229" s="104">
        <v>2738</v>
      </c>
      <c r="K229" s="93"/>
      <c r="L229" s="93">
        <v>2642.3989260110002</v>
      </c>
      <c r="M229" s="94">
        <v>3.1759830635399278E-6</v>
      </c>
      <c r="N229" s="94">
        <f t="shared" si="4"/>
        <v>3.2666365595095041E-3</v>
      </c>
      <c r="O229" s="94">
        <f>L229/'סכום נכסי הקרן'!$C$42</f>
        <v>9.3528840521290766E-4</v>
      </c>
    </row>
    <row r="230" spans="2:15">
      <c r="B230" s="90" t="s">
        <v>1683</v>
      </c>
      <c r="C230" s="67" t="s">
        <v>1684</v>
      </c>
      <c r="D230" s="91" t="s">
        <v>1598</v>
      </c>
      <c r="E230" s="91" t="s">
        <v>26</v>
      </c>
      <c r="F230" s="67"/>
      <c r="G230" s="91" t="s">
        <v>939</v>
      </c>
      <c r="H230" s="91" t="s">
        <v>127</v>
      </c>
      <c r="I230" s="93">
        <v>1.2017880000000003</v>
      </c>
      <c r="J230" s="104">
        <v>53147700</v>
      </c>
      <c r="K230" s="93"/>
      <c r="L230" s="93">
        <v>2442.4749626070006</v>
      </c>
      <c r="M230" s="94">
        <v>2.0889035667107005E-6</v>
      </c>
      <c r="N230" s="94">
        <f t="shared" si="4"/>
        <v>3.0194827624242769E-3</v>
      </c>
      <c r="O230" s="94">
        <f>L230/'סכום נכסי הקרן'!$C$42</f>
        <v>8.64524463002922E-4</v>
      </c>
    </row>
    <row r="231" spans="2:15">
      <c r="B231" s="90" t="s">
        <v>1685</v>
      </c>
      <c r="C231" s="67" t="s">
        <v>1686</v>
      </c>
      <c r="D231" s="91" t="s">
        <v>1598</v>
      </c>
      <c r="E231" s="91" t="s">
        <v>26</v>
      </c>
      <c r="F231" s="67"/>
      <c r="G231" s="91" t="s">
        <v>939</v>
      </c>
      <c r="H231" s="91" t="s">
        <v>127</v>
      </c>
      <c r="I231" s="93">
        <v>618.06225600000016</v>
      </c>
      <c r="J231" s="104">
        <v>64649</v>
      </c>
      <c r="K231" s="93"/>
      <c r="L231" s="93">
        <v>1527.9597635790003</v>
      </c>
      <c r="M231" s="94">
        <v>4.1396607921844232E-6</v>
      </c>
      <c r="N231" s="94">
        <f t="shared" si="4"/>
        <v>1.888923423346064E-3</v>
      </c>
      <c r="O231" s="94">
        <f>L231/'סכום נכסי הקרן'!$C$42</f>
        <v>5.4082789560645826E-4</v>
      </c>
    </row>
    <row r="232" spans="2:15">
      <c r="B232" s="90" t="s">
        <v>1687</v>
      </c>
      <c r="C232" s="67" t="s">
        <v>1688</v>
      </c>
      <c r="D232" s="91" t="s">
        <v>1598</v>
      </c>
      <c r="E232" s="91" t="s">
        <v>26</v>
      </c>
      <c r="F232" s="67"/>
      <c r="G232" s="91" t="s">
        <v>926</v>
      </c>
      <c r="H232" s="91" t="s">
        <v>127</v>
      </c>
      <c r="I232" s="93">
        <v>5099.0136120000006</v>
      </c>
      <c r="J232" s="104">
        <v>19168</v>
      </c>
      <c r="K232" s="93"/>
      <c r="L232" s="93">
        <v>3737.4970250630013</v>
      </c>
      <c r="M232" s="94">
        <v>8.4532220975607864E-6</v>
      </c>
      <c r="N232" s="94">
        <f t="shared" si="4"/>
        <v>4.6204395191606221E-3</v>
      </c>
      <c r="O232" s="94">
        <f>L232/'סכום נכסי הקרן'!$C$42</f>
        <v>1.3229030626863828E-3</v>
      </c>
    </row>
    <row r="233" spans="2:15">
      <c r="B233" s="90" t="s">
        <v>1689</v>
      </c>
      <c r="C233" s="67" t="s">
        <v>1690</v>
      </c>
      <c r="D233" s="91" t="s">
        <v>1576</v>
      </c>
      <c r="E233" s="91" t="s">
        <v>26</v>
      </c>
      <c r="F233" s="67"/>
      <c r="G233" s="91" t="s">
        <v>1642</v>
      </c>
      <c r="H233" s="91" t="s">
        <v>127</v>
      </c>
      <c r="I233" s="93">
        <v>1339.1348880000003</v>
      </c>
      <c r="J233" s="104">
        <v>83058</v>
      </c>
      <c r="K233" s="93"/>
      <c r="L233" s="93">
        <v>4253.2770977720011</v>
      </c>
      <c r="M233" s="94">
        <v>3.244535241145623E-6</v>
      </c>
      <c r="N233" s="94">
        <f t="shared" si="4"/>
        <v>5.2580669514125664E-3</v>
      </c>
      <c r="O233" s="94">
        <f>L233/'סכום נכסי הקרן'!$C$42</f>
        <v>1.5054656261570092E-3</v>
      </c>
    </row>
    <row r="234" spans="2:15">
      <c r="B234" s="90" t="s">
        <v>1691</v>
      </c>
      <c r="C234" s="67" t="s">
        <v>1692</v>
      </c>
      <c r="D234" s="91" t="s">
        <v>1576</v>
      </c>
      <c r="E234" s="91" t="s">
        <v>26</v>
      </c>
      <c r="F234" s="67"/>
      <c r="G234" s="91" t="s">
        <v>939</v>
      </c>
      <c r="H234" s="91" t="s">
        <v>127</v>
      </c>
      <c r="I234" s="93">
        <v>18712.297000000002</v>
      </c>
      <c r="J234" s="104">
        <v>1066.6199999999999</v>
      </c>
      <c r="K234" s="93"/>
      <c r="L234" s="93">
        <v>763.22872704800011</v>
      </c>
      <c r="M234" s="94">
        <v>1.6292062273138464E-3</v>
      </c>
      <c r="N234" s="94">
        <f t="shared" si="4"/>
        <v>9.4353310489974013E-4</v>
      </c>
      <c r="O234" s="94">
        <f>L234/'סכום נכסי הקרן'!$C$42</f>
        <v>2.7014807336870299E-4</v>
      </c>
    </row>
    <row r="235" spans="2:15">
      <c r="B235" s="90" t="s">
        <v>1693</v>
      </c>
      <c r="C235" s="67" t="s">
        <v>1694</v>
      </c>
      <c r="D235" s="91" t="s">
        <v>120</v>
      </c>
      <c r="E235" s="91" t="s">
        <v>26</v>
      </c>
      <c r="F235" s="67"/>
      <c r="G235" s="91" t="s">
        <v>975</v>
      </c>
      <c r="H235" s="91" t="s">
        <v>1695</v>
      </c>
      <c r="I235" s="93">
        <v>2111.7127080000005</v>
      </c>
      <c r="J235" s="104">
        <v>11200</v>
      </c>
      <c r="K235" s="93"/>
      <c r="L235" s="93">
        <v>993.34965784300016</v>
      </c>
      <c r="M235" s="94">
        <v>4.0454266436781621E-6</v>
      </c>
      <c r="N235" s="94">
        <f t="shared" si="4"/>
        <v>1.2280175702253872E-3</v>
      </c>
      <c r="O235" s="94">
        <f>L235/'סכום נכסי הקרן'!$C$42</f>
        <v>3.5160036138271556E-4</v>
      </c>
    </row>
    <row r="236" spans="2:15">
      <c r="B236" s="90" t="s">
        <v>1696</v>
      </c>
      <c r="C236" s="67" t="s">
        <v>1697</v>
      </c>
      <c r="D236" s="91" t="s">
        <v>1576</v>
      </c>
      <c r="E236" s="91" t="s">
        <v>26</v>
      </c>
      <c r="F236" s="67"/>
      <c r="G236" s="91" t="s">
        <v>1698</v>
      </c>
      <c r="H236" s="91" t="s">
        <v>127</v>
      </c>
      <c r="I236" s="93">
        <v>1167.4509280000002</v>
      </c>
      <c r="J236" s="104">
        <v>56496</v>
      </c>
      <c r="K236" s="93"/>
      <c r="L236" s="93">
        <v>2522.1692037060006</v>
      </c>
      <c r="M236" s="94">
        <v>2.636561390988566E-6</v>
      </c>
      <c r="N236" s="94">
        <f t="shared" si="4"/>
        <v>3.1180038899473492E-3</v>
      </c>
      <c r="O236" s="94">
        <f>L236/'סכום נכסי הקרן'!$C$42</f>
        <v>8.9273258060712448E-4</v>
      </c>
    </row>
    <row r="237" spans="2:15">
      <c r="B237" s="90" t="s">
        <v>1699</v>
      </c>
      <c r="C237" s="67" t="s">
        <v>1700</v>
      </c>
      <c r="D237" s="91" t="s">
        <v>1576</v>
      </c>
      <c r="E237" s="91" t="s">
        <v>26</v>
      </c>
      <c r="F237" s="67"/>
      <c r="G237" s="91" t="s">
        <v>972</v>
      </c>
      <c r="H237" s="91" t="s">
        <v>127</v>
      </c>
      <c r="I237" s="93">
        <v>1285.5348040000001</v>
      </c>
      <c r="J237" s="104">
        <v>16738</v>
      </c>
      <c r="K237" s="93"/>
      <c r="L237" s="93">
        <v>822.820846308</v>
      </c>
      <c r="M237" s="94">
        <v>5.6867888725909874E-6</v>
      </c>
      <c r="N237" s="94">
        <f t="shared" si="4"/>
        <v>1.0172032057755515E-3</v>
      </c>
      <c r="O237" s="94">
        <f>L237/'סכום נכסי הקרן'!$C$42</f>
        <v>2.9124095894222316E-4</v>
      </c>
    </row>
    <row r="238" spans="2:15">
      <c r="B238" s="90" t="s">
        <v>1701</v>
      </c>
      <c r="C238" s="67" t="s">
        <v>1702</v>
      </c>
      <c r="D238" s="91" t="s">
        <v>1598</v>
      </c>
      <c r="E238" s="91" t="s">
        <v>26</v>
      </c>
      <c r="F238" s="67"/>
      <c r="G238" s="91" t="s">
        <v>975</v>
      </c>
      <c r="H238" s="91" t="s">
        <v>127</v>
      </c>
      <c r="I238" s="93">
        <v>2661.1013800000005</v>
      </c>
      <c r="J238" s="104">
        <v>10747</v>
      </c>
      <c r="K238" s="93"/>
      <c r="L238" s="93">
        <v>1093.6202737400004</v>
      </c>
      <c r="M238" s="94">
        <v>7.8661791551628074E-6</v>
      </c>
      <c r="N238" s="94">
        <f t="shared" si="4"/>
        <v>1.3519760143911764E-3</v>
      </c>
      <c r="O238" s="94">
        <f>L238/'סכום נכסי הקרן'!$C$42</f>
        <v>3.8709157488150232E-4</v>
      </c>
    </row>
    <row r="239" spans="2:15">
      <c r="B239" s="90" t="s">
        <v>1703</v>
      </c>
      <c r="C239" s="67" t="s">
        <v>1704</v>
      </c>
      <c r="D239" s="91" t="s">
        <v>1576</v>
      </c>
      <c r="E239" s="91" t="s">
        <v>26</v>
      </c>
      <c r="F239" s="67"/>
      <c r="G239" s="91" t="s">
        <v>972</v>
      </c>
      <c r="H239" s="91" t="s">
        <v>127</v>
      </c>
      <c r="I239" s="93">
        <v>3193.3216560000005</v>
      </c>
      <c r="J239" s="104">
        <v>9109</v>
      </c>
      <c r="K239" s="93"/>
      <c r="L239" s="93">
        <v>1112.3238567230003</v>
      </c>
      <c r="M239" s="94">
        <v>1.0677622250321935E-5</v>
      </c>
      <c r="N239" s="94">
        <f t="shared" si="4"/>
        <v>1.3750981127861835E-3</v>
      </c>
      <c r="O239" s="94">
        <f>L239/'סכום נכסי הקרן'!$C$42</f>
        <v>3.9371178810053561E-4</v>
      </c>
    </row>
    <row r="240" spans="2:15">
      <c r="B240" s="90" t="s">
        <v>1705</v>
      </c>
      <c r="C240" s="67" t="s">
        <v>1706</v>
      </c>
      <c r="D240" s="91" t="s">
        <v>1598</v>
      </c>
      <c r="E240" s="91" t="s">
        <v>26</v>
      </c>
      <c r="F240" s="67"/>
      <c r="G240" s="91" t="s">
        <v>972</v>
      </c>
      <c r="H240" s="91" t="s">
        <v>127</v>
      </c>
      <c r="I240" s="93">
        <v>5751.4126600000009</v>
      </c>
      <c r="J240" s="104">
        <v>4673</v>
      </c>
      <c r="K240" s="93"/>
      <c r="L240" s="93">
        <v>1027.7516760130002</v>
      </c>
      <c r="M240" s="94">
        <v>1.9609982200214432E-5</v>
      </c>
      <c r="N240" s="94">
        <f t="shared" si="4"/>
        <v>1.2705466861619734E-3</v>
      </c>
      <c r="O240" s="94">
        <f>L240/'סכום נכסי הקרן'!$C$42</f>
        <v>3.6377710290103646E-4</v>
      </c>
    </row>
    <row r="241" spans="2:15">
      <c r="B241" s="90" t="s">
        <v>1707</v>
      </c>
      <c r="C241" s="67" t="s">
        <v>1708</v>
      </c>
      <c r="D241" s="91" t="s">
        <v>26</v>
      </c>
      <c r="E241" s="91" t="s">
        <v>26</v>
      </c>
      <c r="F241" s="67"/>
      <c r="G241" s="91" t="s">
        <v>926</v>
      </c>
      <c r="H241" s="91" t="s">
        <v>129</v>
      </c>
      <c r="I241" s="93">
        <v>5236.3607800000009</v>
      </c>
      <c r="J241" s="104">
        <v>9004</v>
      </c>
      <c r="K241" s="93"/>
      <c r="L241" s="93">
        <v>1910.9633887230002</v>
      </c>
      <c r="M241" s="94">
        <v>5.3432252857142864E-5</v>
      </c>
      <c r="N241" s="94">
        <f t="shared" si="4"/>
        <v>2.3624074351673947E-3</v>
      </c>
      <c r="O241" s="94">
        <f>L241/'סכום נכסי הקרן'!$C$42</f>
        <v>6.7639366738508433E-4</v>
      </c>
    </row>
    <row r="242" spans="2:15">
      <c r="B242" s="90" t="s">
        <v>1592</v>
      </c>
      <c r="C242" s="67" t="s">
        <v>1593</v>
      </c>
      <c r="D242" s="91" t="s">
        <v>116</v>
      </c>
      <c r="E242" s="91" t="s">
        <v>26</v>
      </c>
      <c r="F242" s="67"/>
      <c r="G242" s="91" t="s">
        <v>122</v>
      </c>
      <c r="H242" s="91" t="s">
        <v>130</v>
      </c>
      <c r="I242" s="93">
        <v>74255.87719900001</v>
      </c>
      <c r="J242" s="104">
        <v>1143</v>
      </c>
      <c r="K242" s="93"/>
      <c r="L242" s="93">
        <v>3970.3427217290009</v>
      </c>
      <c r="M242" s="94">
        <v>4.1470073882262217E-4</v>
      </c>
      <c r="N242" s="94">
        <v>4.9082924462740384E-3</v>
      </c>
      <c r="O242" s="94">
        <v>1.4045082178062072E-3</v>
      </c>
    </row>
    <row r="243" spans="2:15">
      <c r="B243" s="90" t="s">
        <v>1709</v>
      </c>
      <c r="C243" s="67" t="s">
        <v>1710</v>
      </c>
      <c r="D243" s="91" t="s">
        <v>1576</v>
      </c>
      <c r="E243" s="91" t="s">
        <v>26</v>
      </c>
      <c r="F243" s="67"/>
      <c r="G243" s="91" t="s">
        <v>972</v>
      </c>
      <c r="H243" s="91" t="s">
        <v>127</v>
      </c>
      <c r="I243" s="93">
        <v>4027.8219290000006</v>
      </c>
      <c r="J243" s="104">
        <v>5868</v>
      </c>
      <c r="K243" s="93"/>
      <c r="L243" s="93">
        <v>903.81230725100011</v>
      </c>
      <c r="M243" s="94">
        <v>5.1287819778175038E-6</v>
      </c>
      <c r="N243" s="94">
        <f t="shared" ref="N243:N254" si="5">IFERROR(L243/$L$11,0)</f>
        <v>1.1173280070385797E-3</v>
      </c>
      <c r="O243" s="94">
        <f>L243/'סכום נכסי הקרן'!$C$42</f>
        <v>3.1990823306028975E-4</v>
      </c>
    </row>
    <row r="244" spans="2:15">
      <c r="B244" s="90" t="s">
        <v>1711</v>
      </c>
      <c r="C244" s="67" t="s">
        <v>1712</v>
      </c>
      <c r="D244" s="91" t="s">
        <v>1598</v>
      </c>
      <c r="E244" s="91" t="s">
        <v>26</v>
      </c>
      <c r="F244" s="67"/>
      <c r="G244" s="91" t="s">
        <v>939</v>
      </c>
      <c r="H244" s="91" t="s">
        <v>127</v>
      </c>
      <c r="I244" s="93">
        <v>2506.5858160000002</v>
      </c>
      <c r="J244" s="104">
        <v>32357</v>
      </c>
      <c r="K244" s="93"/>
      <c r="L244" s="93">
        <v>3101.4780387749997</v>
      </c>
      <c r="M244" s="94">
        <v>7.6032929342486504E-6</v>
      </c>
      <c r="N244" s="94">
        <f t="shared" si="5"/>
        <v>3.8341680547353029E-3</v>
      </c>
      <c r="O244" s="94">
        <f>L244/'סכום נכסי הקרן'!$C$42</f>
        <v>1.0977814213192162E-3</v>
      </c>
    </row>
    <row r="245" spans="2:15">
      <c r="B245" s="90" t="s">
        <v>1713</v>
      </c>
      <c r="C245" s="67" t="s">
        <v>1714</v>
      </c>
      <c r="D245" s="91" t="s">
        <v>1598</v>
      </c>
      <c r="E245" s="91" t="s">
        <v>26</v>
      </c>
      <c r="F245" s="67"/>
      <c r="G245" s="91" t="s">
        <v>914</v>
      </c>
      <c r="H245" s="91" t="s">
        <v>127</v>
      </c>
      <c r="I245" s="93">
        <v>5133.3504040000007</v>
      </c>
      <c r="J245" s="104">
        <v>14502</v>
      </c>
      <c r="K245" s="93"/>
      <c r="L245" s="93">
        <v>2846.7327306490006</v>
      </c>
      <c r="M245" s="94">
        <v>1.7664142383202533E-6</v>
      </c>
      <c r="N245" s="94">
        <f t="shared" si="5"/>
        <v>3.5192419742346034E-3</v>
      </c>
      <c r="O245" s="94">
        <f>L245/'סכום נכסי הקרן'!$C$42</f>
        <v>1.0076132295949191E-3</v>
      </c>
    </row>
    <row r="246" spans="2:15">
      <c r="B246" s="90" t="s">
        <v>1715</v>
      </c>
      <c r="C246" s="67" t="s">
        <v>1716</v>
      </c>
      <c r="D246" s="91" t="s">
        <v>1598</v>
      </c>
      <c r="E246" s="91" t="s">
        <v>26</v>
      </c>
      <c r="F246" s="67"/>
      <c r="G246" s="91" t="s">
        <v>975</v>
      </c>
      <c r="H246" s="91" t="s">
        <v>127</v>
      </c>
      <c r="I246" s="93">
        <v>2575.2594000000004</v>
      </c>
      <c r="J246" s="104">
        <v>11223</v>
      </c>
      <c r="K246" s="93"/>
      <c r="L246" s="93">
        <v>1105.217690055</v>
      </c>
      <c r="M246" s="94">
        <v>1.0294763641604371E-5</v>
      </c>
      <c r="N246" s="94">
        <f t="shared" si="5"/>
        <v>1.3663131925354397E-3</v>
      </c>
      <c r="O246" s="94">
        <f>L246/'סכום נכסי הקרן'!$C$42</f>
        <v>3.9119653000507288E-4</v>
      </c>
    </row>
    <row r="247" spans="2:15">
      <c r="B247" s="90" t="s">
        <v>1717</v>
      </c>
      <c r="C247" s="67" t="s">
        <v>1718</v>
      </c>
      <c r="D247" s="91" t="s">
        <v>26</v>
      </c>
      <c r="E247" s="91" t="s">
        <v>26</v>
      </c>
      <c r="F247" s="67"/>
      <c r="G247" s="91" t="s">
        <v>975</v>
      </c>
      <c r="H247" s="91" t="s">
        <v>129</v>
      </c>
      <c r="I247" s="93">
        <v>703.90423600000008</v>
      </c>
      <c r="J247" s="104">
        <v>71640</v>
      </c>
      <c r="K247" s="93"/>
      <c r="L247" s="93">
        <v>2043.8850870990007</v>
      </c>
      <c r="M247" s="94">
        <v>1.4020644941802425E-6</v>
      </c>
      <c r="N247" s="94">
        <f t="shared" si="5"/>
        <v>2.5267304203127989E-3</v>
      </c>
      <c r="O247" s="94">
        <f>L247/'סכום נכסי הקרן'!$C$42</f>
        <v>7.2344187122308544E-4</v>
      </c>
    </row>
    <row r="248" spans="2:15">
      <c r="B248" s="90" t="s">
        <v>1719</v>
      </c>
      <c r="C248" s="67" t="s">
        <v>1720</v>
      </c>
      <c r="D248" s="91" t="s">
        <v>1598</v>
      </c>
      <c r="E248" s="91" t="s">
        <v>26</v>
      </c>
      <c r="F248" s="67"/>
      <c r="G248" s="91" t="s">
        <v>972</v>
      </c>
      <c r="H248" s="91" t="s">
        <v>127</v>
      </c>
      <c r="I248" s="93">
        <v>1630.9976200000006</v>
      </c>
      <c r="J248" s="104">
        <v>39591</v>
      </c>
      <c r="K248" s="93"/>
      <c r="L248" s="93">
        <v>2469.2648958160003</v>
      </c>
      <c r="M248" s="94">
        <v>1.7446662946396595E-6</v>
      </c>
      <c r="N248" s="94">
        <f t="shared" si="5"/>
        <v>3.05260152219438E-3</v>
      </c>
      <c r="O248" s="94">
        <f>L248/'סכום נכסי הקרן'!$C$42</f>
        <v>8.7400687448143061E-4</v>
      </c>
    </row>
    <row r="249" spans="2:15">
      <c r="B249" s="90" t="s">
        <v>1721</v>
      </c>
      <c r="C249" s="67" t="s">
        <v>1722</v>
      </c>
      <c r="D249" s="91" t="s">
        <v>1576</v>
      </c>
      <c r="E249" s="91" t="s">
        <v>26</v>
      </c>
      <c r="F249" s="67"/>
      <c r="G249" s="91" t="s">
        <v>1006</v>
      </c>
      <c r="H249" s="91" t="s">
        <v>127</v>
      </c>
      <c r="I249" s="93">
        <v>4858.6560680000002</v>
      </c>
      <c r="J249" s="104">
        <v>30021</v>
      </c>
      <c r="K249" s="93"/>
      <c r="L249" s="93">
        <v>5577.7519363780011</v>
      </c>
      <c r="M249" s="94">
        <v>2.1860407774227896E-6</v>
      </c>
      <c r="N249" s="94">
        <f t="shared" si="5"/>
        <v>6.895434378166811E-3</v>
      </c>
      <c r="O249" s="94">
        <f>L249/'סכום נכסי הקרן'!$C$42</f>
        <v>1.9742691619707656E-3</v>
      </c>
    </row>
    <row r="250" spans="2:15">
      <c r="B250" s="90" t="s">
        <v>1723</v>
      </c>
      <c r="C250" s="67" t="s">
        <v>1724</v>
      </c>
      <c r="D250" s="91" t="s">
        <v>1576</v>
      </c>
      <c r="E250" s="91" t="s">
        <v>26</v>
      </c>
      <c r="F250" s="67"/>
      <c r="G250" s="91" t="s">
        <v>972</v>
      </c>
      <c r="H250" s="91" t="s">
        <v>127</v>
      </c>
      <c r="I250" s="93">
        <v>3811.3839120000002</v>
      </c>
      <c r="J250" s="104">
        <v>31575</v>
      </c>
      <c r="K250" s="93"/>
      <c r="L250" s="93">
        <v>4601.9716540980016</v>
      </c>
      <c r="M250" s="94">
        <v>5.1298857603159725E-7</v>
      </c>
      <c r="N250" s="94">
        <f t="shared" si="5"/>
        <v>5.689136754909647E-3</v>
      </c>
      <c r="O250" s="94">
        <f>L250/'סכום נכסי הקרן'!$C$42</f>
        <v>1.6288875562381335E-3</v>
      </c>
    </row>
    <row r="251" spans="2:15">
      <c r="B251" s="90" t="s">
        <v>1725</v>
      </c>
      <c r="C251" s="67" t="s">
        <v>1726</v>
      </c>
      <c r="D251" s="91" t="s">
        <v>1598</v>
      </c>
      <c r="E251" s="91" t="s">
        <v>26</v>
      </c>
      <c r="F251" s="67"/>
      <c r="G251" s="91" t="s">
        <v>939</v>
      </c>
      <c r="H251" s="91" t="s">
        <v>127</v>
      </c>
      <c r="I251" s="93">
        <v>7831.7072030000018</v>
      </c>
      <c r="J251" s="104">
        <v>8167</v>
      </c>
      <c r="K251" s="93"/>
      <c r="L251" s="93">
        <v>2445.8897763150003</v>
      </c>
      <c r="M251" s="94">
        <v>4.726532989579067E-6</v>
      </c>
      <c r="N251" s="94">
        <f t="shared" si="5"/>
        <v>3.023704288247899E-3</v>
      </c>
      <c r="O251" s="94">
        <f>L251/'סכום נכסי הקרן'!$C$42</f>
        <v>8.6573315092495194E-4</v>
      </c>
    </row>
    <row r="252" spans="2:15">
      <c r="B252" s="90" t="s">
        <v>1727</v>
      </c>
      <c r="C252" s="67" t="s">
        <v>1728</v>
      </c>
      <c r="D252" s="91" t="s">
        <v>1576</v>
      </c>
      <c r="E252" s="91" t="s">
        <v>26</v>
      </c>
      <c r="F252" s="67"/>
      <c r="G252" s="91" t="s">
        <v>1578</v>
      </c>
      <c r="H252" s="91" t="s">
        <v>127</v>
      </c>
      <c r="I252" s="93">
        <v>1888.5235600000003</v>
      </c>
      <c r="J252" s="104">
        <v>7588</v>
      </c>
      <c r="K252" s="93"/>
      <c r="L252" s="93">
        <v>547.98366541000019</v>
      </c>
      <c r="M252" s="94">
        <v>9.0450362229185438E-6</v>
      </c>
      <c r="N252" s="94">
        <f t="shared" si="5"/>
        <v>6.7743876892374969E-4</v>
      </c>
      <c r="O252" s="94">
        <f>L252/'סכום נכסי הקרן'!$C$42</f>
        <v>1.939611628883583E-4</v>
      </c>
    </row>
    <row r="253" spans="2:15">
      <c r="B253" s="90" t="s">
        <v>1729</v>
      </c>
      <c r="C253" s="67" t="s">
        <v>1730</v>
      </c>
      <c r="D253" s="91" t="s">
        <v>1576</v>
      </c>
      <c r="E253" s="91" t="s">
        <v>26</v>
      </c>
      <c r="F253" s="67"/>
      <c r="G253" s="91" t="s">
        <v>1006</v>
      </c>
      <c r="H253" s="91" t="s">
        <v>127</v>
      </c>
      <c r="I253" s="93">
        <v>995.76696800000025</v>
      </c>
      <c r="J253" s="104">
        <v>37760</v>
      </c>
      <c r="K253" s="93"/>
      <c r="L253" s="93">
        <v>1437.830145615</v>
      </c>
      <c r="M253" s="94">
        <v>2.2470365984924038E-6</v>
      </c>
      <c r="N253" s="94">
        <f t="shared" si="5"/>
        <v>1.7775016761459584E-3</v>
      </c>
      <c r="O253" s="94">
        <f>L253/'סכום נכסי הקרן'!$C$42</f>
        <v>5.0892613171373122E-4</v>
      </c>
    </row>
    <row r="254" spans="2:15">
      <c r="B254" s="90" t="s">
        <v>1731</v>
      </c>
      <c r="C254" s="67" t="s">
        <v>1732</v>
      </c>
      <c r="D254" s="91" t="s">
        <v>1576</v>
      </c>
      <c r="E254" s="91" t="s">
        <v>26</v>
      </c>
      <c r="F254" s="67"/>
      <c r="G254" s="91" t="s">
        <v>1642</v>
      </c>
      <c r="H254" s="91" t="s">
        <v>127</v>
      </c>
      <c r="I254" s="93">
        <v>4583.9617319999998</v>
      </c>
      <c r="J254" s="104">
        <v>43499</v>
      </c>
      <c r="K254" s="93"/>
      <c r="L254" s="93">
        <v>7624.970012781002</v>
      </c>
      <c r="M254" s="94">
        <v>1.8558549522267206E-6</v>
      </c>
      <c r="N254" s="94">
        <f t="shared" si="5"/>
        <v>9.4262851697852913E-3</v>
      </c>
      <c r="O254" s="94">
        <f>L254/'סכום נכסי הקרן'!$C$42</f>
        <v>2.6988907590180041E-3</v>
      </c>
    </row>
    <row r="255" spans="2:15">
      <c r="B255" s="90" t="s">
        <v>1626</v>
      </c>
      <c r="C255" s="67" t="s">
        <v>1627</v>
      </c>
      <c r="D255" s="91" t="s">
        <v>1598</v>
      </c>
      <c r="E255" s="91" t="s">
        <v>26</v>
      </c>
      <c r="F255" s="67"/>
      <c r="G255" s="91" t="s">
        <v>654</v>
      </c>
      <c r="H255" s="91" t="s">
        <v>127</v>
      </c>
      <c r="I255" s="93">
        <v>19807.452894000002</v>
      </c>
      <c r="J255" s="104">
        <v>6992</v>
      </c>
      <c r="K255" s="93"/>
      <c r="L255" s="93">
        <v>5295.9994948090007</v>
      </c>
      <c r="M255" s="94">
        <v>3.286980270305173E-4</v>
      </c>
      <c r="N255" s="94">
        <v>6.5471210264997385E-3</v>
      </c>
      <c r="O255" s="94">
        <v>1.8734591276587706E-3</v>
      </c>
    </row>
    <row r="256" spans="2:15">
      <c r="B256" s="90" t="s">
        <v>1733</v>
      </c>
      <c r="C256" s="67" t="s">
        <v>1734</v>
      </c>
      <c r="D256" s="91" t="s">
        <v>1576</v>
      </c>
      <c r="E256" s="91" t="s">
        <v>26</v>
      </c>
      <c r="F256" s="67"/>
      <c r="G256" s="91" t="s">
        <v>972</v>
      </c>
      <c r="H256" s="91" t="s">
        <v>127</v>
      </c>
      <c r="I256" s="93">
        <v>5529.4837640000005</v>
      </c>
      <c r="J256" s="104">
        <v>23444</v>
      </c>
      <c r="K256" s="93"/>
      <c r="L256" s="93">
        <v>4957.1742315210013</v>
      </c>
      <c r="M256" s="94">
        <v>1.7918277547069488E-5</v>
      </c>
      <c r="N256" s="94">
        <f t="shared" ref="N256:N265" si="6">IFERROR(L256/$L$11,0)</f>
        <v>6.1282520277854222E-3</v>
      </c>
      <c r="O256" s="94">
        <f>L256/'סכום נכסי הקרן'!$C$42</f>
        <v>1.7546130282307332E-3</v>
      </c>
    </row>
    <row r="257" spans="2:15">
      <c r="B257" s="90" t="s">
        <v>1735</v>
      </c>
      <c r="C257" s="67" t="s">
        <v>1736</v>
      </c>
      <c r="D257" s="91" t="s">
        <v>1576</v>
      </c>
      <c r="E257" s="91" t="s">
        <v>26</v>
      </c>
      <c r="F257" s="67"/>
      <c r="G257" s="91" t="s">
        <v>939</v>
      </c>
      <c r="H257" s="91" t="s">
        <v>127</v>
      </c>
      <c r="I257" s="93">
        <v>49400.464080000005</v>
      </c>
      <c r="J257" s="104">
        <v>612</v>
      </c>
      <c r="K257" s="93"/>
      <c r="L257" s="93">
        <v>1156.1131328090003</v>
      </c>
      <c r="M257" s="94">
        <v>1.3754008505476915E-4</v>
      </c>
      <c r="N257" s="94">
        <f t="shared" si="6"/>
        <v>1.4292321228968081E-3</v>
      </c>
      <c r="O257" s="94">
        <f>L257/'סכום נכסי הקרן'!$C$42</f>
        <v>4.0921118972106593E-4</v>
      </c>
    </row>
    <row r="258" spans="2:15">
      <c r="B258" s="90" t="s">
        <v>1737</v>
      </c>
      <c r="C258" s="67" t="s">
        <v>1738</v>
      </c>
      <c r="D258" s="91" t="s">
        <v>1598</v>
      </c>
      <c r="E258" s="91" t="s">
        <v>26</v>
      </c>
      <c r="F258" s="67"/>
      <c r="G258" s="91" t="s">
        <v>1014</v>
      </c>
      <c r="H258" s="91" t="s">
        <v>127</v>
      </c>
      <c r="I258" s="93">
        <v>30679.923652000005</v>
      </c>
      <c r="J258" s="104">
        <v>3317</v>
      </c>
      <c r="K258" s="93"/>
      <c r="L258" s="93">
        <v>3891.5053302610004</v>
      </c>
      <c r="M258" s="94">
        <v>5.4339609187105826E-6</v>
      </c>
      <c r="N258" s="94">
        <f t="shared" si="6"/>
        <v>4.8108305896669033E-3</v>
      </c>
      <c r="O258" s="94">
        <f>L258/'סכום נכסי הקרן'!$C$42</f>
        <v>1.3774149612268609E-3</v>
      </c>
    </row>
    <row r="259" spans="2:15">
      <c r="B259" s="90" t="s">
        <v>1739</v>
      </c>
      <c r="C259" s="67" t="s">
        <v>1740</v>
      </c>
      <c r="D259" s="91" t="s">
        <v>1598</v>
      </c>
      <c r="E259" s="91" t="s">
        <v>26</v>
      </c>
      <c r="F259" s="67"/>
      <c r="G259" s="91" t="s">
        <v>1578</v>
      </c>
      <c r="H259" s="91" t="s">
        <v>127</v>
      </c>
      <c r="I259" s="93">
        <v>7983.3041400000011</v>
      </c>
      <c r="J259" s="104">
        <v>3562</v>
      </c>
      <c r="K259" s="93"/>
      <c r="L259" s="93">
        <v>1087.4128822170003</v>
      </c>
      <c r="M259" s="94">
        <v>2.5591119730587935E-5</v>
      </c>
      <c r="N259" s="94">
        <f t="shared" si="6"/>
        <v>1.3443021950111358E-3</v>
      </c>
      <c r="O259" s="94">
        <f>L259/'סכום נכסי הקרן'!$C$42</f>
        <v>3.8489444209397004E-4</v>
      </c>
    </row>
    <row r="260" spans="2:15">
      <c r="B260" s="90" t="s">
        <v>1741</v>
      </c>
      <c r="C260" s="67" t="s">
        <v>1742</v>
      </c>
      <c r="D260" s="91" t="s">
        <v>26</v>
      </c>
      <c r="E260" s="91" t="s">
        <v>26</v>
      </c>
      <c r="F260" s="67"/>
      <c r="G260" s="91" t="s">
        <v>1578</v>
      </c>
      <c r="H260" s="91" t="s">
        <v>127</v>
      </c>
      <c r="I260" s="93">
        <v>628.36329400000011</v>
      </c>
      <c r="J260" s="104">
        <v>126000</v>
      </c>
      <c r="K260" s="93"/>
      <c r="L260" s="93">
        <v>3027.6051557550009</v>
      </c>
      <c r="M260" s="94">
        <v>2.6314329238005499E-6</v>
      </c>
      <c r="N260" s="94">
        <f t="shared" si="6"/>
        <v>3.7428435170002716E-3</v>
      </c>
      <c r="O260" s="94">
        <f>L260/'סכום נכסי הקרן'!$C$42</f>
        <v>1.0716337983134206E-3</v>
      </c>
    </row>
    <row r="261" spans="2:15">
      <c r="B261" s="90" t="s">
        <v>1743</v>
      </c>
      <c r="C261" s="67" t="s">
        <v>1744</v>
      </c>
      <c r="D261" s="91" t="s">
        <v>1598</v>
      </c>
      <c r="E261" s="91" t="s">
        <v>26</v>
      </c>
      <c r="F261" s="67"/>
      <c r="G261" s="91" t="s">
        <v>972</v>
      </c>
      <c r="H261" s="91" t="s">
        <v>127</v>
      </c>
      <c r="I261" s="93">
        <v>13098.607900000003</v>
      </c>
      <c r="J261" s="104">
        <v>1686</v>
      </c>
      <c r="K261" s="93"/>
      <c r="L261" s="93">
        <v>844.50183163800023</v>
      </c>
      <c r="M261" s="94">
        <v>5.4086299509997082E-5</v>
      </c>
      <c r="N261" s="94">
        <f t="shared" si="6"/>
        <v>1.0440060850183479E-3</v>
      </c>
      <c r="O261" s="94">
        <f>L261/'סכום נכסי הקרן'!$C$42</f>
        <v>2.9891503646062127E-4</v>
      </c>
    </row>
    <row r="262" spans="2:15">
      <c r="B262" s="90" t="s">
        <v>1745</v>
      </c>
      <c r="C262" s="67" t="s">
        <v>1746</v>
      </c>
      <c r="D262" s="91" t="s">
        <v>1576</v>
      </c>
      <c r="E262" s="91" t="s">
        <v>26</v>
      </c>
      <c r="F262" s="67"/>
      <c r="G262" s="91" t="s">
        <v>1006</v>
      </c>
      <c r="H262" s="91" t="s">
        <v>127</v>
      </c>
      <c r="I262" s="93">
        <v>62559.606261000008</v>
      </c>
      <c r="J262" s="104">
        <v>379</v>
      </c>
      <c r="K262" s="93"/>
      <c r="L262" s="93">
        <v>906.67387123600008</v>
      </c>
      <c r="M262" s="94">
        <v>2.0780561832133752E-4</v>
      </c>
      <c r="N262" s="94">
        <f t="shared" si="6"/>
        <v>1.1208655839876015E-3</v>
      </c>
      <c r="O262" s="94">
        <f>L262/'סכום נכסי הקרן'!$C$42</f>
        <v>3.2092109587581683E-4</v>
      </c>
    </row>
    <row r="263" spans="2:15">
      <c r="B263" s="90" t="s">
        <v>1747</v>
      </c>
      <c r="C263" s="67" t="s">
        <v>1748</v>
      </c>
      <c r="D263" s="91" t="s">
        <v>1598</v>
      </c>
      <c r="E263" s="91" t="s">
        <v>26</v>
      </c>
      <c r="F263" s="67"/>
      <c r="G263" s="91" t="s">
        <v>1642</v>
      </c>
      <c r="H263" s="91" t="s">
        <v>127</v>
      </c>
      <c r="I263" s="93">
        <v>12275.403140000002</v>
      </c>
      <c r="J263" s="104">
        <v>8690</v>
      </c>
      <c r="K263" s="93">
        <v>22.114206915000004</v>
      </c>
      <c r="L263" s="93">
        <v>4101.2994125950008</v>
      </c>
      <c r="M263" s="94">
        <v>2.3668381797839591E-6</v>
      </c>
      <c r="N263" s="94">
        <f t="shared" si="6"/>
        <v>5.0701862125347805E-3</v>
      </c>
      <c r="O263" s="94">
        <f>L263/'סכום נכסי הקרן'!$C$42</f>
        <v>1.4516724742608545E-3</v>
      </c>
    </row>
    <row r="264" spans="2:15">
      <c r="B264" s="90" t="s">
        <v>1749</v>
      </c>
      <c r="C264" s="67" t="s">
        <v>1750</v>
      </c>
      <c r="D264" s="91" t="s">
        <v>1576</v>
      </c>
      <c r="E264" s="91" t="s">
        <v>26</v>
      </c>
      <c r="F264" s="67"/>
      <c r="G264" s="91" t="s">
        <v>1017</v>
      </c>
      <c r="H264" s="91" t="s">
        <v>127</v>
      </c>
      <c r="I264" s="93">
        <v>37424.594000000005</v>
      </c>
      <c r="J264" s="104">
        <v>195</v>
      </c>
      <c r="K264" s="93"/>
      <c r="L264" s="93">
        <v>279.06771253900001</v>
      </c>
      <c r="M264" s="94">
        <v>2.2475049976675843E-4</v>
      </c>
      <c r="N264" s="94">
        <f t="shared" si="6"/>
        <v>3.449943849828795E-4</v>
      </c>
      <c r="O264" s="94">
        <f>L264/'סכום נכסי הקרן'!$C$42</f>
        <v>9.877721082828237E-5</v>
      </c>
    </row>
    <row r="265" spans="2:15">
      <c r="B265" s="90" t="s">
        <v>1751</v>
      </c>
      <c r="C265" s="67" t="s">
        <v>1752</v>
      </c>
      <c r="D265" s="91" t="s">
        <v>1576</v>
      </c>
      <c r="E265" s="91" t="s">
        <v>26</v>
      </c>
      <c r="F265" s="67"/>
      <c r="G265" s="91" t="s">
        <v>934</v>
      </c>
      <c r="H265" s="91" t="s">
        <v>127</v>
      </c>
      <c r="I265" s="93">
        <v>1502.2346500000003</v>
      </c>
      <c r="J265" s="104">
        <v>25022</v>
      </c>
      <c r="K265" s="93"/>
      <c r="L265" s="93">
        <v>1437.4001253660003</v>
      </c>
      <c r="M265" s="94">
        <v>4.7329466563937785E-7</v>
      </c>
      <c r="N265" s="94">
        <f t="shared" si="6"/>
        <v>1.7769700683509036E-3</v>
      </c>
      <c r="O265" s="94">
        <f>L265/'סכום נכסי הקרן'!$C$42</f>
        <v>5.0877392420678089E-4</v>
      </c>
    </row>
    <row r="266" spans="2:15">
      <c r="B266" s="90" t="s">
        <v>1656</v>
      </c>
      <c r="C266" s="67" t="s">
        <v>1657</v>
      </c>
      <c r="D266" s="91" t="s">
        <v>1576</v>
      </c>
      <c r="E266" s="91" t="s">
        <v>26</v>
      </c>
      <c r="F266" s="67"/>
      <c r="G266" s="91" t="s">
        <v>972</v>
      </c>
      <c r="H266" s="91" t="s">
        <v>127</v>
      </c>
      <c r="I266" s="93">
        <v>4060.5684490000003</v>
      </c>
      <c r="J266" s="104">
        <v>2299</v>
      </c>
      <c r="K266" s="93"/>
      <c r="L266" s="93">
        <v>356.97984008900005</v>
      </c>
      <c r="M266" s="94">
        <v>6.3178733209723659E-5</v>
      </c>
      <c r="N266" s="94">
        <v>4.4131239426553175E-4</v>
      </c>
      <c r="O266" s="94">
        <v>1.262815716769673E-4</v>
      </c>
    </row>
    <row r="267" spans="2:15">
      <c r="B267" s="90" t="s">
        <v>1753</v>
      </c>
      <c r="C267" s="67" t="s">
        <v>1754</v>
      </c>
      <c r="D267" s="91" t="s">
        <v>26</v>
      </c>
      <c r="E267" s="91" t="s">
        <v>26</v>
      </c>
      <c r="F267" s="67"/>
      <c r="G267" s="91" t="s">
        <v>926</v>
      </c>
      <c r="H267" s="91" t="s">
        <v>129</v>
      </c>
      <c r="I267" s="93">
        <v>10215.195620000002</v>
      </c>
      <c r="J267" s="104">
        <v>10502</v>
      </c>
      <c r="K267" s="93"/>
      <c r="L267" s="93">
        <v>4348.1650477670009</v>
      </c>
      <c r="M267" s="94">
        <v>1.710292542657881E-5</v>
      </c>
      <c r="N267" s="94">
        <f>IFERROR(L267/$L$11,0)</f>
        <v>5.3753711341608173E-3</v>
      </c>
      <c r="O267" s="94">
        <f>L267/'סכום נכסי הקרן'!$C$42</f>
        <v>1.5390516220303576E-3</v>
      </c>
    </row>
    <row r="268" spans="2:15">
      <c r="B268" s="90" t="s">
        <v>1755</v>
      </c>
      <c r="C268" s="67" t="s">
        <v>1756</v>
      </c>
      <c r="D268" s="91" t="s">
        <v>1598</v>
      </c>
      <c r="E268" s="91" t="s">
        <v>26</v>
      </c>
      <c r="F268" s="67"/>
      <c r="G268" s="91" t="s">
        <v>972</v>
      </c>
      <c r="H268" s="91" t="s">
        <v>127</v>
      </c>
      <c r="I268" s="93">
        <v>2661.1013800000005</v>
      </c>
      <c r="J268" s="104">
        <v>23001</v>
      </c>
      <c r="K268" s="93"/>
      <c r="L268" s="93">
        <v>2340.5936462540003</v>
      </c>
      <c r="M268" s="94">
        <v>1.6561625040120506E-6</v>
      </c>
      <c r="N268" s="94">
        <f>IFERROR(L268/$L$11,0)</f>
        <v>2.893533107565736E-3</v>
      </c>
      <c r="O268" s="94">
        <f>L268/'סכום נכסי הקרן'!$C$42</f>
        <v>8.2846313518644503E-4</v>
      </c>
    </row>
    <row r="269" spans="2:15">
      <c r="B269" s="90"/>
      <c r="C269" s="67"/>
      <c r="D269" s="91"/>
      <c r="E269" s="91"/>
      <c r="F269" s="67"/>
      <c r="G269" s="91"/>
      <c r="H269" s="91"/>
      <c r="I269" s="93"/>
      <c r="J269" s="104"/>
      <c r="K269" s="93"/>
      <c r="L269" s="93"/>
      <c r="M269" s="94"/>
      <c r="N269" s="94"/>
      <c r="O269" s="94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E272" s="1"/>
      <c r="F272" s="1"/>
      <c r="G272" s="1"/>
    </row>
    <row r="273" spans="2:7">
      <c r="B273" s="115" t="s">
        <v>214</v>
      </c>
      <c r="E273" s="1"/>
      <c r="F273" s="1"/>
      <c r="G273" s="1"/>
    </row>
    <row r="274" spans="2:7">
      <c r="B274" s="115" t="s">
        <v>107</v>
      </c>
      <c r="E274" s="1"/>
      <c r="F274" s="1"/>
      <c r="G274" s="1"/>
    </row>
    <row r="275" spans="2:7">
      <c r="B275" s="115" t="s">
        <v>197</v>
      </c>
      <c r="E275" s="1"/>
      <c r="F275" s="1"/>
      <c r="G275" s="1"/>
    </row>
    <row r="276" spans="2:7">
      <c r="B276" s="115" t="s">
        <v>205</v>
      </c>
      <c r="E276" s="1"/>
      <c r="F276" s="1"/>
      <c r="G276" s="1"/>
    </row>
    <row r="277" spans="2:7">
      <c r="B277" s="115" t="s">
        <v>211</v>
      </c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5 B277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7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141</v>
      </c>
      <c r="C1" s="46" t="s" vm="1">
        <v>223</v>
      </c>
    </row>
    <row r="2" spans="2:14">
      <c r="B2" s="46" t="s">
        <v>140</v>
      </c>
      <c r="C2" s="46" t="s">
        <v>2982</v>
      </c>
    </row>
    <row r="3" spans="2:14">
      <c r="B3" s="46" t="s">
        <v>142</v>
      </c>
      <c r="C3" s="46" t="s">
        <v>2983</v>
      </c>
    </row>
    <row r="4" spans="2:14">
      <c r="B4" s="46" t="s">
        <v>143</v>
      </c>
      <c r="C4" s="46" t="s">
        <v>2984</v>
      </c>
    </row>
    <row r="6" spans="2:14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2:14" ht="26.25" customHeight="1">
      <c r="B7" s="141" t="s">
        <v>221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2:14" s="3" customFormat="1" ht="74.25" customHeight="1">
      <c r="B8" s="21" t="s">
        <v>110</v>
      </c>
      <c r="C8" s="29" t="s">
        <v>43</v>
      </c>
      <c r="D8" s="29" t="s">
        <v>114</v>
      </c>
      <c r="E8" s="29" t="s">
        <v>112</v>
      </c>
      <c r="F8" s="29" t="s">
        <v>64</v>
      </c>
      <c r="G8" s="29" t="s">
        <v>98</v>
      </c>
      <c r="H8" s="29" t="s">
        <v>199</v>
      </c>
      <c r="I8" s="29" t="s">
        <v>198</v>
      </c>
      <c r="J8" s="29" t="s">
        <v>213</v>
      </c>
      <c r="K8" s="29" t="s">
        <v>60</v>
      </c>
      <c r="L8" s="29" t="s">
        <v>57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206</v>
      </c>
      <c r="I9" s="31"/>
      <c r="J9" s="15" t="s">
        <v>202</v>
      </c>
      <c r="K9" s="15" t="s">
        <v>202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8" t="s">
        <v>216</v>
      </c>
      <c r="C11" s="78"/>
      <c r="D11" s="79"/>
      <c r="E11" s="78"/>
      <c r="F11" s="79"/>
      <c r="G11" s="79"/>
      <c r="H11" s="81"/>
      <c r="I11" s="100"/>
      <c r="J11" s="81"/>
      <c r="K11" s="81">
        <v>533306.52468181599</v>
      </c>
      <c r="L11" s="82"/>
      <c r="M11" s="82">
        <f>IFERROR(K11/$K$11,0)</f>
        <v>1</v>
      </c>
      <c r="N11" s="82">
        <f>K11/'סכום נכסי הקרן'!$C$42</f>
        <v>0.18876612613231791</v>
      </c>
    </row>
    <row r="12" spans="2:14">
      <c r="B12" s="83" t="s">
        <v>193</v>
      </c>
      <c r="C12" s="84"/>
      <c r="D12" s="85"/>
      <c r="E12" s="84"/>
      <c r="F12" s="85"/>
      <c r="G12" s="85"/>
      <c r="H12" s="87"/>
      <c r="I12" s="102"/>
      <c r="J12" s="87"/>
      <c r="K12" s="87">
        <v>87344.280227841999</v>
      </c>
      <c r="L12" s="88"/>
      <c r="M12" s="88">
        <f t="shared" ref="M12:M73" si="0">IFERROR(K12/$K$11,0)</f>
        <v>0.16377875796654426</v>
      </c>
      <c r="N12" s="88">
        <f>K12/'סכום נכסי הקרן'!$C$42</f>
        <v>3.0915881684107058E-2</v>
      </c>
    </row>
    <row r="13" spans="2:14">
      <c r="B13" s="89" t="s">
        <v>217</v>
      </c>
      <c r="C13" s="84"/>
      <c r="D13" s="85"/>
      <c r="E13" s="84"/>
      <c r="F13" s="85"/>
      <c r="G13" s="85"/>
      <c r="H13" s="87"/>
      <c r="I13" s="102"/>
      <c r="J13" s="87"/>
      <c r="K13" s="87">
        <v>86056.075917424008</v>
      </c>
      <c r="L13" s="88"/>
      <c r="M13" s="88">
        <f t="shared" si="0"/>
        <v>0.16136325346622604</v>
      </c>
      <c r="N13" s="88">
        <f>K13/'סכום נכסי הקרן'!$C$42</f>
        <v>3.045991625692681E-2</v>
      </c>
    </row>
    <row r="14" spans="2:14">
      <c r="B14" s="90" t="s">
        <v>1757</v>
      </c>
      <c r="C14" s="67" t="s">
        <v>1758</v>
      </c>
      <c r="D14" s="91" t="s">
        <v>115</v>
      </c>
      <c r="E14" s="67" t="s">
        <v>1759</v>
      </c>
      <c r="F14" s="91" t="s">
        <v>1760</v>
      </c>
      <c r="G14" s="91" t="s">
        <v>128</v>
      </c>
      <c r="H14" s="93">
        <v>534947.14663600014</v>
      </c>
      <c r="I14" s="104">
        <v>1854</v>
      </c>
      <c r="J14" s="93"/>
      <c r="K14" s="93">
        <v>9917.9200986310025</v>
      </c>
      <c r="L14" s="94">
        <v>5.7421866143854946E-3</v>
      </c>
      <c r="M14" s="94">
        <f t="shared" si="0"/>
        <v>1.8597034987614829E-2</v>
      </c>
      <c r="N14" s="94">
        <f>K14/'סכום נכסי הקרן'!$C$42</f>
        <v>3.5104902521592299E-3</v>
      </c>
    </row>
    <row r="15" spans="2:14">
      <c r="B15" s="90" t="s">
        <v>1761</v>
      </c>
      <c r="C15" s="67" t="s">
        <v>1762</v>
      </c>
      <c r="D15" s="91" t="s">
        <v>115</v>
      </c>
      <c r="E15" s="67" t="s">
        <v>1759</v>
      </c>
      <c r="F15" s="91" t="s">
        <v>1760</v>
      </c>
      <c r="G15" s="91" t="s">
        <v>128</v>
      </c>
      <c r="H15" s="93">
        <v>330997.63007800007</v>
      </c>
      <c r="I15" s="104">
        <v>3597</v>
      </c>
      <c r="J15" s="93"/>
      <c r="K15" s="93">
        <v>11905.984753923001</v>
      </c>
      <c r="L15" s="94">
        <v>5.0177405697977798E-3</v>
      </c>
      <c r="M15" s="94">
        <f t="shared" si="0"/>
        <v>2.2324843599141057E-2</v>
      </c>
      <c r="N15" s="94">
        <f>K15/'סכום נכסי הקרן'!$C$42</f>
        <v>4.2141742427197308E-3</v>
      </c>
    </row>
    <row r="16" spans="2:14">
      <c r="B16" s="90" t="s">
        <v>1763</v>
      </c>
      <c r="C16" s="67" t="s">
        <v>1764</v>
      </c>
      <c r="D16" s="91" t="s">
        <v>115</v>
      </c>
      <c r="E16" s="67" t="s">
        <v>1765</v>
      </c>
      <c r="F16" s="91" t="s">
        <v>1760</v>
      </c>
      <c r="G16" s="91" t="s">
        <v>128</v>
      </c>
      <c r="H16" s="93">
        <v>168310.41251299999</v>
      </c>
      <c r="I16" s="104">
        <v>3560</v>
      </c>
      <c r="J16" s="93"/>
      <c r="K16" s="93">
        <v>5991.8506854510006</v>
      </c>
      <c r="L16" s="94">
        <v>1.6705055564396104E-3</v>
      </c>
      <c r="M16" s="94">
        <f t="shared" si="0"/>
        <v>1.123528479053559E-2</v>
      </c>
      <c r="N16" s="94">
        <f>K16/'סכום נכסי הקרן'!$C$42</f>
        <v>2.1208411859027542E-3</v>
      </c>
    </row>
    <row r="17" spans="2:14">
      <c r="B17" s="90" t="s">
        <v>1766</v>
      </c>
      <c r="C17" s="67" t="s">
        <v>1767</v>
      </c>
      <c r="D17" s="91" t="s">
        <v>115</v>
      </c>
      <c r="E17" s="67" t="s">
        <v>1768</v>
      </c>
      <c r="F17" s="91" t="s">
        <v>1760</v>
      </c>
      <c r="G17" s="91" t="s">
        <v>128</v>
      </c>
      <c r="H17" s="93">
        <v>16603.421128000005</v>
      </c>
      <c r="I17" s="104">
        <v>18200</v>
      </c>
      <c r="J17" s="93"/>
      <c r="K17" s="93">
        <v>3021.8226453140001</v>
      </c>
      <c r="L17" s="94">
        <v>1.4836627989768772E-3</v>
      </c>
      <c r="M17" s="94">
        <f t="shared" si="0"/>
        <v>5.6662022785430857E-3</v>
      </c>
      <c r="N17" s="94">
        <f>K17/'סכום נכסי הקרן'!$C$42</f>
        <v>1.0695870540026913E-3</v>
      </c>
    </row>
    <row r="18" spans="2:14">
      <c r="B18" s="90" t="s">
        <v>1769</v>
      </c>
      <c r="C18" s="67" t="s">
        <v>1770</v>
      </c>
      <c r="D18" s="91" t="s">
        <v>115</v>
      </c>
      <c r="E18" s="67" t="s">
        <v>1768</v>
      </c>
      <c r="F18" s="91" t="s">
        <v>1760</v>
      </c>
      <c r="G18" s="91" t="s">
        <v>128</v>
      </c>
      <c r="H18" s="93">
        <v>23780.148397000004</v>
      </c>
      <c r="I18" s="104">
        <v>34690</v>
      </c>
      <c r="J18" s="93"/>
      <c r="K18" s="93">
        <v>8249.3334787490021</v>
      </c>
      <c r="L18" s="94">
        <v>2.9328922425360953E-3</v>
      </c>
      <c r="M18" s="94">
        <f t="shared" si="0"/>
        <v>1.5468277804534195E-2</v>
      </c>
      <c r="N18" s="94">
        <f>K18/'סכום נכסי הקרן'!$C$42</f>
        <v>2.9198868791004353E-3</v>
      </c>
    </row>
    <row r="19" spans="2:14">
      <c r="B19" s="90" t="s">
        <v>1771</v>
      </c>
      <c r="C19" s="67" t="s">
        <v>1772</v>
      </c>
      <c r="D19" s="91" t="s">
        <v>115</v>
      </c>
      <c r="E19" s="67" t="s">
        <v>1768</v>
      </c>
      <c r="F19" s="91" t="s">
        <v>1760</v>
      </c>
      <c r="G19" s="91" t="s">
        <v>128</v>
      </c>
      <c r="H19" s="93">
        <v>56969.588217000004</v>
      </c>
      <c r="I19" s="104">
        <v>18410</v>
      </c>
      <c r="J19" s="93"/>
      <c r="K19" s="93">
        <v>10488.101190658001</v>
      </c>
      <c r="L19" s="94">
        <v>1.9032863052064763E-3</v>
      </c>
      <c r="M19" s="94">
        <f t="shared" si="0"/>
        <v>1.9666178276958948E-2</v>
      </c>
      <c r="N19" s="94">
        <f>K19/'סכום נכסי הקרן'!$C$42</f>
        <v>3.7123082891690833E-3</v>
      </c>
    </row>
    <row r="20" spans="2:14">
      <c r="B20" s="90" t="s">
        <v>1773</v>
      </c>
      <c r="C20" s="67" t="s">
        <v>1774</v>
      </c>
      <c r="D20" s="91" t="s">
        <v>115</v>
      </c>
      <c r="E20" s="67" t="s">
        <v>1775</v>
      </c>
      <c r="F20" s="91" t="s">
        <v>1760</v>
      </c>
      <c r="G20" s="91" t="s">
        <v>128</v>
      </c>
      <c r="H20" s="93">
        <v>38640.893305000005</v>
      </c>
      <c r="I20" s="104">
        <v>2858</v>
      </c>
      <c r="J20" s="93"/>
      <c r="K20" s="93">
        <v>1104.3567306570003</v>
      </c>
      <c r="L20" s="94">
        <v>1.1651583874689269E-2</v>
      </c>
      <c r="M20" s="94">
        <f t="shared" si="0"/>
        <v>2.0707729599143514E-3</v>
      </c>
      <c r="N20" s="94">
        <f>K20/'סכום נכסי הקרן'!$C$42</f>
        <v>3.9089178974258576E-4</v>
      </c>
    </row>
    <row r="21" spans="2:14">
      <c r="B21" s="90" t="s">
        <v>1776</v>
      </c>
      <c r="C21" s="67" t="s">
        <v>1777</v>
      </c>
      <c r="D21" s="91" t="s">
        <v>115</v>
      </c>
      <c r="E21" s="67" t="s">
        <v>1775</v>
      </c>
      <c r="F21" s="91" t="s">
        <v>1760</v>
      </c>
      <c r="G21" s="91" t="s">
        <v>128</v>
      </c>
      <c r="H21" s="93">
        <v>577255.65015300014</v>
      </c>
      <c r="I21" s="104">
        <v>1852</v>
      </c>
      <c r="J21" s="93"/>
      <c r="K21" s="93">
        <v>10690.774640834003</v>
      </c>
      <c r="L21" s="94">
        <v>3.1687811767303728E-3</v>
      </c>
      <c r="M21" s="94">
        <f t="shared" si="0"/>
        <v>2.0046210098802721E-2</v>
      </c>
      <c r="N21" s="94">
        <f>K21/'סכום נכסי הקרן'!$C$42</f>
        <v>3.7840454239855396E-3</v>
      </c>
    </row>
    <row r="22" spans="2:14">
      <c r="B22" s="90" t="s">
        <v>1778</v>
      </c>
      <c r="C22" s="67" t="s">
        <v>1779</v>
      </c>
      <c r="D22" s="91" t="s">
        <v>115</v>
      </c>
      <c r="E22" s="67" t="s">
        <v>1775</v>
      </c>
      <c r="F22" s="91" t="s">
        <v>1760</v>
      </c>
      <c r="G22" s="91" t="s">
        <v>128</v>
      </c>
      <c r="H22" s="93">
        <v>154703.95960900004</v>
      </c>
      <c r="I22" s="104">
        <v>1827</v>
      </c>
      <c r="J22" s="93"/>
      <c r="K22" s="93">
        <v>2826.4413421000004</v>
      </c>
      <c r="L22" s="94">
        <v>1.8843743578537519E-3</v>
      </c>
      <c r="M22" s="94">
        <f t="shared" si="0"/>
        <v>5.2998439195663808E-3</v>
      </c>
      <c r="N22" s="94">
        <f>K22/'סכום נכסי הקרן'!$C$42</f>
        <v>1.0004310058024655E-3</v>
      </c>
    </row>
    <row r="23" spans="2:14">
      <c r="B23" s="90" t="s">
        <v>1780</v>
      </c>
      <c r="C23" s="67" t="s">
        <v>1781</v>
      </c>
      <c r="D23" s="91" t="s">
        <v>115</v>
      </c>
      <c r="E23" s="67" t="s">
        <v>1775</v>
      </c>
      <c r="F23" s="91" t="s">
        <v>1760</v>
      </c>
      <c r="G23" s="91" t="s">
        <v>128</v>
      </c>
      <c r="H23" s="93">
        <v>617674.21167300013</v>
      </c>
      <c r="I23" s="104">
        <v>3539</v>
      </c>
      <c r="J23" s="93"/>
      <c r="K23" s="93">
        <v>21859.490351107004</v>
      </c>
      <c r="L23" s="94">
        <v>4.1973178343591364E-3</v>
      </c>
      <c r="M23" s="94">
        <f t="shared" si="0"/>
        <v>4.0988604750614895E-2</v>
      </c>
      <c r="N23" s="94">
        <f>K23/'סכום נכסי הקרן'!$C$42</f>
        <v>7.737260134342297E-3</v>
      </c>
    </row>
    <row r="24" spans="2:14">
      <c r="B24" s="95"/>
      <c r="C24" s="67"/>
      <c r="D24" s="67"/>
      <c r="E24" s="67"/>
      <c r="F24" s="67"/>
      <c r="G24" s="67"/>
      <c r="H24" s="93"/>
      <c r="I24" s="104"/>
      <c r="J24" s="67"/>
      <c r="K24" s="67"/>
      <c r="L24" s="67"/>
      <c r="M24" s="94"/>
      <c r="N24" s="67"/>
    </row>
    <row r="25" spans="2:14">
      <c r="B25" s="89" t="s">
        <v>218</v>
      </c>
      <c r="C25" s="84"/>
      <c r="D25" s="85"/>
      <c r="E25" s="84"/>
      <c r="F25" s="85"/>
      <c r="G25" s="85"/>
      <c r="H25" s="87"/>
      <c r="I25" s="102"/>
      <c r="J25" s="87"/>
      <c r="K25" s="87">
        <v>1288.2043104180002</v>
      </c>
      <c r="L25" s="88"/>
      <c r="M25" s="88">
        <f t="shared" si="0"/>
        <v>2.4155045003182271E-3</v>
      </c>
      <c r="N25" s="88">
        <f>K25/'סכום נכסי הקרן'!$C$42</f>
        <v>4.5596542718025202E-4</v>
      </c>
    </row>
    <row r="26" spans="2:14">
      <c r="B26" s="90" t="s">
        <v>1782</v>
      </c>
      <c r="C26" s="67" t="s">
        <v>1783</v>
      </c>
      <c r="D26" s="91" t="s">
        <v>115</v>
      </c>
      <c r="E26" s="67" t="s">
        <v>1759</v>
      </c>
      <c r="F26" s="91" t="s">
        <v>1784</v>
      </c>
      <c r="G26" s="91" t="s">
        <v>128</v>
      </c>
      <c r="H26" s="93">
        <v>96361.09600000002</v>
      </c>
      <c r="I26" s="104">
        <v>368.92</v>
      </c>
      <c r="J26" s="93"/>
      <c r="K26" s="93">
        <v>355.49535536299999</v>
      </c>
      <c r="L26" s="94">
        <v>1.1394949850197021E-3</v>
      </c>
      <c r="M26" s="94">
        <f t="shared" si="0"/>
        <v>6.6658729813046525E-4</v>
      </c>
      <c r="N26" s="94">
        <f>K26/'סכום נכסי הקרן'!$C$42</f>
        <v>1.2582910199709639E-4</v>
      </c>
    </row>
    <row r="27" spans="2:14">
      <c r="B27" s="90" t="s">
        <v>1785</v>
      </c>
      <c r="C27" s="67" t="s">
        <v>1786</v>
      </c>
      <c r="D27" s="91" t="s">
        <v>115</v>
      </c>
      <c r="E27" s="67" t="s">
        <v>1759</v>
      </c>
      <c r="F27" s="91" t="s">
        <v>1784</v>
      </c>
      <c r="G27" s="91" t="s">
        <v>128</v>
      </c>
      <c r="H27" s="93">
        <v>355.45199300000007</v>
      </c>
      <c r="I27" s="104">
        <v>344.75</v>
      </c>
      <c r="J27" s="93"/>
      <c r="K27" s="93">
        <v>1.2254208060000003</v>
      </c>
      <c r="L27" s="94">
        <v>2.4644017653018563E-6</v>
      </c>
      <c r="M27" s="94">
        <f t="shared" si="0"/>
        <v>2.2977795119441243E-6</v>
      </c>
      <c r="N27" s="94">
        <f>K27/'סכום נכסי הקרן'!$C$42</f>
        <v>4.3374293717590045E-7</v>
      </c>
    </row>
    <row r="28" spans="2:14">
      <c r="B28" s="90" t="s">
        <v>1787</v>
      </c>
      <c r="C28" s="67" t="s">
        <v>1788</v>
      </c>
      <c r="D28" s="91" t="s">
        <v>115</v>
      </c>
      <c r="E28" s="67" t="s">
        <v>1768</v>
      </c>
      <c r="F28" s="91" t="s">
        <v>1784</v>
      </c>
      <c r="G28" s="91" t="s">
        <v>128</v>
      </c>
      <c r="H28" s="93">
        <v>15068.370026000002</v>
      </c>
      <c r="I28" s="104">
        <v>3694.17</v>
      </c>
      <c r="J28" s="93"/>
      <c r="K28" s="93">
        <v>556.65120502900004</v>
      </c>
      <c r="L28" s="94">
        <v>1.4269150619080138E-3</v>
      </c>
      <c r="M28" s="94">
        <f t="shared" si="0"/>
        <v>1.0437734759782137E-3</v>
      </c>
      <c r="N28" s="94">
        <f>K28/'סכום נכסי הקרן'!$C$42</f>
        <v>1.9702907562007136E-4</v>
      </c>
    </row>
    <row r="29" spans="2:14">
      <c r="B29" s="90" t="s">
        <v>1789</v>
      </c>
      <c r="C29" s="67" t="s">
        <v>1790</v>
      </c>
      <c r="D29" s="91" t="s">
        <v>115</v>
      </c>
      <c r="E29" s="67" t="s">
        <v>1775</v>
      </c>
      <c r="F29" s="91" t="s">
        <v>1784</v>
      </c>
      <c r="G29" s="91" t="s">
        <v>128</v>
      </c>
      <c r="H29" s="93">
        <v>10117.915080000002</v>
      </c>
      <c r="I29" s="104">
        <v>3704.64</v>
      </c>
      <c r="J29" s="93"/>
      <c r="K29" s="93">
        <v>374.83232922000008</v>
      </c>
      <c r="L29" s="94">
        <v>8.0017834367703163E-4</v>
      </c>
      <c r="M29" s="94">
        <f t="shared" si="0"/>
        <v>7.02845946697604E-4</v>
      </c>
      <c r="N29" s="94">
        <f>K29/'סכום נכסי הקרן'!$C$42</f>
        <v>1.3267350662590831E-4</v>
      </c>
    </row>
    <row r="30" spans="2:14">
      <c r="B30" s="95"/>
      <c r="C30" s="67"/>
      <c r="D30" s="67"/>
      <c r="E30" s="67"/>
      <c r="F30" s="67"/>
      <c r="G30" s="67"/>
      <c r="H30" s="93"/>
      <c r="I30" s="104"/>
      <c r="J30" s="67"/>
      <c r="K30" s="67"/>
      <c r="L30" s="67"/>
      <c r="M30" s="94"/>
      <c r="N30" s="67"/>
    </row>
    <row r="31" spans="2:14">
      <c r="B31" s="83" t="s">
        <v>192</v>
      </c>
      <c r="C31" s="84"/>
      <c r="D31" s="85"/>
      <c r="E31" s="84"/>
      <c r="F31" s="85"/>
      <c r="G31" s="85"/>
      <c r="H31" s="87"/>
      <c r="I31" s="102"/>
      <c r="J31" s="87"/>
      <c r="K31" s="87">
        <v>445962.24445397407</v>
      </c>
      <c r="L31" s="88"/>
      <c r="M31" s="88">
        <f t="shared" si="0"/>
        <v>0.83622124203345594</v>
      </c>
      <c r="N31" s="88">
        <f>K31/'סכום נכסי הקרן'!$C$42</f>
        <v>0.15785024444821089</v>
      </c>
    </row>
    <row r="32" spans="2:14">
      <c r="B32" s="89" t="s">
        <v>219</v>
      </c>
      <c r="C32" s="84"/>
      <c r="D32" s="85"/>
      <c r="E32" s="84"/>
      <c r="F32" s="85"/>
      <c r="G32" s="85"/>
      <c r="H32" s="87"/>
      <c r="I32" s="102"/>
      <c r="J32" s="87"/>
      <c r="K32" s="87">
        <v>440989.25690119207</v>
      </c>
      <c r="L32" s="88"/>
      <c r="M32" s="88">
        <f t="shared" si="0"/>
        <v>0.82689642164850186</v>
      </c>
      <c r="N32" s="88">
        <f>K32/'סכום נכסי הקרן'!$C$42</f>
        <v>0.15609003422726342</v>
      </c>
    </row>
    <row r="33" spans="2:14">
      <c r="B33" s="90" t="s">
        <v>1791</v>
      </c>
      <c r="C33" s="67" t="s">
        <v>1792</v>
      </c>
      <c r="D33" s="91" t="s">
        <v>26</v>
      </c>
      <c r="E33" s="67"/>
      <c r="F33" s="91" t="s">
        <v>1760</v>
      </c>
      <c r="G33" s="91" t="s">
        <v>127</v>
      </c>
      <c r="H33" s="93">
        <v>136459.75077700001</v>
      </c>
      <c r="I33" s="104">
        <v>6110.2</v>
      </c>
      <c r="J33" s="93"/>
      <c r="K33" s="93">
        <v>31884.373158570001</v>
      </c>
      <c r="L33" s="94">
        <v>3.0979884169393306E-3</v>
      </c>
      <c r="M33" s="94">
        <f t="shared" si="0"/>
        <v>5.9786204898942527E-2</v>
      </c>
      <c r="N33" s="94">
        <f>K33/'סכום נכסי הקרן'!$C$42</f>
        <v>1.1285610294926389E-2</v>
      </c>
    </row>
    <row r="34" spans="2:14">
      <c r="B34" s="90" t="s">
        <v>1793</v>
      </c>
      <c r="C34" s="67" t="s">
        <v>1794</v>
      </c>
      <c r="D34" s="91" t="s">
        <v>26</v>
      </c>
      <c r="E34" s="67"/>
      <c r="F34" s="91" t="s">
        <v>1760</v>
      </c>
      <c r="G34" s="91" t="s">
        <v>127</v>
      </c>
      <c r="H34" s="93">
        <v>14764.820560000004</v>
      </c>
      <c r="I34" s="104">
        <v>4497.5</v>
      </c>
      <c r="J34" s="93"/>
      <c r="K34" s="93">
        <v>2539.3188051190004</v>
      </c>
      <c r="L34" s="94">
        <v>8.3551994701499893E-4</v>
      </c>
      <c r="M34" s="94">
        <f t="shared" si="0"/>
        <v>4.7614621003071759E-3</v>
      </c>
      <c r="N34" s="94">
        <f>K34/'סכום נכסי הקרן'!$C$42</f>
        <v>8.9880275540083572E-4</v>
      </c>
    </row>
    <row r="35" spans="2:14">
      <c r="B35" s="90" t="s">
        <v>1795</v>
      </c>
      <c r="C35" s="67" t="s">
        <v>1796</v>
      </c>
      <c r="D35" s="91" t="s">
        <v>1598</v>
      </c>
      <c r="E35" s="67"/>
      <c r="F35" s="91" t="s">
        <v>1760</v>
      </c>
      <c r="G35" s="91" t="s">
        <v>127</v>
      </c>
      <c r="H35" s="93">
        <v>36690.115545000008</v>
      </c>
      <c r="I35" s="104">
        <v>6557</v>
      </c>
      <c r="J35" s="93"/>
      <c r="K35" s="93">
        <v>9199.6678309509989</v>
      </c>
      <c r="L35" s="94">
        <v>1.8381821415330664E-4</v>
      </c>
      <c r="M35" s="94">
        <f t="shared" si="0"/>
        <v>1.7250244287635053E-2</v>
      </c>
      <c r="N35" s="94">
        <f>K35/'סכום נכסי הקרן'!$C$42</f>
        <v>3.256261789013015E-3</v>
      </c>
    </row>
    <row r="36" spans="2:14">
      <c r="B36" s="90" t="s">
        <v>1797</v>
      </c>
      <c r="C36" s="67" t="s">
        <v>1798</v>
      </c>
      <c r="D36" s="91" t="s">
        <v>1598</v>
      </c>
      <c r="E36" s="67"/>
      <c r="F36" s="91" t="s">
        <v>1760</v>
      </c>
      <c r="G36" s="91" t="s">
        <v>127</v>
      </c>
      <c r="H36" s="93">
        <v>10677.26583</v>
      </c>
      <c r="I36" s="104">
        <v>16098</v>
      </c>
      <c r="J36" s="93"/>
      <c r="K36" s="93">
        <v>6572.7915925800016</v>
      </c>
      <c r="L36" s="94">
        <v>9.7998596957895299E-5</v>
      </c>
      <c r="M36" s="94">
        <f t="shared" si="0"/>
        <v>1.2324603747350537E-2</v>
      </c>
      <c r="N36" s="94">
        <f>K36/'סכום נכסי הקרן'!$C$42</f>
        <v>2.3264677055032097E-3</v>
      </c>
    </row>
    <row r="37" spans="2:14">
      <c r="B37" s="90" t="s">
        <v>1799</v>
      </c>
      <c r="C37" s="67" t="s">
        <v>1800</v>
      </c>
      <c r="D37" s="91" t="s">
        <v>1598</v>
      </c>
      <c r="E37" s="67"/>
      <c r="F37" s="91" t="s">
        <v>1760</v>
      </c>
      <c r="G37" s="91" t="s">
        <v>127</v>
      </c>
      <c r="H37" s="93">
        <v>21075.270531000002</v>
      </c>
      <c r="I37" s="104">
        <v>6881</v>
      </c>
      <c r="J37" s="93"/>
      <c r="K37" s="93">
        <v>5545.524132634001</v>
      </c>
      <c r="L37" s="94">
        <v>8.9788292876526025E-5</v>
      </c>
      <c r="M37" s="94">
        <f t="shared" si="0"/>
        <v>1.0398380435983977E-2</v>
      </c>
      <c r="N37" s="94">
        <f>K37/'סכום נכסי הקרן'!$C$42</f>
        <v>1.9628619929507782E-3</v>
      </c>
    </row>
    <row r="38" spans="2:14">
      <c r="B38" s="90" t="s">
        <v>1801</v>
      </c>
      <c r="C38" s="67" t="s">
        <v>1802</v>
      </c>
      <c r="D38" s="91" t="s">
        <v>1598</v>
      </c>
      <c r="E38" s="67"/>
      <c r="F38" s="91" t="s">
        <v>1760</v>
      </c>
      <c r="G38" s="91" t="s">
        <v>127</v>
      </c>
      <c r="H38" s="93">
        <v>5425.2131360000012</v>
      </c>
      <c r="I38" s="104">
        <v>9039</v>
      </c>
      <c r="J38" s="93"/>
      <c r="K38" s="93">
        <v>1875.2322987480004</v>
      </c>
      <c r="L38" s="94">
        <v>1.2508440008650661E-5</v>
      </c>
      <c r="M38" s="94">
        <f t="shared" si="0"/>
        <v>3.5162373081162111E-3</v>
      </c>
      <c r="N38" s="94">
        <f>K38/'סכום נכסי הקרן'!$C$42</f>
        <v>6.6374649521502675E-4</v>
      </c>
    </row>
    <row r="39" spans="2:14">
      <c r="B39" s="90" t="s">
        <v>1803</v>
      </c>
      <c r="C39" s="67" t="s">
        <v>1804</v>
      </c>
      <c r="D39" s="91" t="s">
        <v>1598</v>
      </c>
      <c r="E39" s="67"/>
      <c r="F39" s="91" t="s">
        <v>1760</v>
      </c>
      <c r="G39" s="91" t="s">
        <v>127</v>
      </c>
      <c r="H39" s="93">
        <v>50948.142223000017</v>
      </c>
      <c r="I39" s="104">
        <v>3317</v>
      </c>
      <c r="J39" s="93"/>
      <c r="K39" s="93">
        <v>6462.3683317099994</v>
      </c>
      <c r="L39" s="94">
        <v>5.5812452706738504E-5</v>
      </c>
      <c r="M39" s="94">
        <f t="shared" si="0"/>
        <v>1.2117549725395934E-2</v>
      </c>
      <c r="N39" s="94">
        <f>K39/'סכום נכסי הקרן'!$C$42</f>
        <v>2.2873829198787232E-3</v>
      </c>
    </row>
    <row r="40" spans="2:14">
      <c r="B40" s="90" t="s">
        <v>1805</v>
      </c>
      <c r="C40" s="67" t="s">
        <v>1806</v>
      </c>
      <c r="D40" s="91" t="s">
        <v>26</v>
      </c>
      <c r="E40" s="67"/>
      <c r="F40" s="91" t="s">
        <v>1760</v>
      </c>
      <c r="G40" s="91" t="s">
        <v>135</v>
      </c>
      <c r="H40" s="93">
        <v>66330.012104000009</v>
      </c>
      <c r="I40" s="104">
        <v>4911</v>
      </c>
      <c r="J40" s="93"/>
      <c r="K40" s="93">
        <v>9259.3496474710009</v>
      </c>
      <c r="L40" s="94">
        <v>9.8382437730958777E-4</v>
      </c>
      <c r="M40" s="94">
        <f t="shared" si="0"/>
        <v>1.7362153318854219E-2</v>
      </c>
      <c r="N40" s="94">
        <f>K40/'סכום נכסי הקרן'!$C$42</f>
        <v>3.2773864233154775E-3</v>
      </c>
    </row>
    <row r="41" spans="2:14">
      <c r="B41" s="90" t="s">
        <v>1807</v>
      </c>
      <c r="C41" s="67" t="s">
        <v>1808</v>
      </c>
      <c r="D41" s="91" t="s">
        <v>116</v>
      </c>
      <c r="E41" s="67"/>
      <c r="F41" s="91" t="s">
        <v>1760</v>
      </c>
      <c r="G41" s="91" t="s">
        <v>127</v>
      </c>
      <c r="H41" s="93">
        <v>160524.98417600003</v>
      </c>
      <c r="I41" s="104">
        <v>959.38</v>
      </c>
      <c r="J41" s="93"/>
      <c r="K41" s="93">
        <v>5889.130524256002</v>
      </c>
      <c r="L41" s="94">
        <v>7.2709233347019128E-4</v>
      </c>
      <c r="M41" s="94">
        <f t="shared" si="0"/>
        <v>1.104267480651883E-2</v>
      </c>
      <c r="N41" s="94">
        <f>K41/'סכום נכסי הקרן'!$C$42</f>
        <v>2.0844829453655028E-3</v>
      </c>
    </row>
    <row r="42" spans="2:14">
      <c r="B42" s="90" t="s">
        <v>1809</v>
      </c>
      <c r="C42" s="67" t="s">
        <v>1810</v>
      </c>
      <c r="D42" s="91" t="s">
        <v>1598</v>
      </c>
      <c r="E42" s="67"/>
      <c r="F42" s="91" t="s">
        <v>1760</v>
      </c>
      <c r="G42" s="91" t="s">
        <v>127</v>
      </c>
      <c r="H42" s="93">
        <v>75231.911272000012</v>
      </c>
      <c r="I42" s="104">
        <v>10138</v>
      </c>
      <c r="J42" s="93"/>
      <c r="K42" s="93">
        <v>29165.690694024004</v>
      </c>
      <c r="L42" s="94">
        <v>5.280321687301722E-4</v>
      </c>
      <c r="M42" s="94">
        <f t="shared" si="0"/>
        <v>5.4688419031484727E-2</v>
      </c>
      <c r="N42" s="94">
        <f>K42/'סכום נכסי הקרן'!$C$42</f>
        <v>1.0323321004874301E-2</v>
      </c>
    </row>
    <row r="43" spans="2:14">
      <c r="B43" s="90" t="s">
        <v>1811</v>
      </c>
      <c r="C43" s="67" t="s">
        <v>1812</v>
      </c>
      <c r="D43" s="91" t="s">
        <v>26</v>
      </c>
      <c r="E43" s="67"/>
      <c r="F43" s="91" t="s">
        <v>1760</v>
      </c>
      <c r="G43" s="91" t="s">
        <v>127</v>
      </c>
      <c r="H43" s="93">
        <v>22748.1247</v>
      </c>
      <c r="I43" s="104">
        <v>4475</v>
      </c>
      <c r="J43" s="93"/>
      <c r="K43" s="93">
        <v>3892.7500911620004</v>
      </c>
      <c r="L43" s="94">
        <v>2.661496195384667E-3</v>
      </c>
      <c r="M43" s="94">
        <f t="shared" si="0"/>
        <v>7.2992733278193292E-3</v>
      </c>
      <c r="N43" s="94">
        <f>K43/'סכום נכסי הקרן'!$C$42</f>
        <v>1.3778555496734074E-3</v>
      </c>
    </row>
    <row r="44" spans="2:14">
      <c r="B44" s="90" t="s">
        <v>1813</v>
      </c>
      <c r="C44" s="67" t="s">
        <v>1814</v>
      </c>
      <c r="D44" s="91" t="s">
        <v>1598</v>
      </c>
      <c r="E44" s="67"/>
      <c r="F44" s="91" t="s">
        <v>1760</v>
      </c>
      <c r="G44" s="91" t="s">
        <v>127</v>
      </c>
      <c r="H44" s="93">
        <v>64278.474624000017</v>
      </c>
      <c r="I44" s="104">
        <v>5859</v>
      </c>
      <c r="J44" s="93"/>
      <c r="K44" s="93">
        <v>14401.473967114003</v>
      </c>
      <c r="L44" s="94">
        <v>1.7681394944425936E-3</v>
      </c>
      <c r="M44" s="94">
        <f t="shared" si="0"/>
        <v>2.7004121083473116E-2</v>
      </c>
      <c r="N44" s="94">
        <f>K44/'סכום נכסי הקרן'!$C$42</f>
        <v>5.0974633265352719E-3</v>
      </c>
    </row>
    <row r="45" spans="2:14">
      <c r="B45" s="90" t="s">
        <v>1815</v>
      </c>
      <c r="C45" s="67" t="s">
        <v>1816</v>
      </c>
      <c r="D45" s="91" t="s">
        <v>116</v>
      </c>
      <c r="E45" s="67"/>
      <c r="F45" s="91" t="s">
        <v>1760</v>
      </c>
      <c r="G45" s="91" t="s">
        <v>127</v>
      </c>
      <c r="H45" s="93">
        <v>879637.36219700007</v>
      </c>
      <c r="I45" s="104">
        <v>768.2</v>
      </c>
      <c r="J45" s="93"/>
      <c r="K45" s="93">
        <v>25840.199003444006</v>
      </c>
      <c r="L45" s="94">
        <v>9.8900178594487969E-4</v>
      </c>
      <c r="M45" s="94">
        <f t="shared" si="0"/>
        <v>4.8452808671075071E-2</v>
      </c>
      <c r="N45" s="94">
        <f>K45/'סכום נכסי הקרן'!$C$42</f>
        <v>9.1462489930692233E-3</v>
      </c>
    </row>
    <row r="46" spans="2:14">
      <c r="B46" s="90" t="s">
        <v>1817</v>
      </c>
      <c r="C46" s="67" t="s">
        <v>1818</v>
      </c>
      <c r="D46" s="91" t="s">
        <v>1819</v>
      </c>
      <c r="E46" s="67"/>
      <c r="F46" s="91" t="s">
        <v>1760</v>
      </c>
      <c r="G46" s="91" t="s">
        <v>132</v>
      </c>
      <c r="H46" s="93">
        <v>539332.2153690001</v>
      </c>
      <c r="I46" s="104">
        <v>1892</v>
      </c>
      <c r="J46" s="93"/>
      <c r="K46" s="93">
        <v>4983.000145760001</v>
      </c>
      <c r="L46" s="94">
        <v>1.6739118346626226E-3</v>
      </c>
      <c r="M46" s="94">
        <f t="shared" si="0"/>
        <v>9.3435949405137764E-3</v>
      </c>
      <c r="N46" s="94">
        <f>K46/'סכום נכסי הקרן'!$C$42</f>
        <v>1.7637542210703109E-3</v>
      </c>
    </row>
    <row r="47" spans="2:14">
      <c r="B47" s="90" t="s">
        <v>1820</v>
      </c>
      <c r="C47" s="67" t="s">
        <v>1821</v>
      </c>
      <c r="D47" s="91" t="s">
        <v>26</v>
      </c>
      <c r="E47" s="67"/>
      <c r="F47" s="91" t="s">
        <v>1760</v>
      </c>
      <c r="G47" s="91" t="s">
        <v>129</v>
      </c>
      <c r="H47" s="93">
        <v>323614.63313000003</v>
      </c>
      <c r="I47" s="104">
        <v>2808.5</v>
      </c>
      <c r="J47" s="93"/>
      <c r="K47" s="93">
        <v>36837.478757367011</v>
      </c>
      <c r="L47" s="94">
        <v>1.3365994770539067E-3</v>
      </c>
      <c r="M47" s="94">
        <f t="shared" si="0"/>
        <v>6.9073744746222951E-2</v>
      </c>
      <c r="N47" s="94">
        <f>K47/'סכום נכסי הקרן'!$C$42</f>
        <v>1.3038783213197054E-2</v>
      </c>
    </row>
    <row r="48" spans="2:14">
      <c r="B48" s="90" t="s">
        <v>1822</v>
      </c>
      <c r="C48" s="67" t="s">
        <v>1823</v>
      </c>
      <c r="D48" s="91" t="s">
        <v>26</v>
      </c>
      <c r="E48" s="67"/>
      <c r="F48" s="91" t="s">
        <v>1760</v>
      </c>
      <c r="G48" s="91" t="s">
        <v>127</v>
      </c>
      <c r="H48" s="93">
        <v>44874.410097</v>
      </c>
      <c r="I48" s="104">
        <v>3647.5</v>
      </c>
      <c r="J48" s="93"/>
      <c r="K48" s="93">
        <v>6259.1006700430007</v>
      </c>
      <c r="L48" s="94">
        <v>6.6896854646690518E-4</v>
      </c>
      <c r="M48" s="94">
        <f t="shared" si="0"/>
        <v>1.1736403700999789E-2</v>
      </c>
      <c r="N48" s="94">
        <f>K48/'סכום נכסי הקרן'!$C$42</f>
        <v>2.2154354613627288E-3</v>
      </c>
    </row>
    <row r="49" spans="2:14">
      <c r="B49" s="90" t="s">
        <v>1824</v>
      </c>
      <c r="C49" s="67" t="s">
        <v>1825</v>
      </c>
      <c r="D49" s="91" t="s">
        <v>116</v>
      </c>
      <c r="E49" s="67"/>
      <c r="F49" s="91" t="s">
        <v>1760</v>
      </c>
      <c r="G49" s="91" t="s">
        <v>127</v>
      </c>
      <c r="H49" s="93">
        <v>280107.27373500005</v>
      </c>
      <c r="I49" s="104">
        <v>462.75</v>
      </c>
      <c r="J49" s="93"/>
      <c r="K49" s="93">
        <v>4956.6550688690013</v>
      </c>
      <c r="L49" s="94">
        <v>2.3744957007273172E-3</v>
      </c>
      <c r="M49" s="94">
        <f t="shared" si="0"/>
        <v>9.2941954382168221E-3</v>
      </c>
      <c r="N49" s="94">
        <f>K49/'סכום נכסי הקרן'!$C$42</f>
        <v>1.7544292683888505E-3</v>
      </c>
    </row>
    <row r="50" spans="2:14">
      <c r="B50" s="90" t="s">
        <v>1826</v>
      </c>
      <c r="C50" s="67" t="s">
        <v>1827</v>
      </c>
      <c r="D50" s="91" t="s">
        <v>116</v>
      </c>
      <c r="E50" s="67"/>
      <c r="F50" s="91" t="s">
        <v>1760</v>
      </c>
      <c r="G50" s="91" t="s">
        <v>127</v>
      </c>
      <c r="H50" s="93">
        <v>32722.962776</v>
      </c>
      <c r="I50" s="104">
        <v>3687.75</v>
      </c>
      <c r="J50" s="93"/>
      <c r="K50" s="93">
        <v>4614.5778125679999</v>
      </c>
      <c r="L50" s="94">
        <v>3.1948799280100165E-4</v>
      </c>
      <c r="M50" s="94">
        <f t="shared" si="0"/>
        <v>8.6527683405358147E-3</v>
      </c>
      <c r="N50" s="94">
        <f>K50/'סכום נכסי הקרן'!$C$42</f>
        <v>1.6333495599633108E-3</v>
      </c>
    </row>
    <row r="51" spans="2:14">
      <c r="B51" s="90" t="s">
        <v>1828</v>
      </c>
      <c r="C51" s="67" t="s">
        <v>1829</v>
      </c>
      <c r="D51" s="91" t="s">
        <v>26</v>
      </c>
      <c r="E51" s="67"/>
      <c r="F51" s="91" t="s">
        <v>1760</v>
      </c>
      <c r="G51" s="91" t="s">
        <v>129</v>
      </c>
      <c r="H51" s="93">
        <v>248941.74200200007</v>
      </c>
      <c r="I51" s="104">
        <v>641.1</v>
      </c>
      <c r="J51" s="93"/>
      <c r="K51" s="93">
        <v>6468.6078003210005</v>
      </c>
      <c r="L51" s="94">
        <v>1.214729531373616E-3</v>
      </c>
      <c r="M51" s="94">
        <f t="shared" si="0"/>
        <v>1.2129249317135831E-2</v>
      </c>
      <c r="N51" s="94">
        <f>K51/'סכום נכסי הקרן'!$C$42</f>
        <v>2.2895914064887933E-3</v>
      </c>
    </row>
    <row r="52" spans="2:14">
      <c r="B52" s="90" t="s">
        <v>1830</v>
      </c>
      <c r="C52" s="67" t="s">
        <v>1831</v>
      </c>
      <c r="D52" s="91" t="s">
        <v>116</v>
      </c>
      <c r="E52" s="67"/>
      <c r="F52" s="91" t="s">
        <v>1760</v>
      </c>
      <c r="G52" s="91" t="s">
        <v>127</v>
      </c>
      <c r="H52" s="93">
        <v>310490.49316500005</v>
      </c>
      <c r="I52" s="104">
        <v>1004</v>
      </c>
      <c r="J52" s="93"/>
      <c r="K52" s="93">
        <v>11920.649084491</v>
      </c>
      <c r="L52" s="94">
        <v>1.3354264852478901E-3</v>
      </c>
      <c r="M52" s="94">
        <f t="shared" si="0"/>
        <v>2.2352340601126449E-2</v>
      </c>
      <c r="N52" s="94">
        <f>K52/'סכום נכסי הקרן'!$C$42</f>
        <v>4.2193647452647663E-3</v>
      </c>
    </row>
    <row r="53" spans="2:14">
      <c r="B53" s="90" t="s">
        <v>1832</v>
      </c>
      <c r="C53" s="67" t="s">
        <v>1833</v>
      </c>
      <c r="D53" s="91" t="s">
        <v>1598</v>
      </c>
      <c r="E53" s="67"/>
      <c r="F53" s="91" t="s">
        <v>1760</v>
      </c>
      <c r="G53" s="91" t="s">
        <v>127</v>
      </c>
      <c r="H53" s="93">
        <v>11507.786985999999</v>
      </c>
      <c r="I53" s="104">
        <v>34126</v>
      </c>
      <c r="J53" s="93"/>
      <c r="K53" s="93">
        <v>15017.411607841004</v>
      </c>
      <c r="L53" s="94">
        <v>6.2542320576086956E-4</v>
      </c>
      <c r="M53" s="94">
        <f t="shared" si="0"/>
        <v>2.8159062214363057E-2</v>
      </c>
      <c r="N53" s="94">
        <f>K53/'סכום נכסי הקרן'!$C$42</f>
        <v>5.3154770897242444E-3</v>
      </c>
    </row>
    <row r="54" spans="2:14">
      <c r="B54" s="90" t="s">
        <v>1834</v>
      </c>
      <c r="C54" s="67" t="s">
        <v>1835</v>
      </c>
      <c r="D54" s="91" t="s">
        <v>26</v>
      </c>
      <c r="E54" s="67"/>
      <c r="F54" s="91" t="s">
        <v>1760</v>
      </c>
      <c r="G54" s="91" t="s">
        <v>127</v>
      </c>
      <c r="H54" s="93">
        <v>262724.39296200004</v>
      </c>
      <c r="I54" s="104">
        <v>697.87</v>
      </c>
      <c r="J54" s="93"/>
      <c r="K54" s="93">
        <v>7011.2073336480007</v>
      </c>
      <c r="L54" s="94">
        <v>7.289840642674836E-4</v>
      </c>
      <c r="M54" s="94">
        <f t="shared" si="0"/>
        <v>1.314667458424789E-2</v>
      </c>
      <c r="N54" s="94">
        <f>K54/'סכום נכסי הקרן'!$C$42</f>
        <v>2.4816468327906755E-3</v>
      </c>
    </row>
    <row r="55" spans="2:14">
      <c r="B55" s="90" t="s">
        <v>1836</v>
      </c>
      <c r="C55" s="67" t="s">
        <v>1837</v>
      </c>
      <c r="D55" s="91" t="s">
        <v>26</v>
      </c>
      <c r="E55" s="67"/>
      <c r="F55" s="91" t="s">
        <v>1760</v>
      </c>
      <c r="G55" s="91" t="s">
        <v>127</v>
      </c>
      <c r="H55" s="93">
        <v>166533.44120000003</v>
      </c>
      <c r="I55" s="104">
        <v>517.01</v>
      </c>
      <c r="J55" s="93"/>
      <c r="K55" s="93">
        <v>3292.4431375870008</v>
      </c>
      <c r="L55" s="94">
        <v>5.5511147066666672E-3</v>
      </c>
      <c r="M55" s="94">
        <f t="shared" si="0"/>
        <v>6.1736412085926654E-3</v>
      </c>
      <c r="N55" s="94">
        <f>K55/'סכום נכסי הקרן'!$C$42</f>
        <v>1.1653743350768786E-3</v>
      </c>
    </row>
    <row r="56" spans="2:14">
      <c r="B56" s="90" t="s">
        <v>1838</v>
      </c>
      <c r="C56" s="67" t="s">
        <v>1839</v>
      </c>
      <c r="D56" s="91" t="s">
        <v>26</v>
      </c>
      <c r="E56" s="67"/>
      <c r="F56" s="91" t="s">
        <v>1760</v>
      </c>
      <c r="G56" s="91" t="s">
        <v>129</v>
      </c>
      <c r="H56" s="93">
        <v>3021.6376959999998</v>
      </c>
      <c r="I56" s="104">
        <v>6867</v>
      </c>
      <c r="J56" s="93"/>
      <c r="K56" s="93">
        <v>841.00147249899999</v>
      </c>
      <c r="L56" s="94">
        <v>1.4423091627684963E-3</v>
      </c>
      <c r="M56" s="94">
        <f t="shared" si="0"/>
        <v>1.5769570286070708E-3</v>
      </c>
      <c r="N56" s="94">
        <f>K56/'סכום נכסי הקרן'!$C$42</f>
        <v>2.976760693672876E-4</v>
      </c>
    </row>
    <row r="57" spans="2:14">
      <c r="B57" s="90" t="s">
        <v>1840</v>
      </c>
      <c r="C57" s="67" t="s">
        <v>1841</v>
      </c>
      <c r="D57" s="91" t="s">
        <v>26</v>
      </c>
      <c r="E57" s="67"/>
      <c r="F57" s="91" t="s">
        <v>1760</v>
      </c>
      <c r="G57" s="91" t="s">
        <v>129</v>
      </c>
      <c r="H57" s="93">
        <v>62231.469601000004</v>
      </c>
      <c r="I57" s="104">
        <v>20418</v>
      </c>
      <c r="J57" s="93"/>
      <c r="K57" s="93">
        <v>51500.396831867001</v>
      </c>
      <c r="L57" s="94">
        <v>2.1877713745717506E-3</v>
      </c>
      <c r="M57" s="94">
        <f t="shared" si="0"/>
        <v>9.6568098173172412E-2</v>
      </c>
      <c r="N57" s="94">
        <f>K57/'סכום נכסי הקרן'!$C$42</f>
        <v>1.8228785800115121E-2</v>
      </c>
    </row>
    <row r="58" spans="2:14">
      <c r="B58" s="90" t="s">
        <v>1842</v>
      </c>
      <c r="C58" s="67" t="s">
        <v>1843</v>
      </c>
      <c r="D58" s="91" t="s">
        <v>26</v>
      </c>
      <c r="E58" s="67"/>
      <c r="F58" s="91" t="s">
        <v>1760</v>
      </c>
      <c r="G58" s="91" t="s">
        <v>129</v>
      </c>
      <c r="H58" s="93">
        <v>34250.950020000011</v>
      </c>
      <c r="I58" s="104">
        <v>8676.1</v>
      </c>
      <c r="J58" s="93"/>
      <c r="K58" s="93">
        <v>12044.381137089</v>
      </c>
      <c r="L58" s="94">
        <v>6.612960622408107E-3</v>
      </c>
      <c r="M58" s="94">
        <f t="shared" si="0"/>
        <v>2.2584349861976615E-2</v>
      </c>
      <c r="N58" s="94">
        <f>K58/'סכום נכסי הקרן'!$C$42</f>
        <v>4.2631602346622742E-3</v>
      </c>
    </row>
    <row r="59" spans="2:14">
      <c r="B59" s="90" t="s">
        <v>1844</v>
      </c>
      <c r="C59" s="67" t="s">
        <v>1845</v>
      </c>
      <c r="D59" s="91" t="s">
        <v>26</v>
      </c>
      <c r="E59" s="67"/>
      <c r="F59" s="91" t="s">
        <v>1760</v>
      </c>
      <c r="G59" s="91" t="s">
        <v>129</v>
      </c>
      <c r="H59" s="93">
        <v>53507.005805000008</v>
      </c>
      <c r="I59" s="104">
        <v>2427.8000000000002</v>
      </c>
      <c r="J59" s="93"/>
      <c r="K59" s="93">
        <v>5265.151535590001</v>
      </c>
      <c r="L59" s="94">
        <v>2.2627312845031914E-3</v>
      </c>
      <c r="M59" s="94">
        <f t="shared" si="0"/>
        <v>9.8726553903148318E-3</v>
      </c>
      <c r="N59" s="94">
        <f>K59/'סכום נכסי הקרן'!$C$42</f>
        <v>1.863622912669078E-3</v>
      </c>
    </row>
    <row r="60" spans="2:14">
      <c r="B60" s="90" t="s">
        <v>1846</v>
      </c>
      <c r="C60" s="67" t="s">
        <v>1847</v>
      </c>
      <c r="D60" s="91" t="s">
        <v>117</v>
      </c>
      <c r="E60" s="67"/>
      <c r="F60" s="91" t="s">
        <v>1760</v>
      </c>
      <c r="G60" s="91" t="s">
        <v>136</v>
      </c>
      <c r="H60" s="93">
        <v>451612.23603600007</v>
      </c>
      <c r="I60" s="104">
        <v>242750</v>
      </c>
      <c r="J60" s="93"/>
      <c r="K60" s="93">
        <v>28130.768118593009</v>
      </c>
      <c r="L60" s="94">
        <v>5.6059889426885014E-5</v>
      </c>
      <c r="M60" s="94">
        <f t="shared" si="0"/>
        <v>5.2747841657059286E-2</v>
      </c>
      <c r="N60" s="94">
        <f>K60/'סכום נכסי הקרן'!$C$42</f>
        <v>9.9570057314439849E-3</v>
      </c>
    </row>
    <row r="61" spans="2:14">
      <c r="B61" s="90" t="s">
        <v>1848</v>
      </c>
      <c r="C61" s="67" t="s">
        <v>1849</v>
      </c>
      <c r="D61" s="91" t="s">
        <v>116</v>
      </c>
      <c r="E61" s="67"/>
      <c r="F61" s="91" t="s">
        <v>1760</v>
      </c>
      <c r="G61" s="91" t="s">
        <v>127</v>
      </c>
      <c r="H61" s="93">
        <v>1462.7473390000002</v>
      </c>
      <c r="I61" s="104">
        <v>83576</v>
      </c>
      <c r="J61" s="93"/>
      <c r="K61" s="93">
        <v>4674.8618588210011</v>
      </c>
      <c r="L61" s="94">
        <v>8.1506744357552689E-5</v>
      </c>
      <c r="M61" s="94">
        <f t="shared" si="0"/>
        <v>8.7658066092668567E-3</v>
      </c>
      <c r="N61" s="94">
        <f>K61/'סכום נכסי הקרן'!$C$42</f>
        <v>1.6546873560563736E-3</v>
      </c>
    </row>
    <row r="62" spans="2:14">
      <c r="B62" s="90" t="s">
        <v>1850</v>
      </c>
      <c r="C62" s="67" t="s">
        <v>1851</v>
      </c>
      <c r="D62" s="91" t="s">
        <v>116</v>
      </c>
      <c r="E62" s="67"/>
      <c r="F62" s="91" t="s">
        <v>1760</v>
      </c>
      <c r="G62" s="91" t="s">
        <v>127</v>
      </c>
      <c r="H62" s="93">
        <v>33349.609230000009</v>
      </c>
      <c r="I62" s="104">
        <v>5460</v>
      </c>
      <c r="J62" s="93"/>
      <c r="K62" s="93">
        <v>6963.0782509750006</v>
      </c>
      <c r="L62" s="94">
        <v>5.2935887666666678E-3</v>
      </c>
      <c r="M62" s="94">
        <f t="shared" si="0"/>
        <v>1.3056428017882113E-2</v>
      </c>
      <c r="N62" s="94">
        <f>K62/'סכום נכסי הקרן'!$C$42</f>
        <v>2.4646113380610642E-3</v>
      </c>
    </row>
    <row r="63" spans="2:14">
      <c r="B63" s="90" t="s">
        <v>1852</v>
      </c>
      <c r="C63" s="67" t="s">
        <v>1853</v>
      </c>
      <c r="D63" s="91" t="s">
        <v>26</v>
      </c>
      <c r="E63" s="67"/>
      <c r="F63" s="91" t="s">
        <v>1760</v>
      </c>
      <c r="G63" s="91" t="s">
        <v>129</v>
      </c>
      <c r="H63" s="93">
        <v>6568.5939730000009</v>
      </c>
      <c r="I63" s="104">
        <v>20350</v>
      </c>
      <c r="J63" s="93"/>
      <c r="K63" s="93">
        <v>5417.8147350760009</v>
      </c>
      <c r="L63" s="94">
        <v>1.1948329191450661E-3</v>
      </c>
      <c r="M63" s="94">
        <f t="shared" si="0"/>
        <v>1.0158913278453521E-2</v>
      </c>
      <c r="N63" s="94">
        <f>K63/'סכום נכסי הקרן'!$C$42</f>
        <v>1.9176587052878366E-3</v>
      </c>
    </row>
    <row r="64" spans="2:14">
      <c r="B64" s="90" t="s">
        <v>1854</v>
      </c>
      <c r="C64" s="67" t="s">
        <v>1855</v>
      </c>
      <c r="D64" s="91" t="s">
        <v>26</v>
      </c>
      <c r="E64" s="67"/>
      <c r="F64" s="91" t="s">
        <v>1760</v>
      </c>
      <c r="G64" s="91" t="s">
        <v>129</v>
      </c>
      <c r="H64" s="93">
        <v>5357.9130250000007</v>
      </c>
      <c r="I64" s="104">
        <v>21675</v>
      </c>
      <c r="J64" s="93"/>
      <c r="K64" s="93">
        <v>4706.9770895640013</v>
      </c>
      <c r="L64" s="94">
        <v>3.2423074281391837E-3</v>
      </c>
      <c r="M64" s="94">
        <f t="shared" si="0"/>
        <v>8.8260256938958344E-3</v>
      </c>
      <c r="N64" s="94">
        <f>K64/'סכום נכסי הקרן'!$C$42</f>
        <v>1.6660546793810199E-3</v>
      </c>
    </row>
    <row r="65" spans="2:14">
      <c r="B65" s="90" t="s">
        <v>1856</v>
      </c>
      <c r="C65" s="67" t="s">
        <v>1857</v>
      </c>
      <c r="D65" s="91" t="s">
        <v>26</v>
      </c>
      <c r="E65" s="67"/>
      <c r="F65" s="91" t="s">
        <v>1760</v>
      </c>
      <c r="G65" s="91" t="s">
        <v>129</v>
      </c>
      <c r="H65" s="93">
        <v>15262.704045000002</v>
      </c>
      <c r="I65" s="104">
        <v>20215</v>
      </c>
      <c r="J65" s="93"/>
      <c r="K65" s="93">
        <v>12505.254873619002</v>
      </c>
      <c r="L65" s="94">
        <v>5.5349788014505902E-3</v>
      </c>
      <c r="M65" s="94">
        <f t="shared" si="0"/>
        <v>2.3448531557118957E-2</v>
      </c>
      <c r="N65" s="94">
        <f>K65/'סכום נכסי הקרן'!$C$42</f>
        <v>4.426288465528754E-3</v>
      </c>
    </row>
    <row r="66" spans="2:14">
      <c r="B66" s="90" t="s">
        <v>1858</v>
      </c>
      <c r="C66" s="67" t="s">
        <v>1859</v>
      </c>
      <c r="D66" s="91" t="s">
        <v>1598</v>
      </c>
      <c r="E66" s="67"/>
      <c r="F66" s="91" t="s">
        <v>1760</v>
      </c>
      <c r="G66" s="91" t="s">
        <v>127</v>
      </c>
      <c r="H66" s="93">
        <v>24193.703643000004</v>
      </c>
      <c r="I66" s="104">
        <v>7302</v>
      </c>
      <c r="J66" s="93"/>
      <c r="K66" s="93">
        <v>6755.5710939300016</v>
      </c>
      <c r="L66" s="94">
        <v>3.2161786165503493E-4</v>
      </c>
      <c r="M66" s="94">
        <f t="shared" si="0"/>
        <v>1.266733254006323E-2</v>
      </c>
      <c r="N66" s="94">
        <f>K66/'סכום נכסי הקרן'!$C$42</f>
        <v>2.3911632920175906E-3</v>
      </c>
    </row>
    <row r="67" spans="2:14">
      <c r="B67" s="90" t="s">
        <v>1860</v>
      </c>
      <c r="C67" s="67" t="s">
        <v>1861</v>
      </c>
      <c r="D67" s="91" t="s">
        <v>116</v>
      </c>
      <c r="E67" s="67"/>
      <c r="F67" s="91" t="s">
        <v>1760</v>
      </c>
      <c r="G67" s="91" t="s">
        <v>127</v>
      </c>
      <c r="H67" s="93">
        <v>109706.05044000002</v>
      </c>
      <c r="I67" s="104">
        <v>3381</v>
      </c>
      <c r="J67" s="93"/>
      <c r="K67" s="93">
        <v>14183.833825999</v>
      </c>
      <c r="L67" s="94">
        <v>3.5734869850162871E-3</v>
      </c>
      <c r="M67" s="94">
        <f t="shared" si="0"/>
        <v>2.6596025305449675E-2</v>
      </c>
      <c r="N67" s="94">
        <f>K67/'סכום נכסי הקרן'!$C$42</f>
        <v>5.0204286674268321E-3</v>
      </c>
    </row>
    <row r="68" spans="2:14">
      <c r="B68" s="90" t="s">
        <v>1862</v>
      </c>
      <c r="C68" s="67" t="s">
        <v>1863</v>
      </c>
      <c r="D68" s="91" t="s">
        <v>1598</v>
      </c>
      <c r="E68" s="67"/>
      <c r="F68" s="91" t="s">
        <v>1760</v>
      </c>
      <c r="G68" s="91" t="s">
        <v>127</v>
      </c>
      <c r="H68" s="93">
        <v>28807.744405000005</v>
      </c>
      <c r="I68" s="104">
        <v>16393</v>
      </c>
      <c r="J68" s="93"/>
      <c r="K68" s="93">
        <v>18058.662338136004</v>
      </c>
      <c r="L68" s="94">
        <v>9.9061761477966192E-5</v>
      </c>
      <c r="M68" s="94">
        <f t="shared" si="0"/>
        <v>3.3861693983418359E-2</v>
      </c>
      <c r="N68" s="94">
        <f>K68/'סכום נכסי הקרן'!$C$42</f>
        <v>6.391940797527901E-3</v>
      </c>
    </row>
    <row r="69" spans="2:14">
      <c r="B69" s="90" t="s">
        <v>1864</v>
      </c>
      <c r="C69" s="67" t="s">
        <v>1865</v>
      </c>
      <c r="D69" s="91" t="s">
        <v>1598</v>
      </c>
      <c r="E69" s="67"/>
      <c r="F69" s="91" t="s">
        <v>1760</v>
      </c>
      <c r="G69" s="91" t="s">
        <v>127</v>
      </c>
      <c r="H69" s="93">
        <v>7245.0631120000007</v>
      </c>
      <c r="I69" s="104">
        <v>14498</v>
      </c>
      <c r="J69" s="93"/>
      <c r="K69" s="93">
        <v>4016.6884919150007</v>
      </c>
      <c r="L69" s="94">
        <v>1.1156227354942053E-4</v>
      </c>
      <c r="M69" s="94">
        <f t="shared" si="0"/>
        <v>7.5316695109092424E-3</v>
      </c>
      <c r="N69" s="94">
        <f>K69/'סכום נכסי הקרן'!$C$42</f>
        <v>1.4217240768832271E-3</v>
      </c>
    </row>
    <row r="70" spans="2:14">
      <c r="B70" s="90" t="s">
        <v>1866</v>
      </c>
      <c r="C70" s="67" t="s">
        <v>1867</v>
      </c>
      <c r="D70" s="91" t="s">
        <v>118</v>
      </c>
      <c r="E70" s="67"/>
      <c r="F70" s="91" t="s">
        <v>1760</v>
      </c>
      <c r="G70" s="91" t="s">
        <v>131</v>
      </c>
      <c r="H70" s="93">
        <v>54938.867200000008</v>
      </c>
      <c r="I70" s="104">
        <v>8843</v>
      </c>
      <c r="J70" s="93"/>
      <c r="K70" s="93">
        <v>12035.813751241003</v>
      </c>
      <c r="L70" s="94">
        <v>3.8777566157822377E-4</v>
      </c>
      <c r="M70" s="94">
        <f t="shared" si="0"/>
        <v>2.2568285206002067E-2</v>
      </c>
      <c r="N70" s="94">
        <f>K70/'סכום נכסי הקרן'!$C$42</f>
        <v>4.26012777178631E-3</v>
      </c>
    </row>
    <row r="71" spans="2:14">
      <c r="B71" s="95"/>
      <c r="C71" s="67"/>
      <c r="D71" s="67"/>
      <c r="E71" s="67"/>
      <c r="F71" s="67"/>
      <c r="G71" s="67"/>
      <c r="H71" s="93"/>
      <c r="I71" s="104"/>
      <c r="J71" s="67"/>
      <c r="K71" s="67"/>
      <c r="L71" s="67"/>
      <c r="M71" s="94"/>
      <c r="N71" s="67"/>
    </row>
    <row r="72" spans="2:14">
      <c r="B72" s="89" t="s">
        <v>220</v>
      </c>
      <c r="C72" s="84"/>
      <c r="D72" s="85"/>
      <c r="E72" s="84"/>
      <c r="F72" s="85"/>
      <c r="G72" s="85"/>
      <c r="H72" s="87"/>
      <c r="I72" s="102"/>
      <c r="J72" s="87"/>
      <c r="K72" s="87">
        <v>4972.9875527820013</v>
      </c>
      <c r="L72" s="88"/>
      <c r="M72" s="88">
        <f t="shared" si="0"/>
        <v>9.3248203849540558E-3</v>
      </c>
      <c r="N72" s="88">
        <f>K72/'סכום נכסי הקרן'!$C$42</f>
        <v>1.7602102209474467E-3</v>
      </c>
    </row>
    <row r="73" spans="2:14">
      <c r="B73" s="90" t="s">
        <v>1868</v>
      </c>
      <c r="C73" s="67" t="s">
        <v>1869</v>
      </c>
      <c r="D73" s="91" t="s">
        <v>116</v>
      </c>
      <c r="E73" s="67"/>
      <c r="F73" s="91" t="s">
        <v>1784</v>
      </c>
      <c r="G73" s="91" t="s">
        <v>127</v>
      </c>
      <c r="H73" s="93">
        <v>14428.796808000003</v>
      </c>
      <c r="I73" s="104">
        <v>9013</v>
      </c>
      <c r="J73" s="93"/>
      <c r="K73" s="93">
        <v>4972.9875527820013</v>
      </c>
      <c r="L73" s="94">
        <v>4.1001469549280977E-4</v>
      </c>
      <c r="M73" s="94">
        <f t="shared" si="0"/>
        <v>9.3248203849540558E-3</v>
      </c>
      <c r="N73" s="94">
        <f>K73/'סכום נכסי הקרן'!$C$42</f>
        <v>1.7602102209474467E-3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15" t="s">
        <v>214</v>
      </c>
      <c r="D77" s="1"/>
      <c r="E77" s="1"/>
      <c r="F77" s="1"/>
      <c r="G77" s="1"/>
    </row>
    <row r="78" spans="2:14">
      <c r="B78" s="115" t="s">
        <v>107</v>
      </c>
      <c r="D78" s="1"/>
      <c r="E78" s="1"/>
      <c r="F78" s="1"/>
      <c r="G78" s="1"/>
    </row>
    <row r="79" spans="2:14">
      <c r="B79" s="115" t="s">
        <v>197</v>
      </c>
      <c r="D79" s="1"/>
      <c r="E79" s="1"/>
      <c r="F79" s="1"/>
      <c r="G79" s="1"/>
    </row>
    <row r="80" spans="2:14">
      <c r="B80" s="115" t="s">
        <v>205</v>
      </c>
      <c r="D80" s="1"/>
      <c r="E80" s="1"/>
      <c r="F80" s="1"/>
      <c r="G80" s="1"/>
    </row>
    <row r="81" spans="2:7">
      <c r="B81" s="115" t="s">
        <v>212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7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141</v>
      </c>
      <c r="C1" s="46" t="s" vm="1">
        <v>223</v>
      </c>
    </row>
    <row r="2" spans="2:15">
      <c r="B2" s="46" t="s">
        <v>140</v>
      </c>
      <c r="C2" s="46" t="s">
        <v>2982</v>
      </c>
    </row>
    <row r="3" spans="2:15">
      <c r="B3" s="46" t="s">
        <v>142</v>
      </c>
      <c r="C3" s="46" t="s">
        <v>2983</v>
      </c>
    </row>
    <row r="4" spans="2:15">
      <c r="B4" s="46" t="s">
        <v>143</v>
      </c>
      <c r="C4" s="46" t="s">
        <v>2984</v>
      </c>
    </row>
    <row r="6" spans="2:15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15" ht="26.25" customHeight="1">
      <c r="B7" s="141" t="s">
        <v>88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</row>
    <row r="8" spans="2:15" s="3" customFormat="1" ht="63">
      <c r="B8" s="21" t="s">
        <v>110</v>
      </c>
      <c r="C8" s="29" t="s">
        <v>43</v>
      </c>
      <c r="D8" s="29" t="s">
        <v>114</v>
      </c>
      <c r="E8" s="29" t="s">
        <v>112</v>
      </c>
      <c r="F8" s="29" t="s">
        <v>64</v>
      </c>
      <c r="G8" s="29" t="s">
        <v>14</v>
      </c>
      <c r="H8" s="29" t="s">
        <v>65</v>
      </c>
      <c r="I8" s="29" t="s">
        <v>98</v>
      </c>
      <c r="J8" s="29" t="s">
        <v>199</v>
      </c>
      <c r="K8" s="29" t="s">
        <v>198</v>
      </c>
      <c r="L8" s="29" t="s">
        <v>60</v>
      </c>
      <c r="M8" s="29" t="s">
        <v>57</v>
      </c>
      <c r="N8" s="29" t="s">
        <v>144</v>
      </c>
      <c r="O8" s="19" t="s">
        <v>146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206</v>
      </c>
      <c r="K9" s="31"/>
      <c r="L9" s="31" t="s">
        <v>202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29</v>
      </c>
      <c r="C11" s="67"/>
      <c r="D11" s="91"/>
      <c r="E11" s="67"/>
      <c r="F11" s="91"/>
      <c r="G11" s="67"/>
      <c r="H11" s="67"/>
      <c r="I11" s="91"/>
      <c r="J11" s="93"/>
      <c r="K11" s="104"/>
      <c r="L11" s="93">
        <v>58292.570200037007</v>
      </c>
      <c r="M11" s="94"/>
      <c r="N11" s="94">
        <f>IFERROR(L11/$L$11,0)</f>
        <v>1</v>
      </c>
      <c r="O11" s="94">
        <f>L11/'סכום נכסי הקרן'!$C$42</f>
        <v>2.0632904623700678E-2</v>
      </c>
    </row>
    <row r="12" spans="2:15" s="4" customFormat="1" ht="18" customHeight="1">
      <c r="B12" s="112" t="s">
        <v>192</v>
      </c>
      <c r="C12" s="67"/>
      <c r="D12" s="91"/>
      <c r="E12" s="67"/>
      <c r="F12" s="91"/>
      <c r="G12" s="67"/>
      <c r="H12" s="67"/>
      <c r="I12" s="91"/>
      <c r="J12" s="93"/>
      <c r="K12" s="104"/>
      <c r="L12" s="93">
        <v>58292.570200037</v>
      </c>
      <c r="M12" s="94"/>
      <c r="N12" s="94">
        <f t="shared" ref="N12:N25" si="0">IFERROR(L12/$L$11,0)</f>
        <v>0.99999999999999989</v>
      </c>
      <c r="O12" s="94">
        <f>L12/'סכום נכסי הקרן'!$C$42</f>
        <v>2.0632904623700678E-2</v>
      </c>
    </row>
    <row r="13" spans="2:15">
      <c r="B13" s="89" t="s">
        <v>51</v>
      </c>
      <c r="C13" s="84"/>
      <c r="D13" s="85"/>
      <c r="E13" s="84"/>
      <c r="F13" s="85"/>
      <c r="G13" s="84"/>
      <c r="H13" s="84"/>
      <c r="I13" s="85"/>
      <c r="J13" s="87"/>
      <c r="K13" s="102"/>
      <c r="L13" s="87">
        <v>35951.603036432003</v>
      </c>
      <c r="M13" s="88"/>
      <c r="N13" s="88">
        <f t="shared" si="0"/>
        <v>0.61674417362384848</v>
      </c>
      <c r="O13" s="88">
        <f>L13/'סכום נכסי הקרן'!$C$42</f>
        <v>1.2725223711603959E-2</v>
      </c>
    </row>
    <row r="14" spans="2:15">
      <c r="B14" s="90" t="s">
        <v>1870</v>
      </c>
      <c r="C14" s="67" t="s">
        <v>1871</v>
      </c>
      <c r="D14" s="91" t="s">
        <v>26</v>
      </c>
      <c r="E14" s="67"/>
      <c r="F14" s="91" t="s">
        <v>1784</v>
      </c>
      <c r="G14" s="67" t="s">
        <v>864</v>
      </c>
      <c r="H14" s="67" t="s">
        <v>865</v>
      </c>
      <c r="I14" s="91" t="s">
        <v>129</v>
      </c>
      <c r="J14" s="93">
        <v>692.82733800000017</v>
      </c>
      <c r="K14" s="104">
        <v>106693.59239999999</v>
      </c>
      <c r="L14" s="93">
        <v>2996.0611528180002</v>
      </c>
      <c r="M14" s="94">
        <v>1.7852745228021051E-3</v>
      </c>
      <c r="N14" s="94">
        <f t="shared" si="0"/>
        <v>5.1396964356464389E-2</v>
      </c>
      <c r="O14" s="94">
        <f>L14/'סכום נכסי הקרן'!$C$42</f>
        <v>1.0604686635146731E-3</v>
      </c>
    </row>
    <row r="15" spans="2:15">
      <c r="B15" s="90" t="s">
        <v>1872</v>
      </c>
      <c r="C15" s="67" t="s">
        <v>1873</v>
      </c>
      <c r="D15" s="91" t="s">
        <v>26</v>
      </c>
      <c r="E15" s="67"/>
      <c r="F15" s="91" t="s">
        <v>1784</v>
      </c>
      <c r="G15" s="67" t="s">
        <v>875</v>
      </c>
      <c r="H15" s="67" t="s">
        <v>865</v>
      </c>
      <c r="I15" s="91" t="s">
        <v>127</v>
      </c>
      <c r="J15" s="93">
        <v>121.09776000000002</v>
      </c>
      <c r="K15" s="104">
        <v>1007522</v>
      </c>
      <c r="L15" s="93">
        <v>4665.6090766910011</v>
      </c>
      <c r="M15" s="94">
        <v>8.4389935316220787E-4</v>
      </c>
      <c r="N15" s="94">
        <f t="shared" si="0"/>
        <v>8.0037800026323755E-2</v>
      </c>
      <c r="O15" s="94">
        <f>L15/'סכום נכסי הקרן'!$C$42</f>
        <v>1.6514122942339656E-3</v>
      </c>
    </row>
    <row r="16" spans="2:15">
      <c r="B16" s="90" t="s">
        <v>1874</v>
      </c>
      <c r="C16" s="67" t="s">
        <v>1875</v>
      </c>
      <c r="D16" s="91" t="s">
        <v>26</v>
      </c>
      <c r="E16" s="67"/>
      <c r="F16" s="91" t="s">
        <v>1784</v>
      </c>
      <c r="G16" s="67" t="s">
        <v>1094</v>
      </c>
      <c r="H16" s="67" t="s">
        <v>865</v>
      </c>
      <c r="I16" s="91" t="s">
        <v>127</v>
      </c>
      <c r="J16" s="93">
        <v>2851.6112880000005</v>
      </c>
      <c r="K16" s="104">
        <v>34912.99</v>
      </c>
      <c r="L16" s="93">
        <v>3807.1084886310009</v>
      </c>
      <c r="M16" s="94">
        <v>3.417471186001585E-4</v>
      </c>
      <c r="N16" s="94">
        <f t="shared" si="0"/>
        <v>6.5310355600490991E-2</v>
      </c>
      <c r="O16" s="94">
        <f>L16/'סכום נכסי הקרן'!$C$42</f>
        <v>1.3475423380449061E-3</v>
      </c>
    </row>
    <row r="17" spans="2:15">
      <c r="B17" s="90" t="s">
        <v>1876</v>
      </c>
      <c r="C17" s="67" t="s">
        <v>1877</v>
      </c>
      <c r="D17" s="91" t="s">
        <v>26</v>
      </c>
      <c r="E17" s="67"/>
      <c r="F17" s="91" t="s">
        <v>1784</v>
      </c>
      <c r="G17" s="67" t="s">
        <v>1878</v>
      </c>
      <c r="H17" s="67" t="s">
        <v>865</v>
      </c>
      <c r="I17" s="91" t="s">
        <v>129</v>
      </c>
      <c r="J17" s="93">
        <v>665.97373000000005</v>
      </c>
      <c r="K17" s="104">
        <v>236239</v>
      </c>
      <c r="L17" s="93">
        <v>6376.7004030830012</v>
      </c>
      <c r="M17" s="94">
        <v>2.5472238334581145E-3</v>
      </c>
      <c r="N17" s="94">
        <f t="shared" si="0"/>
        <v>0.10939130632258437</v>
      </c>
      <c r="O17" s="94">
        <f>L17/'סכום נכסי הקרן'!$C$42</f>
        <v>2.2570603900159084E-3</v>
      </c>
    </row>
    <row r="18" spans="2:15">
      <c r="B18" s="90" t="s">
        <v>1879</v>
      </c>
      <c r="C18" s="67" t="s">
        <v>1880</v>
      </c>
      <c r="D18" s="91" t="s">
        <v>26</v>
      </c>
      <c r="E18" s="67"/>
      <c r="F18" s="91" t="s">
        <v>1784</v>
      </c>
      <c r="G18" s="67" t="s">
        <v>1881</v>
      </c>
      <c r="H18" s="67" t="s">
        <v>865</v>
      </c>
      <c r="I18" s="91" t="s">
        <v>127</v>
      </c>
      <c r="J18" s="93">
        <v>1633.24551</v>
      </c>
      <c r="K18" s="104">
        <v>122601.60000000001</v>
      </c>
      <c r="L18" s="93">
        <v>7657.1203424620026</v>
      </c>
      <c r="M18" s="94">
        <v>2.7851314633809041E-3</v>
      </c>
      <c r="N18" s="94">
        <f t="shared" si="0"/>
        <v>0.13135671177623151</v>
      </c>
      <c r="O18" s="94">
        <f>L18/'סכום נכסי הקרן'!$C$42</f>
        <v>2.7102705057619244E-3</v>
      </c>
    </row>
    <row r="19" spans="2:15">
      <c r="B19" s="90" t="s">
        <v>1882</v>
      </c>
      <c r="C19" s="67" t="s">
        <v>1883</v>
      </c>
      <c r="D19" s="91" t="s">
        <v>26</v>
      </c>
      <c r="E19" s="67"/>
      <c r="F19" s="91" t="s">
        <v>1784</v>
      </c>
      <c r="G19" s="67" t="s">
        <v>1881</v>
      </c>
      <c r="H19" s="67" t="s">
        <v>865</v>
      </c>
      <c r="I19" s="91" t="s">
        <v>130</v>
      </c>
      <c r="J19" s="93">
        <v>284239.85168000008</v>
      </c>
      <c r="K19" s="104">
        <v>131.5</v>
      </c>
      <c r="L19" s="93">
        <v>1748.4839673500005</v>
      </c>
      <c r="M19" s="94">
        <v>1.2591145805998863E-3</v>
      </c>
      <c r="N19" s="94">
        <f t="shared" si="0"/>
        <v>2.9994971251909055E-2</v>
      </c>
      <c r="O19" s="94">
        <f>L19/'סכום נכסי הקרן'!$C$42</f>
        <v>6.1888338103128332E-4</v>
      </c>
    </row>
    <row r="20" spans="2:15">
      <c r="B20" s="90" t="s">
        <v>1884</v>
      </c>
      <c r="C20" s="67" t="s">
        <v>1885</v>
      </c>
      <c r="D20" s="91" t="s">
        <v>26</v>
      </c>
      <c r="E20" s="67"/>
      <c r="F20" s="91" t="s">
        <v>1784</v>
      </c>
      <c r="G20" s="67" t="s">
        <v>644</v>
      </c>
      <c r="H20" s="67"/>
      <c r="I20" s="91" t="s">
        <v>130</v>
      </c>
      <c r="J20" s="93">
        <v>11140.440722000001</v>
      </c>
      <c r="K20" s="104">
        <v>16695.21</v>
      </c>
      <c r="L20" s="93">
        <v>8700.519605397003</v>
      </c>
      <c r="M20" s="94">
        <v>1.1370004511658071E-2</v>
      </c>
      <c r="N20" s="94">
        <f t="shared" si="0"/>
        <v>0.14925606428984459</v>
      </c>
      <c r="O20" s="94">
        <f>L20/'סכום נכסי הקרן'!$C$42</f>
        <v>3.0795861390013005E-3</v>
      </c>
    </row>
    <row r="21" spans="2:15">
      <c r="B21" s="95"/>
      <c r="C21" s="67"/>
      <c r="D21" s="67"/>
      <c r="E21" s="67"/>
      <c r="F21" s="67"/>
      <c r="G21" s="67"/>
      <c r="H21" s="67"/>
      <c r="I21" s="67"/>
      <c r="J21" s="93"/>
      <c r="K21" s="104"/>
      <c r="L21" s="67"/>
      <c r="M21" s="67"/>
      <c r="N21" s="94"/>
      <c r="O21" s="67"/>
    </row>
    <row r="22" spans="2:15">
      <c r="B22" s="89" t="s">
        <v>28</v>
      </c>
      <c r="C22" s="84"/>
      <c r="D22" s="85"/>
      <c r="E22" s="84"/>
      <c r="F22" s="85"/>
      <c r="G22" s="84"/>
      <c r="H22" s="84"/>
      <c r="I22" s="85"/>
      <c r="J22" s="87"/>
      <c r="K22" s="102"/>
      <c r="L22" s="87">
        <v>22340.967163604997</v>
      </c>
      <c r="M22" s="88"/>
      <c r="N22" s="88">
        <f t="shared" si="0"/>
        <v>0.38325582637615135</v>
      </c>
      <c r="O22" s="88">
        <f>L22/'סכום נכסי הקרן'!$C$42</f>
        <v>7.9076809120967179E-3</v>
      </c>
    </row>
    <row r="23" spans="2:15">
      <c r="B23" s="90" t="s">
        <v>1886</v>
      </c>
      <c r="C23" s="67" t="s">
        <v>1887</v>
      </c>
      <c r="D23" s="91" t="s">
        <v>26</v>
      </c>
      <c r="E23" s="67"/>
      <c r="F23" s="91" t="s">
        <v>1760</v>
      </c>
      <c r="G23" s="67" t="s">
        <v>644</v>
      </c>
      <c r="H23" s="67"/>
      <c r="I23" s="91" t="s">
        <v>127</v>
      </c>
      <c r="J23" s="93">
        <v>3130.313643</v>
      </c>
      <c r="K23" s="104">
        <v>20511</v>
      </c>
      <c r="L23" s="93">
        <v>2455.2322058799996</v>
      </c>
      <c r="M23" s="94">
        <v>4.108507361009921E-4</v>
      </c>
      <c r="N23" s="94">
        <f t="shared" si="0"/>
        <v>4.211912765991644E-2</v>
      </c>
      <c r="O23" s="94">
        <f>L23/'סכום נכסי הקרן'!$C$42</f>
        <v>8.6903994384052911E-4</v>
      </c>
    </row>
    <row r="24" spans="2:15">
      <c r="B24" s="90" t="s">
        <v>1888</v>
      </c>
      <c r="C24" s="67" t="s">
        <v>1889</v>
      </c>
      <c r="D24" s="91" t="s">
        <v>26</v>
      </c>
      <c r="E24" s="67"/>
      <c r="F24" s="91" t="s">
        <v>1760</v>
      </c>
      <c r="G24" s="67" t="s">
        <v>644</v>
      </c>
      <c r="H24" s="67"/>
      <c r="I24" s="91" t="s">
        <v>127</v>
      </c>
      <c r="J24" s="93">
        <v>17601.726315</v>
      </c>
      <c r="K24" s="104">
        <v>3721</v>
      </c>
      <c r="L24" s="93">
        <v>2504.5679431690005</v>
      </c>
      <c r="M24" s="94">
        <v>2.7493299882563405E-4</v>
      </c>
      <c r="N24" s="94">
        <f t="shared" si="0"/>
        <v>4.2965474580625204E-2</v>
      </c>
      <c r="O24" s="94">
        <f>L24/'סכום נכסי הקרן'!$C$42</f>
        <v>8.8650253913407587E-4</v>
      </c>
    </row>
    <row r="25" spans="2:15">
      <c r="B25" s="90" t="s">
        <v>1890</v>
      </c>
      <c r="C25" s="67" t="s">
        <v>1891</v>
      </c>
      <c r="D25" s="91" t="s">
        <v>119</v>
      </c>
      <c r="E25" s="67"/>
      <c r="F25" s="91" t="s">
        <v>1760</v>
      </c>
      <c r="G25" s="67" t="s">
        <v>644</v>
      </c>
      <c r="H25" s="67"/>
      <c r="I25" s="91" t="s">
        <v>127</v>
      </c>
      <c r="J25" s="93">
        <v>38336.05979900001</v>
      </c>
      <c r="K25" s="104">
        <v>11856.42</v>
      </c>
      <c r="L25" s="93">
        <v>17381.167014556002</v>
      </c>
      <c r="M25" s="94">
        <v>3.8731693164719653E-4</v>
      </c>
      <c r="N25" s="94">
        <f t="shared" si="0"/>
        <v>0.29817122413560976</v>
      </c>
      <c r="O25" s="94">
        <f>L25/'סכום נכסי הקרן'!$C$42</f>
        <v>6.1521384291221151E-3</v>
      </c>
    </row>
    <row r="26" spans="2:15">
      <c r="B26" s="95"/>
      <c r="C26" s="67"/>
      <c r="D26" s="67"/>
      <c r="E26" s="67"/>
      <c r="F26" s="67"/>
      <c r="G26" s="67"/>
      <c r="H26" s="67"/>
      <c r="I26" s="67"/>
      <c r="J26" s="93"/>
      <c r="K26" s="104"/>
      <c r="L26" s="67"/>
      <c r="M26" s="67"/>
      <c r="N26" s="94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15" t="s">
        <v>214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15" t="s">
        <v>107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15" t="s">
        <v>197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15" t="s">
        <v>205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16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7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141</v>
      </c>
      <c r="C1" s="46" t="s" vm="1">
        <v>223</v>
      </c>
    </row>
    <row r="2" spans="2:12">
      <c r="B2" s="46" t="s">
        <v>140</v>
      </c>
      <c r="C2" s="46" t="s">
        <v>2982</v>
      </c>
    </row>
    <row r="3" spans="2:12">
      <c r="B3" s="46" t="s">
        <v>142</v>
      </c>
      <c r="C3" s="46" t="s">
        <v>2983</v>
      </c>
    </row>
    <row r="4" spans="2:12">
      <c r="B4" s="46" t="s">
        <v>143</v>
      </c>
      <c r="C4" s="46" t="s">
        <v>2984</v>
      </c>
    </row>
    <row r="6" spans="2:12" ht="26.25" customHeight="1">
      <c r="B6" s="141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12" ht="26.2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s="3" customFormat="1" ht="63">
      <c r="B8" s="21" t="s">
        <v>111</v>
      </c>
      <c r="C8" s="29" t="s">
        <v>43</v>
      </c>
      <c r="D8" s="29" t="s">
        <v>114</v>
      </c>
      <c r="E8" s="29" t="s">
        <v>64</v>
      </c>
      <c r="F8" s="29" t="s">
        <v>98</v>
      </c>
      <c r="G8" s="29" t="s">
        <v>199</v>
      </c>
      <c r="H8" s="29" t="s">
        <v>198</v>
      </c>
      <c r="I8" s="29" t="s">
        <v>60</v>
      </c>
      <c r="J8" s="29" t="s">
        <v>57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206</v>
      </c>
      <c r="H9" s="15"/>
      <c r="I9" s="15" t="s">
        <v>202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47</v>
      </c>
      <c r="C11" s="67"/>
      <c r="D11" s="91"/>
      <c r="E11" s="91"/>
      <c r="F11" s="91"/>
      <c r="G11" s="93"/>
      <c r="H11" s="104"/>
      <c r="I11" s="93">
        <v>40.968632880000015</v>
      </c>
      <c r="J11" s="94"/>
      <c r="K11" s="94">
        <f>IFERROR(I11/$I$11,0)</f>
        <v>1</v>
      </c>
      <c r="L11" s="94">
        <f>I11/'סכום נכסי הקרן'!$C$42</f>
        <v>1.4501022889807514E-5</v>
      </c>
    </row>
    <row r="12" spans="2:12" s="4" customFormat="1" ht="18" customHeight="1">
      <c r="B12" s="112" t="s">
        <v>24</v>
      </c>
      <c r="C12" s="67"/>
      <c r="D12" s="91"/>
      <c r="E12" s="91"/>
      <c r="F12" s="91"/>
      <c r="G12" s="93"/>
      <c r="H12" s="104"/>
      <c r="I12" s="93">
        <v>30.299827038000007</v>
      </c>
      <c r="J12" s="94"/>
      <c r="K12" s="94">
        <f t="shared" ref="K12:K20" si="0">IFERROR(I12/$I$11,0)</f>
        <v>0.73958599318533069</v>
      </c>
      <c r="L12" s="94">
        <f>I12/'סכום נכסי הקרן'!$C$42</f>
        <v>1.0724753416161504E-5</v>
      </c>
    </row>
    <row r="13" spans="2:12">
      <c r="B13" s="89" t="s">
        <v>1892</v>
      </c>
      <c r="C13" s="84"/>
      <c r="D13" s="85"/>
      <c r="E13" s="85"/>
      <c r="F13" s="85"/>
      <c r="G13" s="87"/>
      <c r="H13" s="102"/>
      <c r="I13" s="87">
        <v>30.299827038000007</v>
      </c>
      <c r="J13" s="88"/>
      <c r="K13" s="88">
        <f t="shared" si="0"/>
        <v>0.73958599318533069</v>
      </c>
      <c r="L13" s="88">
        <f>I13/'סכום נכסי הקרן'!$C$42</f>
        <v>1.0724753416161504E-5</v>
      </c>
    </row>
    <row r="14" spans="2:12">
      <c r="B14" s="90" t="s">
        <v>1893</v>
      </c>
      <c r="C14" s="67" t="s">
        <v>1894</v>
      </c>
      <c r="D14" s="91" t="s">
        <v>115</v>
      </c>
      <c r="E14" s="91" t="s">
        <v>293</v>
      </c>
      <c r="F14" s="91" t="s">
        <v>128</v>
      </c>
      <c r="G14" s="93">
        <v>276986.90511300007</v>
      </c>
      <c r="H14" s="104">
        <v>8.1999999999999993</v>
      </c>
      <c r="I14" s="93">
        <v>22.712926219000003</v>
      </c>
      <c r="J14" s="94">
        <v>3.1720501128936771E-3</v>
      </c>
      <c r="K14" s="94">
        <f t="shared" si="0"/>
        <v>0.55439795332023278</v>
      </c>
      <c r="L14" s="94">
        <f>I14/'סכום נכסי הקרן'!$C$42</f>
        <v>8.0393374111591343E-6</v>
      </c>
    </row>
    <row r="15" spans="2:12">
      <c r="B15" s="90" t="s">
        <v>1895</v>
      </c>
      <c r="C15" s="67" t="s">
        <v>1896</v>
      </c>
      <c r="D15" s="91" t="s">
        <v>115</v>
      </c>
      <c r="E15" s="91" t="s">
        <v>152</v>
      </c>
      <c r="F15" s="91" t="s">
        <v>128</v>
      </c>
      <c r="G15" s="93">
        <v>74381.380575000017</v>
      </c>
      <c r="H15" s="104">
        <v>10.199999999999999</v>
      </c>
      <c r="I15" s="93">
        <v>7.5869008190000011</v>
      </c>
      <c r="J15" s="94">
        <v>4.9602970584610656E-3</v>
      </c>
      <c r="K15" s="94">
        <f t="shared" si="0"/>
        <v>0.18518803986509785</v>
      </c>
      <c r="L15" s="94">
        <f>I15/'סכום נכסי הקרן'!$C$42</f>
        <v>2.6854160050023701E-6</v>
      </c>
    </row>
    <row r="16" spans="2:12">
      <c r="B16" s="95"/>
      <c r="C16" s="67"/>
      <c r="D16" s="67"/>
      <c r="E16" s="67"/>
      <c r="F16" s="67"/>
      <c r="G16" s="93"/>
      <c r="H16" s="104"/>
      <c r="I16" s="67"/>
      <c r="J16" s="67"/>
      <c r="K16" s="94"/>
      <c r="L16" s="67"/>
    </row>
    <row r="17" spans="2:12">
      <c r="B17" s="112" t="s">
        <v>39</v>
      </c>
      <c r="C17" s="67"/>
      <c r="D17" s="91"/>
      <c r="E17" s="91"/>
      <c r="F17" s="91"/>
      <c r="G17" s="93"/>
      <c r="H17" s="104"/>
      <c r="I17" s="93">
        <v>10.668805842000001</v>
      </c>
      <c r="J17" s="94"/>
      <c r="K17" s="94">
        <f t="shared" si="0"/>
        <v>0.26041400681466914</v>
      </c>
      <c r="L17" s="94">
        <f>I17/'סכום נכסי הקרן'!$C$42</f>
        <v>3.7762694736460069E-6</v>
      </c>
    </row>
    <row r="18" spans="2:12">
      <c r="B18" s="89" t="s">
        <v>1897</v>
      </c>
      <c r="C18" s="84"/>
      <c r="D18" s="85"/>
      <c r="E18" s="85"/>
      <c r="F18" s="85"/>
      <c r="G18" s="87"/>
      <c r="H18" s="102"/>
      <c r="I18" s="87">
        <v>10.668805842000001</v>
      </c>
      <c r="J18" s="88"/>
      <c r="K18" s="88">
        <f t="shared" si="0"/>
        <v>0.26041400681466914</v>
      </c>
      <c r="L18" s="88">
        <f>I18/'סכום נכסי הקרן'!$C$42</f>
        <v>3.7762694736460069E-6</v>
      </c>
    </row>
    <row r="19" spans="2:12">
      <c r="B19" s="90" t="s">
        <v>1898</v>
      </c>
      <c r="C19" s="67" t="s">
        <v>1899</v>
      </c>
      <c r="D19" s="91" t="s">
        <v>1576</v>
      </c>
      <c r="E19" s="91" t="s">
        <v>939</v>
      </c>
      <c r="F19" s="91" t="s">
        <v>127</v>
      </c>
      <c r="G19" s="93">
        <v>11227.378200000001</v>
      </c>
      <c r="H19" s="104">
        <v>23</v>
      </c>
      <c r="I19" s="93">
        <v>9.8747036740000027</v>
      </c>
      <c r="J19" s="94">
        <v>3.3614904790419162E-4</v>
      </c>
      <c r="K19" s="94">
        <f t="shared" si="0"/>
        <v>0.24103083212280232</v>
      </c>
      <c r="L19" s="94">
        <f>I19/'סכום נכסי הקרן'!$C$42</f>
        <v>3.4951936137621086E-6</v>
      </c>
    </row>
    <row r="20" spans="2:12">
      <c r="B20" s="90" t="s">
        <v>1900</v>
      </c>
      <c r="C20" s="67" t="s">
        <v>1901</v>
      </c>
      <c r="D20" s="91" t="s">
        <v>1598</v>
      </c>
      <c r="E20" s="91" t="s">
        <v>1006</v>
      </c>
      <c r="F20" s="91" t="s">
        <v>127</v>
      </c>
      <c r="G20" s="93">
        <v>2966.6101420000005</v>
      </c>
      <c r="H20" s="104">
        <v>7</v>
      </c>
      <c r="I20" s="93">
        <v>0.79410216800000011</v>
      </c>
      <c r="J20" s="94">
        <v>1.1725731786561266E-4</v>
      </c>
      <c r="K20" s="94">
        <f t="shared" si="0"/>
        <v>1.9383174691866845E-2</v>
      </c>
      <c r="L20" s="94">
        <f>I20/'סכום נכסי הקרן'!$C$42</f>
        <v>2.8107585988389877E-7</v>
      </c>
    </row>
    <row r="21" spans="2:12">
      <c r="B21" s="95"/>
      <c r="C21" s="67"/>
      <c r="D21" s="67"/>
      <c r="E21" s="67"/>
      <c r="F21" s="67"/>
      <c r="G21" s="93"/>
      <c r="H21" s="104"/>
      <c r="I21" s="67"/>
      <c r="J21" s="67"/>
      <c r="K21" s="94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5" t="s">
        <v>214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15" t="s">
        <v>107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15" t="s">
        <v>197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15" t="s">
        <v>205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