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2F45F256-C68E-4F1E-8863-9AC78AC773F1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'!$B$7:$K$100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השקעה'!$B$10:$K$345</definedName>
    <definedName name="_xlnm._FilterDatabase" localSheetId="1" hidden="1">מזומנים!$B$7:$L$201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מסחריות'!$B$6:$S$23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P12" i="71"/>
  <c r="P13" i="71"/>
  <c r="P26" i="71"/>
  <c r="P35" i="71"/>
  <c r="M14" i="70" l="1"/>
  <c r="C43" i="88"/>
  <c r="S14" i="70"/>
  <c r="R13" i="70"/>
  <c r="R12" i="70" s="1"/>
  <c r="S12" i="70" s="1"/>
  <c r="S11" i="70"/>
  <c r="S13" i="70" l="1"/>
  <c r="O33" i="78"/>
  <c r="P12" i="78"/>
  <c r="P41" i="78"/>
  <c r="O10" i="93"/>
  <c r="O10" i="92"/>
  <c r="G10" i="80"/>
  <c r="N10" i="79"/>
  <c r="H13" i="73"/>
  <c r="K35" i="72"/>
  <c r="L20" i="72"/>
  <c r="L21" i="72"/>
  <c r="L22" i="72"/>
  <c r="L23" i="72"/>
  <c r="L24" i="72"/>
  <c r="L25" i="72"/>
  <c r="L26" i="72"/>
  <c r="L27" i="72"/>
  <c r="L28" i="72"/>
  <c r="L29" i="72"/>
  <c r="L30" i="72"/>
  <c r="L31" i="72"/>
  <c r="L14" i="72"/>
  <c r="L15" i="72"/>
  <c r="L16" i="72"/>
  <c r="L17" i="72"/>
  <c r="L18" i="72"/>
  <c r="L19" i="72"/>
  <c r="H10" i="80" l="1"/>
  <c r="P11" i="78"/>
  <c r="P10" i="78" s="1"/>
  <c r="C33" i="88" s="1"/>
  <c r="H12" i="73"/>
  <c r="P11" i="70" l="1"/>
  <c r="P13" i="70"/>
  <c r="H11" i="73" l="1"/>
  <c r="C28" i="88" l="1"/>
  <c r="J160" i="73"/>
  <c r="J163" i="73"/>
  <c r="J166" i="73"/>
  <c r="J172" i="73"/>
  <c r="J175" i="73"/>
  <c r="J145" i="73"/>
  <c r="J148" i="73"/>
  <c r="J167" i="73"/>
  <c r="J150" i="73"/>
  <c r="J164" i="73"/>
  <c r="J176" i="73"/>
  <c r="J147" i="73"/>
  <c r="J155" i="73"/>
  <c r="J161" i="73"/>
  <c r="J173" i="73"/>
  <c r="J159" i="73"/>
  <c r="J171" i="73"/>
  <c r="J146" i="73"/>
  <c r="J154" i="73"/>
  <c r="J249" i="73"/>
  <c r="J246" i="73"/>
  <c r="J158" i="73"/>
  <c r="J165" i="73"/>
  <c r="J153" i="73"/>
  <c r="J248" i="73"/>
  <c r="J162" i="73"/>
  <c r="J174" i="73"/>
  <c r="J149" i="73"/>
  <c r="J170" i="73"/>
  <c r="J177" i="73"/>
  <c r="J168" i="73"/>
  <c r="J151" i="73"/>
  <c r="J156" i="73"/>
  <c r="J157" i="73"/>
  <c r="J169" i="73"/>
  <c r="J247" i="73"/>
  <c r="J152" i="73"/>
  <c r="Q360" i="78" l="1"/>
  <c r="Q359" i="78"/>
  <c r="Q358" i="78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18" i="76"/>
  <c r="J417" i="76"/>
  <c r="J415" i="76"/>
  <c r="J414" i="76"/>
  <c r="J413" i="76"/>
  <c r="J412" i="76"/>
  <c r="J411" i="76"/>
  <c r="J410" i="76"/>
  <c r="J409" i="76"/>
  <c r="J408" i="76"/>
  <c r="J407" i="76"/>
  <c r="J406" i="76"/>
  <c r="J405" i="76"/>
  <c r="J403" i="76"/>
  <c r="J402" i="76"/>
  <c r="J401" i="76"/>
  <c r="J400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274" i="73"/>
  <c r="J273" i="73"/>
  <c r="J272" i="73"/>
  <c r="J271" i="73"/>
  <c r="J270" i="73"/>
  <c r="J269" i="73"/>
  <c r="J268" i="73"/>
  <c r="J267" i="73"/>
  <c r="J266" i="73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79" i="73"/>
  <c r="J78" i="73"/>
  <c r="J77" i="73"/>
  <c r="J76" i="73"/>
  <c r="J75" i="73"/>
  <c r="J74" i="73"/>
  <c r="J73" i="73"/>
  <c r="J72" i="73"/>
  <c r="J71" i="73"/>
  <c r="J69" i="73"/>
  <c r="J68" i="73"/>
  <c r="J67" i="73"/>
  <c r="J66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1" i="73"/>
  <c r="J20" i="73"/>
  <c r="J19" i="73"/>
  <c r="J18" i="73"/>
  <c r="J17" i="73"/>
  <c r="J16" i="73"/>
  <c r="J15" i="73"/>
  <c r="J14" i="73"/>
  <c r="J13" i="73"/>
  <c r="J12" i="73"/>
  <c r="J11" i="73"/>
  <c r="L38" i="72"/>
  <c r="L37" i="72"/>
  <c r="L36" i="72"/>
  <c r="L35" i="72"/>
  <c r="L34" i="72"/>
  <c r="L33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L118" i="62"/>
  <c r="L220" i="62"/>
  <c r="L190" i="62"/>
  <c r="L49" i="62"/>
  <c r="I11" i="81"/>
  <c r="I10" i="81" l="1"/>
  <c r="J13" i="81" l="1"/>
  <c r="J10" i="81"/>
  <c r="C37" i="88"/>
  <c r="J11" i="81"/>
  <c r="J12" i="81"/>
  <c r="R168" i="61"/>
  <c r="R13" i="61"/>
  <c r="L13" i="62"/>
  <c r="R12" i="61" l="1"/>
  <c r="L189" i="62"/>
  <c r="L12" i="62"/>
  <c r="J22" i="58"/>
  <c r="J12" i="58"/>
  <c r="J62" i="58"/>
  <c r="J61" i="58" s="1"/>
  <c r="J11" i="58" l="1"/>
  <c r="J10" i="58" s="1"/>
  <c r="K61" i="58" s="1"/>
  <c r="R11" i="61"/>
  <c r="L11" i="62"/>
  <c r="C23" i="88"/>
  <c r="K12" i="58" l="1"/>
  <c r="K15" i="58"/>
  <c r="K49" i="58"/>
  <c r="K22" i="58"/>
  <c r="K40" i="58"/>
  <c r="K11" i="58"/>
  <c r="K37" i="58"/>
  <c r="K43" i="58"/>
  <c r="K59" i="58"/>
  <c r="K47" i="58"/>
  <c r="K34" i="58"/>
  <c r="K39" i="58"/>
  <c r="K16" i="58"/>
  <c r="K29" i="58"/>
  <c r="K18" i="58"/>
  <c r="K41" i="58"/>
  <c r="K13" i="58"/>
  <c r="K19" i="58"/>
  <c r="K23" i="58"/>
  <c r="C11" i="88"/>
  <c r="K46" i="58"/>
  <c r="K45" i="58"/>
  <c r="K36" i="58"/>
  <c r="K10" i="58"/>
  <c r="K64" i="58"/>
  <c r="K57" i="58"/>
  <c r="K42" i="58"/>
  <c r="K20" i="58"/>
  <c r="K38" i="58"/>
  <c r="K56" i="58"/>
  <c r="K28" i="58"/>
  <c r="K54" i="58"/>
  <c r="K30" i="58"/>
  <c r="K27" i="58"/>
  <c r="K33" i="58"/>
  <c r="K65" i="58"/>
  <c r="K26" i="58"/>
  <c r="K44" i="58"/>
  <c r="K63" i="58"/>
  <c r="K51" i="58"/>
  <c r="K48" i="58"/>
  <c r="K24" i="58"/>
  <c r="K14" i="58"/>
  <c r="K32" i="58"/>
  <c r="K50" i="58"/>
  <c r="K62" i="58"/>
  <c r="K25" i="58"/>
  <c r="K58" i="58"/>
  <c r="K55" i="58"/>
  <c r="K52" i="58"/>
  <c r="K31" i="58"/>
  <c r="K17" i="58"/>
  <c r="K35" i="58"/>
  <c r="K53" i="58"/>
  <c r="C16" i="88"/>
  <c r="N268" i="62"/>
  <c r="N265" i="62"/>
  <c r="N262" i="62"/>
  <c r="N263" i="62"/>
  <c r="N220" i="62"/>
  <c r="N217" i="62"/>
  <c r="N214" i="62"/>
  <c r="N211" i="62"/>
  <c r="N208" i="62"/>
  <c r="N205" i="62"/>
  <c r="N202" i="62"/>
  <c r="N199" i="62"/>
  <c r="N196" i="62"/>
  <c r="N193" i="62"/>
  <c r="N114" i="62"/>
  <c r="N111" i="62"/>
  <c r="N108" i="62"/>
  <c r="N105" i="62"/>
  <c r="N102" i="62"/>
  <c r="N99" i="62"/>
  <c r="N96" i="62"/>
  <c r="N93" i="62"/>
  <c r="N90" i="62"/>
  <c r="N87" i="62"/>
  <c r="N84" i="62"/>
  <c r="N81" i="62"/>
  <c r="N78" i="62"/>
  <c r="N75" i="62"/>
  <c r="N72" i="62"/>
  <c r="N69" i="62"/>
  <c r="N66" i="62"/>
  <c r="N63" i="62"/>
  <c r="N60" i="62"/>
  <c r="N57" i="62"/>
  <c r="N54" i="62"/>
  <c r="N51" i="62"/>
  <c r="N216" i="62"/>
  <c r="N213" i="62"/>
  <c r="N207" i="62"/>
  <c r="N204" i="62"/>
  <c r="N201" i="62"/>
  <c r="N198" i="62"/>
  <c r="N195" i="62"/>
  <c r="N116" i="62"/>
  <c r="N110" i="62"/>
  <c r="N107" i="62"/>
  <c r="N104" i="62"/>
  <c r="N101" i="62"/>
  <c r="N98" i="62"/>
  <c r="N95" i="62"/>
  <c r="N89" i="62"/>
  <c r="N86" i="62"/>
  <c r="N80" i="62"/>
  <c r="N266" i="62"/>
  <c r="N259" i="62"/>
  <c r="N256" i="62"/>
  <c r="N253" i="62"/>
  <c r="N250" i="62"/>
  <c r="N247" i="62"/>
  <c r="N244" i="62"/>
  <c r="N241" i="62"/>
  <c r="N238" i="62"/>
  <c r="N235" i="62"/>
  <c r="N232" i="62"/>
  <c r="N229" i="62"/>
  <c r="N226" i="62"/>
  <c r="N223" i="62"/>
  <c r="N186" i="62"/>
  <c r="N183" i="62"/>
  <c r="N180" i="62"/>
  <c r="N177" i="62"/>
  <c r="N174" i="62"/>
  <c r="N171" i="62"/>
  <c r="N168" i="62"/>
  <c r="N165" i="62"/>
  <c r="N162" i="62"/>
  <c r="N159" i="62"/>
  <c r="N156" i="62"/>
  <c r="N153" i="62"/>
  <c r="N150" i="62"/>
  <c r="N147" i="62"/>
  <c r="N144" i="62"/>
  <c r="N141" i="62"/>
  <c r="N138" i="62"/>
  <c r="N135" i="62"/>
  <c r="N132" i="62"/>
  <c r="N129" i="62"/>
  <c r="N126" i="62"/>
  <c r="N123" i="62"/>
  <c r="N120" i="62"/>
  <c r="N47" i="62"/>
  <c r="N44" i="62"/>
  <c r="N41" i="62"/>
  <c r="N38" i="62"/>
  <c r="N35" i="62"/>
  <c r="N32" i="62"/>
  <c r="N29" i="62"/>
  <c r="N26" i="62"/>
  <c r="N23" i="62"/>
  <c r="N20" i="62"/>
  <c r="N17" i="62"/>
  <c r="N14" i="62"/>
  <c r="N210" i="62"/>
  <c r="N192" i="62"/>
  <c r="N113" i="62"/>
  <c r="N92" i="62"/>
  <c r="N83" i="62"/>
  <c r="N77" i="62"/>
  <c r="N74" i="62"/>
  <c r="N71" i="62"/>
  <c r="N258" i="62"/>
  <c r="N251" i="62"/>
  <c r="N240" i="62"/>
  <c r="N233" i="62"/>
  <c r="N222" i="62"/>
  <c r="N190" i="62"/>
  <c r="N182" i="62"/>
  <c r="N175" i="62"/>
  <c r="N164" i="62"/>
  <c r="N157" i="62"/>
  <c r="N146" i="62"/>
  <c r="N139" i="62"/>
  <c r="N128" i="62"/>
  <c r="N121" i="62"/>
  <c r="N112" i="62"/>
  <c r="N103" i="62"/>
  <c r="N94" i="62"/>
  <c r="N85" i="62"/>
  <c r="N76" i="62"/>
  <c r="N64" i="62"/>
  <c r="N53" i="62"/>
  <c r="N42" i="62"/>
  <c r="N31" i="62"/>
  <c r="N24" i="62"/>
  <c r="N59" i="62"/>
  <c r="N37" i="62"/>
  <c r="N30" i="62"/>
  <c r="N264" i="62"/>
  <c r="N260" i="62"/>
  <c r="N249" i="62"/>
  <c r="N242" i="62"/>
  <c r="N231" i="62"/>
  <c r="N224" i="62"/>
  <c r="N215" i="62"/>
  <c r="N206" i="62"/>
  <c r="N197" i="62"/>
  <c r="N184" i="62"/>
  <c r="N173" i="62"/>
  <c r="N166" i="62"/>
  <c r="N155" i="62"/>
  <c r="N148" i="62"/>
  <c r="N137" i="62"/>
  <c r="N130" i="62"/>
  <c r="N119" i="62"/>
  <c r="N62" i="62"/>
  <c r="N55" i="62"/>
  <c r="N40" i="62"/>
  <c r="N33" i="62"/>
  <c r="N252" i="62"/>
  <c r="N176" i="62"/>
  <c r="N158" i="62"/>
  <c r="N151" i="62"/>
  <c r="N140" i="62"/>
  <c r="N122" i="62"/>
  <c r="N109" i="62"/>
  <c r="N100" i="62"/>
  <c r="N82" i="62"/>
  <c r="N73" i="62"/>
  <c r="N36" i="62"/>
  <c r="N261" i="62"/>
  <c r="N254" i="62"/>
  <c r="N243" i="62"/>
  <c r="N236" i="62"/>
  <c r="N225" i="62"/>
  <c r="N212" i="62"/>
  <c r="N203" i="62"/>
  <c r="N194" i="62"/>
  <c r="N185" i="62"/>
  <c r="N178" i="62"/>
  <c r="N167" i="62"/>
  <c r="N160" i="62"/>
  <c r="N149" i="62"/>
  <c r="N142" i="62"/>
  <c r="N131" i="62"/>
  <c r="N124" i="62"/>
  <c r="N67" i="62"/>
  <c r="N56" i="62"/>
  <c r="N45" i="62"/>
  <c r="N34" i="62"/>
  <c r="N27" i="62"/>
  <c r="N16" i="62"/>
  <c r="N257" i="62"/>
  <c r="N246" i="62"/>
  <c r="N239" i="62"/>
  <c r="N228" i="62"/>
  <c r="N221" i="62"/>
  <c r="N181" i="62"/>
  <c r="N170" i="62"/>
  <c r="N163" i="62"/>
  <c r="N152" i="62"/>
  <c r="N145" i="62"/>
  <c r="N134" i="62"/>
  <c r="N127" i="62"/>
  <c r="N115" i="62"/>
  <c r="N106" i="62"/>
  <c r="N97" i="62"/>
  <c r="N88" i="62"/>
  <c r="N79" i="62"/>
  <c r="N70" i="62"/>
  <c r="N52" i="62"/>
  <c r="N19" i="62"/>
  <c r="N11" i="62"/>
  <c r="N22" i="62"/>
  <c r="N15" i="62"/>
  <c r="N245" i="62"/>
  <c r="N234" i="62"/>
  <c r="N227" i="62"/>
  <c r="N187" i="62"/>
  <c r="N169" i="62"/>
  <c r="N133" i="62"/>
  <c r="N118" i="62"/>
  <c r="N91" i="62"/>
  <c r="N65" i="62"/>
  <c r="N58" i="62"/>
  <c r="N43" i="62"/>
  <c r="N25" i="62"/>
  <c r="N18" i="62"/>
  <c r="N255" i="62"/>
  <c r="N200" i="62"/>
  <c r="N68" i="62"/>
  <c r="N46" i="62"/>
  <c r="N154" i="62"/>
  <c r="N143" i="62"/>
  <c r="N230" i="62"/>
  <c r="N218" i="62"/>
  <c r="N191" i="62"/>
  <c r="N21" i="62"/>
  <c r="N267" i="62"/>
  <c r="N172" i="62"/>
  <c r="N161" i="62"/>
  <c r="N248" i="62"/>
  <c r="N237" i="62"/>
  <c r="N209" i="62"/>
  <c r="N61" i="62"/>
  <c r="N50" i="62"/>
  <c r="N39" i="62"/>
  <c r="N28" i="62"/>
  <c r="N179" i="62"/>
  <c r="N136" i="62"/>
  <c r="N125" i="62"/>
  <c r="N49" i="62"/>
  <c r="N13" i="62"/>
  <c r="N12" i="62"/>
  <c r="N189" i="62"/>
  <c r="T359" i="61"/>
  <c r="T356" i="61"/>
  <c r="T353" i="61"/>
  <c r="T350" i="61"/>
  <c r="T347" i="61"/>
  <c r="T344" i="61"/>
  <c r="T341" i="61"/>
  <c r="T338" i="61"/>
  <c r="T335" i="61"/>
  <c r="T332" i="61"/>
  <c r="T329" i="61"/>
  <c r="T326" i="61"/>
  <c r="T323" i="61"/>
  <c r="T320" i="61"/>
  <c r="T317" i="61"/>
  <c r="T314" i="61"/>
  <c r="T311" i="61"/>
  <c r="T308" i="61"/>
  <c r="T305" i="61"/>
  <c r="T302" i="61"/>
  <c r="T299" i="61"/>
  <c r="T296" i="61"/>
  <c r="T293" i="61"/>
  <c r="T290" i="61"/>
  <c r="T287" i="61"/>
  <c r="T284" i="61"/>
  <c r="T281" i="61"/>
  <c r="T278" i="61"/>
  <c r="T275" i="61"/>
  <c r="T272" i="61"/>
  <c r="T269" i="61"/>
  <c r="T266" i="61"/>
  <c r="T263" i="61"/>
  <c r="T260" i="61"/>
  <c r="T254" i="61"/>
  <c r="T360" i="61"/>
  <c r="T349" i="61"/>
  <c r="T342" i="61"/>
  <c r="T331" i="61"/>
  <c r="T324" i="61"/>
  <c r="T313" i="61"/>
  <c r="T306" i="61"/>
  <c r="T295" i="61"/>
  <c r="T288" i="61"/>
  <c r="T277" i="61"/>
  <c r="T259" i="61"/>
  <c r="T252" i="61"/>
  <c r="T11" i="61"/>
  <c r="T352" i="61"/>
  <c r="T345" i="61"/>
  <c r="T334" i="61"/>
  <c r="T327" i="61"/>
  <c r="T316" i="61"/>
  <c r="T309" i="61"/>
  <c r="T298" i="61"/>
  <c r="T291" i="61"/>
  <c r="T280" i="61"/>
  <c r="T273" i="61"/>
  <c r="T262" i="61"/>
  <c r="T255" i="61"/>
  <c r="T248" i="61"/>
  <c r="T245" i="61"/>
  <c r="T242" i="61"/>
  <c r="T239" i="61"/>
  <c r="T236" i="61"/>
  <c r="T233" i="61"/>
  <c r="T230" i="61"/>
  <c r="T227" i="61"/>
  <c r="T224" i="61"/>
  <c r="T221" i="61"/>
  <c r="T218" i="61"/>
  <c r="T215" i="61"/>
  <c r="T212" i="61"/>
  <c r="T209" i="61"/>
  <c r="T206" i="61"/>
  <c r="T203" i="61"/>
  <c r="T200" i="61"/>
  <c r="T197" i="61"/>
  <c r="T194" i="61"/>
  <c r="T191" i="61"/>
  <c r="T188" i="61"/>
  <c r="T185" i="61"/>
  <c r="T182" i="61"/>
  <c r="T179" i="61"/>
  <c r="T176" i="61"/>
  <c r="T173" i="61"/>
  <c r="T170" i="61"/>
  <c r="T164" i="61"/>
  <c r="T161" i="61"/>
  <c r="T158" i="61"/>
  <c r="T155" i="61"/>
  <c r="T152" i="61"/>
  <c r="T149" i="61"/>
  <c r="T146" i="61"/>
  <c r="T143" i="61"/>
  <c r="T140" i="61"/>
  <c r="T137" i="61"/>
  <c r="T134" i="61"/>
  <c r="T131" i="61"/>
  <c r="T128" i="61"/>
  <c r="T125" i="61"/>
  <c r="T122" i="61"/>
  <c r="T119" i="61"/>
  <c r="T116" i="61"/>
  <c r="T113" i="61"/>
  <c r="T110" i="61"/>
  <c r="T107" i="61"/>
  <c r="T104" i="61"/>
  <c r="T101" i="61"/>
  <c r="T98" i="61"/>
  <c r="T95" i="61"/>
  <c r="T92" i="61"/>
  <c r="T89" i="61"/>
  <c r="T86" i="61"/>
  <c r="T83" i="61"/>
  <c r="T80" i="61"/>
  <c r="T77" i="61"/>
  <c r="T74" i="61"/>
  <c r="T71" i="61"/>
  <c r="T68" i="61"/>
  <c r="T65" i="61"/>
  <c r="T62" i="61"/>
  <c r="T59" i="61"/>
  <c r="T56" i="61"/>
  <c r="T53" i="61"/>
  <c r="T50" i="61"/>
  <c r="T47" i="61"/>
  <c r="T44" i="61"/>
  <c r="T41" i="61"/>
  <c r="T38" i="61"/>
  <c r="T35" i="61"/>
  <c r="T32" i="61"/>
  <c r="T29" i="61"/>
  <c r="T26" i="61"/>
  <c r="T23" i="61"/>
  <c r="T20" i="61"/>
  <c r="T17" i="61"/>
  <c r="T14" i="61"/>
  <c r="T199" i="61"/>
  <c r="T355" i="61"/>
  <c r="T348" i="61"/>
  <c r="T337" i="61"/>
  <c r="T330" i="61"/>
  <c r="T319" i="61"/>
  <c r="T312" i="61"/>
  <c r="T301" i="61"/>
  <c r="T294" i="61"/>
  <c r="T283" i="61"/>
  <c r="T276" i="61"/>
  <c r="T265" i="61"/>
  <c r="T258" i="61"/>
  <c r="T358" i="61"/>
  <c r="T351" i="61"/>
  <c r="T340" i="61"/>
  <c r="T333" i="61"/>
  <c r="T322" i="61"/>
  <c r="T315" i="61"/>
  <c r="T304" i="61"/>
  <c r="T297" i="61"/>
  <c r="T286" i="61"/>
  <c r="T279" i="61"/>
  <c r="T268" i="61"/>
  <c r="T261" i="61"/>
  <c r="T250" i="61"/>
  <c r="T247" i="61"/>
  <c r="T244" i="61"/>
  <c r="T241" i="61"/>
  <c r="T238" i="61"/>
  <c r="T235" i="61"/>
  <c r="T232" i="61"/>
  <c r="T229" i="61"/>
  <c r="T226" i="61"/>
  <c r="T223" i="61"/>
  <c r="T220" i="61"/>
  <c r="T217" i="61"/>
  <c r="T214" i="61"/>
  <c r="T211" i="61"/>
  <c r="T208" i="61"/>
  <c r="T205" i="61"/>
  <c r="T202" i="61"/>
  <c r="T196" i="61"/>
  <c r="T193" i="61"/>
  <c r="T190" i="61"/>
  <c r="T187" i="61"/>
  <c r="T184" i="61"/>
  <c r="T181" i="61"/>
  <c r="T178" i="61"/>
  <c r="T175" i="61"/>
  <c r="T172" i="61"/>
  <c r="T169" i="61"/>
  <c r="T166" i="61"/>
  <c r="T163" i="61"/>
  <c r="T343" i="61"/>
  <c r="T328" i="61"/>
  <c r="T289" i="61"/>
  <c r="T274" i="61"/>
  <c r="T160" i="61"/>
  <c r="T153" i="61"/>
  <c r="T142" i="61"/>
  <c r="T135" i="61"/>
  <c r="T124" i="61"/>
  <c r="T117" i="61"/>
  <c r="T106" i="61"/>
  <c r="T99" i="61"/>
  <c r="T88" i="61"/>
  <c r="T81" i="61"/>
  <c r="T70" i="61"/>
  <c r="T63" i="61"/>
  <c r="T52" i="61"/>
  <c r="T45" i="61"/>
  <c r="T34" i="61"/>
  <c r="T27" i="61"/>
  <c r="T16" i="61"/>
  <c r="T357" i="61"/>
  <c r="T318" i="61"/>
  <c r="T303" i="61"/>
  <c r="T264" i="61"/>
  <c r="T249" i="61"/>
  <c r="T240" i="61"/>
  <c r="T231" i="61"/>
  <c r="T222" i="61"/>
  <c r="T213" i="61"/>
  <c r="T204" i="61"/>
  <c r="T195" i="61"/>
  <c r="T186" i="61"/>
  <c r="T177" i="61"/>
  <c r="T156" i="61"/>
  <c r="T145" i="61"/>
  <c r="T138" i="61"/>
  <c r="T127" i="61"/>
  <c r="T120" i="61"/>
  <c r="T109" i="61"/>
  <c r="T102" i="61"/>
  <c r="T91" i="61"/>
  <c r="T84" i="61"/>
  <c r="T73" i="61"/>
  <c r="T66" i="61"/>
  <c r="T55" i="61"/>
  <c r="T48" i="61"/>
  <c r="T37" i="61"/>
  <c r="T30" i="61"/>
  <c r="T19" i="61"/>
  <c r="T154" i="61"/>
  <c r="T111" i="61"/>
  <c r="T100" i="61"/>
  <c r="T93" i="61"/>
  <c r="T82" i="61"/>
  <c r="T75" i="61"/>
  <c r="T21" i="61"/>
  <c r="T300" i="61"/>
  <c r="T285" i="61"/>
  <c r="T246" i="61"/>
  <c r="T210" i="61"/>
  <c r="T192" i="61"/>
  <c r="T183" i="61"/>
  <c r="T174" i="61"/>
  <c r="T165" i="61"/>
  <c r="T67" i="61"/>
  <c r="T60" i="61"/>
  <c r="T42" i="61"/>
  <c r="T31" i="61"/>
  <c r="T24" i="61"/>
  <c r="T361" i="61"/>
  <c r="T346" i="61"/>
  <c r="T307" i="61"/>
  <c r="T292" i="61"/>
  <c r="T253" i="61"/>
  <c r="T159" i="61"/>
  <c r="T148" i="61"/>
  <c r="T141" i="61"/>
  <c r="T130" i="61"/>
  <c r="T123" i="61"/>
  <c r="T112" i="61"/>
  <c r="T105" i="61"/>
  <c r="T94" i="61"/>
  <c r="T87" i="61"/>
  <c r="T76" i="61"/>
  <c r="T69" i="61"/>
  <c r="T58" i="61"/>
  <c r="T51" i="61"/>
  <c r="T40" i="61"/>
  <c r="T33" i="61"/>
  <c r="T22" i="61"/>
  <c r="T15" i="61"/>
  <c r="T336" i="61"/>
  <c r="T321" i="61"/>
  <c r="T282" i="61"/>
  <c r="T267" i="61"/>
  <c r="T243" i="61"/>
  <c r="T234" i="61"/>
  <c r="T225" i="61"/>
  <c r="T216" i="61"/>
  <c r="T207" i="61"/>
  <c r="T198" i="61"/>
  <c r="T189" i="61"/>
  <c r="T180" i="61"/>
  <c r="T171" i="61"/>
  <c r="T162" i="61"/>
  <c r="T151" i="61"/>
  <c r="T144" i="61"/>
  <c r="T133" i="61"/>
  <c r="T126" i="61"/>
  <c r="T115" i="61"/>
  <c r="T108" i="61"/>
  <c r="T97" i="61"/>
  <c r="T90" i="61"/>
  <c r="T79" i="61"/>
  <c r="T72" i="61"/>
  <c r="T61" i="61"/>
  <c r="T54" i="61"/>
  <c r="T43" i="61"/>
  <c r="T36" i="61"/>
  <c r="T25" i="61"/>
  <c r="T18" i="61"/>
  <c r="T325" i="61"/>
  <c r="T310" i="61"/>
  <c r="T271" i="61"/>
  <c r="T256" i="61"/>
  <c r="T147" i="61"/>
  <c r="T136" i="61"/>
  <c r="T129" i="61"/>
  <c r="T118" i="61"/>
  <c r="T64" i="61"/>
  <c r="T57" i="61"/>
  <c r="T46" i="61"/>
  <c r="T39" i="61"/>
  <c r="T28" i="61"/>
  <c r="T354" i="61"/>
  <c r="T339" i="61"/>
  <c r="T237" i="61"/>
  <c r="T228" i="61"/>
  <c r="T219" i="61"/>
  <c r="T201" i="61"/>
  <c r="T157" i="61"/>
  <c r="T150" i="61"/>
  <c r="T139" i="61"/>
  <c r="T132" i="61"/>
  <c r="T121" i="61"/>
  <c r="T114" i="61"/>
  <c r="T103" i="61"/>
  <c r="T96" i="61"/>
  <c r="T85" i="61"/>
  <c r="T78" i="61"/>
  <c r="T49" i="61"/>
  <c r="C15" i="88"/>
  <c r="T13" i="61"/>
  <c r="T168" i="61"/>
  <c r="T12" i="61"/>
  <c r="C12" i="88" l="1"/>
  <c r="C10" i="88" l="1"/>
  <c r="C42" i="88" s="1"/>
  <c r="D12" i="88" s="1"/>
  <c r="K163" i="73" l="1"/>
  <c r="K173" i="73"/>
  <c r="K148" i="73"/>
  <c r="K249" i="73"/>
  <c r="K156" i="73"/>
  <c r="M22" i="72"/>
  <c r="M25" i="72"/>
  <c r="M28" i="72"/>
  <c r="M31" i="72"/>
  <c r="M16" i="72"/>
  <c r="M19" i="72"/>
  <c r="M24" i="72"/>
  <c r="M30" i="72"/>
  <c r="M18" i="72"/>
  <c r="K172" i="73"/>
  <c r="K147" i="73"/>
  <c r="K248" i="73"/>
  <c r="K167" i="73"/>
  <c r="K158" i="73"/>
  <c r="K164" i="73"/>
  <c r="K174" i="73"/>
  <c r="K149" i="73"/>
  <c r="K155" i="73"/>
  <c r="K159" i="73"/>
  <c r="K165" i="73"/>
  <c r="K175" i="73"/>
  <c r="K153" i="73"/>
  <c r="K177" i="73"/>
  <c r="K150" i="73"/>
  <c r="M20" i="72"/>
  <c r="M23" i="72"/>
  <c r="M26" i="72"/>
  <c r="M29" i="72"/>
  <c r="M14" i="72"/>
  <c r="M17" i="72"/>
  <c r="K160" i="73"/>
  <c r="K166" i="73"/>
  <c r="K145" i="73"/>
  <c r="K154" i="73"/>
  <c r="K176" i="73"/>
  <c r="K161" i="73"/>
  <c r="K171" i="73"/>
  <c r="K146" i="73"/>
  <c r="K246" i="73"/>
  <c r="K168" i="73"/>
  <c r="M21" i="72"/>
  <c r="M27" i="72"/>
  <c r="M15" i="72"/>
  <c r="K162" i="73"/>
  <c r="K152" i="73"/>
  <c r="K247" i="73"/>
  <c r="K170" i="73"/>
  <c r="K169" i="73"/>
  <c r="K157" i="73"/>
  <c r="K151" i="73"/>
  <c r="K13" i="81"/>
  <c r="R358" i="78"/>
  <c r="R355" i="78"/>
  <c r="R352" i="78"/>
  <c r="R349" i="78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4" i="78"/>
  <c r="R261" i="78"/>
  <c r="R258" i="78"/>
  <c r="R255" i="78"/>
  <c r="R252" i="78"/>
  <c r="R249" i="78"/>
  <c r="R246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9" i="78"/>
  <c r="R126" i="78"/>
  <c r="R123" i="78"/>
  <c r="R120" i="78"/>
  <c r="R117" i="78"/>
  <c r="R114" i="78"/>
  <c r="R111" i="78"/>
  <c r="R108" i="78"/>
  <c r="K12" i="81"/>
  <c r="R360" i="78"/>
  <c r="R353" i="78"/>
  <c r="R342" i="78"/>
  <c r="R335" i="78"/>
  <c r="R324" i="78"/>
  <c r="R317" i="78"/>
  <c r="R306" i="78"/>
  <c r="R299" i="78"/>
  <c r="R288" i="78"/>
  <c r="R281" i="78"/>
  <c r="R270" i="78"/>
  <c r="R262" i="78"/>
  <c r="R251" i="78"/>
  <c r="R244" i="78"/>
  <c r="R233" i="78"/>
  <c r="R226" i="78"/>
  <c r="R215" i="78"/>
  <c r="R208" i="78"/>
  <c r="R197" i="78"/>
  <c r="R190" i="78"/>
  <c r="R179" i="78"/>
  <c r="R172" i="78"/>
  <c r="R161" i="78"/>
  <c r="R154" i="78"/>
  <c r="R143" i="78"/>
  <c r="R136" i="78"/>
  <c r="R125" i="78"/>
  <c r="R118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7" i="78"/>
  <c r="R34" i="78"/>
  <c r="R31" i="78"/>
  <c r="R28" i="78"/>
  <c r="R25" i="78"/>
  <c r="R22" i="78"/>
  <c r="R19" i="78"/>
  <c r="R16" i="78"/>
  <c r="R13" i="78"/>
  <c r="R10" i="78"/>
  <c r="K415" i="76"/>
  <c r="K412" i="76"/>
  <c r="K409" i="76"/>
  <c r="K406" i="76"/>
  <c r="K402" i="76"/>
  <c r="K398" i="76"/>
  <c r="K395" i="76"/>
  <c r="K392" i="76"/>
  <c r="K389" i="76"/>
  <c r="K386" i="76"/>
  <c r="K383" i="76"/>
  <c r="K380" i="76"/>
  <c r="K377" i="76"/>
  <c r="K374" i="76"/>
  <c r="K371" i="76"/>
  <c r="K368" i="76"/>
  <c r="K365" i="76"/>
  <c r="K362" i="76"/>
  <c r="K359" i="76"/>
  <c r="K356" i="76"/>
  <c r="K353" i="76"/>
  <c r="K350" i="76"/>
  <c r="K347" i="76"/>
  <c r="K344" i="76"/>
  <c r="K341" i="76"/>
  <c r="K338" i="76"/>
  <c r="K335" i="76"/>
  <c r="K332" i="76"/>
  <c r="K329" i="76"/>
  <c r="K326" i="76"/>
  <c r="K323" i="76"/>
  <c r="K320" i="76"/>
  <c r="K317" i="76"/>
  <c r="K314" i="76"/>
  <c r="K310" i="76"/>
  <c r="K307" i="76"/>
  <c r="K304" i="76"/>
  <c r="K301" i="76"/>
  <c r="K298" i="76"/>
  <c r="K295" i="76"/>
  <c r="K292" i="76"/>
  <c r="K289" i="76"/>
  <c r="K286" i="76"/>
  <c r="K283" i="76"/>
  <c r="K280" i="76"/>
  <c r="K277" i="76"/>
  <c r="K274" i="76"/>
  <c r="K271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R356" i="78"/>
  <c r="R345" i="78"/>
  <c r="R338" i="78"/>
  <c r="R327" i="78"/>
  <c r="R320" i="78"/>
  <c r="R309" i="78"/>
  <c r="R302" i="78"/>
  <c r="R291" i="78"/>
  <c r="R284" i="78"/>
  <c r="R273" i="78"/>
  <c r="R265" i="78"/>
  <c r="R254" i="78"/>
  <c r="R247" i="78"/>
  <c r="R236" i="78"/>
  <c r="R229" i="78"/>
  <c r="R218" i="78"/>
  <c r="R211" i="78"/>
  <c r="R200" i="78"/>
  <c r="R193" i="78"/>
  <c r="R182" i="78"/>
  <c r="R175" i="78"/>
  <c r="R164" i="78"/>
  <c r="R157" i="78"/>
  <c r="R146" i="78"/>
  <c r="R139" i="78"/>
  <c r="R128" i="78"/>
  <c r="R121" i="78"/>
  <c r="R110" i="78"/>
  <c r="R351" i="78"/>
  <c r="R339" i="78"/>
  <c r="R318" i="78"/>
  <c r="R314" i="78"/>
  <c r="R297" i="78"/>
  <c r="R285" i="78"/>
  <c r="R263" i="78"/>
  <c r="R259" i="78"/>
  <c r="R242" i="78"/>
  <c r="R230" i="78"/>
  <c r="R209" i="78"/>
  <c r="R205" i="78"/>
  <c r="R188" i="78"/>
  <c r="R176" i="78"/>
  <c r="R155" i="78"/>
  <c r="R151" i="78"/>
  <c r="R134" i="78"/>
  <c r="R122" i="78"/>
  <c r="R102" i="78"/>
  <c r="R91" i="78"/>
  <c r="R84" i="78"/>
  <c r="R73" i="78"/>
  <c r="R66" i="78"/>
  <c r="R55" i="78"/>
  <c r="R48" i="78"/>
  <c r="R36" i="78"/>
  <c r="R29" i="78"/>
  <c r="R18" i="78"/>
  <c r="R11" i="78"/>
  <c r="K408" i="76"/>
  <c r="K400" i="76"/>
  <c r="K388" i="76"/>
  <c r="K381" i="76"/>
  <c r="K370" i="76"/>
  <c r="K363" i="76"/>
  <c r="K352" i="76"/>
  <c r="K345" i="76"/>
  <c r="K334" i="76"/>
  <c r="K327" i="76"/>
  <c r="K316" i="76"/>
  <c r="K308" i="76"/>
  <c r="K297" i="76"/>
  <c r="K290" i="76"/>
  <c r="K279" i="76"/>
  <c r="K272" i="76"/>
  <c r="K261" i="76"/>
  <c r="K254" i="76"/>
  <c r="K243" i="76"/>
  <c r="K236" i="76"/>
  <c r="K225" i="76"/>
  <c r="K218" i="76"/>
  <c r="K207" i="76"/>
  <c r="K200" i="76"/>
  <c r="K189" i="76"/>
  <c r="K182" i="76"/>
  <c r="K171" i="76"/>
  <c r="K164" i="76"/>
  <c r="K153" i="76"/>
  <c r="K146" i="76"/>
  <c r="K135" i="76"/>
  <c r="K128" i="76"/>
  <c r="K117" i="76"/>
  <c r="K110" i="76"/>
  <c r="K99" i="76"/>
  <c r="K92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8" i="75"/>
  <c r="L15" i="75"/>
  <c r="L12" i="75"/>
  <c r="L15" i="74"/>
  <c r="L12" i="74"/>
  <c r="K273" i="73"/>
  <c r="K270" i="73"/>
  <c r="K267" i="73"/>
  <c r="K264" i="73"/>
  <c r="K261" i="73"/>
  <c r="K258" i="73"/>
  <c r="K255" i="73"/>
  <c r="K252" i="73"/>
  <c r="K245" i="73"/>
  <c r="K242" i="73"/>
  <c r="K239" i="73"/>
  <c r="K236" i="73"/>
  <c r="K233" i="73"/>
  <c r="K230" i="73"/>
  <c r="K227" i="73"/>
  <c r="K224" i="73"/>
  <c r="K221" i="73"/>
  <c r="K218" i="73"/>
  <c r="R359" i="78"/>
  <c r="R347" i="78"/>
  <c r="R330" i="78"/>
  <c r="R326" i="78"/>
  <c r="R305" i="78"/>
  <c r="R293" i="78"/>
  <c r="R276" i="78"/>
  <c r="R272" i="78"/>
  <c r="R250" i="78"/>
  <c r="R238" i="78"/>
  <c r="R221" i="78"/>
  <c r="R217" i="78"/>
  <c r="R196" i="78"/>
  <c r="R184" i="78"/>
  <c r="R167" i="78"/>
  <c r="R163" i="78"/>
  <c r="R142" i="78"/>
  <c r="R130" i="78"/>
  <c r="R113" i="78"/>
  <c r="R109" i="78"/>
  <c r="R105" i="78"/>
  <c r="R94" i="78"/>
  <c r="R87" i="78"/>
  <c r="R76" i="78"/>
  <c r="R69" i="78"/>
  <c r="R58" i="78"/>
  <c r="R51" i="78"/>
  <c r="R39" i="78"/>
  <c r="R32" i="78"/>
  <c r="R21" i="78"/>
  <c r="R14" i="78"/>
  <c r="K411" i="76"/>
  <c r="K403" i="76"/>
  <c r="K391" i="76"/>
  <c r="K384" i="76"/>
  <c r="K373" i="76"/>
  <c r="K366" i="76"/>
  <c r="K355" i="76"/>
  <c r="K348" i="76"/>
  <c r="K337" i="76"/>
  <c r="K330" i="76"/>
  <c r="K319" i="76"/>
  <c r="K312" i="76"/>
  <c r="K300" i="76"/>
  <c r="K293" i="76"/>
  <c r="K282" i="76"/>
  <c r="K275" i="76"/>
  <c r="K264" i="76"/>
  <c r="K257" i="76"/>
  <c r="K246" i="76"/>
  <c r="K239" i="76"/>
  <c r="K228" i="76"/>
  <c r="K221" i="76"/>
  <c r="K210" i="76"/>
  <c r="K203" i="76"/>
  <c r="K192" i="76"/>
  <c r="K185" i="76"/>
  <c r="K174" i="76"/>
  <c r="K167" i="76"/>
  <c r="K156" i="76"/>
  <c r="K149" i="76"/>
  <c r="K138" i="76"/>
  <c r="K131" i="76"/>
  <c r="K120" i="76"/>
  <c r="K113" i="76"/>
  <c r="K102" i="76"/>
  <c r="K95" i="76"/>
  <c r="O263" i="62"/>
  <c r="O257" i="62"/>
  <c r="O251" i="62"/>
  <c r="O245" i="62"/>
  <c r="O239" i="62"/>
  <c r="O233" i="62"/>
  <c r="O227" i="62"/>
  <c r="O221" i="62"/>
  <c r="O213" i="62"/>
  <c r="O207" i="62"/>
  <c r="O201" i="62"/>
  <c r="O195" i="62"/>
  <c r="O186" i="62"/>
  <c r="O180" i="62"/>
  <c r="O174" i="62"/>
  <c r="O168" i="62"/>
  <c r="O162" i="62"/>
  <c r="O156" i="62"/>
  <c r="R350" i="78"/>
  <c r="R341" i="78"/>
  <c r="R336" i="78"/>
  <c r="R332" i="78"/>
  <c r="R290" i="78"/>
  <c r="R266" i="78"/>
  <c r="R224" i="78"/>
  <c r="R220" i="78"/>
  <c r="R187" i="78"/>
  <c r="R178" i="78"/>
  <c r="R173" i="78"/>
  <c r="R169" i="78"/>
  <c r="R127" i="78"/>
  <c r="R96" i="78"/>
  <c r="R79" i="78"/>
  <c r="R75" i="78"/>
  <c r="R54" i="78"/>
  <c r="R42" i="78"/>
  <c r="R24" i="78"/>
  <c r="R20" i="78"/>
  <c r="K407" i="76"/>
  <c r="K393" i="76"/>
  <c r="K376" i="76"/>
  <c r="K372" i="76"/>
  <c r="K351" i="76"/>
  <c r="K339" i="76"/>
  <c r="K322" i="76"/>
  <c r="K318" i="76"/>
  <c r="K296" i="76"/>
  <c r="K284" i="76"/>
  <c r="K267" i="76"/>
  <c r="K263" i="76"/>
  <c r="K242" i="76"/>
  <c r="K230" i="76"/>
  <c r="K213" i="76"/>
  <c r="K209" i="76"/>
  <c r="K188" i="76"/>
  <c r="K176" i="76"/>
  <c r="K159" i="76"/>
  <c r="K155" i="76"/>
  <c r="K134" i="76"/>
  <c r="K122" i="76"/>
  <c r="K105" i="76"/>
  <c r="K101" i="76"/>
  <c r="K81" i="76"/>
  <c r="K74" i="76"/>
  <c r="K63" i="76"/>
  <c r="K56" i="76"/>
  <c r="K45" i="76"/>
  <c r="K38" i="76"/>
  <c r="K27" i="76"/>
  <c r="K19" i="76"/>
  <c r="L17" i="75"/>
  <c r="L16" i="74"/>
  <c r="K269" i="73"/>
  <c r="K262" i="73"/>
  <c r="K251" i="73"/>
  <c r="K240" i="73"/>
  <c r="K229" i="73"/>
  <c r="K222" i="73"/>
  <c r="K215" i="73"/>
  <c r="K212" i="73"/>
  <c r="K209" i="73"/>
  <c r="K206" i="73"/>
  <c r="K203" i="73"/>
  <c r="K200" i="73"/>
  <c r="K197" i="73"/>
  <c r="K194" i="73"/>
  <c r="K191" i="73"/>
  <c r="K188" i="73"/>
  <c r="K185" i="73"/>
  <c r="K182" i="73"/>
  <c r="K179" i="73"/>
  <c r="K143" i="73"/>
  <c r="K140" i="73"/>
  <c r="K137" i="73"/>
  <c r="K134" i="73"/>
  <c r="K131" i="73"/>
  <c r="K128" i="73"/>
  <c r="K125" i="73"/>
  <c r="K122" i="73"/>
  <c r="K119" i="73"/>
  <c r="K116" i="73"/>
  <c r="K113" i="73"/>
  <c r="K110" i="73"/>
  <c r="K107" i="73"/>
  <c r="K104" i="73"/>
  <c r="K101" i="73"/>
  <c r="K98" i="73"/>
  <c r="K95" i="73"/>
  <c r="K92" i="73"/>
  <c r="K89" i="73"/>
  <c r="K86" i="73"/>
  <c r="K83" i="73"/>
  <c r="K79" i="73"/>
  <c r="K76" i="73"/>
  <c r="K73" i="73"/>
  <c r="K69" i="73"/>
  <c r="K66" i="73"/>
  <c r="K62" i="73"/>
  <c r="K59" i="73"/>
  <c r="K56" i="73"/>
  <c r="K53" i="73"/>
  <c r="K50" i="73"/>
  <c r="K46" i="73"/>
  <c r="K43" i="73"/>
  <c r="K40" i="73"/>
  <c r="K37" i="73"/>
  <c r="K34" i="73"/>
  <c r="K31" i="73"/>
  <c r="K27" i="73"/>
  <c r="K23" i="73"/>
  <c r="K19" i="73"/>
  <c r="K16" i="73"/>
  <c r="K13" i="73"/>
  <c r="M38" i="72"/>
  <c r="M35" i="72"/>
  <c r="M13" i="72"/>
  <c r="S41" i="71"/>
  <c r="S38" i="71"/>
  <c r="S36" i="71"/>
  <c r="S32" i="71"/>
  <c r="S29" i="71"/>
  <c r="S26" i="71"/>
  <c r="S20" i="71"/>
  <c r="S17" i="71"/>
  <c r="S14" i="71"/>
  <c r="S11" i="71"/>
  <c r="K15" i="67"/>
  <c r="K12" i="67"/>
  <c r="L22" i="66"/>
  <c r="L19" i="66"/>
  <c r="L15" i="66"/>
  <c r="L12" i="66"/>
  <c r="L19" i="65"/>
  <c r="L15" i="65"/>
  <c r="L12" i="65"/>
  <c r="O24" i="64"/>
  <c r="O20" i="64"/>
  <c r="O17" i="64"/>
  <c r="O14" i="64"/>
  <c r="O11" i="64"/>
  <c r="N73" i="63"/>
  <c r="N70" i="63"/>
  <c r="N67" i="63"/>
  <c r="N64" i="63"/>
  <c r="N61" i="63"/>
  <c r="N58" i="63"/>
  <c r="N55" i="63"/>
  <c r="N52" i="63"/>
  <c r="N49" i="63"/>
  <c r="N46" i="63"/>
  <c r="N43" i="63"/>
  <c r="N40" i="63"/>
  <c r="N37" i="63"/>
  <c r="N34" i="63"/>
  <c r="N30" i="63"/>
  <c r="N26" i="63"/>
  <c r="N23" i="63"/>
  <c r="N20" i="63"/>
  <c r="N17" i="63"/>
  <c r="N14" i="63"/>
  <c r="N11" i="63"/>
  <c r="O264" i="62"/>
  <c r="O256" i="62"/>
  <c r="O249" i="62"/>
  <c r="O242" i="62"/>
  <c r="O235" i="62"/>
  <c r="O228" i="62"/>
  <c r="O218" i="62"/>
  <c r="O211" i="62"/>
  <c r="O204" i="62"/>
  <c r="O197" i="62"/>
  <c r="O187" i="62"/>
  <c r="O179" i="62"/>
  <c r="O172" i="62"/>
  <c r="O165" i="62"/>
  <c r="O158" i="62"/>
  <c r="O151" i="62"/>
  <c r="O145" i="62"/>
  <c r="O139" i="62"/>
  <c r="O133" i="62"/>
  <c r="O127" i="62"/>
  <c r="O121" i="62"/>
  <c r="O113" i="62"/>
  <c r="O107" i="62"/>
  <c r="O101" i="62"/>
  <c r="O95" i="62"/>
  <c r="O89" i="62"/>
  <c r="O83" i="62"/>
  <c r="O77" i="62"/>
  <c r="O71" i="62"/>
  <c r="O65" i="62"/>
  <c r="O59" i="62"/>
  <c r="O53" i="62"/>
  <c r="O45" i="62"/>
  <c r="O39" i="62"/>
  <c r="O33" i="62"/>
  <c r="O27" i="62"/>
  <c r="O21" i="62"/>
  <c r="O15" i="62"/>
  <c r="U357" i="61"/>
  <c r="U351" i="61"/>
  <c r="U345" i="61"/>
  <c r="U339" i="61"/>
  <c r="U333" i="61"/>
  <c r="U327" i="61"/>
  <c r="U321" i="61"/>
  <c r="U315" i="61"/>
  <c r="U309" i="61"/>
  <c r="U303" i="61"/>
  <c r="U297" i="61"/>
  <c r="U291" i="61"/>
  <c r="U285" i="61"/>
  <c r="U279" i="61"/>
  <c r="U273" i="61"/>
  <c r="U266" i="61"/>
  <c r="U260" i="61"/>
  <c r="U253" i="61"/>
  <c r="U246" i="61"/>
  <c r="U240" i="61"/>
  <c r="U234" i="61"/>
  <c r="U228" i="61"/>
  <c r="U222" i="61"/>
  <c r="U216" i="61"/>
  <c r="U210" i="61"/>
  <c r="U204" i="61"/>
  <c r="U198" i="61"/>
  <c r="U192" i="61"/>
  <c r="U186" i="61"/>
  <c r="U180" i="61"/>
  <c r="U174" i="61"/>
  <c r="U166" i="61"/>
  <c r="U160" i="61"/>
  <c r="U154" i="61"/>
  <c r="U148" i="61"/>
  <c r="U142" i="61"/>
  <c r="U136" i="61"/>
  <c r="U130" i="61"/>
  <c r="U124" i="61"/>
  <c r="U118" i="61"/>
  <c r="U112" i="61"/>
  <c r="U106" i="61"/>
  <c r="U100" i="61"/>
  <c r="U94" i="61"/>
  <c r="U88" i="61"/>
  <c r="U82" i="61"/>
  <c r="U76" i="61"/>
  <c r="U70" i="61"/>
  <c r="U64" i="61"/>
  <c r="U58" i="61"/>
  <c r="U52" i="61"/>
  <c r="U46" i="61"/>
  <c r="U40" i="61"/>
  <c r="U34" i="61"/>
  <c r="U28" i="61"/>
  <c r="U22" i="61"/>
  <c r="U16" i="61"/>
  <c r="L64" i="58"/>
  <c r="L55" i="58"/>
  <c r="L49" i="58"/>
  <c r="L43" i="58"/>
  <c r="L37" i="58"/>
  <c r="L31" i="58"/>
  <c r="L25" i="58"/>
  <c r="L17" i="58"/>
  <c r="R354" i="78"/>
  <c r="R312" i="78"/>
  <c r="R308" i="78"/>
  <c r="R303" i="78"/>
  <c r="R294" i="78"/>
  <c r="R260" i="78"/>
  <c r="R256" i="78"/>
  <c r="R214" i="78"/>
  <c r="R191" i="78"/>
  <c r="R149" i="78"/>
  <c r="R145" i="78"/>
  <c r="R140" i="78"/>
  <c r="R131" i="78"/>
  <c r="R103" i="78"/>
  <c r="R99" i="78"/>
  <c r="R82" i="78"/>
  <c r="R70" i="78"/>
  <c r="R49" i="78"/>
  <c r="R45" i="78"/>
  <c r="R27" i="78"/>
  <c r="R15" i="78"/>
  <c r="K401" i="76"/>
  <c r="K396" i="76"/>
  <c r="K379" i="76"/>
  <c r="K367" i="76"/>
  <c r="K346" i="76"/>
  <c r="K342" i="76"/>
  <c r="K325" i="76"/>
  <c r="K313" i="76"/>
  <c r="K291" i="76"/>
  <c r="K287" i="76"/>
  <c r="K270" i="76"/>
  <c r="K258" i="76"/>
  <c r="K237" i="76"/>
  <c r="K233" i="76"/>
  <c r="K216" i="76"/>
  <c r="K204" i="76"/>
  <c r="K183" i="76"/>
  <c r="K179" i="76"/>
  <c r="K162" i="76"/>
  <c r="K150" i="76"/>
  <c r="K129" i="76"/>
  <c r="K125" i="76"/>
  <c r="K108" i="76"/>
  <c r="K96" i="76"/>
  <c r="K84" i="76"/>
  <c r="K77" i="76"/>
  <c r="K66" i="76"/>
  <c r="K59" i="76"/>
  <c r="K48" i="76"/>
  <c r="K41" i="76"/>
  <c r="K30" i="76"/>
  <c r="K22" i="76"/>
  <c r="K11" i="76"/>
  <c r="L13" i="75"/>
  <c r="K272" i="73"/>
  <c r="K265" i="73"/>
  <c r="K254" i="73"/>
  <c r="K243" i="73"/>
  <c r="K232" i="73"/>
  <c r="K225" i="73"/>
  <c r="O262" i="62"/>
  <c r="O255" i="62"/>
  <c r="O248" i="62"/>
  <c r="O241" i="62"/>
  <c r="O234" i="62"/>
  <c r="O226" i="62"/>
  <c r="O217" i="62"/>
  <c r="O210" i="62"/>
  <c r="O203" i="62"/>
  <c r="O196" i="62"/>
  <c r="O185" i="62"/>
  <c r="O178" i="62"/>
  <c r="O171" i="62"/>
  <c r="O164" i="62"/>
  <c r="O157" i="62"/>
  <c r="O150" i="62"/>
  <c r="O144" i="62"/>
  <c r="O138" i="62"/>
  <c r="O132" i="62"/>
  <c r="O126" i="62"/>
  <c r="O120" i="62"/>
  <c r="O112" i="62"/>
  <c r="O106" i="62"/>
  <c r="O100" i="62"/>
  <c r="O94" i="62"/>
  <c r="O88" i="62"/>
  <c r="O82" i="62"/>
  <c r="O76" i="62"/>
  <c r="O70" i="62"/>
  <c r="O64" i="62"/>
  <c r="O58" i="62"/>
  <c r="O52" i="62"/>
  <c r="O44" i="62"/>
  <c r="O38" i="62"/>
  <c r="O32" i="62"/>
  <c r="O26" i="62"/>
  <c r="O20" i="62"/>
  <c r="O14" i="62"/>
  <c r="U356" i="61"/>
  <c r="U350" i="61"/>
  <c r="U344" i="61"/>
  <c r="U338" i="61"/>
  <c r="U332" i="61"/>
  <c r="U326" i="61"/>
  <c r="U320" i="61"/>
  <c r="U314" i="61"/>
  <c r="U308" i="61"/>
  <c r="U302" i="61"/>
  <c r="U296" i="61"/>
  <c r="U290" i="61"/>
  <c r="U284" i="61"/>
  <c r="U278" i="61"/>
  <c r="U272" i="61"/>
  <c r="U265" i="61"/>
  <c r="U259" i="61"/>
  <c r="U252" i="61"/>
  <c r="U245" i="61"/>
  <c r="U239" i="61"/>
  <c r="U233" i="61"/>
  <c r="U227" i="61"/>
  <c r="U221" i="61"/>
  <c r="U215" i="61"/>
  <c r="U209" i="61"/>
  <c r="U203" i="61"/>
  <c r="U197" i="61"/>
  <c r="U191" i="61"/>
  <c r="U185" i="61"/>
  <c r="U179" i="61"/>
  <c r="U173" i="61"/>
  <c r="U165" i="61"/>
  <c r="U159" i="61"/>
  <c r="U153" i="61"/>
  <c r="U147" i="61"/>
  <c r="U141" i="61"/>
  <c r="U135" i="61"/>
  <c r="U129" i="61"/>
  <c r="U123" i="61"/>
  <c r="U117" i="61"/>
  <c r="U111" i="61"/>
  <c r="U105" i="61"/>
  <c r="U99" i="61"/>
  <c r="U93" i="61"/>
  <c r="U87" i="61"/>
  <c r="U81" i="61"/>
  <c r="U75" i="61"/>
  <c r="U69" i="61"/>
  <c r="U63" i="61"/>
  <c r="U57" i="61"/>
  <c r="U51" i="61"/>
  <c r="U45" i="61"/>
  <c r="U39" i="61"/>
  <c r="U33" i="61"/>
  <c r="U27" i="61"/>
  <c r="U21" i="61"/>
  <c r="U15" i="61"/>
  <c r="R57" i="59"/>
  <c r="R53" i="59"/>
  <c r="R50" i="59"/>
  <c r="R47" i="59"/>
  <c r="R44" i="59"/>
  <c r="R41" i="59"/>
  <c r="R37" i="59"/>
  <c r="R34" i="59"/>
  <c r="R31" i="59"/>
  <c r="R28" i="59"/>
  <c r="R24" i="59"/>
  <c r="R21" i="59"/>
  <c r="R18" i="59"/>
  <c r="R15" i="59"/>
  <c r="R344" i="78"/>
  <c r="R333" i="78"/>
  <c r="R323" i="78"/>
  <c r="R287" i="78"/>
  <c r="R282" i="78"/>
  <c r="R278" i="78"/>
  <c r="R223" i="78"/>
  <c r="R212" i="78"/>
  <c r="R152" i="78"/>
  <c r="R116" i="78"/>
  <c r="R112" i="78"/>
  <c r="R97" i="78"/>
  <c r="R88" i="78"/>
  <c r="R64" i="78"/>
  <c r="R46" i="78"/>
  <c r="R17" i="78"/>
  <c r="R12" i="78"/>
  <c r="K417" i="76"/>
  <c r="K382" i="76"/>
  <c r="K340" i="76"/>
  <c r="K331" i="76"/>
  <c r="K306" i="76"/>
  <c r="K288" i="76"/>
  <c r="K260" i="76"/>
  <c r="K255" i="76"/>
  <c r="K251" i="76"/>
  <c r="K219" i="76"/>
  <c r="K177" i="76"/>
  <c r="K168" i="76"/>
  <c r="K144" i="76"/>
  <c r="K126" i="76"/>
  <c r="K98" i="76"/>
  <c r="K93" i="76"/>
  <c r="K89" i="76"/>
  <c r="K72" i="76"/>
  <c r="K60" i="76"/>
  <c r="K39" i="76"/>
  <c r="K35" i="76"/>
  <c r="K17" i="76"/>
  <c r="L14" i="75"/>
  <c r="K263" i="73"/>
  <c r="K259" i="73"/>
  <c r="K238" i="73"/>
  <c r="K226" i="73"/>
  <c r="K214" i="73"/>
  <c r="K207" i="73"/>
  <c r="K196" i="73"/>
  <c r="K189" i="73"/>
  <c r="K178" i="73"/>
  <c r="K138" i="73"/>
  <c r="R296" i="78"/>
  <c r="R245" i="78"/>
  <c r="R181" i="78"/>
  <c r="R170" i="78"/>
  <c r="R160" i="78"/>
  <c r="R124" i="78"/>
  <c r="R119" i="78"/>
  <c r="R115" i="78"/>
  <c r="R100" i="78"/>
  <c r="R72" i="78"/>
  <c r="R67" i="78"/>
  <c r="R63" i="78"/>
  <c r="R30" i="78"/>
  <c r="K394" i="76"/>
  <c r="K385" i="76"/>
  <c r="K361" i="76"/>
  <c r="K343" i="76"/>
  <c r="K315" i="76"/>
  <c r="K309" i="76"/>
  <c r="K305" i="76"/>
  <c r="K273" i="76"/>
  <c r="K231" i="76"/>
  <c r="K222" i="76"/>
  <c r="K198" i="76"/>
  <c r="K180" i="76"/>
  <c r="K152" i="76"/>
  <c r="K147" i="76"/>
  <c r="K143" i="76"/>
  <c r="K111" i="76"/>
  <c r="K75" i="76"/>
  <c r="K71" i="76"/>
  <c r="K54" i="76"/>
  <c r="K42" i="76"/>
  <c r="K20" i="76"/>
  <c r="K16" i="76"/>
  <c r="L14" i="74"/>
  <c r="K266" i="73"/>
  <c r="K241" i="73"/>
  <c r="K237" i="73"/>
  <c r="K220" i="73"/>
  <c r="K213" i="73"/>
  <c r="K202" i="73"/>
  <c r="K195" i="73"/>
  <c r="K184" i="73"/>
  <c r="K144" i="73"/>
  <c r="K133" i="73"/>
  <c r="K126" i="73"/>
  <c r="K115" i="73"/>
  <c r="K108" i="73"/>
  <c r="K97" i="73"/>
  <c r="K90" i="73"/>
  <c r="K78" i="73"/>
  <c r="K71" i="73"/>
  <c r="K58" i="73"/>
  <c r="K51" i="73"/>
  <c r="K39" i="73"/>
  <c r="K32" i="73"/>
  <c r="K18" i="73"/>
  <c r="K11" i="73"/>
  <c r="S40" i="71"/>
  <c r="S33" i="71"/>
  <c r="S19" i="71"/>
  <c r="S12" i="71"/>
  <c r="L21" i="66"/>
  <c r="L13" i="66"/>
  <c r="L11" i="65"/>
  <c r="O18" i="64"/>
  <c r="N72" i="63"/>
  <c r="N65" i="63"/>
  <c r="N54" i="63"/>
  <c r="N47" i="63"/>
  <c r="N36" i="63"/>
  <c r="N28" i="63"/>
  <c r="N16" i="63"/>
  <c r="O266" i="62"/>
  <c r="O254" i="62"/>
  <c r="O244" i="62"/>
  <c r="O232" i="62"/>
  <c r="O223" i="62"/>
  <c r="O209" i="62"/>
  <c r="O199" i="62"/>
  <c r="O184" i="62"/>
  <c r="O175" i="62"/>
  <c r="O163" i="62"/>
  <c r="O153" i="62"/>
  <c r="R321" i="78"/>
  <c r="R311" i="78"/>
  <c r="R300" i="78"/>
  <c r="R106" i="78"/>
  <c r="R90" i="78"/>
  <c r="R85" i="78"/>
  <c r="R38" i="78"/>
  <c r="K369" i="76"/>
  <c r="K364" i="76"/>
  <c r="K278" i="76"/>
  <c r="K252" i="76"/>
  <c r="K248" i="76"/>
  <c r="K194" i="76"/>
  <c r="K173" i="76"/>
  <c r="K87" i="76"/>
  <c r="K83" i="76"/>
  <c r="K36" i="76"/>
  <c r="K32" i="76"/>
  <c r="L13" i="74"/>
  <c r="K250" i="73"/>
  <c r="K205" i="73"/>
  <c r="K201" i="73"/>
  <c r="K139" i="73"/>
  <c r="K135" i="73"/>
  <c r="K127" i="73"/>
  <c r="K123" i="73"/>
  <c r="K100" i="73"/>
  <c r="K96" i="73"/>
  <c r="K88" i="73"/>
  <c r="K81" i="73"/>
  <c r="K72" i="73"/>
  <c r="K67" i="73"/>
  <c r="K42" i="73"/>
  <c r="K38" i="73"/>
  <c r="K30" i="73"/>
  <c r="K20" i="73"/>
  <c r="K12" i="73"/>
  <c r="M36" i="72"/>
  <c r="S24" i="71"/>
  <c r="S18" i="71"/>
  <c r="K17" i="67"/>
  <c r="L23" i="66"/>
  <c r="L14" i="66"/>
  <c r="L20" i="65"/>
  <c r="N76" i="63"/>
  <c r="N71" i="63"/>
  <c r="N63" i="63"/>
  <c r="N56" i="63"/>
  <c r="N48" i="63"/>
  <c r="N44" i="63"/>
  <c r="N19" i="63"/>
  <c r="N15" i="63"/>
  <c r="O260" i="62"/>
  <c r="O247" i="62"/>
  <c r="O236" i="62"/>
  <c r="O222" i="62"/>
  <c r="O206" i="62"/>
  <c r="O193" i="62"/>
  <c r="O177" i="62"/>
  <c r="O166" i="62"/>
  <c r="O152" i="62"/>
  <c r="O142" i="62"/>
  <c r="O134" i="62"/>
  <c r="O124" i="62"/>
  <c r="O114" i="62"/>
  <c r="O104" i="62"/>
  <c r="O96" i="62"/>
  <c r="O86" i="62"/>
  <c r="O78" i="62"/>
  <c r="O68" i="62"/>
  <c r="O60" i="62"/>
  <c r="O50" i="62"/>
  <c r="O40" i="62"/>
  <c r="O30" i="62"/>
  <c r="O22" i="62"/>
  <c r="U360" i="61"/>
  <c r="U352" i="61"/>
  <c r="U342" i="61"/>
  <c r="U334" i="61"/>
  <c r="U324" i="61"/>
  <c r="U316" i="61"/>
  <c r="U306" i="61"/>
  <c r="U298" i="61"/>
  <c r="U288" i="61"/>
  <c r="U280" i="61"/>
  <c r="U269" i="61"/>
  <c r="U261" i="61"/>
  <c r="U249" i="61"/>
  <c r="U241" i="61"/>
  <c r="U231" i="61"/>
  <c r="U223" i="61"/>
  <c r="U213" i="61"/>
  <c r="U205" i="61"/>
  <c r="U195" i="61"/>
  <c r="U187" i="61"/>
  <c r="U177" i="61"/>
  <c r="U169" i="61"/>
  <c r="U157" i="61"/>
  <c r="U149" i="61"/>
  <c r="U139" i="61"/>
  <c r="U131" i="61"/>
  <c r="U121" i="61"/>
  <c r="U113" i="61"/>
  <c r="U103" i="61"/>
  <c r="U95" i="61"/>
  <c r="U85" i="61"/>
  <c r="U77" i="61"/>
  <c r="U67" i="61"/>
  <c r="U59" i="61"/>
  <c r="U49" i="61"/>
  <c r="U41" i="61"/>
  <c r="U31" i="61"/>
  <c r="U23" i="61"/>
  <c r="R59" i="59"/>
  <c r="R51" i="59"/>
  <c r="R40" i="59"/>
  <c r="R32" i="59"/>
  <c r="R20" i="59"/>
  <c r="R13" i="59"/>
  <c r="L65" i="58"/>
  <c r="L54" i="58"/>
  <c r="L47" i="58"/>
  <c r="L40" i="58"/>
  <c r="L33" i="58"/>
  <c r="L26" i="58"/>
  <c r="L16" i="58"/>
  <c r="R348" i="78"/>
  <c r="R315" i="78"/>
  <c r="R235" i="78"/>
  <c r="R203" i="78"/>
  <c r="R199" i="78"/>
  <c r="R194" i="78"/>
  <c r="R166" i="78"/>
  <c r="R43" i="78"/>
  <c r="R33" i="78"/>
  <c r="R23" i="78"/>
  <c r="K378" i="76"/>
  <c r="K324" i="76"/>
  <c r="K302" i="76"/>
  <c r="K227" i="76"/>
  <c r="K212" i="76"/>
  <c r="K197" i="76"/>
  <c r="K158" i="76"/>
  <c r="K141" i="76"/>
  <c r="K137" i="76"/>
  <c r="K132" i="76"/>
  <c r="K107" i="76"/>
  <c r="K78" i="76"/>
  <c r="K68" i="76"/>
  <c r="K50" i="76"/>
  <c r="L16" i="75"/>
  <c r="L11" i="75"/>
  <c r="K268" i="73"/>
  <c r="K235" i="73"/>
  <c r="K231" i="73"/>
  <c r="K217" i="73"/>
  <c r="K192" i="73"/>
  <c r="K180" i="73"/>
  <c r="K142" i="73"/>
  <c r="R239" i="78"/>
  <c r="R133" i="78"/>
  <c r="R93" i="78"/>
  <c r="K414" i="76"/>
  <c r="K410" i="76"/>
  <c r="K405" i="76"/>
  <c r="K358" i="76"/>
  <c r="K354" i="76"/>
  <c r="K349" i="76"/>
  <c r="K333" i="76"/>
  <c r="K328" i="76"/>
  <c r="K281" i="76"/>
  <c r="K206" i="76"/>
  <c r="K201" i="76"/>
  <c r="K116" i="76"/>
  <c r="K90" i="76"/>
  <c r="K86" i="76"/>
  <c r="K53" i="76"/>
  <c r="K26" i="76"/>
  <c r="K257" i="73"/>
  <c r="K253" i="73"/>
  <c r="K208" i="73"/>
  <c r="K204" i="73"/>
  <c r="K187" i="73"/>
  <c r="K183" i="73"/>
  <c r="K118" i="73"/>
  <c r="K114" i="73"/>
  <c r="K106" i="73"/>
  <c r="K99" i="73"/>
  <c r="K91" i="73"/>
  <c r="K87" i="73"/>
  <c r="K61" i="73"/>
  <c r="K57" i="73"/>
  <c r="K49" i="73"/>
  <c r="K41" i="73"/>
  <c r="K33" i="73"/>
  <c r="K29" i="73"/>
  <c r="M12" i="72"/>
  <c r="S39" i="71"/>
  <c r="S31" i="71"/>
  <c r="S23" i="71"/>
  <c r="S13" i="71"/>
  <c r="K16" i="67"/>
  <c r="L14" i="65"/>
  <c r="O25" i="64"/>
  <c r="O16" i="64"/>
  <c r="N75" i="63"/>
  <c r="N66" i="63"/>
  <c r="N62" i="63"/>
  <c r="N39" i="63"/>
  <c r="N35" i="63"/>
  <c r="N25" i="63"/>
  <c r="N18" i="63"/>
  <c r="O268" i="62"/>
  <c r="O258" i="62"/>
  <c r="O243" i="62"/>
  <c r="O230" i="62"/>
  <c r="O215" i="62"/>
  <c r="O202" i="62"/>
  <c r="O191" i="62"/>
  <c r="O173" i="62"/>
  <c r="O160" i="62"/>
  <c r="O148" i="62"/>
  <c r="O140" i="62"/>
  <c r="O130" i="62"/>
  <c r="O122" i="62"/>
  <c r="O110" i="62"/>
  <c r="O102" i="62"/>
  <c r="O92" i="62"/>
  <c r="O84" i="62"/>
  <c r="O74" i="62"/>
  <c r="O66" i="62"/>
  <c r="O56" i="62"/>
  <c r="O46" i="62"/>
  <c r="O36" i="62"/>
  <c r="O28" i="62"/>
  <c r="O18" i="62"/>
  <c r="U358" i="61"/>
  <c r="U348" i="61"/>
  <c r="U340" i="61"/>
  <c r="U330" i="61"/>
  <c r="U322" i="61"/>
  <c r="U312" i="61"/>
  <c r="U304" i="61"/>
  <c r="U294" i="61"/>
  <c r="U286" i="61"/>
  <c r="U276" i="61"/>
  <c r="U267" i="61"/>
  <c r="U256" i="61"/>
  <c r="U247" i="61"/>
  <c r="U237" i="61"/>
  <c r="U229" i="61"/>
  <c r="U219" i="61"/>
  <c r="U211" i="61"/>
  <c r="U201" i="61"/>
  <c r="U193" i="61"/>
  <c r="U183" i="61"/>
  <c r="U175" i="61"/>
  <c r="U163" i="61"/>
  <c r="U155" i="61"/>
  <c r="U145" i="61"/>
  <c r="U137" i="61"/>
  <c r="U127" i="61"/>
  <c r="U119" i="61"/>
  <c r="U109" i="61"/>
  <c r="U101" i="61"/>
  <c r="U91" i="61"/>
  <c r="U83" i="61"/>
  <c r="U73" i="61"/>
  <c r="U65" i="61"/>
  <c r="U55" i="61"/>
  <c r="U47" i="61"/>
  <c r="U37" i="61"/>
  <c r="U29" i="61"/>
  <c r="U19" i="61"/>
  <c r="R58" i="59"/>
  <c r="R46" i="59"/>
  <c r="R39" i="59"/>
  <c r="R27" i="59"/>
  <c r="R19" i="59"/>
  <c r="R12" i="59"/>
  <c r="L59" i="58"/>
  <c r="L52" i="58"/>
  <c r="L45" i="58"/>
  <c r="L38" i="58"/>
  <c r="L30" i="58"/>
  <c r="L23" i="58"/>
  <c r="L14" i="58"/>
  <c r="R357" i="78"/>
  <c r="R329" i="78"/>
  <c r="R275" i="78"/>
  <c r="R253" i="78"/>
  <c r="R248" i="78"/>
  <c r="R206" i="78"/>
  <c r="R202" i="78"/>
  <c r="R148" i="78"/>
  <c r="R137" i="78"/>
  <c r="R78" i="78"/>
  <c r="R61" i="78"/>
  <c r="R57" i="78"/>
  <c r="R52" i="78"/>
  <c r="R26" i="78"/>
  <c r="K397" i="76"/>
  <c r="K387" i="76"/>
  <c r="K285" i="76"/>
  <c r="K276" i="76"/>
  <c r="K266" i="76"/>
  <c r="K215" i="76"/>
  <c r="K161" i="76"/>
  <c r="K140" i="76"/>
  <c r="K62" i="76"/>
  <c r="K57" i="76"/>
  <c r="K44" i="76"/>
  <c r="K14" i="76"/>
  <c r="L19" i="75"/>
  <c r="L11" i="74"/>
  <c r="K271" i="73"/>
  <c r="K244" i="73"/>
  <c r="K234" i="73"/>
  <c r="K216" i="73"/>
  <c r="K211" i="73"/>
  <c r="K199" i="73"/>
  <c r="K141" i="73"/>
  <c r="K129" i="73"/>
  <c r="K121" i="73"/>
  <c r="K102" i="73"/>
  <c r="K94" i="73"/>
  <c r="K74" i="73"/>
  <c r="K64" i="73"/>
  <c r="R185" i="78"/>
  <c r="K418" i="76"/>
  <c r="K269" i="76"/>
  <c r="K170" i="76"/>
  <c r="K165" i="76"/>
  <c r="K119" i="76"/>
  <c r="K114" i="76"/>
  <c r="K80" i="76"/>
  <c r="K69" i="76"/>
  <c r="K260" i="73"/>
  <c r="K228" i="73"/>
  <c r="K223" i="73"/>
  <c r="K105" i="73"/>
  <c r="K75" i="73"/>
  <c r="K63" i="73"/>
  <c r="K54" i="73"/>
  <c r="K35" i="73"/>
  <c r="K14" i="73"/>
  <c r="M37" i="72"/>
  <c r="M33" i="72"/>
  <c r="S21" i="71"/>
  <c r="S15" i="71"/>
  <c r="L16" i="66"/>
  <c r="L11" i="66"/>
  <c r="L17" i="65"/>
  <c r="O22" i="64"/>
  <c r="N68" i="63"/>
  <c r="N50" i="63"/>
  <c r="N45" i="63"/>
  <c r="N41" i="63"/>
  <c r="N31" i="63"/>
  <c r="N12" i="63"/>
  <c r="O259" i="62"/>
  <c r="O238" i="62"/>
  <c r="O216" i="62"/>
  <c r="O198" i="62"/>
  <c r="O176" i="62"/>
  <c r="O155" i="62"/>
  <c r="O141" i="62"/>
  <c r="O128" i="62"/>
  <c r="O111" i="62"/>
  <c r="O98" i="62"/>
  <c r="O85" i="62"/>
  <c r="O72" i="62"/>
  <c r="O57" i="62"/>
  <c r="O42" i="62"/>
  <c r="O29" i="62"/>
  <c r="O16" i="62"/>
  <c r="U349" i="61"/>
  <c r="U336" i="61"/>
  <c r="U323" i="61"/>
  <c r="U310" i="61"/>
  <c r="U295" i="61"/>
  <c r="U282" i="61"/>
  <c r="U268" i="61"/>
  <c r="U254" i="61"/>
  <c r="U238" i="61"/>
  <c r="U225" i="61"/>
  <c r="U212" i="61"/>
  <c r="U199" i="61"/>
  <c r="U184" i="61"/>
  <c r="U171" i="61"/>
  <c r="U156" i="61"/>
  <c r="U143" i="61"/>
  <c r="U128" i="61"/>
  <c r="U115" i="61"/>
  <c r="U102" i="61"/>
  <c r="U89" i="61"/>
  <c r="U74" i="61"/>
  <c r="U61" i="61"/>
  <c r="U48" i="61"/>
  <c r="U35" i="61"/>
  <c r="U20" i="61"/>
  <c r="R52" i="59"/>
  <c r="R48" i="59"/>
  <c r="R30" i="59"/>
  <c r="R25" i="59"/>
  <c r="L57" i="58"/>
  <c r="L46" i="58"/>
  <c r="L35" i="58"/>
  <c r="L24" i="58"/>
  <c r="U71" i="61"/>
  <c r="U30" i="61"/>
  <c r="R33" i="59"/>
  <c r="R11" i="59"/>
  <c r="L53" i="58"/>
  <c r="L32" i="58"/>
  <c r="O208" i="62"/>
  <c r="O119" i="62"/>
  <c r="O79" i="62"/>
  <c r="O35" i="62"/>
  <c r="U355" i="61"/>
  <c r="U329" i="61"/>
  <c r="U301" i="61"/>
  <c r="U262" i="61"/>
  <c r="U232" i="61"/>
  <c r="U190" i="61"/>
  <c r="U162" i="61"/>
  <c r="U122" i="61"/>
  <c r="U108" i="61"/>
  <c r="U80" i="61"/>
  <c r="U68" i="61"/>
  <c r="U42" i="61"/>
  <c r="U14" i="61"/>
  <c r="R36" i="59"/>
  <c r="L41" i="58"/>
  <c r="L18" i="58"/>
  <c r="R81" i="78"/>
  <c r="K294" i="76"/>
  <c r="K193" i="73"/>
  <c r="K130" i="73"/>
  <c r="K82" i="73"/>
  <c r="K55" i="73"/>
  <c r="K36" i="73"/>
  <c r="M11" i="72"/>
  <c r="L18" i="65"/>
  <c r="O23" i="64"/>
  <c r="N42" i="63"/>
  <c r="N32" i="63"/>
  <c r="N13" i="63"/>
  <c r="O246" i="62"/>
  <c r="O225" i="62"/>
  <c r="O182" i="62"/>
  <c r="O146" i="62"/>
  <c r="O116" i="62"/>
  <c r="O103" i="62"/>
  <c r="O75" i="62"/>
  <c r="O47" i="62"/>
  <c r="O19" i="62"/>
  <c r="U341" i="61"/>
  <c r="U313" i="61"/>
  <c r="U287" i="61"/>
  <c r="U243" i="61"/>
  <c r="U202" i="61"/>
  <c r="U176" i="61"/>
  <c r="U146" i="61"/>
  <c r="U120" i="61"/>
  <c r="U79" i="61"/>
  <c r="U116" i="61"/>
  <c r="R241" i="78"/>
  <c r="K375" i="76"/>
  <c r="K336" i="76"/>
  <c r="K191" i="76"/>
  <c r="K186" i="76"/>
  <c r="K123" i="76"/>
  <c r="K47" i="76"/>
  <c r="K186" i="73"/>
  <c r="K181" i="73"/>
  <c r="K132" i="73"/>
  <c r="K109" i="73"/>
  <c r="K84" i="73"/>
  <c r="K68" i="73"/>
  <c r="K44" i="73"/>
  <c r="K17" i="73"/>
  <c r="S27" i="71"/>
  <c r="L20" i="66"/>
  <c r="O12" i="64"/>
  <c r="N53" i="63"/>
  <c r="N21" i="63"/>
  <c r="O253" i="62"/>
  <c r="O237" i="62"/>
  <c r="O214" i="62"/>
  <c r="O194" i="62"/>
  <c r="O170" i="62"/>
  <c r="O154" i="62"/>
  <c r="O137" i="62"/>
  <c r="O125" i="62"/>
  <c r="O109" i="62"/>
  <c r="O97" i="62"/>
  <c r="O81" i="62"/>
  <c r="O69" i="62"/>
  <c r="O55" i="62"/>
  <c r="O41" i="62"/>
  <c r="O25" i="62"/>
  <c r="U361" i="61"/>
  <c r="U347" i="61"/>
  <c r="U335" i="61"/>
  <c r="U319" i="61"/>
  <c r="U307" i="61"/>
  <c r="U293" i="61"/>
  <c r="U281" i="61"/>
  <c r="U264" i="61"/>
  <c r="U250" i="61"/>
  <c r="U236" i="61"/>
  <c r="U224" i="61"/>
  <c r="U208" i="61"/>
  <c r="U196" i="61"/>
  <c r="U182" i="61"/>
  <c r="U170" i="61"/>
  <c r="U152" i="61"/>
  <c r="U140" i="61"/>
  <c r="U126" i="61"/>
  <c r="U114" i="61"/>
  <c r="U98" i="61"/>
  <c r="U86" i="61"/>
  <c r="U72" i="61"/>
  <c r="U60" i="61"/>
  <c r="U44" i="61"/>
  <c r="U32" i="61"/>
  <c r="U18" i="61"/>
  <c r="R55" i="59"/>
  <c r="R43" i="59"/>
  <c r="R16" i="59"/>
  <c r="L56" i="58"/>
  <c r="L44" i="58"/>
  <c r="L34" i="58"/>
  <c r="L20" i="58"/>
  <c r="R269" i="78"/>
  <c r="R257" i="78"/>
  <c r="R60" i="78"/>
  <c r="K245" i="76"/>
  <c r="K240" i="76"/>
  <c r="K224" i="76"/>
  <c r="K195" i="76"/>
  <c r="K51" i="76"/>
  <c r="K13" i="76"/>
  <c r="K190" i="73"/>
  <c r="K136" i="73"/>
  <c r="K117" i="73"/>
  <c r="K112" i="73"/>
  <c r="K93" i="73"/>
  <c r="K48" i="73"/>
  <c r="K21" i="73"/>
  <c r="S30" i="71"/>
  <c r="K11" i="67"/>
  <c r="O15" i="64"/>
  <c r="N57" i="63"/>
  <c r="N24" i="63"/>
  <c r="O252" i="62"/>
  <c r="O231" i="62"/>
  <c r="O212" i="62"/>
  <c r="O192" i="62"/>
  <c r="O169" i="62"/>
  <c r="O149" i="62"/>
  <c r="O136" i="62"/>
  <c r="O123" i="62"/>
  <c r="O108" i="62"/>
  <c r="O93" i="62"/>
  <c r="O80" i="62"/>
  <c r="O67" i="62"/>
  <c r="O54" i="62"/>
  <c r="O37" i="62"/>
  <c r="O24" i="62"/>
  <c r="U359" i="61"/>
  <c r="U346" i="61"/>
  <c r="U331" i="61"/>
  <c r="U318" i="61"/>
  <c r="U305" i="61"/>
  <c r="U292" i="61"/>
  <c r="U277" i="61"/>
  <c r="U263" i="61"/>
  <c r="U248" i="61"/>
  <c r="U235" i="61"/>
  <c r="U220" i="61"/>
  <c r="U207" i="61"/>
  <c r="U194" i="61"/>
  <c r="U181" i="61"/>
  <c r="U164" i="61"/>
  <c r="U151" i="61"/>
  <c r="U138" i="61"/>
  <c r="U125" i="61"/>
  <c r="U110" i="61"/>
  <c r="U97" i="61"/>
  <c r="U84" i="61"/>
  <c r="U56" i="61"/>
  <c r="U43" i="61"/>
  <c r="U17" i="61"/>
  <c r="R29" i="59"/>
  <c r="L42" i="58"/>
  <c r="L19" i="58"/>
  <c r="R279" i="78"/>
  <c r="R35" i="78"/>
  <c r="K390" i="76"/>
  <c r="K357" i="76"/>
  <c r="K249" i="76"/>
  <c r="K234" i="76"/>
  <c r="K29" i="76"/>
  <c r="K24" i="76"/>
  <c r="K274" i="73"/>
  <c r="K210" i="73"/>
  <c r="K103" i="73"/>
  <c r="K77" i="73"/>
  <c r="K52" i="73"/>
  <c r="K26" i="73"/>
  <c r="S35" i="71"/>
  <c r="K14" i="67"/>
  <c r="O19" i="64"/>
  <c r="N60" i="63"/>
  <c r="N29" i="63"/>
  <c r="O267" i="62"/>
  <c r="O250" i="62"/>
  <c r="O229" i="62"/>
  <c r="O183" i="62"/>
  <c r="O167" i="62"/>
  <c r="O147" i="62"/>
  <c r="O135" i="62"/>
  <c r="O105" i="62"/>
  <c r="O91" i="62"/>
  <c r="O63" i="62"/>
  <c r="O51" i="62"/>
  <c r="O23" i="62"/>
  <c r="U343" i="61"/>
  <c r="U317" i="61"/>
  <c r="U289" i="61"/>
  <c r="U275" i="61"/>
  <c r="U244" i="61"/>
  <c r="U218" i="61"/>
  <c r="U206" i="61"/>
  <c r="U178" i="61"/>
  <c r="U150" i="61"/>
  <c r="U134" i="61"/>
  <c r="U96" i="61"/>
  <c r="U54" i="61"/>
  <c r="U26" i="61"/>
  <c r="R54" i="59"/>
  <c r="R42" i="59"/>
  <c r="R23" i="59"/>
  <c r="L51" i="58"/>
  <c r="L29" i="58"/>
  <c r="R158" i="78"/>
  <c r="K299" i="76"/>
  <c r="K33" i="76"/>
  <c r="K198" i="73"/>
  <c r="K120" i="73"/>
  <c r="K111" i="73"/>
  <c r="K60" i="73"/>
  <c r="K15" i="73"/>
  <c r="M34" i="72"/>
  <c r="S22" i="71"/>
  <c r="S16" i="71"/>
  <c r="L17" i="66"/>
  <c r="L13" i="65"/>
  <c r="N69" i="63"/>
  <c r="N51" i="63"/>
  <c r="N38" i="63"/>
  <c r="O265" i="62"/>
  <c r="O205" i="62"/>
  <c r="O161" i="62"/>
  <c r="O131" i="62"/>
  <c r="O90" i="62"/>
  <c r="O62" i="62"/>
  <c r="O34" i="62"/>
  <c r="U354" i="61"/>
  <c r="U328" i="61"/>
  <c r="U300" i="61"/>
  <c r="U274" i="61"/>
  <c r="U258" i="61"/>
  <c r="U230" i="61"/>
  <c r="U217" i="61"/>
  <c r="U189" i="61"/>
  <c r="U161" i="61"/>
  <c r="U133" i="61"/>
  <c r="U107" i="61"/>
  <c r="U92" i="61"/>
  <c r="U66" i="61"/>
  <c r="U53" i="61"/>
  <c r="U38" i="61"/>
  <c r="U25" i="61"/>
  <c r="R49" i="59"/>
  <c r="R45" i="59"/>
  <c r="R14" i="59"/>
  <c r="L63" i="58"/>
  <c r="L50" i="58"/>
  <c r="L39" i="58"/>
  <c r="L28" i="58"/>
  <c r="L15" i="58"/>
  <c r="R232" i="78"/>
  <c r="R227" i="78"/>
  <c r="K413" i="76"/>
  <c r="K360" i="76"/>
  <c r="K321" i="76"/>
  <c r="K303" i="76"/>
  <c r="K104" i="76"/>
  <c r="K65" i="76"/>
  <c r="K256" i="73"/>
  <c r="K219" i="73"/>
  <c r="K124" i="73"/>
  <c r="K85" i="73"/>
  <c r="K45" i="73"/>
  <c r="K24" i="73"/>
  <c r="S28" i="71"/>
  <c r="K13" i="67"/>
  <c r="O13" i="64"/>
  <c r="N59" i="63"/>
  <c r="N22" i="63"/>
  <c r="O261" i="62"/>
  <c r="O240" i="62"/>
  <c r="O224" i="62"/>
  <c r="O200" i="62"/>
  <c r="O181" i="62"/>
  <c r="O159" i="62"/>
  <c r="O143" i="62"/>
  <c r="O129" i="62"/>
  <c r="O115" i="62"/>
  <c r="O99" i="62"/>
  <c r="O87" i="62"/>
  <c r="O73" i="62"/>
  <c r="O61" i="62"/>
  <c r="O43" i="62"/>
  <c r="O31" i="62"/>
  <c r="O17" i="62"/>
  <c r="U353" i="61"/>
  <c r="U337" i="61"/>
  <c r="U325" i="61"/>
  <c r="U311" i="61"/>
  <c r="U299" i="61"/>
  <c r="U283" i="61"/>
  <c r="U271" i="61"/>
  <c r="U255" i="61"/>
  <c r="U242" i="61"/>
  <c r="U226" i="61"/>
  <c r="U214" i="61"/>
  <c r="U200" i="61"/>
  <c r="U188" i="61"/>
  <c r="U172" i="61"/>
  <c r="U158" i="61"/>
  <c r="U144" i="61"/>
  <c r="U132" i="61"/>
  <c r="U104" i="61"/>
  <c r="U90" i="61"/>
  <c r="U78" i="61"/>
  <c r="U62" i="61"/>
  <c r="U50" i="61"/>
  <c r="U36" i="61"/>
  <c r="U24" i="61"/>
  <c r="R35" i="59"/>
  <c r="R22" i="59"/>
  <c r="R17" i="59"/>
  <c r="L58" i="58"/>
  <c r="L48" i="58"/>
  <c r="L36" i="58"/>
  <c r="L27" i="58"/>
  <c r="L13" i="58"/>
  <c r="O118" i="62"/>
  <c r="K11" i="81"/>
  <c r="O190" i="62"/>
  <c r="O220" i="62"/>
  <c r="O49" i="62"/>
  <c r="K10" i="81"/>
  <c r="D37" i="88"/>
  <c r="O13" i="62"/>
  <c r="U13" i="61"/>
  <c r="U168" i="61"/>
  <c r="L61" i="58"/>
  <c r="L12" i="58"/>
  <c r="D17" i="88"/>
  <c r="D26" i="88"/>
  <c r="D33" i="88"/>
  <c r="O12" i="62"/>
  <c r="D20" i="88"/>
  <c r="D29" i="88"/>
  <c r="U12" i="61"/>
  <c r="D21" i="88"/>
  <c r="D30" i="88"/>
  <c r="D13" i="88"/>
  <c r="L62" i="58"/>
  <c r="D18" i="88"/>
  <c r="D27" i="88"/>
  <c r="D38" i="88"/>
  <c r="O189" i="62"/>
  <c r="L22" i="58"/>
  <c r="D19" i="88"/>
  <c r="D28" i="88"/>
  <c r="D42" i="88"/>
  <c r="D25" i="88"/>
  <c r="D31" i="88"/>
  <c r="L10" i="58"/>
  <c r="U11" i="61"/>
  <c r="L11" i="58"/>
  <c r="O11" i="62"/>
  <c r="D23" i="88"/>
  <c r="D11" i="88"/>
  <c r="D16" i="88"/>
  <c r="D15" i="88"/>
  <c r="D10" i="88"/>
  <c r="P10" i="92" l="1"/>
  <c r="P10" i="93"/>
  <c r="O10" i="79"/>
  <c r="I10" i="80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230930]}"/>
    <s v="{[Medida].[Medida].&amp;[2]}"/>
    <s v="{[Keren].[Keren].[All]}"/>
    <s v="{[Cheshbon KM].[Hie Peilut].[Peilut 7].&amp;[Kod_Peilut_L7_10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3" si="32">
        <n x="1" s="1"/>
        <n x="30"/>
        <n x="31"/>
      </t>
    </mdx>
    <mdx n="0" f="v">
      <t c="3" si="32">
        <n x="1" s="1"/>
        <n x="33"/>
        <n x="31"/>
      </t>
    </mdx>
    <mdx n="0" f="v">
      <t c="3" si="32">
        <n x="1" s="1"/>
        <n x="34"/>
        <n x="31"/>
      </t>
    </mdx>
    <mdx n="0" f="v">
      <t c="3" si="32">
        <n x="1" s="1"/>
        <n x="35"/>
        <n x="31"/>
      </t>
    </mdx>
    <mdx n="0" f="v">
      <t c="3" si="32">
        <n x="1" s="1"/>
        <n x="36"/>
        <n x="31"/>
      </t>
    </mdx>
    <mdx n="0" f="v">
      <t c="3" si="32">
        <n x="1" s="1"/>
        <n x="37"/>
        <n x="31"/>
      </t>
    </mdx>
    <mdx n="0" f="v">
      <t c="3" si="32">
        <n x="1" s="1"/>
        <n x="38"/>
        <n x="31"/>
      </t>
    </mdx>
    <mdx n="0" f="v">
      <t c="3" si="32">
        <n x="1" s="1"/>
        <n x="39"/>
        <n x="31"/>
      </t>
    </mdx>
    <mdx n="0" f="v">
      <t c="3" si="32">
        <n x="1" s="1"/>
        <n x="40"/>
        <n x="31"/>
      </t>
    </mdx>
    <mdx n="0" f="v">
      <t c="3" si="32">
        <n x="1" s="1"/>
        <n x="41"/>
        <n x="31"/>
      </t>
    </mdx>
  </mdxMetadata>
  <valueMetadata count="3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</valueMetadata>
</metadata>
</file>

<file path=xl/sharedStrings.xml><?xml version="1.0" encoding="utf-8"?>
<sst xmlns="http://schemas.openxmlformats.org/spreadsheetml/2006/main" count="11720" uniqueCount="3498">
  <si>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</si>
  <si>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</si>
  <si>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</si>
  <si>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</si>
  <si>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</si>
  <si>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</si>
  <si>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</si>
  <si>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</si>
  <si>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</si>
  <si>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</si>
  <si>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</si>
  <si>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</si>
  <si>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</si>
  <si>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</si>
  <si>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</si>
  <si>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</si>
  <si>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</si>
  <si>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</si>
  <si>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</si>
  <si>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</si>
  <si>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</si>
  <si>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</si>
  <si>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</si>
  <si>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</si>
  <si>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</si>
  <si>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</si>
  <si>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</si>
  <si>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</si>
  <si>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</si>
  <si>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</si>
  <si>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</si>
  <si>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</si>
  <si>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</si>
  <si>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</si>
  <si>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</si>
  <si>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</si>
  <si>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</si>
  <si>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</si>
  <si>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</si>
  <si>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</si>
  <si>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</si>
  <si>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</si>
  <si>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</si>
  <si>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</si>
  <si>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</si>
  <si>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</si>
  <si>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</si>
  <si>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</si>
  <si>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</si>
  <si>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</si>
  <si>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</si>
  <si>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</si>
  <si>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</si>
  <si>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</si>
  <si>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</si>
  <si>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</si>
  <si>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</si>
  <si>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</si>
  <si>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</si>
  <si>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</si>
  <si>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</si>
  <si>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</si>
  <si>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</si>
  <si>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</si>
  <si>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</si>
  <si>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</si>
  <si>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</si>
  <si>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</si>
  <si>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</si>
  <si>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</si>
  <si>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</si>
  <si>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</si>
  <si>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</si>
  <si>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</si>
  <si>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</si>
  <si>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</si>
  <si>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</si>
  <si>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</si>
  <si>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</si>
  <si>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</si>
  <si>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</si>
  <si>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</si>
  <si>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</si>
  <si>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</si>
  <si>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</si>
  <si>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</si>
  <si>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</si>
  <si>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</si>
  <si>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</si>
  <si>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</si>
  <si>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</si>
  <si>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</si>
  <si>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</si>
  <si>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</si>
  <si>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</si>
  <si>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</si>
  <si>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</si>
  <si>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</si>
  <si>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</si>
  <si>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</si>
  <si>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</si>
  <si>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</si>
  <si>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</si>
  <si>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</si>
  <si>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</si>
  <si>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</si>
  <si>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</si>
  <si>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</si>
  <si>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</si>
  <si>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</si>
  <si>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</si>
  <si>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</si>
  <si>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</si>
  <si>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</si>
  <si>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</si>
  <si>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</si>
  <si>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</si>
  <si>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</si>
  <si>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</si>
  <si>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</si>
  <si>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</si>
  <si>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</si>
  <si>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</si>
  <si>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</si>
  <si>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</si>
  <si>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</si>
  <si>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</si>
  <si>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</si>
  <si>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</si>
  <si>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</si>
  <si>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</si>
  <si>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</si>
  <si>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</si>
  <si>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</si>
  <si>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</si>
  <si>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</si>
  <si>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</si>
  <si>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</si>
  <si>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</si>
  <si>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</si>
  <si>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</si>
  <si>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</si>
  <si>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</si>
  <si>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</si>
  <si>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</si>
  <si>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</si>
  <si>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</si>
  <si>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</si>
  <si>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</si>
  <si>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</si>
  <si>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</si>
  <si>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</si>
  <si>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</si>
  <si>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</si>
  <si>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</si>
  <si>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</si>
  <si>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</si>
  <si>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</si>
  <si>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</si>
  <si>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</si>
  <si>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</si>
  <si>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</si>
  <si>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</si>
  <si>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</si>
  <si>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</si>
  <si>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</si>
  <si>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</si>
  <si>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</si>
  <si>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</si>
  <si>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</si>
  <si>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</si>
  <si>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</si>
  <si>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</si>
  <si>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</si>
  <si>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</si>
  <si>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</si>
  <si>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</si>
  <si>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</si>
  <si>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</si>
  <si>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</si>
  <si>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</si>
  <si>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</si>
  <si>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</si>
  <si>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</si>
  <si>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</si>
  <si>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</si>
  <si>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</si>
  <si>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</si>
  <si>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</si>
  <si>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</si>
  <si>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</si>
  <si>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</si>
  <si>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</si>
  <si>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</si>
  <si>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</si>
  <si>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</si>
  <si>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</si>
  <si>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</si>
  <si>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</si>
  <si>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</si>
  <si>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</si>
  <si>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</si>
  <si>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</si>
  <si>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</si>
  <si>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</si>
  <si>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</si>
  <si>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</si>
  <si>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</si>
  <si>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</si>
  <si>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</si>
  <si>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</si>
  <si>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</si>
  <si>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</si>
  <si>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</si>
  <si>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</si>
  <si>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</si>
  <si>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</si>
  <si>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</si>
  <si>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</si>
  <si>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</si>
  <si>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</si>
  <si>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</si>
  <si>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</si>
  <si>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</si>
  <si>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</si>
  <si>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</si>
  <si>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</si>
  <si>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</si>
  <si>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</si>
  <si>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כללי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</si>
  <si>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</si>
  <si>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</si>
  <si>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</si>
  <si>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</si>
  <si>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</si>
  <si>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</si>
  <si>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</si>
  <si>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</si>
  <si>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</si>
  <si>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</si>
  <si>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</si>
  <si>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</si>
  <si>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</si>
  <si>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</si>
  <si>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</si>
  <si>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</si>
  <si>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</si>
  <si>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</si>
  <si>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</si>
  <si>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</si>
  <si>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</si>
  <si>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</si>
  <si>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</si>
  <si>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</si>
  <si>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</si>
  <si>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</si>
  <si>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</si>
  <si>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</si>
  <si>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</si>
  <si>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</si>
  <si>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</si>
  <si>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</si>
  <si>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</si>
  <si>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</si>
  <si>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</si>
  <si>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</si>
  <si>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</si>
  <si>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</si>
  <si>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</si>
  <si>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</si>
  <si>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</si>
  <si>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</si>
  <si>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</si>
  <si>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</si>
  <si>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</si>
  <si>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</si>
  <si>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</si>
  <si>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</si>
  <si>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</si>
  <si>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</si>
  <si>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</si>
  <si>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</si>
  <si>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</si>
  <si>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</si>
  <si>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</si>
  <si>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</si>
  <si>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</si>
  <si>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</si>
  <si>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</si>
  <si>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</si>
  <si>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</si>
  <si>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</si>
  <si>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</si>
  <si>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</si>
  <si>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</si>
  <si>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</si>
  <si>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</si>
  <si>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</si>
  <si>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</si>
  <si>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</si>
  <si>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</si>
  <si>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</si>
  <si>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</si>
  <si>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</si>
  <si>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</si>
  <si>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</si>
  <si>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</si>
  <si>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</si>
  <si>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</si>
  <si>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</si>
  <si>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</si>
  <si>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</si>
  <si>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</si>
  <si>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</si>
  <si>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</si>
  <si>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</si>
  <si>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</si>
  <si>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</si>
  <si>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</si>
  <si>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</si>
  <si>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</si>
  <si>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</si>
  <si>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</si>
  <si>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</si>
  <si>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</si>
  <si>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</si>
  <si>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</si>
  <si>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</si>
  <si>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</si>
  <si>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</si>
  <si>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</si>
  <si>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</si>
  <si>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</si>
  <si>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</si>
  <si>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</si>
  <si>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</si>
  <si>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</si>
  <si>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</si>
  <si>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</si>
  <si>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</si>
  <si>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</si>
  <si>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</si>
  <si>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</si>
  <si>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</si>
  <si>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</si>
  <si>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</si>
  <si>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</si>
  <si>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</si>
  <si>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</si>
  <si>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</si>
  <si>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</si>
  <si>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</si>
  <si>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</si>
  <si>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</si>
  <si>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</si>
  <si>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</si>
  <si>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</si>
  <si>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</si>
  <si>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</si>
  <si>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</si>
  <si>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</si>
  <si>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</si>
  <si>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</si>
  <si>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</si>
  <si>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</si>
  <si>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</si>
  <si>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</si>
  <si>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</si>
  <si>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</si>
  <si>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</si>
  <si>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</si>
  <si>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</si>
  <si>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</si>
  <si>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</si>
  <si>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</si>
  <si>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</si>
  <si>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</si>
  <si>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</si>
  <si>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</si>
  <si>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</si>
  <si>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</si>
  <si>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</si>
  <si>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</si>
  <si>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</si>
  <si>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</si>
  <si>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</si>
  <si>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</si>
  <si>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</si>
  <si>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</si>
  <si>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</si>
  <si>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</si>
  <si>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</si>
  <si>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</si>
  <si>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</si>
  <si>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</si>
  <si>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</si>
  <si>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</si>
  <si>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</si>
  <si>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</si>
  <si>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</si>
  <si>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</si>
  <si>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</si>
  <si>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</si>
  <si>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</si>
  <si>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</si>
  <si>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</si>
  <si>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</si>
  <si>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</si>
  <si>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</si>
  <si>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</si>
  <si>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</si>
  <si>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</si>
  <si>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</si>
  <si>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</si>
  <si>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</si>
  <si>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</si>
  <si>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</si>
  <si>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</si>
  <si>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</si>
  <si>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</si>
  <si>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</si>
  <si>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</si>
  <si>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</si>
  <si>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</si>
  <si>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</si>
  <si>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</si>
  <si>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</si>
  <si>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</si>
  <si>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</si>
  <si>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</si>
  <si>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</si>
  <si>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</si>
  <si>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</si>
  <si>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</si>
  <si>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</si>
  <si>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</si>
  <si>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</si>
  <si>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</si>
  <si>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</si>
  <si>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</si>
  <si>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</si>
  <si>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</si>
  <si>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</si>
  <si>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</si>
  <si>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</si>
  <si>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</si>
  <si>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</si>
  <si>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</si>
  <si>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</si>
  <si>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</si>
  <si>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</si>
  <si>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</si>
  <si>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</si>
  <si>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</si>
  <si>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</si>
  <si>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</si>
  <si>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</si>
  <si>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</si>
  <si>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</si>
  <si>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</si>
  <si>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</si>
  <si>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</si>
  <si>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</si>
  <si>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</si>
  <si>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</si>
  <si>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</si>
  <si>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</si>
  <si>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</si>
  <si>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</si>
  <si>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</si>
  <si>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</si>
  <si>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</si>
  <si>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</si>
  <si>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</si>
  <si>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</si>
  <si>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</si>
  <si>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</si>
  <si>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</si>
  <si>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</si>
  <si>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</si>
  <si>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</si>
  <si>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</si>
  <si>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</si>
  <si>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</si>
  <si>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</si>
  <si>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</si>
  <si>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</si>
  <si>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</si>
  <si>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</si>
  <si>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</si>
  <si>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</si>
  <si>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</si>
  <si>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</si>
  <si>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</si>
  <si>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</si>
  <si>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</si>
  <si>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</si>
  <si>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</si>
  <si>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</si>
  <si>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</si>
  <si>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</si>
  <si>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</si>
  <si>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</si>
  <si>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</si>
  <si>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</si>
  <si>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</si>
  <si>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</si>
  <si>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</si>
  <si>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</si>
  <si>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</si>
  <si>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</si>
  <si>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</si>
  <si>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</si>
  <si>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</si>
  <si>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</si>
  <si>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</si>
  <si>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</si>
  <si>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</si>
  <si>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</si>
  <si>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</si>
  <si>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</si>
  <si>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</si>
  <si>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</si>
  <si>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</si>
  <si>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</si>
  <si>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</si>
  <si>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</si>
  <si>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</si>
  <si>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</si>
  <si>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</si>
  <si>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</si>
  <si>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</si>
  <si>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</si>
  <si>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</si>
  <si>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</si>
  <si>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</si>
  <si>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</si>
  <si>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</si>
  <si>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</si>
  <si>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</si>
  <si>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</si>
  <si>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</si>
  <si>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</si>
  <si>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</si>
  <si>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</si>
  <si>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</si>
  <si>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</si>
  <si>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</si>
  <si>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</si>
  <si>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</si>
  <si>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</si>
  <si>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</si>
  <si>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</si>
  <si>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</si>
  <si>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</si>
  <si>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</si>
  <si>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</si>
  <si>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</si>
  <si>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</si>
  <si>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</si>
  <si>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</si>
  <si>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</si>
  <si>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</si>
  <si>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</si>
  <si>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</si>
  <si>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</si>
  <si>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</si>
  <si>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</si>
  <si>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</si>
  <si>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</si>
  <si>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</si>
  <si>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</si>
  <si>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</si>
  <si>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</si>
  <si>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</si>
  <si>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</si>
  <si>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</si>
  <si>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</si>
  <si>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</si>
  <si>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</si>
  <si>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</si>
  <si>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</si>
  <si>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</si>
  <si>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</si>
  <si>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</si>
  <si>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</si>
  <si>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</si>
  <si>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</si>
  <si>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</si>
  <si>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</si>
  <si>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</si>
  <si>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</si>
  <si>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</si>
  <si>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</si>
  <si>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</si>
  <si>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</si>
  <si>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</si>
  <si>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</si>
  <si>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</si>
  <si>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</si>
  <si>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</si>
  <si>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</si>
  <si>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</si>
  <si>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</si>
  <si>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</si>
  <si>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</si>
  <si>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</si>
  <si>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</si>
  <si>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</si>
  <si>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</si>
  <si>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</si>
  <si>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</si>
  <si>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</si>
  <si>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</si>
  <si>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</si>
  <si>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</si>
  <si>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</si>
  <si>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</si>
  <si>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</si>
  <si>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</si>
  <si>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</si>
  <si>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</si>
  <si>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</si>
  <si>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</si>
  <si>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</si>
  <si>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</si>
  <si>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</si>
  <si>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</si>
  <si>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</si>
  <si>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</si>
  <si>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</si>
  <si>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</si>
  <si>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</si>
  <si>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</si>
  <si>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</si>
  <si>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</si>
  <si>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</si>
  <si>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</si>
  <si>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</si>
  <si>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</si>
  <si>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</si>
  <si>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</si>
  <si>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</si>
  <si>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</si>
  <si>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</si>
  <si>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</si>
  <si>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</si>
  <si>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</si>
  <si>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</si>
  <si>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</si>
  <si>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</si>
  <si>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</si>
  <si>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</si>
  <si>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</si>
  <si>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</si>
  <si>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</si>
  <si>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</si>
  <si>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</si>
  <si>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</si>
  <si>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</si>
  <si>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</si>
  <si>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</si>
  <si>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</si>
  <si>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</si>
  <si>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</si>
  <si>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</si>
  <si>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</si>
  <si>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</si>
  <si>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</si>
  <si>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</si>
  <si>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</si>
  <si>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</si>
  <si>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</si>
  <si>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</si>
  <si>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</si>
  <si>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</si>
  <si>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</si>
  <si>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</si>
  <si>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</si>
  <si>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</si>
  <si>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</si>
  <si>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</si>
  <si>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</si>
  <si>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</si>
  <si>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</si>
  <si>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</si>
  <si>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</si>
  <si>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</si>
  <si>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</si>
  <si>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</si>
  <si>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</si>
  <si>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</si>
  <si>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</si>
  <si>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</si>
  <si>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</si>
  <si>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</si>
  <si>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</si>
  <si>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</si>
  <si>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</si>
  <si>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</si>
  <si>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</si>
  <si>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</si>
  <si>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</si>
  <si>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</si>
  <si>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</si>
  <si>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</si>
  <si>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</si>
  <si>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</si>
  <si>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</si>
  <si>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</si>
  <si>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</si>
  <si>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</si>
  <si>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</si>
  <si>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</si>
  <si>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</si>
  <si>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</si>
  <si>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</si>
  <si>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</si>
  <si>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</si>
  <si>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</si>
  <si>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</si>
  <si>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</si>
  <si>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</si>
  <si>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</si>
  <si>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</si>
  <si>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</si>
  <si>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</si>
  <si>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</si>
  <si>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</si>
  <si>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</si>
  <si>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</si>
  <si>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</si>
  <si>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</si>
  <si>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</si>
  <si>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</si>
  <si>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</si>
  <si>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</si>
  <si>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</si>
  <si>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</si>
  <si>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</si>
  <si>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</si>
  <si>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</si>
  <si>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</si>
  <si>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</si>
  <si>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</si>
  <si>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</si>
  <si>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</si>
  <si>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</si>
  <si>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</si>
  <si>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</si>
  <si>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</si>
  <si>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</si>
  <si>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</si>
  <si>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</si>
  <si>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</si>
  <si>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</si>
  <si>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</si>
  <si>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</si>
  <si>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</si>
  <si>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</si>
  <si>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</si>
  <si>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</si>
  <si>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</si>
  <si>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</si>
  <si>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</si>
  <si>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</si>
  <si>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</si>
  <si>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</si>
  <si>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</si>
  <si>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</si>
  <si>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</si>
  <si>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</si>
  <si>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</si>
  <si>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</si>
  <si>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</si>
  <si>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</si>
  <si>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</si>
  <si>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</si>
  <si>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</si>
  <si>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</si>
  <si>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</si>
  <si>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</si>
  <si>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</si>
  <si>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</si>
  <si>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</si>
  <si>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</si>
  <si>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</si>
  <si>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</si>
  <si>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</si>
  <si>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</si>
  <si>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</si>
  <si>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</si>
  <si>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</si>
  <si>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</si>
  <si>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</si>
  <si>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</si>
  <si>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</si>
  <si>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</si>
  <si>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</si>
  <si>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</si>
  <si>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</si>
  <si>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</si>
  <si>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</si>
  <si>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</si>
  <si>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</si>
  <si>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</si>
  <si>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</si>
  <si>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</si>
  <si>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</si>
  <si>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</si>
  <si>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</si>
  <si>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</si>
  <si>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</si>
  <si>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</si>
  <si>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</si>
  <si>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</si>
  <si>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</si>
  <si>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</si>
  <si>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</si>
  <si>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</si>
  <si>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</si>
  <si>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</si>
  <si>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</si>
  <si>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</si>
  <si>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</si>
  <si>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</si>
  <si>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</si>
  <si>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</si>
  <si>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</si>
  <si>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</si>
  <si>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</si>
  <si>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</si>
  <si>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</si>
  <si>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</si>
  <si>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</si>
  <si>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</si>
  <si>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</si>
  <si>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</si>
  <si>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</si>
  <si>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</si>
  <si>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</si>
  <si>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</si>
  <si>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</si>
  <si>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</si>
  <si>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</si>
  <si>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</si>
  <si>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</si>
  <si>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</si>
  <si>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</si>
  <si>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</si>
  <si>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</si>
  <si>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</si>
  <si>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</si>
  <si>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</si>
  <si>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</si>
  <si>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</si>
  <si>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</si>
  <si>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</si>
  <si>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</si>
  <si>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</si>
  <si>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</si>
  <si>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</si>
  <si>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</si>
  <si>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</si>
  <si>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</si>
  <si>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</si>
  <si>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</si>
  <si>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</si>
  <si>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</si>
  <si>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</si>
  <si>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</si>
  <si>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</si>
  <si>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</si>
  <si>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</si>
  <si>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</si>
  <si>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</si>
  <si>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</si>
  <si>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</si>
  <si>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</si>
  <si>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</si>
  <si>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</si>
  <si>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</si>
  <si>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</si>
  <si>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</si>
  <si>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</si>
  <si>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</si>
  <si>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</si>
  <si>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</si>
  <si>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</si>
  <si>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</si>
  <si>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</si>
  <si>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</si>
  <si>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</si>
  <si>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</si>
  <si>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</si>
  <si>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</si>
  <si>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</si>
  <si>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</si>
  <si>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</si>
  <si>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</si>
  <si>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</si>
  <si>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</si>
  <si>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</si>
  <si>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</si>
  <si>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</si>
  <si>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</si>
  <si>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</si>
  <si>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</si>
  <si>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</si>
  <si>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</si>
  <si>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</si>
  <si>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</si>
  <si>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</si>
  <si>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</si>
  <si>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</si>
  <si>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</si>
  <si>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</si>
  <si>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</si>
  <si>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</si>
  <si>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</si>
  <si>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</si>
  <si>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</si>
  <si>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</si>
  <si>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</si>
  <si>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</si>
  <si>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</si>
  <si>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</si>
  <si>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</si>
  <si>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</si>
  <si>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</si>
  <si>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</si>
  <si>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</si>
  <si>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</si>
  <si>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</si>
  <si>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</si>
  <si>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</si>
  <si>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</si>
  <si>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</si>
  <si>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</si>
  <si>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</si>
  <si>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</si>
  <si>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</si>
  <si>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</si>
  <si>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</si>
  <si>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</si>
  <si>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</si>
  <si>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</si>
  <si>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</si>
  <si>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</si>
  <si>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</si>
  <si>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</si>
  <si>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</si>
  <si>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</si>
  <si>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</si>
  <si>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</si>
  <si>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</si>
  <si>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</si>
  <si>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</si>
  <si>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</si>
  <si>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</si>
  <si>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</si>
  <si>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</si>
  <si>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</si>
  <si>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</si>
  <si>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</si>
  <si>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</si>
  <si>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</si>
  <si>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</si>
  <si>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</si>
  <si>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</si>
  <si>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</si>
  <si>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</si>
  <si>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</si>
  <si>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</si>
  <si>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</si>
  <si>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</si>
  <si>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</si>
  <si>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</si>
  <si>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</si>
  <si>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</si>
  <si>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</si>
  <si>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</si>
  <si>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</si>
  <si>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</si>
  <si>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</si>
  <si>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</si>
  <si>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</si>
  <si>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</si>
  <si>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</si>
  <si>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</si>
  <si>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</si>
  <si>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</si>
  <si>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</si>
  <si>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</si>
  <si>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</si>
  <si>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</si>
  <si>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</si>
  <si>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</si>
  <si>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</si>
  <si>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</si>
  <si>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</si>
  <si>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</si>
  <si>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</si>
  <si>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</si>
  <si>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</si>
  <si>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</si>
  <si>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</si>
  <si>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</si>
  <si>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</si>
  <si>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</si>
  <si>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</si>
  <si>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</si>
  <si>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</si>
  <si>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</si>
  <si>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</si>
  <si>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</si>
  <si>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</si>
  <si>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</si>
  <si>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</si>
  <si>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</si>
  <si>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</si>
  <si>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</si>
  <si>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</si>
  <si>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</si>
  <si>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</si>
  <si>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</si>
  <si>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</si>
  <si>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</si>
  <si>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</si>
  <si>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</si>
  <si>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</si>
  <si>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</si>
  <si>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</si>
  <si>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</si>
  <si>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</si>
  <si>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</si>
  <si>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</si>
  <si>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</si>
  <si>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</si>
  <si>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</si>
  <si>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</si>
  <si>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</si>
  <si>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</si>
  <si>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</si>
  <si>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</si>
  <si>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</si>
  <si>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</si>
  <si>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</si>
  <si>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</si>
  <si>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</si>
  <si>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</si>
  <si>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</si>
  <si>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</si>
  <si>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</si>
  <si>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</si>
  <si>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</si>
  <si>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</si>
  <si>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</si>
  <si>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</si>
  <si>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</si>
  <si>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</si>
  <si>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</si>
  <si>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</si>
  <si>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</si>
  <si>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</si>
  <si>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</si>
  <si>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</si>
  <si>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</si>
  <si>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</si>
  <si>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</si>
  <si>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</si>
  <si>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</si>
  <si>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</si>
  <si>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</si>
  <si>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</si>
  <si>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</si>
  <si>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</si>
  <si>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</si>
  <si>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</si>
  <si>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</si>
  <si>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</si>
  <si>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</si>
  <si>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</si>
  <si>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</si>
  <si>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</si>
  <si>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</si>
  <si>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</si>
  <si>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</si>
  <si>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</si>
  <si>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</si>
  <si>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</si>
  <si>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</si>
  <si>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</si>
  <si>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</si>
  <si>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</si>
  <si>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</si>
  <si>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</si>
  <si>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</si>
  <si>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</si>
  <si>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</si>
  <si>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</si>
  <si>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</si>
  <si>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</si>
  <si>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</si>
  <si>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</si>
  <si>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</si>
  <si>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</si>
  <si>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</si>
  <si>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</si>
  <si>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</si>
  <si>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</si>
  <si>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</si>
  <si>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</si>
  <si>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</si>
  <si>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</si>
  <si>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</si>
  <si>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</si>
  <si>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</si>
  <si>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</si>
  <si>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</si>
  <si>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</si>
  <si>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</si>
  <si>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</si>
  <si>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</si>
  <si>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</si>
  <si>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</si>
  <si>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</si>
  <si>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</si>
  <si>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</si>
  <si>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</si>
  <si>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</si>
  <si>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</si>
  <si>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</si>
  <si>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</si>
  <si>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</si>
  <si>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</si>
  <si>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</si>
  <si>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</si>
  <si>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</si>
  <si>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</si>
  <si>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</si>
  <si>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</si>
  <si>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</si>
  <si>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</si>
  <si>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</si>
  <si>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</si>
  <si>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</si>
  <si>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</si>
  <si>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</si>
  <si>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</si>
  <si>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</si>
  <si>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</si>
  <si>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</si>
  <si>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</si>
  <si>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</si>
  <si>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</si>
  <si>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</si>
  <si>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</si>
  <si>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</si>
  <si>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</si>
  <si>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</si>
  <si>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</si>
  <si>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</si>
  <si>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</si>
  <si>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</si>
  <si>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</si>
  <si>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</si>
  <si>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</si>
  <si>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</si>
  <si>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</si>
  <si>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</si>
  <si>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</si>
  <si>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</si>
  <si>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</si>
  <si>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</si>
  <si>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</si>
  <si>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</si>
  <si>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</si>
  <si>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</si>
  <si>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</si>
  <si>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</si>
  <si>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</si>
  <si>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</si>
  <si>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</si>
  <si>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</si>
  <si>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</si>
  <si>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</si>
  <si>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</si>
  <si>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</si>
  <si>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</si>
  <si>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</si>
  <si>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</si>
  <si>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</si>
  <si>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</si>
  <si>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</si>
  <si>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</si>
  <si>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</si>
  <si>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</si>
  <si>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</si>
  <si>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</si>
  <si>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</si>
  <si>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</si>
  <si>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</si>
  <si>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</si>
  <si>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</si>
  <si>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</si>
  <si>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</si>
  <si>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</si>
  <si>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</si>
  <si>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</si>
  <si>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</si>
  <si>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</si>
  <si>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</si>
  <si>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</si>
  <si>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</si>
  <si>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</si>
  <si>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</si>
  <si>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</si>
  <si>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</si>
  <si>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</si>
  <si>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</si>
  <si>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</si>
  <si>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</si>
  <si>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</si>
  <si>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</si>
  <si>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</si>
  <si>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</si>
  <si>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</si>
  <si>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</si>
  <si>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</si>
  <si>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</si>
  <si>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</si>
  <si>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</si>
  <si>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</si>
  <si>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</si>
  <si>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</si>
  <si>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</si>
  <si>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</si>
  <si>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</si>
  <si>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</si>
  <si>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</si>
  <si>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</si>
  <si>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</si>
  <si>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</si>
  <si>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</si>
  <si>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</si>
  <si>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</si>
  <si>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</si>
  <si>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</si>
  <si>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</si>
  <si>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</si>
  <si>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</si>
  <si>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</si>
  <si>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</si>
  <si>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</si>
  <si>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</si>
  <si>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</si>
  <si>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</si>
  <si>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</si>
  <si>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</si>
  <si>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</si>
  <si>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</si>
  <si>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</si>
  <si>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</si>
  <si>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</si>
  <si>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</si>
  <si>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</si>
  <si>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</si>
  <si>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</si>
  <si>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</si>
  <si>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</si>
  <si>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</si>
  <si>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</si>
  <si>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</si>
  <si>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</si>
  <si>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</si>
  <si>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</si>
  <si>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</si>
  <si>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</si>
  <si>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</si>
  <si>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</si>
  <si>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</si>
  <si>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</si>
  <si>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</si>
  <si>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</si>
  <si>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</si>
  <si>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</si>
  <si>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</si>
  <si>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</si>
  <si>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</si>
  <si>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</si>
  <si>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</si>
  <si>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</si>
  <si>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</si>
  <si>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</si>
  <si>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</si>
  <si>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</si>
  <si>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</si>
  <si>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</si>
  <si>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</si>
  <si>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</si>
  <si>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</si>
  <si>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</si>
  <si>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</si>
  <si>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</si>
  <si>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</si>
  <si>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</si>
  <si>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</si>
  <si>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</si>
  <si>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</si>
  <si>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</si>
  <si>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</si>
  <si>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</si>
  <si>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</si>
  <si>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</si>
  <si>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</si>
  <si>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</si>
  <si>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</si>
  <si>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</si>
  <si>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</si>
  <si>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</si>
  <si>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</si>
  <si>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</si>
  <si>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</si>
  <si>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</si>
  <si>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</si>
  <si>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</si>
  <si>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</si>
  <si>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</si>
  <si>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</si>
  <si>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</si>
  <si>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</si>
  <si>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</si>
  <si>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</si>
  <si>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</si>
  <si>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</si>
  <si>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</si>
  <si>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</si>
  <si>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</si>
  <si>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</si>
  <si>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</si>
  <si>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</si>
  <si>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</si>
  <si>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</si>
  <si>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</si>
  <si>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</si>
  <si>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</si>
  <si>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</si>
  <si>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</si>
  <si>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</si>
  <si>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</si>
  <si>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</si>
  <si>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</si>
  <si>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</si>
  <si>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</si>
  <si>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</si>
  <si>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</si>
  <si>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</si>
  <si>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</si>
  <si>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</si>
  <si>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</si>
  <si>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</si>
  <si>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</si>
  <si>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</si>
  <si>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</si>
  <si>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</si>
  <si>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</si>
  <si>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</si>
  <si>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</si>
  <si>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</si>
  <si>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</si>
  <si>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</si>
  <si>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</si>
  <si>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</si>
  <si>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</si>
  <si>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</si>
  <si>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</si>
  <si>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</si>
  <si>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</si>
  <si>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</si>
  <si>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</si>
  <si>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</si>
  <si>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</si>
  <si>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</si>
  <si>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</si>
  <si>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</si>
  <si>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</si>
  <si>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</si>
  <si>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</si>
  <si>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</si>
  <si>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</si>
  <si>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</si>
  <si>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</si>
  <si>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</si>
  <si>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</si>
  <si>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</si>
  <si>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</si>
  <si>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</si>
  <si>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</si>
  <si>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</si>
  <si>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</si>
  <si>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</si>
  <si>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</si>
  <si>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</si>
  <si>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</si>
  <si>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</si>
  <si>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</si>
  <si>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</si>
  <si>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</si>
  <si>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</si>
  <si>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</si>
  <si>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</si>
  <si>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</si>
  <si>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</si>
  <si>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</si>
  <si>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</si>
  <si>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</si>
  <si>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</si>
  <si>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</si>
  <si>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</si>
  <si>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</si>
  <si>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</si>
  <si>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</si>
  <si>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</si>
  <si>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</si>
  <si>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</si>
  <si>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</si>
  <si>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</si>
  <si>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</si>
  <si>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</si>
  <si>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</si>
  <si>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</si>
  <si>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</si>
  <si>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</si>
  <si>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</si>
  <si>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</si>
  <si>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</si>
  <si>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</si>
  <si>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</si>
  <si>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</si>
  <si>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</si>
  <si>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</si>
  <si>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</si>
  <si>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</si>
  <si>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</si>
  <si>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</si>
  <si>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</si>
  <si>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</si>
  <si>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</si>
  <si>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</si>
  <si>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</si>
  <si>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</si>
  <si>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</si>
  <si>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</si>
  <si>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</si>
  <si>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</si>
  <si>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</si>
  <si>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</si>
  <si>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</si>
  <si>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</si>
  <si>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</si>
  <si>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</si>
  <si>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</si>
  <si>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</si>
  <si>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</si>
  <si>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</si>
  <si>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</si>
  <si>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</si>
  <si>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</si>
  <si>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</si>
  <si>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</si>
  <si>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</si>
  <si>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</si>
  <si>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</si>
  <si>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</si>
  <si>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</si>
  <si>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</si>
  <si>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</si>
  <si>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</si>
  <si>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</si>
  <si>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</si>
  <si>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</si>
  <si>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</si>
  <si>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</si>
  <si>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</si>
  <si>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</si>
  <si>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</si>
  <si>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</si>
  <si>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</si>
  <si>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</si>
  <si>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</si>
  <si>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</si>
  <si>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</si>
  <si>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</si>
  <si>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</si>
  <si>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</si>
  <si>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</si>
  <si>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</si>
  <si>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</si>
  <si>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</si>
  <si>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</si>
  <si>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</si>
  <si>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</si>
  <si>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</si>
  <si>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</si>
  <si>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</si>
  <si>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</si>
  <si>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</si>
  <si>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</si>
  <si>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</si>
  <si>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</si>
  <si>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</si>
  <si>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</si>
  <si>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</si>
  <si>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</si>
  <si>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</si>
  <si>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</si>
  <si>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</si>
  <si>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</si>
  <si>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</si>
  <si>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</si>
  <si>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</si>
  <si>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</si>
  <si>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</si>
  <si>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</si>
  <si>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</si>
  <si>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</si>
  <si>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</si>
  <si>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</si>
  <si>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</si>
  <si>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</si>
  <si>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</si>
  <si>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</si>
  <si>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</si>
  <si>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</si>
  <si>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</si>
  <si>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</si>
  <si>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</si>
  <si>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</si>
  <si>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</si>
  <si>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</si>
  <si>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</si>
  <si>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</si>
  <si>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</si>
  <si>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</si>
  <si>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</si>
  <si>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</si>
  <si>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</si>
  <si>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</si>
  <si>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</si>
  <si>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</si>
  <si>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</si>
  <si>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</si>
  <si>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</si>
  <si>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</si>
  <si>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</si>
  <si>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</si>
  <si>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</si>
  <si>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</si>
  <si>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</si>
  <si>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</si>
  <si>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</si>
  <si>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</si>
  <si>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</si>
  <si>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</si>
  <si>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</si>
  <si>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</si>
  <si>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</si>
  <si>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</si>
  <si>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</si>
  <si>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</si>
  <si>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</si>
  <si>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</si>
  <si>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</si>
  <si>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</si>
  <si>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</si>
  <si>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</si>
  <si>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</si>
  <si>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</si>
  <si>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</si>
  <si>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</si>
  <si>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</si>
  <si>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</si>
  <si>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</si>
  <si>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</si>
  <si>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</si>
  <si>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</si>
  <si>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</si>
  <si>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</si>
  <si>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</si>
  <si>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</si>
  <si>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</si>
  <si>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</si>
  <si>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</si>
  <si>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</si>
  <si>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</si>
  <si>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</si>
  <si>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</si>
  <si>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</si>
  <si>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</si>
  <si>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</si>
  <si>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</si>
  <si>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</si>
  <si>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</si>
  <si>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</si>
  <si>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</si>
  <si>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</si>
  <si>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</si>
  <si>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</si>
  <si>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</si>
  <si>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</si>
  <si>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</si>
  <si>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</si>
  <si>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</si>
  <si>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</si>
  <si>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</si>
  <si>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</si>
  <si>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</si>
  <si>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</si>
  <si>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</si>
  <si>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</si>
  <si>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</si>
  <si>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</si>
  <si>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</si>
  <si>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</si>
  <si>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</si>
  <si>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</si>
  <si>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</si>
  <si>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</si>
  <si>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</si>
  <si>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</si>
  <si>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</si>
  <si>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</si>
  <si>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</si>
  <si>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</si>
  <si>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</si>
  <si>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</si>
  <si>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</si>
  <si>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</si>
  <si>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</si>
  <si>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</si>
  <si>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</si>
  <si>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</si>
  <si>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</si>
  <si>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</si>
  <si>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</si>
  <si>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</si>
  <si>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</si>
  <si>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</si>
  <si>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</si>
  <si>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</si>
  <si>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</si>
  <si>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</si>
  <si>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</si>
  <si>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</si>
  <si>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</si>
  <si>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</si>
  <si>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</si>
  <si>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</si>
  <si>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</si>
  <si>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</si>
  <si>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</si>
  <si>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</si>
  <si>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</si>
  <si>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</si>
  <si>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</si>
  <si>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</si>
  <si>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</si>
  <si>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</si>
  <si>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</si>
  <si>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</si>
  <si>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</si>
  <si>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</si>
  <si>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</si>
  <si>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</si>
  <si>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</si>
  <si>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</si>
  <si>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</si>
  <si>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</si>
  <si>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</si>
  <si>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</si>
  <si>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</si>
  <si>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</si>
  <si>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</si>
  <si>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</si>
  <si>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</si>
  <si>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</si>
  <si>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</si>
  <si>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</si>
  <si>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</si>
  <si>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</si>
  <si>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</si>
  <si>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</si>
  <si>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</si>
  <si>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</si>
  <si>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</si>
  <si>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</si>
  <si>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</si>
  <si>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</si>
  <si>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</si>
  <si>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</si>
  <si>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</si>
  <si>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</si>
  <si>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</si>
  <si>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</si>
  <si>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</si>
  <si>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</si>
  <si>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</si>
  <si>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</si>
  <si>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</si>
  <si>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</si>
  <si>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</si>
  <si>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</si>
  <si>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</si>
  <si>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</si>
  <si>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</si>
  <si>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</si>
  <si>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</si>
  <si>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</si>
  <si>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</si>
  <si>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</si>
  <si>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</si>
  <si>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</si>
  <si>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</si>
  <si>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</si>
  <si>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</si>
  <si>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</si>
  <si>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</si>
  <si>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</si>
  <si>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</si>
  <si>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</si>
  <si>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</si>
  <si>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</si>
  <si>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</si>
  <si>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</si>
  <si>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</si>
  <si>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</si>
  <si>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</si>
  <si>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</si>
  <si>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</si>
  <si>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</si>
  <si>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</si>
  <si>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</si>
  <si>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</si>
  <si>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</si>
  <si>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</si>
  <si>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</si>
  <si>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</si>
  <si>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</si>
  <si>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</si>
  <si>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</si>
  <si>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</si>
  <si>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</si>
  <si>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</si>
  <si>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</si>
  <si>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</si>
  <si>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</si>
  <si>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</si>
  <si>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</si>
  <si>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</si>
  <si>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</si>
  <si>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</si>
  <si>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</si>
  <si>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</si>
  <si>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</si>
  <si>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</si>
  <si>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</si>
  <si>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</si>
  <si>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</si>
  <si>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</si>
  <si>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</si>
  <si>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</si>
  <si>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</si>
  <si>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</si>
  <si>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</si>
  <si>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</si>
  <si>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</si>
  <si>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</si>
  <si>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</si>
  <si>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</si>
  <si>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</si>
  <si>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</si>
  <si>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</si>
  <si>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</si>
  <si>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</si>
  <si>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</si>
  <si>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</si>
  <si>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</si>
  <si>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</si>
  <si>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</si>
  <si>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</si>
  <si>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</si>
  <si>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</si>
  <si>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</si>
  <si>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</si>
  <si>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</si>
  <si>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</si>
  <si>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</si>
  <si>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</si>
  <si>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</si>
  <si>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</si>
  <si>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</si>
  <si>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</si>
  <si>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</si>
  <si>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</si>
  <si>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</si>
  <si>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</si>
  <si>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</si>
  <si>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</si>
  <si>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</si>
  <si>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</si>
  <si>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</si>
  <si>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</si>
  <si>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</si>
  <si>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</si>
  <si>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</si>
  <si>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</si>
  <si>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</si>
  <si>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</si>
  <si>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</si>
  <si>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</si>
  <si>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</si>
  <si>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</si>
  <si>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</si>
  <si>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</si>
  <si>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</si>
  <si>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</si>
  <si>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</si>
  <si>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</si>
  <si>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</si>
  <si>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</si>
  <si>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</si>
  <si>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</si>
  <si>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</si>
  <si>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</si>
  <si>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</si>
  <si>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</si>
  <si>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</si>
  <si>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</si>
  <si>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</si>
  <si>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</si>
  <si>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</si>
  <si>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</si>
  <si>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</si>
  <si>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</si>
  <si>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</si>
  <si>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</si>
  <si>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</si>
  <si>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</si>
  <si>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</si>
  <si>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</si>
  <si>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</si>
  <si>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</si>
  <si>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</si>
  <si>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</si>
  <si>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</si>
  <si>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</si>
  <si>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</si>
  <si>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</si>
  <si>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</si>
  <si>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</si>
  <si>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</si>
  <si>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</si>
  <si>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</si>
  <si>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</si>
  <si>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</si>
  <si>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</si>
  <si>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</si>
  <si>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</si>
  <si>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</si>
  <si>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</si>
  <si>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</si>
  <si>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</si>
  <si>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</si>
  <si>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</si>
  <si>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</si>
  <si>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</si>
  <si>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</si>
  <si>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</si>
  <si>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</si>
  <si>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</si>
  <si>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</si>
  <si>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</si>
  <si>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</si>
  <si>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</si>
  <si>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</si>
  <si>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</si>
  <si>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</si>
  <si>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</si>
  <si>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</si>
  <si>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</si>
  <si>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</si>
  <si>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</si>
  <si>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</si>
  <si>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</si>
  <si>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</si>
  <si>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</si>
  <si>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</si>
  <si>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</si>
  <si>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</si>
  <si>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</si>
  <si>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</si>
  <si>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</si>
  <si>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</si>
  <si>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</si>
  <si>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</si>
  <si>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</si>
  <si>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</si>
  <si>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</si>
  <si>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</si>
  <si>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</si>
  <si>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</si>
  <si>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</si>
  <si>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</si>
  <si>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</si>
  <si>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</si>
  <si>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</si>
  <si>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</si>
  <si>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</si>
  <si>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</si>
  <si>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</si>
  <si>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</si>
  <si>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</si>
  <si>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</si>
  <si>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</si>
  <si>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</si>
  <si>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</si>
  <si>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</si>
  <si>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</si>
  <si>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</si>
  <si>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</si>
  <si>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</si>
  <si>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</si>
  <si>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</si>
  <si>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</si>
  <si>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</si>
  <si>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</si>
  <si>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</si>
  <si>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</si>
  <si>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</si>
  <si>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</si>
  <si>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</si>
  <si>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</si>
  <si>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</si>
  <si>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</si>
  <si>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</si>
  <si>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</si>
  <si>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</si>
  <si>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</si>
  <si>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</si>
  <si>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</si>
  <si>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</si>
  <si>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</si>
  <si>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</si>
  <si>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</si>
  <si>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</si>
  <si>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</si>
  <si>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</si>
  <si>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</si>
  <si>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</si>
  <si>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</si>
  <si>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</si>
  <si>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</si>
  <si>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</si>
  <si>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</si>
  <si>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</si>
  <si>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</si>
  <si>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</si>
  <si>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</si>
  <si>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</si>
  <si>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</si>
  <si>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</si>
  <si>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</si>
  <si>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</si>
  <si>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</si>
  <si>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</si>
  <si>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</si>
  <si>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</si>
  <si>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</si>
  <si>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</si>
  <si>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</si>
  <si>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</si>
  <si>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</si>
  <si>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</si>
  <si>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</si>
  <si>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</si>
  <si>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</si>
  <si>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</si>
  <si>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</si>
  <si>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</si>
  <si>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</si>
  <si>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</si>
  <si>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</si>
  <si>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</si>
  <si>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</si>
  <si>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</si>
  <si>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</si>
  <si>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</si>
  <si>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</si>
  <si>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</si>
  <si>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</si>
  <si>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</si>
  <si>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</si>
  <si>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</si>
  <si>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</si>
  <si>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</si>
  <si>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</si>
  <si>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</si>
  <si>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</si>
  <si>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</si>
  <si>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</si>
  <si>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</si>
  <si>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</si>
  <si>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</si>
  <si>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513644005</t>
  </si>
  <si>
    <t>Cynerio Israel Ltd</t>
  </si>
  <si>
    <t>515746212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</si>
  <si>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</si>
  <si>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</si>
  <si>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</si>
  <si>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</si>
  <si>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</si>
  <si>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</si>
  <si>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</si>
  <si>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</si>
  <si>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</si>
  <si>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</si>
  <si>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</si>
  <si>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</si>
  <si>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</si>
  <si>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</si>
  <si>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</si>
  <si>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</si>
  <si>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</si>
  <si>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</si>
  <si>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</si>
  <si>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</si>
  <si>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</si>
  <si>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</si>
  <si>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</si>
  <si>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</si>
  <si>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אלון דלק מניה לא סחירה</t>
  </si>
  <si>
    <t>פרויקט תענך   אקוויטי</t>
  </si>
  <si>
    <t>540278835</t>
  </si>
  <si>
    <t>פרויקט תענך   הלוואת בעלים</t>
  </si>
  <si>
    <t>OHA Private Credit Advisors</t>
  </si>
  <si>
    <t>ORDH</t>
  </si>
  <si>
    <t>SPVNI 2 Next 2021 LP</t>
  </si>
  <si>
    <t>Sunbit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</si>
  <si>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</si>
  <si>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</si>
  <si>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</si>
  <si>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</si>
  <si>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</si>
  <si>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</si>
  <si>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</si>
  <si>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</si>
  <si>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Stage One Venture Capital Fund IV</t>
  </si>
  <si>
    <t>StageOne S.P.V R.S</t>
  </si>
  <si>
    <t>Noked Long L.P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</si>
  <si>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</si>
  <si>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</si>
  <si>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</si>
  <si>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</si>
  <si>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</si>
  <si>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V L.P.</t>
  </si>
  <si>
    <t>Kedma Capital III</t>
  </si>
  <si>
    <t>MA Movilim Renewable Energies L.P*</t>
  </si>
  <si>
    <t>Noy 4 Infrastructure and energy</t>
  </si>
  <si>
    <t>Panorays. Ltd (ISR)</t>
  </si>
  <si>
    <t>Pitango Venture Capital Fund VIII, L.P.</t>
  </si>
  <si>
    <t>S.H. SKY 3 L.P</t>
  </si>
  <si>
    <t>S.H. SKY 4 L.P</t>
  </si>
  <si>
    <t>S.H. SKY II L.P.s</t>
  </si>
  <si>
    <t>TENE GROWTH CAPITAL IV</t>
  </si>
  <si>
    <t>Vintage fund of funds ISRAEL V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</si>
  <si>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</si>
  <si>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</si>
  <si>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</si>
  <si>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</si>
  <si>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</si>
  <si>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</si>
  <si>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</si>
  <si>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</si>
  <si>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</si>
  <si>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</si>
  <si>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</si>
  <si>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</si>
  <si>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</si>
  <si>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</si>
  <si>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</si>
  <si>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</si>
  <si>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</si>
  <si>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</si>
  <si>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</si>
  <si>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</si>
  <si>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</si>
  <si>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</si>
  <si>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</si>
  <si>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</si>
  <si>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</si>
  <si>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</si>
  <si>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</si>
  <si>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</si>
  <si>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</si>
  <si>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</si>
  <si>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</si>
  <si>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83North FXV III, L.P.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</si>
  <si>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</si>
  <si>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</si>
  <si>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</si>
  <si>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</si>
  <si>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</si>
  <si>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</si>
  <si>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</si>
  <si>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</si>
  <si>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</si>
  <si>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</si>
  <si>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</si>
  <si>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</si>
  <si>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</si>
  <si>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</si>
  <si>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</si>
  <si>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</si>
  <si>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</si>
  <si>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</si>
  <si>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</si>
  <si>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</si>
  <si>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</si>
  <si>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</si>
  <si>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</si>
  <si>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</si>
  <si>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</si>
  <si>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</si>
  <si>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</si>
  <si>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</si>
  <si>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</si>
  <si>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</si>
  <si>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</si>
  <si>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</si>
  <si>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</si>
  <si>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</si>
  <si>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</si>
  <si>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</si>
  <si>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</si>
  <si>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</si>
  <si>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</si>
  <si>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</si>
  <si>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</si>
  <si>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</si>
  <si>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</si>
  <si>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</si>
  <si>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</si>
  <si>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</si>
  <si>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</si>
  <si>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</si>
  <si>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</si>
  <si>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</si>
  <si>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</si>
  <si>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</si>
  <si>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</si>
  <si>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</si>
  <si>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</si>
  <si>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</si>
  <si>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</si>
  <si>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</si>
  <si>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</si>
  <si>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</si>
  <si>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</si>
  <si>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</si>
  <si>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</si>
  <si>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</si>
  <si>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</si>
  <si>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</si>
  <si>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</si>
  <si>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</si>
  <si>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</si>
  <si>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</si>
  <si>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</si>
  <si>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</si>
  <si>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</si>
  <si>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</si>
  <si>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</si>
  <si>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</si>
  <si>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</si>
  <si>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</si>
  <si>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</si>
  <si>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</si>
  <si>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</si>
  <si>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</si>
  <si>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</si>
  <si>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</si>
  <si>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</si>
  <si>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</si>
  <si>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</si>
  <si>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</si>
  <si>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</si>
  <si>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</si>
  <si>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</si>
  <si>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</si>
  <si>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</si>
  <si>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</si>
  <si>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</si>
  <si>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</si>
  <si>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</si>
  <si>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</si>
  <si>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</si>
  <si>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</si>
  <si>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</si>
  <si>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</si>
  <si>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</si>
  <si>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</si>
  <si>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</si>
  <si>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</si>
  <si>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</si>
  <si>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</si>
  <si>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</si>
  <si>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</si>
  <si>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</si>
  <si>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</si>
  <si>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</si>
  <si>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</t>
  </si>
  <si>
    <t>KKR THOR CO INVEST LP</t>
  </si>
  <si>
    <t>Klirmark III</t>
  </si>
  <si>
    <t>Klirmark Opportunity Fund IV</t>
  </si>
  <si>
    <t>KSO</t>
  </si>
  <si>
    <t>Lightspeed Venture Partners Select IV, L.P.</t>
  </si>
  <si>
    <t>Lightspeed Venture Partners XIII, L.P.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</si>
  <si>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</si>
  <si>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</si>
  <si>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</si>
  <si>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</si>
  <si>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</si>
  <si>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</si>
  <si>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</si>
  <si>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</si>
  <si>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MTDL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</si>
  <si>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</si>
  <si>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</si>
  <si>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</si>
  <si>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</si>
  <si>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</si>
  <si>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</si>
  <si>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</si>
  <si>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</si>
  <si>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</si>
  <si>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</si>
  <si>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</si>
  <si>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</si>
  <si>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</si>
  <si>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</si>
  <si>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</si>
  <si>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</si>
  <si>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</si>
  <si>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</si>
  <si>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</si>
  <si>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</si>
  <si>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</si>
  <si>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</si>
  <si>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</si>
  <si>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</si>
  <si>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</si>
  <si>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</si>
  <si>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</si>
  <si>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SDP IV</t>
  </si>
  <si>
    <t>SDPIII</t>
  </si>
  <si>
    <t>SLF1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</si>
  <si>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</si>
  <si>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</si>
  <si>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</si>
  <si>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</si>
  <si>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</si>
  <si>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</si>
  <si>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</si>
  <si>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</si>
  <si>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</si>
  <si>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</si>
  <si>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</si>
  <si>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</si>
  <si>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</si>
  <si>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</si>
  <si>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</si>
  <si>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</si>
  <si>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</si>
  <si>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</si>
  <si>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</si>
  <si>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</si>
  <si>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Vintage Fund of Funds V ACCESS</t>
  </si>
  <si>
    <t>Vintage Fund of Funds VI Access</t>
  </si>
  <si>
    <t>Vintage Fund of Funds VII (Access)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</si>
  <si>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</si>
  <si>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</si>
  <si>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</si>
  <si>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</si>
  <si>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</si>
  <si>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</si>
  <si>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</si>
  <si>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</si>
  <si>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</si>
  <si>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</si>
  <si>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</si>
  <si>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</si>
  <si>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</si>
  <si>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</si>
  <si>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</si>
  <si>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</si>
  <si>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</si>
  <si>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</si>
  <si>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</si>
  <si>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</si>
  <si>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</si>
  <si>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</si>
  <si>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</si>
  <si>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</si>
  <si>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</si>
  <si>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</si>
  <si>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</si>
  <si>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</si>
  <si>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</si>
  <si>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</si>
  <si>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</si>
  <si>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</si>
  <si>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</si>
  <si>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</si>
  <si>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</si>
  <si>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</si>
  <si>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</si>
  <si>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</si>
  <si>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</si>
  <si>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</si>
  <si>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</si>
  <si>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</si>
  <si>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</si>
  <si>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</si>
  <si>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</si>
  <si>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</si>
  <si>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</si>
  <si>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</si>
  <si>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</si>
  <si>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</si>
  <si>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</si>
  <si>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</si>
  <si>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</si>
  <si>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</si>
  <si>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</si>
  <si>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</si>
  <si>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</si>
  <si>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</si>
  <si>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</si>
  <si>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</si>
  <si>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</si>
  <si>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</si>
  <si>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</si>
  <si>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</si>
  <si>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</si>
  <si>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</si>
  <si>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</si>
  <si>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</si>
  <si>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</si>
  <si>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</si>
  <si>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</si>
  <si>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</si>
  <si>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</si>
  <si>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</si>
  <si>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</si>
  <si>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</si>
  <si>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</si>
  <si>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</si>
  <si>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</si>
  <si>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</si>
  <si>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</si>
  <si>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</si>
  <si>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</si>
  <si>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</si>
  <si>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</si>
  <si>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</si>
  <si>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</si>
  <si>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</si>
  <si>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</si>
  <si>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</si>
  <si>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</si>
  <si>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</si>
  <si>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</si>
  <si>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</si>
  <si>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</si>
  <si>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10003975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</si>
  <si>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</si>
  <si>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</si>
  <si>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</si>
  <si>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</si>
  <si>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</si>
  <si>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</si>
  <si>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</si>
  <si>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</si>
  <si>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</si>
  <si>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</si>
  <si>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</si>
  <si>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10003990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</si>
  <si>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</si>
  <si>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</si>
  <si>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</si>
  <si>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</si>
  <si>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</si>
  <si>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</si>
  <si>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</si>
  <si>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</si>
  <si>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</si>
  <si>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</si>
  <si>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</si>
  <si>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</si>
  <si>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</si>
  <si>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</si>
  <si>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</si>
  <si>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</si>
  <si>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</si>
  <si>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</si>
  <si>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</si>
  <si>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</si>
  <si>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</si>
  <si>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10004019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</si>
  <si>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</si>
  <si>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</si>
  <si>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</si>
  <si>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</si>
  <si>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</si>
  <si>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</si>
  <si>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</si>
  <si>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</si>
  <si>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</si>
  <si>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</si>
  <si>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</si>
  <si>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</si>
  <si>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10004017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</si>
  <si>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</si>
  <si>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</si>
  <si>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</si>
  <si>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</si>
  <si>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</si>
  <si>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</si>
  <si>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</si>
  <si>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</si>
  <si>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</si>
  <si>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</si>
  <si>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</si>
  <si>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</si>
  <si>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</si>
  <si>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</si>
  <si>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</si>
  <si>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</si>
  <si>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</si>
  <si>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</si>
  <si>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</si>
  <si>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</si>
  <si>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</si>
  <si>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</si>
  <si>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</si>
  <si>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</si>
  <si>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</si>
  <si>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</si>
  <si>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</si>
  <si>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</si>
  <si>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</si>
  <si>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</si>
  <si>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 30-10-23 (10) -380</t>
  </si>
  <si>
    <t>10004000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</si>
  <si>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</si>
  <si>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</si>
  <si>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</si>
  <si>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</si>
  <si>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</si>
  <si>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</si>
  <si>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</si>
  <si>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</si>
  <si>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</si>
  <si>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</si>
  <si>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</si>
  <si>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</si>
  <si>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</si>
  <si>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</si>
  <si>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</si>
  <si>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</si>
  <si>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</si>
  <si>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</si>
  <si>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</si>
  <si>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</si>
  <si>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</si>
  <si>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</si>
  <si>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</si>
  <si>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</si>
  <si>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</si>
  <si>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</si>
  <si>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</si>
  <si>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</si>
  <si>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</si>
  <si>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</si>
  <si>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</si>
  <si>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</si>
  <si>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</si>
  <si>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</si>
  <si>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</si>
  <si>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</si>
  <si>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</si>
  <si>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</si>
  <si>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</si>
  <si>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</si>
  <si>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10004015</t>
  </si>
  <si>
    <t>+ILS/-USD 3.625 07-11-23 (12) -463</t>
  </si>
  <si>
    <t>10003506</t>
  </si>
  <si>
    <t>10003996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</si>
  <si>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</si>
  <si>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</si>
  <si>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</si>
  <si>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</si>
  <si>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</si>
  <si>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</si>
  <si>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</si>
  <si>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</si>
  <si>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</si>
  <si>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3.5494 30-10-23 (10) -356</t>
  </si>
  <si>
    <t>10004024</t>
  </si>
  <si>
    <t>+ILS/-USD 3.5501 30-10-23 (10) -344</t>
  </si>
  <si>
    <t>10004029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</si>
  <si>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</si>
  <si>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</si>
  <si>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</si>
  <si>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</si>
  <si>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</si>
  <si>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</si>
  <si>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</si>
  <si>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</si>
  <si>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</si>
  <si>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</si>
  <si>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</si>
  <si>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</si>
  <si>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</si>
  <si>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</si>
  <si>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</si>
  <si>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10004023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</si>
  <si>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</si>
  <si>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</si>
  <si>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</si>
  <si>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</si>
  <si>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</si>
  <si>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</si>
  <si>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</si>
  <si>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</si>
  <si>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</si>
  <si>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</si>
  <si>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</si>
  <si>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</si>
  <si>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</si>
  <si>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</si>
  <si>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</si>
  <si>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</si>
  <si>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</si>
  <si>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</si>
  <si>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</si>
  <si>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</si>
  <si>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</si>
  <si>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</si>
  <si>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</si>
  <si>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</si>
  <si>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</si>
  <si>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</si>
  <si>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</si>
  <si>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</si>
  <si>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</si>
  <si>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</si>
  <si>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</si>
  <si>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</si>
  <si>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</si>
  <si>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</si>
  <si>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10004043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</si>
  <si>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</si>
  <si>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</si>
  <si>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</si>
  <si>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</si>
  <si>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</si>
  <si>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</si>
  <si>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</si>
  <si>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</si>
  <si>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</si>
  <si>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</si>
  <si>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</si>
  <si>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</si>
  <si>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</si>
  <si>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</si>
  <si>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10004032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</si>
  <si>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</si>
  <si>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</si>
  <si>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</si>
  <si>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</si>
  <si>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</si>
  <si>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</si>
  <si>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</si>
  <si>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10004046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</si>
  <si>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</si>
  <si>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</si>
  <si>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</si>
  <si>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</si>
  <si>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</si>
  <si>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</si>
  <si>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</si>
  <si>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</si>
  <si>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</si>
  <si>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</si>
  <si>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+ILS/-USD 3.6887 30-10-23 (10) -248</t>
  </si>
  <si>
    <t>10004058</t>
  </si>
  <si>
    <t>+ILS/-USD 3.6993 30-10-23 (10) -272</t>
  </si>
  <si>
    <t>10004054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</si>
  <si>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</si>
  <si>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</si>
  <si>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</si>
  <si>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</si>
  <si>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</si>
  <si>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</si>
  <si>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</si>
  <si>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</si>
  <si>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</si>
  <si>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</si>
  <si>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</si>
  <si>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</si>
  <si>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</si>
  <si>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</si>
  <si>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</si>
  <si>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</si>
  <si>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</si>
  <si>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</si>
  <si>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</si>
  <si>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</si>
  <si>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</si>
  <si>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</si>
  <si>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</si>
  <si>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</si>
  <si>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</si>
  <si>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</si>
  <si>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</si>
  <si>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</si>
  <si>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</si>
  <si>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</si>
  <si>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</si>
  <si>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</si>
  <si>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</si>
  <si>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</si>
  <si>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</si>
  <si>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</si>
  <si>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30-10-23 (10) -275</t>
  </si>
  <si>
    <t>10004041</t>
  </si>
  <si>
    <t>+USD/-ILS 3.6218 30-10-23 (10) -252</t>
  </si>
  <si>
    <t>10004047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</si>
  <si>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</si>
  <si>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</si>
  <si>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</si>
  <si>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</si>
  <si>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</si>
  <si>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</si>
  <si>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</si>
  <si>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</si>
  <si>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</si>
  <si>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</si>
  <si>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</si>
  <si>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</si>
  <si>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</si>
  <si>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</si>
  <si>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</si>
  <si>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3.6606 22-01-24 (10) -359</t>
  </si>
  <si>
    <t>10004093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</si>
  <si>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</si>
  <si>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</si>
  <si>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</si>
  <si>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</si>
  <si>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</si>
  <si>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</si>
  <si>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</si>
  <si>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</si>
  <si>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</si>
  <si>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</si>
  <si>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</si>
  <si>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</si>
  <si>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3.6878 22-11-23 (10) -217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</si>
  <si>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</si>
  <si>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</si>
  <si>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</si>
  <si>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</si>
  <si>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</si>
  <si>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</si>
  <si>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</si>
  <si>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</si>
  <si>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</si>
  <si>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</si>
  <si>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</si>
  <si>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</si>
  <si>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</si>
  <si>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</si>
  <si>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</si>
  <si>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</si>
  <si>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</si>
  <si>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</si>
  <si>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</si>
  <si>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</si>
  <si>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+ILS/-USD 3.765 21-02-24 (11) -324</t>
  </si>
  <si>
    <t>10000799</t>
  </si>
  <si>
    <t>+ILS/-USD 3.7656 21-02-24 (12) -324</t>
  </si>
  <si>
    <t>10004108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</si>
  <si>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</si>
  <si>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</si>
  <si>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</si>
  <si>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</si>
  <si>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</si>
  <si>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</si>
  <si>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</si>
  <si>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</si>
  <si>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</si>
  <si>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</si>
  <si>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</si>
  <si>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</si>
  <si>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</si>
  <si>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</si>
  <si>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</si>
  <si>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</si>
  <si>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</si>
  <si>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</si>
  <si>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</si>
  <si>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</si>
  <si>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</si>
  <si>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</si>
  <si>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</si>
  <si>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</si>
  <si>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</si>
  <si>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</si>
  <si>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</si>
  <si>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10004122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</si>
  <si>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</si>
  <si>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</si>
  <si>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</si>
  <si>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</si>
  <si>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</si>
  <si>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</si>
  <si>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</si>
  <si>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</si>
  <si>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</si>
  <si>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</si>
  <si>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</si>
  <si>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</si>
  <si>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</si>
  <si>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</si>
  <si>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</si>
  <si>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</si>
  <si>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</si>
  <si>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</si>
  <si>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10004116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</si>
  <si>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</si>
  <si>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</si>
  <si>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</si>
  <si>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</si>
  <si>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</si>
  <si>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</si>
  <si>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</si>
  <si>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</si>
  <si>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</si>
  <si>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</si>
  <si>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</si>
  <si>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</si>
  <si>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</si>
  <si>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</si>
  <si>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</si>
  <si>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</si>
  <si>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</si>
  <si>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</si>
  <si>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</si>
  <si>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</si>
  <si>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</si>
  <si>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</si>
  <si>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</si>
  <si>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</si>
  <si>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</si>
  <si>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</si>
  <si>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</si>
  <si>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</si>
  <si>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</si>
  <si>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</si>
  <si>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</si>
  <si>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</si>
  <si>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</si>
  <si>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</si>
  <si>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3.802 06-12-23 (10) -150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</si>
  <si>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</si>
  <si>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</si>
  <si>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</si>
  <si>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</si>
  <si>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</si>
  <si>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</si>
  <si>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+ILS/-USD 3.8365 06-12-23 (10) -145</t>
  </si>
  <si>
    <t>10004113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</si>
  <si>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</si>
  <si>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</si>
  <si>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</si>
  <si>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</si>
  <si>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</si>
  <si>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</si>
  <si>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</si>
  <si>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</si>
  <si>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</si>
  <si>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</si>
  <si>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</si>
  <si>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</si>
  <si>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</si>
  <si>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</si>
  <si>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</si>
  <si>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</si>
  <si>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3.6786 30-10-23 (10) -124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</si>
  <si>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</si>
  <si>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</si>
  <si>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</si>
  <si>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</si>
  <si>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</si>
  <si>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</si>
  <si>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3.7685 22-01-24 (10) -255</t>
  </si>
  <si>
    <t>10004114</t>
  </si>
  <si>
    <t>+USD/-ILS 3.78 21-02-24 (20) -288</t>
  </si>
  <si>
    <t>10001061</t>
  </si>
  <si>
    <t>+USD/-ILS 3.785 07-12-23 (10) -155</t>
  </si>
  <si>
    <t>10001034</t>
  </si>
  <si>
    <t>+USD/-ILS 3.7937 06-12-23 (10) -158</t>
  </si>
  <si>
    <t>10004106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</si>
  <si>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</si>
  <si>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</si>
  <si>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</si>
  <si>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</si>
  <si>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</si>
  <si>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</si>
  <si>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</si>
  <si>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</si>
  <si>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</si>
  <si>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</si>
  <si>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</si>
  <si>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</si>
  <si>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</si>
  <si>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</si>
  <si>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10004053</t>
  </si>
  <si>
    <t>+USD/-EUR 1.11079 10-01-24 (10) +112.9</t>
  </si>
  <si>
    <t>10000253</t>
  </si>
  <si>
    <t>10003867</t>
  </si>
  <si>
    <t>10000979</t>
  </si>
  <si>
    <t>10004065</t>
  </si>
  <si>
    <t>+USD/-EUR 1.1108 10-01-24 (12) +113</t>
  </si>
  <si>
    <t>10004067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</si>
  <si>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</si>
  <si>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</si>
  <si>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</si>
  <si>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</si>
  <si>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</si>
  <si>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</si>
  <si>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</si>
  <si>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</si>
  <si>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</si>
  <si>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</si>
  <si>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</si>
  <si>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</si>
  <si>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</si>
  <si>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</si>
  <si>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</si>
  <si>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</si>
  <si>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</si>
  <si>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</si>
  <si>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</si>
  <si>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</si>
  <si>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</si>
  <si>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</si>
  <si>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</si>
  <si>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</si>
  <si>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</si>
  <si>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</si>
  <si>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</si>
  <si>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</si>
  <si>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</si>
  <si>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</si>
  <si>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</si>
  <si>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</si>
  <si>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</si>
  <si>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</si>
  <si>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</si>
  <si>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</si>
  <si>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</si>
  <si>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</si>
  <si>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</si>
  <si>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</si>
  <si>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</si>
  <si>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+USD/-AUD 0.67875 16-01-24 (12) +37.5</t>
  </si>
  <si>
    <t>10004092</t>
  </si>
  <si>
    <t>+USD/-AUD 0.68645 16-01-24 (12) +34.5</t>
  </si>
  <si>
    <t>10004085</t>
  </si>
  <si>
    <t>+USD/-AUD 0.68695 16-01-24 (10) +34.5</t>
  </si>
  <si>
    <t>10000015</t>
  </si>
  <si>
    <t>10004083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</si>
  <si>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</si>
  <si>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</si>
  <si>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</si>
  <si>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</si>
  <si>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</si>
  <si>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</si>
  <si>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</si>
  <si>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+USD/-EUR 1.067 04-03-24 (12) +79</t>
  </si>
  <si>
    <t>+USD/-EUR 1.08135 04-03-24 (12) +95.5</t>
  </si>
  <si>
    <t>10004073</t>
  </si>
  <si>
    <t>+USD/-EUR 1.08155 04-03-24 (11) +95.5</t>
  </si>
  <si>
    <t>10004071</t>
  </si>
  <si>
    <t>+USD/-EUR 1.08159 18-03-24 (12) +105.9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</si>
  <si>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</si>
  <si>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</si>
  <si>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</si>
  <si>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</si>
  <si>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</si>
  <si>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</si>
  <si>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</si>
  <si>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</si>
  <si>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</si>
  <si>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</si>
  <si>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</si>
  <si>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</si>
  <si>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</si>
  <si>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</si>
  <si>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</si>
  <si>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</si>
  <si>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+USD/-EUR 1.0919 27-02-24 (10) +106</t>
  </si>
  <si>
    <t>10004011</t>
  </si>
  <si>
    <t>+USD/-EUR 1.11352 27-02-24 (10) +111</t>
  </si>
  <si>
    <t>10004097</t>
  </si>
  <si>
    <t>10001019</t>
  </si>
  <si>
    <t>+USD/-EUR 1.11501 27-02-24 (20) +110.1</t>
  </si>
  <si>
    <t>10003983</t>
  </si>
  <si>
    <t>10001021</t>
  </si>
  <si>
    <t>+USD/-EUR 1.1158 18-01-24 (10) +98</t>
  </si>
  <si>
    <t>+USD/-EUR 1.11605 27-02-24 (12) +110.5</t>
  </si>
  <si>
    <t>10004099</t>
  </si>
  <si>
    <t>+USD/-EUR 1.1167 18-01-24 (10) +100</t>
  </si>
  <si>
    <t>10004091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</si>
  <si>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</si>
  <si>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</si>
  <si>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</si>
  <si>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</si>
  <si>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</si>
  <si>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</si>
  <si>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</si>
  <si>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</si>
  <si>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</si>
  <si>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</si>
  <si>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</si>
  <si>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10004081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</si>
  <si>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</si>
  <si>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</si>
  <si>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</si>
  <si>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</si>
  <si>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</si>
  <si>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</si>
  <si>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</si>
  <si>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</si>
  <si>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</si>
  <si>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</si>
  <si>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</si>
  <si>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</si>
  <si>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</si>
  <si>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1.2694 11-03-24 (12) +1</t>
  </si>
  <si>
    <t>10004101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</si>
  <si>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</si>
  <si>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</si>
  <si>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</si>
  <si>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</si>
  <si>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</si>
  <si>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</si>
  <si>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</si>
  <si>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</si>
  <si>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10004087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</si>
  <si>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</si>
  <si>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</si>
  <si>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</si>
  <si>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</si>
  <si>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</si>
  <si>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</si>
  <si>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</si>
  <si>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</si>
  <si>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</si>
  <si>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</si>
  <si>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</si>
  <si>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</si>
  <si>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</si>
  <si>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</si>
  <si>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</si>
  <si>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</si>
  <si>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</si>
  <si>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</si>
  <si>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</si>
  <si>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</si>
  <si>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</si>
  <si>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</si>
  <si>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</si>
  <si>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</si>
  <si>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</si>
  <si>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</si>
  <si>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</si>
  <si>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</si>
  <si>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</si>
  <si>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</si>
  <si>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</si>
  <si>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</si>
  <si>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30111000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</si>
  <si>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</si>
  <si>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</si>
  <si>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</si>
  <si>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</si>
  <si>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</si>
  <si>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</si>
  <si>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</si>
  <si>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</si>
  <si>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</si>
  <si>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</si>
  <si>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</si>
  <si>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</si>
  <si>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</si>
  <si>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</si>
  <si>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</si>
  <si>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</si>
  <si>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</si>
  <si>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</si>
  <si>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</si>
  <si>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</si>
  <si>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</si>
  <si>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</si>
  <si>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</si>
  <si>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</si>
  <si>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</si>
  <si>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33810000</t>
  </si>
  <si>
    <t>31110000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</si>
  <si>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</si>
  <si>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</si>
  <si>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</si>
  <si>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</si>
  <si>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</si>
  <si>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</si>
  <si>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</si>
  <si>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</si>
  <si>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</si>
  <si>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</si>
  <si>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</si>
  <si>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</si>
  <si>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</si>
  <si>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</si>
  <si>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</si>
  <si>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</si>
  <si>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</si>
  <si>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</si>
  <si>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30326000</t>
  </si>
  <si>
    <t>31726000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</si>
  <si>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</si>
  <si>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</si>
  <si>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</si>
  <si>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</si>
  <si>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</si>
  <si>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</si>
  <si>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</si>
  <si>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</si>
  <si>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</si>
  <si>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</si>
  <si>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</si>
  <si>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</si>
  <si>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</si>
  <si>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</si>
  <si>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</si>
  <si>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</si>
  <si>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</si>
  <si>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</si>
  <si>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</si>
  <si>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</si>
  <si>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</si>
  <si>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</si>
  <si>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</si>
  <si>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</si>
  <si>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</si>
  <si>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</si>
  <si>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</si>
  <si>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</si>
  <si>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</si>
  <si>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</si>
  <si>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</si>
  <si>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</si>
  <si>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</si>
  <si>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</si>
  <si>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</si>
  <si>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</si>
  <si>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</si>
  <si>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</si>
  <si>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</si>
  <si>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</si>
  <si>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</si>
  <si>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</si>
  <si>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</si>
  <si>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</si>
  <si>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</si>
  <si>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</si>
  <si>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</si>
  <si>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</si>
  <si>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</si>
  <si>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</si>
  <si>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</si>
  <si>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</si>
  <si>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</si>
  <si>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</si>
  <si>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</si>
  <si>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</si>
  <si>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</si>
  <si>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</si>
  <si>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</si>
  <si>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</si>
  <si>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</si>
  <si>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</si>
  <si>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</si>
  <si>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</si>
  <si>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</si>
  <si>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</si>
  <si>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</si>
  <si>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</si>
  <si>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</si>
  <si>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</si>
  <si>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</si>
  <si>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</si>
  <si>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</si>
  <si>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</si>
  <si>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</si>
  <si>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</si>
  <si>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</si>
  <si>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</si>
  <si>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</si>
  <si>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</si>
  <si>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</si>
  <si>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</si>
  <si>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</si>
  <si>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</si>
  <si>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</si>
  <si>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</si>
  <si>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</si>
  <si>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</si>
  <si>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</si>
  <si>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</si>
  <si>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</si>
  <si>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</si>
  <si>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</si>
  <si>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</si>
  <si>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</si>
  <si>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</si>
  <si>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</si>
  <si>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</si>
  <si>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</si>
  <si>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</si>
  <si>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</si>
  <si>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</si>
  <si>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</si>
  <si>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</si>
  <si>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</si>
  <si>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</si>
  <si>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</si>
  <si>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</si>
  <si>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</si>
  <si>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</si>
  <si>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</si>
  <si>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</si>
  <si>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</si>
  <si>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</si>
  <si>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</si>
  <si>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</si>
  <si>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</si>
  <si>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</si>
  <si>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</si>
  <si>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</si>
  <si>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</si>
  <si>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</si>
  <si>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</si>
  <si>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</si>
  <si>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</si>
  <si>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</si>
  <si>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</si>
  <si>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</si>
  <si>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</si>
  <si>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</si>
  <si>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</si>
  <si>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</si>
  <si>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</si>
  <si>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</si>
  <si>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</si>
  <si>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</si>
  <si>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</si>
  <si>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</si>
  <si>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</si>
  <si>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</si>
  <si>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</si>
  <si>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</si>
  <si>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</si>
  <si>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</si>
  <si>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</si>
  <si>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</si>
  <si>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</si>
  <si>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</si>
  <si>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</si>
  <si>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</si>
  <si>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</si>
  <si>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</si>
  <si>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</si>
  <si>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</si>
  <si>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</si>
  <si>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</si>
  <si>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</si>
  <si>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</si>
  <si>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</si>
  <si>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</si>
  <si>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</si>
  <si>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</si>
  <si>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</si>
  <si>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</si>
  <si>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</si>
  <si>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</si>
  <si>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</si>
  <si>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</si>
  <si>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</si>
  <si>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</si>
  <si>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</si>
  <si>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</si>
  <si>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</si>
  <si>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</si>
  <si>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</si>
  <si>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</si>
  <si>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</si>
  <si>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</si>
  <si>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</si>
  <si>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</si>
  <si>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</si>
  <si>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</si>
  <si>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</si>
  <si>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</si>
  <si>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</si>
  <si>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</si>
  <si>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</si>
  <si>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</si>
  <si>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</si>
  <si>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</si>
  <si>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</si>
  <si>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</si>
  <si>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</si>
  <si>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</si>
  <si>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</si>
  <si>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</si>
  <si>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</si>
  <si>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</si>
  <si>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</si>
  <si>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</si>
  <si>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</si>
  <si>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</si>
  <si>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</si>
  <si>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</si>
  <si>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</si>
  <si>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השקעות אחרות</t>
  </si>
  <si>
    <t>ENLIGHT*</t>
  </si>
  <si>
    <t>IL0007200111</t>
  </si>
  <si>
    <t>סה"כ מוצרים מובנים</t>
  </si>
  <si>
    <t>נע"מ אלביט</t>
  </si>
  <si>
    <t>סה"כ  פקדונות מעל 3 חודשים</t>
  </si>
  <si>
    <t>סה"כ מקרקעין</t>
  </si>
  <si>
    <t>סה"כ השקעה בחברות מוחזקות</t>
  </si>
  <si>
    <t>סה"כ אג"ח קונצרני סחיר</t>
  </si>
  <si>
    <t>סה"כ אג"ח קונצרני לא סחיר</t>
  </si>
  <si>
    <t>סה"כ מסגרת אשראי מנוצלות ללווים</t>
  </si>
  <si>
    <t>סה"כ יתרות התחייבות להשקעה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</si>
  <si>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</si>
  <si>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</si>
  <si>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</si>
  <si>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</si>
  <si>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</si>
  <si>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</si>
  <si>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</si>
  <si>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Kedma Capital Partners III</t>
  </si>
  <si>
    <t>Kedma Capital Partners IV LP</t>
  </si>
  <si>
    <t>M.A Movilim Renewable Energies, Limited Partnership</t>
  </si>
  <si>
    <t>Noy 4 Infrastructure and energy investments l.p</t>
  </si>
  <si>
    <t>Orbimed Israel Partners II</t>
  </si>
  <si>
    <t>Reality Real Estate Investment Fund 4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</si>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</sst>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2" fontId="30" fillId="0" borderId="0" xfId="0" applyNumberFormat="1" applyFont="1" applyFill="1"/>
    <xf numFmtId="10" fontId="30" fillId="0" borderId="0" xfId="14" applyNumberFormat="1" applyFont="1" applyFill="1"/>
    <xf numFmtId="0" fontId="27" fillId="0" borderId="0" xfId="0" applyFont="1" applyFill="1" applyAlignment="1">
      <alignment horizontal="right" indent="1"/>
    </xf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33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right" indent="5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/>
    </xf>
    <xf numFmtId="0" fontId="26" fillId="0" borderId="27" xfId="0" applyFont="1" applyFill="1" applyBorder="1" applyAlignment="1">
      <alignment horizontal="right"/>
    </xf>
    <xf numFmtId="14" fontId="26" fillId="0" borderId="27" xfId="0" applyNumberFormat="1" applyFont="1" applyFill="1" applyBorder="1" applyAlignment="1">
      <alignment horizontal="right"/>
    </xf>
    <xf numFmtId="10" fontId="26" fillId="0" borderId="27" xfId="14" applyNumberFormat="1" applyFont="1" applyFill="1" applyBorder="1" applyAlignment="1">
      <alignment horizontal="right"/>
    </xf>
    <xf numFmtId="49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10" fontId="26" fillId="0" borderId="27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4F72324B-5B97-44A4-AD38-FC68B515DCBB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3-2023\&#1489;&#1497;&#1496;&#1493;&#1495;\&#1491;&#1497;&#1493;&#1493;&#1495;%20&#1500;&#1488;&#1493;&#1510;&#1512;\520004896_bsum_0323%20-%20&#1491;&#1497;&#1493;&#1493;&#1495;%20&#1500;&#1488;&#1493;&#1510;&#1512;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3-2023/&#1489;&#1497;&#1496;&#1493;&#1495;/&#1491;&#1497;&#1493;&#1493;&#1495;%20&#1500;&#1488;&#1493;&#1510;&#1512;/520004896_bsum_0323%20-%20&#1491;&#1497;&#1493;&#1493;&#1495;%20&#1500;&#1488;&#1493;&#1510;&#1512;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3-2023\&#1502;&#1511;&#1508;&#1514;\&#1511;&#1489;&#1510;&#1497;&#1501;%20&#1500;&#1488;&#1493;&#1510;&#1512;\&#1502;&#1512;&#1499;&#1494;\512237744_psum_0323%20%20%20&#1500;&#1488;&#1493;&#1510;&#1512;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3-2023/&#1502;&#1511;&#1508;&#1514;/&#1511;&#1489;&#1510;&#1497;&#1501;%20&#1500;&#1488;&#1493;&#1510;&#1512;/&#1502;&#1512;&#1499;&#1494;/512237744_psum_0323%20%20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138225742.63946119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115235575.67096275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4" sqref="I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143</v>
      </c>
      <c r="C1" s="46" t="s" vm="1">
        <v>227</v>
      </c>
    </row>
    <row r="2" spans="1:4">
      <c r="B2" s="46" t="s">
        <v>142</v>
      </c>
      <c r="C2" s="46" t="s">
        <v>228</v>
      </c>
    </row>
    <row r="3" spans="1:4">
      <c r="B3" s="46" t="s">
        <v>144</v>
      </c>
      <c r="C3" s="46" t="s">
        <v>229</v>
      </c>
    </row>
    <row r="4" spans="1:4">
      <c r="B4" s="46" t="s">
        <v>145</v>
      </c>
      <c r="C4" s="46">
        <v>2145</v>
      </c>
    </row>
    <row r="6" spans="1:4" ht="26.25" customHeight="1">
      <c r="B6" s="145" t="s">
        <v>156</v>
      </c>
      <c r="C6" s="146"/>
      <c r="D6" s="147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155</v>
      </c>
      <c r="C10" s="68">
        <f>C11+C12+C23+C33+C37</f>
        <v>828376.17913238693</v>
      </c>
      <c r="D10" s="69">
        <f>C10/$C$42</f>
        <v>1</v>
      </c>
    </row>
    <row r="11" spans="1:4">
      <c r="A11" s="42" t="s">
        <v>123</v>
      </c>
      <c r="B11" s="27" t="s">
        <v>157</v>
      </c>
      <c r="C11" s="68">
        <f>מזומנים!J10</f>
        <v>137594.07923632901</v>
      </c>
      <c r="D11" s="69">
        <f t="shared" ref="D11:D42" si="0">C11/$C$42</f>
        <v>0.16610096077417433</v>
      </c>
    </row>
    <row r="12" spans="1:4">
      <c r="B12" s="27" t="s">
        <v>158</v>
      </c>
      <c r="C12" s="68">
        <f>SUM(C13:C21)</f>
        <v>457920.75660970696</v>
      </c>
      <c r="D12" s="69">
        <f t="shared" si="0"/>
        <v>0.55279324556304554</v>
      </c>
    </row>
    <row r="13" spans="1:4">
      <c r="A13" s="44" t="s">
        <v>123</v>
      </c>
      <c r="B13" s="28" t="s">
        <v>69</v>
      </c>
      <c r="C13" s="68" vm="2">
        <v>77729.523627227027</v>
      </c>
      <c r="D13" s="69">
        <f t="shared" si="0"/>
        <v>9.3833605534913239E-2</v>
      </c>
    </row>
    <row r="14" spans="1:4">
      <c r="A14" s="44" t="s">
        <v>123</v>
      </c>
      <c r="B14" s="28" t="s">
        <v>70</v>
      </c>
      <c r="C14" s="68" t="s" vm="3">
        <v>2998</v>
      </c>
      <c r="D14" s="69"/>
    </row>
    <row r="15" spans="1:4">
      <c r="A15" s="44" t="s">
        <v>123</v>
      </c>
      <c r="B15" s="28" t="s">
        <v>71</v>
      </c>
      <c r="C15" s="68">
        <f>'אג"ח קונצרני'!R11</f>
        <v>136853.91195461902</v>
      </c>
      <c r="D15" s="69">
        <f t="shared" si="0"/>
        <v>0.16520744488084527</v>
      </c>
    </row>
    <row r="16" spans="1:4">
      <c r="A16" s="44" t="s">
        <v>123</v>
      </c>
      <c r="B16" s="28" t="s">
        <v>72</v>
      </c>
      <c r="C16" s="68">
        <f>מניות!L11</f>
        <v>126300.19172691002</v>
      </c>
      <c r="D16" s="69">
        <f t="shared" si="0"/>
        <v>0.15246719414263282</v>
      </c>
    </row>
    <row r="17" spans="1:4">
      <c r="A17" s="44" t="s">
        <v>123</v>
      </c>
      <c r="B17" s="28" t="s">
        <v>219</v>
      </c>
      <c r="C17" s="68" vm="4">
        <v>109369.75740585799</v>
      </c>
      <c r="D17" s="69">
        <f t="shared" si="0"/>
        <v>0.13202909518765757</v>
      </c>
    </row>
    <row r="18" spans="1:4">
      <c r="A18" s="44" t="s">
        <v>123</v>
      </c>
      <c r="B18" s="28" t="s">
        <v>73</v>
      </c>
      <c r="C18" s="68" vm="5">
        <v>10502.759042030002</v>
      </c>
      <c r="D18" s="69">
        <f t="shared" si="0"/>
        <v>1.2678731362157511E-2</v>
      </c>
    </row>
    <row r="19" spans="1:4">
      <c r="A19" s="44" t="s">
        <v>123</v>
      </c>
      <c r="B19" s="28" t="s">
        <v>74</v>
      </c>
      <c r="C19" s="68" vm="6">
        <v>6.2154003849999997</v>
      </c>
      <c r="D19" s="69">
        <f t="shared" si="0"/>
        <v>7.5031133699544561E-6</v>
      </c>
    </row>
    <row r="20" spans="1:4">
      <c r="A20" s="44" t="s">
        <v>123</v>
      </c>
      <c r="B20" s="28" t="s">
        <v>75</v>
      </c>
      <c r="C20" s="68" vm="7">
        <v>457.13582058300005</v>
      </c>
      <c r="D20" s="69">
        <f t="shared" si="0"/>
        <v>5.5184568569051394E-4</v>
      </c>
    </row>
    <row r="21" spans="1:4">
      <c r="A21" s="44" t="s">
        <v>123</v>
      </c>
      <c r="B21" s="28" t="s">
        <v>76</v>
      </c>
      <c r="C21" s="68" vm="8">
        <v>-3298.7383679050004</v>
      </c>
      <c r="D21" s="69">
        <f t="shared" si="0"/>
        <v>-3.9821743442212294E-3</v>
      </c>
    </row>
    <row r="22" spans="1:4">
      <c r="A22" s="44" t="s">
        <v>123</v>
      </c>
      <c r="B22" s="28" t="s">
        <v>77</v>
      </c>
      <c r="C22" s="68" t="s" vm="9">
        <v>2998</v>
      </c>
      <c r="D22" s="69"/>
    </row>
    <row r="23" spans="1:4">
      <c r="B23" s="27" t="s">
        <v>159</v>
      </c>
      <c r="C23" s="68">
        <f>SUM(C25:C31)</f>
        <v>151493.45181104101</v>
      </c>
      <c r="D23" s="69">
        <f t="shared" si="0"/>
        <v>0.18288001952169861</v>
      </c>
    </row>
    <row r="24" spans="1:4">
      <c r="A24" s="44" t="s">
        <v>123</v>
      </c>
      <c r="B24" s="28" t="s">
        <v>78</v>
      </c>
      <c r="C24" s="68" t="s" vm="10">
        <v>2998</v>
      </c>
      <c r="D24" s="69"/>
    </row>
    <row r="25" spans="1:4">
      <c r="A25" s="44" t="s">
        <v>123</v>
      </c>
      <c r="B25" s="28" t="s">
        <v>79</v>
      </c>
      <c r="C25" s="68" vm="11">
        <v>1012.7412908380002</v>
      </c>
      <c r="D25" s="69">
        <f t="shared" si="0"/>
        <v>1.2225620634078482E-3</v>
      </c>
    </row>
    <row r="26" spans="1:4">
      <c r="A26" s="44" t="s">
        <v>123</v>
      </c>
      <c r="B26" s="28" t="s">
        <v>71</v>
      </c>
      <c r="C26" s="68" vm="12">
        <v>8798.3747138550025</v>
      </c>
      <c r="D26" s="69">
        <f t="shared" si="0"/>
        <v>1.0621230952186627E-2</v>
      </c>
    </row>
    <row r="27" spans="1:4">
      <c r="A27" s="44" t="s">
        <v>123</v>
      </c>
      <c r="B27" s="28" t="s">
        <v>80</v>
      </c>
      <c r="C27" s="68" vm="13">
        <v>3074.1930461330007</v>
      </c>
      <c r="D27" s="69">
        <f t="shared" si="0"/>
        <v>3.7111074938837646E-3</v>
      </c>
    </row>
    <row r="28" spans="1:4">
      <c r="A28" s="44" t="s">
        <v>123</v>
      </c>
      <c r="B28" s="28" t="s">
        <v>81</v>
      </c>
      <c r="C28" s="68">
        <f>'לא סחיר - קרנות השקעה'!H11</f>
        <v>145954.666887789</v>
      </c>
      <c r="D28" s="69">
        <f t="shared" si="0"/>
        <v>0.17619370349429528</v>
      </c>
    </row>
    <row r="29" spans="1:4">
      <c r="A29" s="44" t="s">
        <v>123</v>
      </c>
      <c r="B29" s="28" t="s">
        <v>82</v>
      </c>
      <c r="C29" s="68" vm="14">
        <v>0.69886741500000005</v>
      </c>
      <c r="D29" s="69">
        <f t="shared" si="0"/>
        <v>8.4365947815154471E-7</v>
      </c>
    </row>
    <row r="30" spans="1:4">
      <c r="A30" s="44" t="s">
        <v>123</v>
      </c>
      <c r="B30" s="28" t="s">
        <v>182</v>
      </c>
      <c r="C30" s="68" vm="15">
        <v>38.154956437000003</v>
      </c>
      <c r="D30" s="69">
        <f t="shared" si="0"/>
        <v>4.6059939189659231E-5</v>
      </c>
    </row>
    <row r="31" spans="1:4">
      <c r="A31" s="44" t="s">
        <v>123</v>
      </c>
      <c r="B31" s="28" t="s">
        <v>103</v>
      </c>
      <c r="C31" s="68" vm="16">
        <v>-7385.3779514260004</v>
      </c>
      <c r="D31" s="69">
        <f t="shared" si="0"/>
        <v>-8.9154880807427294E-3</v>
      </c>
    </row>
    <row r="32" spans="1:4">
      <c r="A32" s="44" t="s">
        <v>123</v>
      </c>
      <c r="B32" s="28" t="s">
        <v>83</v>
      </c>
      <c r="C32" s="68" t="s" vm="17">
        <v>2998</v>
      </c>
      <c r="D32" s="69"/>
    </row>
    <row r="33" spans="1:4">
      <c r="A33" s="44" t="s">
        <v>123</v>
      </c>
      <c r="B33" s="27" t="s">
        <v>160</v>
      </c>
      <c r="C33" s="68">
        <f>הלוואות!P10</f>
        <v>81456.317151582014</v>
      </c>
      <c r="D33" s="69">
        <f t="shared" si="0"/>
        <v>9.8332519939065111E-2</v>
      </c>
    </row>
    <row r="34" spans="1:4">
      <c r="A34" s="44" t="s">
        <v>123</v>
      </c>
      <c r="B34" s="27" t="s">
        <v>161</v>
      </c>
      <c r="C34" s="68" t="s" vm="18">
        <v>2998</v>
      </c>
      <c r="D34" s="69"/>
    </row>
    <row r="35" spans="1:4">
      <c r="A35" s="44" t="s">
        <v>123</v>
      </c>
      <c r="B35" s="27" t="s">
        <v>162</v>
      </c>
      <c r="C35" s="68" t="s" vm="19">
        <v>2998</v>
      </c>
      <c r="D35" s="69"/>
    </row>
    <row r="36" spans="1:4">
      <c r="A36" s="44" t="s">
        <v>123</v>
      </c>
      <c r="B36" s="45" t="s">
        <v>163</v>
      </c>
      <c r="C36" s="68" t="s" vm="20">
        <v>2998</v>
      </c>
      <c r="D36" s="69"/>
    </row>
    <row r="37" spans="1:4">
      <c r="A37" s="44" t="s">
        <v>123</v>
      </c>
      <c r="B37" s="27" t="s">
        <v>164</v>
      </c>
      <c r="C37" s="68">
        <f>'השקעות אחרות '!I10</f>
        <v>-88.425676272000004</v>
      </c>
      <c r="D37" s="69">
        <f t="shared" si="0"/>
        <v>-1.0674579798348868E-4</v>
      </c>
    </row>
    <row r="38" spans="1:4">
      <c r="A38" s="44"/>
      <c r="B38" s="55" t="s">
        <v>166</v>
      </c>
      <c r="C38" s="68">
        <v>0</v>
      </c>
      <c r="D38" s="69">
        <f t="shared" si="0"/>
        <v>0</v>
      </c>
    </row>
    <row r="39" spans="1:4">
      <c r="A39" s="44" t="s">
        <v>123</v>
      </c>
      <c r="B39" s="56" t="s">
        <v>167</v>
      </c>
      <c r="C39" s="68" t="s" vm="21">
        <v>2998</v>
      </c>
      <c r="D39" s="69"/>
    </row>
    <row r="40" spans="1:4">
      <c r="A40" s="44" t="s">
        <v>123</v>
      </c>
      <c r="B40" s="56" t="s">
        <v>204</v>
      </c>
      <c r="C40" s="68" t="s" vm="22">
        <v>2998</v>
      </c>
      <c r="D40" s="69"/>
    </row>
    <row r="41" spans="1:4">
      <c r="A41" s="44" t="s">
        <v>123</v>
      </c>
      <c r="B41" s="56" t="s">
        <v>168</v>
      </c>
      <c r="C41" s="68" t="s" vm="23">
        <v>2998</v>
      </c>
      <c r="D41" s="69"/>
    </row>
    <row r="42" spans="1:4">
      <c r="B42" s="56" t="s">
        <v>84</v>
      </c>
      <c r="C42" s="68">
        <f>C10</f>
        <v>828376.17913238693</v>
      </c>
      <c r="D42" s="69">
        <f t="shared" si="0"/>
        <v>1</v>
      </c>
    </row>
    <row r="43" spans="1:4">
      <c r="A43" s="44" t="s">
        <v>123</v>
      </c>
      <c r="B43" s="56" t="s">
        <v>165</v>
      </c>
      <c r="C43" s="68">
        <f>'יתרת התחייבות להשקעה'!C10</f>
        <v>78843.652411437535</v>
      </c>
      <c r="D43" s="69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70" t="s">
        <v>133</v>
      </c>
      <c r="D47" s="71" vm="24">
        <v>2.4773999999999998</v>
      </c>
    </row>
    <row r="48" spans="1:4">
      <c r="C48" s="70" t="s">
        <v>140</v>
      </c>
      <c r="D48" s="71">
        <v>0.76144962166467534</v>
      </c>
    </row>
    <row r="49" spans="2:4">
      <c r="C49" s="70" t="s">
        <v>137</v>
      </c>
      <c r="D49" s="71" vm="25">
        <v>2.8424999999999998</v>
      </c>
    </row>
    <row r="50" spans="2:4">
      <c r="B50" s="11"/>
      <c r="C50" s="70" t="s">
        <v>1727</v>
      </c>
      <c r="D50" s="71" vm="26">
        <v>4.2</v>
      </c>
    </row>
    <row r="51" spans="2:4">
      <c r="C51" s="70" t="s">
        <v>131</v>
      </c>
      <c r="D51" s="71" vm="27">
        <v>4.0530999999999997</v>
      </c>
    </row>
    <row r="52" spans="2:4">
      <c r="C52" s="70" t="s">
        <v>132</v>
      </c>
      <c r="D52" s="71" vm="28">
        <v>4.6779000000000002</v>
      </c>
    </row>
    <row r="53" spans="2:4">
      <c r="C53" s="70" t="s">
        <v>134</v>
      </c>
      <c r="D53" s="71">
        <v>0.48832814016447873</v>
      </c>
    </row>
    <row r="54" spans="2:4">
      <c r="C54" s="70" t="s">
        <v>138</v>
      </c>
      <c r="D54" s="71">
        <v>2.5659999999999999E-2</v>
      </c>
    </row>
    <row r="55" spans="2:4">
      <c r="C55" s="70" t="s">
        <v>139</v>
      </c>
      <c r="D55" s="71">
        <v>0.21951275516061627</v>
      </c>
    </row>
    <row r="56" spans="2:4">
      <c r="C56" s="70" t="s">
        <v>136</v>
      </c>
      <c r="D56" s="71" vm="29">
        <v>0.54359999999999997</v>
      </c>
    </row>
    <row r="57" spans="2:4">
      <c r="C57" s="70" t="s">
        <v>2999</v>
      </c>
      <c r="D57" s="71">
        <v>2.2928704</v>
      </c>
    </row>
    <row r="58" spans="2:4">
      <c r="C58" s="70" t="s">
        <v>135</v>
      </c>
      <c r="D58" s="71" vm="30">
        <v>0.35270000000000001</v>
      </c>
    </row>
    <row r="59" spans="2:4">
      <c r="C59" s="70" t="s">
        <v>129</v>
      </c>
      <c r="D59" s="71" vm="31">
        <v>3.8239999999999998</v>
      </c>
    </row>
    <row r="60" spans="2:4">
      <c r="C60" s="70" t="s">
        <v>141</v>
      </c>
      <c r="D60" s="71" vm="32">
        <v>0.2031</v>
      </c>
    </row>
    <row r="61" spans="2:4">
      <c r="C61" s="70" t="s">
        <v>3000</v>
      </c>
      <c r="D61" s="71" vm="33">
        <v>0.36</v>
      </c>
    </row>
    <row r="62" spans="2:4">
      <c r="C62" s="70" t="s">
        <v>3001</v>
      </c>
      <c r="D62" s="71">
        <v>3.9578505476717096E-2</v>
      </c>
    </row>
    <row r="63" spans="2:4">
      <c r="C63" s="70" t="s">
        <v>3002</v>
      </c>
      <c r="D63" s="71">
        <v>0.52397917237599345</v>
      </c>
    </row>
    <row r="64" spans="2:4">
      <c r="C64" s="70" t="s">
        <v>130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0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143</v>
      </c>
      <c r="C1" s="46" t="s" vm="1">
        <v>227</v>
      </c>
    </row>
    <row r="2" spans="2:13">
      <c r="B2" s="46" t="s">
        <v>142</v>
      </c>
      <c r="C2" s="46" t="s">
        <v>228</v>
      </c>
    </row>
    <row r="3" spans="2:13">
      <c r="B3" s="46" t="s">
        <v>144</v>
      </c>
      <c r="C3" s="46" t="s">
        <v>229</v>
      </c>
    </row>
    <row r="4" spans="2:13">
      <c r="B4" s="46" t="s">
        <v>145</v>
      </c>
      <c r="C4" s="46">
        <v>2145</v>
      </c>
    </row>
    <row r="6" spans="2:13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3" ht="26.25" customHeight="1">
      <c r="B7" s="148" t="s">
        <v>92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3"/>
    </row>
    <row r="8" spans="2:13" s="3" customFormat="1" ht="78.75">
      <c r="B8" s="21" t="s">
        <v>113</v>
      </c>
      <c r="C8" s="29" t="s">
        <v>45</v>
      </c>
      <c r="D8" s="29" t="s">
        <v>116</v>
      </c>
      <c r="E8" s="29" t="s">
        <v>66</v>
      </c>
      <c r="F8" s="29" t="s">
        <v>100</v>
      </c>
      <c r="G8" s="29" t="s">
        <v>203</v>
      </c>
      <c r="H8" s="29" t="s">
        <v>202</v>
      </c>
      <c r="I8" s="29" t="s">
        <v>62</v>
      </c>
      <c r="J8" s="29" t="s">
        <v>59</v>
      </c>
      <c r="K8" s="29" t="s">
        <v>146</v>
      </c>
      <c r="L8" s="30" t="s">
        <v>148</v>
      </c>
    </row>
    <row r="9" spans="2:13" s="3" customFormat="1">
      <c r="B9" s="14"/>
      <c r="C9" s="29"/>
      <c r="D9" s="29"/>
      <c r="E9" s="29"/>
      <c r="F9" s="29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83"/>
      <c r="H11" s="100"/>
      <c r="I11" s="83">
        <v>457.13582058300005</v>
      </c>
      <c r="J11" s="84"/>
      <c r="K11" s="84">
        <f>IFERROR(I11/$I$11,0)</f>
        <v>1</v>
      </c>
      <c r="L11" s="84">
        <f>I11/'סכום נכסי הקרן'!$C$42</f>
        <v>5.5184568569051394E-4</v>
      </c>
    </row>
    <row r="12" spans="2:13">
      <c r="B12" s="111" t="s">
        <v>196</v>
      </c>
      <c r="C12" s="87"/>
      <c r="D12" s="88"/>
      <c r="E12" s="88"/>
      <c r="F12" s="88"/>
      <c r="G12" s="90"/>
      <c r="H12" s="102"/>
      <c r="I12" s="90">
        <v>281.63570588500005</v>
      </c>
      <c r="J12" s="91"/>
      <c r="K12" s="91">
        <f t="shared" ref="K12:K23" si="0">IFERROR(I12/$I$11,0)</f>
        <v>0.61608758973606781</v>
      </c>
      <c r="L12" s="91">
        <f>I12/'סכום נכסי הקרן'!$C$42</f>
        <v>3.3998527840331636E-4</v>
      </c>
    </row>
    <row r="13" spans="2:13">
      <c r="B13" s="85" t="s">
        <v>188</v>
      </c>
      <c r="C13" s="80"/>
      <c r="D13" s="81"/>
      <c r="E13" s="81"/>
      <c r="F13" s="81"/>
      <c r="G13" s="83"/>
      <c r="H13" s="100"/>
      <c r="I13" s="83">
        <v>281.63570588500005</v>
      </c>
      <c r="J13" s="84"/>
      <c r="K13" s="84">
        <f t="shared" si="0"/>
        <v>0.61608758973606781</v>
      </c>
      <c r="L13" s="84">
        <f>I13/'סכום נכסי הקרן'!$C$42</f>
        <v>3.3998527840331636E-4</v>
      </c>
    </row>
    <row r="14" spans="2:13">
      <c r="B14" s="86" t="s">
        <v>1940</v>
      </c>
      <c r="C14" s="87" t="s">
        <v>1941</v>
      </c>
      <c r="D14" s="88" t="s">
        <v>117</v>
      </c>
      <c r="E14" s="88" t="s">
        <v>676</v>
      </c>
      <c r="F14" s="88" t="s">
        <v>130</v>
      </c>
      <c r="G14" s="90">
        <v>6.1745310000000009</v>
      </c>
      <c r="H14" s="102">
        <v>3763400</v>
      </c>
      <c r="I14" s="90">
        <v>232.37231376700007</v>
      </c>
      <c r="J14" s="91"/>
      <c r="K14" s="91">
        <f t="shared" si="0"/>
        <v>0.50832226070284359</v>
      </c>
      <c r="L14" s="91">
        <f>I14/'סכום נכסי הקרן'!$C$42</f>
        <v>2.8051544650931287E-4</v>
      </c>
    </row>
    <row r="15" spans="2:13">
      <c r="B15" s="86" t="s">
        <v>1942</v>
      </c>
      <c r="C15" s="87" t="s">
        <v>1943</v>
      </c>
      <c r="D15" s="88" t="s">
        <v>117</v>
      </c>
      <c r="E15" s="88" t="s">
        <v>676</v>
      </c>
      <c r="F15" s="88" t="s">
        <v>130</v>
      </c>
      <c r="G15" s="90">
        <v>-6.1745310000000009</v>
      </c>
      <c r="H15" s="102">
        <v>305600</v>
      </c>
      <c r="I15" s="90">
        <v>-18.869367882000002</v>
      </c>
      <c r="J15" s="91"/>
      <c r="K15" s="91">
        <f t="shared" si="0"/>
        <v>-4.1277377602864922E-2</v>
      </c>
      <c r="L15" s="91">
        <f>I15/'סכום נכסי הקרן'!$C$42</f>
        <v>-2.2778742746759253E-5</v>
      </c>
    </row>
    <row r="16" spans="2:13">
      <c r="B16" s="86" t="s">
        <v>1944</v>
      </c>
      <c r="C16" s="87" t="s">
        <v>1945</v>
      </c>
      <c r="D16" s="88" t="s">
        <v>117</v>
      </c>
      <c r="E16" s="88" t="s">
        <v>676</v>
      </c>
      <c r="F16" s="88" t="s">
        <v>130</v>
      </c>
      <c r="G16" s="90">
        <v>56.777300000000004</v>
      </c>
      <c r="H16" s="102">
        <v>120100</v>
      </c>
      <c r="I16" s="90">
        <v>68.189537300000012</v>
      </c>
      <c r="J16" s="91"/>
      <c r="K16" s="91">
        <f t="shared" si="0"/>
        <v>0.14916690889161935</v>
      </c>
      <c r="L16" s="91">
        <f>I16/'סכום נכסי הקרן'!$C$42</f>
        <v>8.2317115119630088E-5</v>
      </c>
    </row>
    <row r="17" spans="2:12">
      <c r="B17" s="86" t="s">
        <v>1946</v>
      </c>
      <c r="C17" s="87" t="s">
        <v>1947</v>
      </c>
      <c r="D17" s="88" t="s">
        <v>117</v>
      </c>
      <c r="E17" s="88" t="s">
        <v>676</v>
      </c>
      <c r="F17" s="88" t="s">
        <v>130</v>
      </c>
      <c r="G17" s="90">
        <v>-56.777300000000004</v>
      </c>
      <c r="H17" s="102">
        <v>100</v>
      </c>
      <c r="I17" s="90">
        <v>-5.6777300000000003E-2</v>
      </c>
      <c r="J17" s="91"/>
      <c r="K17" s="91">
        <f t="shared" si="0"/>
        <v>-1.2420225553007436E-4</v>
      </c>
      <c r="L17" s="91">
        <f>I17/'סכום נכסי הקרן'!$C$42</f>
        <v>-6.8540478867302317E-8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1" t="s">
        <v>195</v>
      </c>
      <c r="C19" s="87"/>
      <c r="D19" s="88"/>
      <c r="E19" s="88"/>
      <c r="F19" s="88"/>
      <c r="G19" s="90"/>
      <c r="H19" s="102"/>
      <c r="I19" s="90">
        <v>175.50011469800003</v>
      </c>
      <c r="J19" s="91"/>
      <c r="K19" s="91">
        <f t="shared" si="0"/>
        <v>0.38391241026393225</v>
      </c>
      <c r="L19" s="91">
        <f>I19/'סכום נכסי הקרן'!$C$42</f>
        <v>2.1186040728719759E-4</v>
      </c>
    </row>
    <row r="20" spans="2:12">
      <c r="B20" s="85" t="s">
        <v>188</v>
      </c>
      <c r="C20" s="80"/>
      <c r="D20" s="81"/>
      <c r="E20" s="81"/>
      <c r="F20" s="81"/>
      <c r="G20" s="83"/>
      <c r="H20" s="100"/>
      <c r="I20" s="83">
        <v>175.50011469800003</v>
      </c>
      <c r="J20" s="84"/>
      <c r="K20" s="84">
        <f t="shared" si="0"/>
        <v>0.38391241026393225</v>
      </c>
      <c r="L20" s="84">
        <f>I20/'סכום נכסי הקרן'!$C$42</f>
        <v>2.1186040728719759E-4</v>
      </c>
    </row>
    <row r="21" spans="2:12">
      <c r="B21" s="86" t="s">
        <v>1948</v>
      </c>
      <c r="C21" s="87" t="s">
        <v>1948</v>
      </c>
      <c r="D21" s="88" t="s">
        <v>28</v>
      </c>
      <c r="E21" s="88" t="s">
        <v>676</v>
      </c>
      <c r="F21" s="88" t="s">
        <v>129</v>
      </c>
      <c r="G21" s="90">
        <v>85.461804000000015</v>
      </c>
      <c r="H21" s="102">
        <v>18</v>
      </c>
      <c r="I21" s="90">
        <v>5.8825068930000004</v>
      </c>
      <c r="J21" s="91"/>
      <c r="K21" s="91">
        <f t="shared" si="0"/>
        <v>1.2868181901601694E-2</v>
      </c>
      <c r="L21" s="91">
        <f>I21/'סכום נכסי הקרן'!$C$42</f>
        <v>7.1012506650796484E-6</v>
      </c>
    </row>
    <row r="22" spans="2:12">
      <c r="B22" s="86" t="s">
        <v>1949</v>
      </c>
      <c r="C22" s="87" t="s">
        <v>1949</v>
      </c>
      <c r="D22" s="88" t="s">
        <v>28</v>
      </c>
      <c r="E22" s="88" t="s">
        <v>676</v>
      </c>
      <c r="F22" s="88" t="s">
        <v>129</v>
      </c>
      <c r="G22" s="90">
        <v>-4.0515230000000004</v>
      </c>
      <c r="H22" s="102">
        <v>4682</v>
      </c>
      <c r="I22" s="90">
        <v>-72.538330266000017</v>
      </c>
      <c r="J22" s="91"/>
      <c r="K22" s="91">
        <f t="shared" si="0"/>
        <v>-0.15868003993537314</v>
      </c>
      <c r="L22" s="91">
        <f>I22/'סכום נכסי הקרן'!$C$42</f>
        <v>-8.7566895443534122E-5</v>
      </c>
    </row>
    <row r="23" spans="2:12">
      <c r="B23" s="86" t="s">
        <v>1950</v>
      </c>
      <c r="C23" s="87" t="s">
        <v>1950</v>
      </c>
      <c r="D23" s="88" t="s">
        <v>28</v>
      </c>
      <c r="E23" s="88" t="s">
        <v>676</v>
      </c>
      <c r="F23" s="88" t="s">
        <v>129</v>
      </c>
      <c r="G23" s="90">
        <v>4.0515230000000004</v>
      </c>
      <c r="H23" s="102">
        <v>15630</v>
      </c>
      <c r="I23" s="90">
        <v>242.15593807100004</v>
      </c>
      <c r="J23" s="91"/>
      <c r="K23" s="91">
        <f t="shared" si="0"/>
        <v>0.52972426829770369</v>
      </c>
      <c r="L23" s="91">
        <f>I23/'סכום נכסי הקרן'!$C$42</f>
        <v>2.9232605206565201E-4</v>
      </c>
    </row>
    <row r="24" spans="2:12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4" t="s">
        <v>218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4" t="s">
        <v>109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4" t="s">
        <v>201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4" t="s">
        <v>209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33.57031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143</v>
      </c>
      <c r="C1" s="46" t="s" vm="1">
        <v>227</v>
      </c>
    </row>
    <row r="2" spans="1:11">
      <c r="B2" s="46" t="s">
        <v>142</v>
      </c>
      <c r="C2" s="46" t="s">
        <v>228</v>
      </c>
    </row>
    <row r="3" spans="1:11">
      <c r="B3" s="46" t="s">
        <v>144</v>
      </c>
      <c r="C3" s="46" t="s">
        <v>229</v>
      </c>
    </row>
    <row r="4" spans="1:11">
      <c r="B4" s="46" t="s">
        <v>145</v>
      </c>
      <c r="C4" s="46">
        <v>2145</v>
      </c>
    </row>
    <row r="6" spans="1:11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1" ht="26.25" customHeight="1">
      <c r="B7" s="148" t="s">
        <v>93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s="3" customFormat="1" ht="78.75">
      <c r="A8" s="2"/>
      <c r="B8" s="21" t="s">
        <v>113</v>
      </c>
      <c r="C8" s="29" t="s">
        <v>45</v>
      </c>
      <c r="D8" s="29" t="s">
        <v>116</v>
      </c>
      <c r="E8" s="29" t="s">
        <v>66</v>
      </c>
      <c r="F8" s="29" t="s">
        <v>100</v>
      </c>
      <c r="G8" s="29" t="s">
        <v>203</v>
      </c>
      <c r="H8" s="29" t="s">
        <v>202</v>
      </c>
      <c r="I8" s="29" t="s">
        <v>62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50</v>
      </c>
      <c r="C11" s="87"/>
      <c r="D11" s="88"/>
      <c r="E11" s="88"/>
      <c r="F11" s="88"/>
      <c r="G11" s="90"/>
      <c r="H11" s="102"/>
      <c r="I11" s="90">
        <v>-3298.7383679050004</v>
      </c>
      <c r="J11" s="91">
        <f>IFERROR(I11/$I$11,0)</f>
        <v>1</v>
      </c>
      <c r="K11" s="91">
        <f>I11/'סכום נכסי הקרן'!$C$42</f>
        <v>-3.9821743442212294E-3</v>
      </c>
    </row>
    <row r="12" spans="1:11">
      <c r="B12" s="111" t="s">
        <v>198</v>
      </c>
      <c r="C12" s="87"/>
      <c r="D12" s="88"/>
      <c r="E12" s="88"/>
      <c r="F12" s="88"/>
      <c r="G12" s="90"/>
      <c r="H12" s="102"/>
      <c r="I12" s="90">
        <v>-3298.7383679050004</v>
      </c>
      <c r="J12" s="91">
        <f t="shared" ref="J12:J17" si="0">IFERROR(I12/$I$11,0)</f>
        <v>1</v>
      </c>
      <c r="K12" s="91">
        <f>I12/'סכום נכסי הקרן'!$C$42</f>
        <v>-3.9821743442212294E-3</v>
      </c>
    </row>
    <row r="13" spans="1:11">
      <c r="B13" s="92" t="s">
        <v>1951</v>
      </c>
      <c r="C13" s="87" t="s">
        <v>1952</v>
      </c>
      <c r="D13" s="88" t="s">
        <v>28</v>
      </c>
      <c r="E13" s="88" t="s">
        <v>676</v>
      </c>
      <c r="F13" s="88" t="s">
        <v>129</v>
      </c>
      <c r="G13" s="90">
        <v>17.291772000000002</v>
      </c>
      <c r="H13" s="102">
        <v>95550.01</v>
      </c>
      <c r="I13" s="90">
        <v>-109.869707535</v>
      </c>
      <c r="J13" s="91">
        <f t="shared" si="0"/>
        <v>3.3306584300220599E-2</v>
      </c>
      <c r="K13" s="91">
        <f>I13/'סכום נכסי הקרן'!$C$42</f>
        <v>-1.3263262549398006E-4</v>
      </c>
    </row>
    <row r="14" spans="1:11">
      <c r="B14" s="92" t="s">
        <v>1953</v>
      </c>
      <c r="C14" s="87" t="s">
        <v>1954</v>
      </c>
      <c r="D14" s="88" t="s">
        <v>28</v>
      </c>
      <c r="E14" s="88" t="s">
        <v>676</v>
      </c>
      <c r="F14" s="88" t="s">
        <v>129</v>
      </c>
      <c r="G14" s="90">
        <v>4.1338189999999999</v>
      </c>
      <c r="H14" s="102">
        <v>1486650</v>
      </c>
      <c r="I14" s="90">
        <v>-199.57491543800003</v>
      </c>
      <c r="J14" s="91">
        <f t="shared" si="0"/>
        <v>6.0500377168362186E-2</v>
      </c>
      <c r="K14" s="91">
        <f>I14/'סכום נכסי הקרן'!$C$42</f>
        <v>-2.4092304977555972E-4</v>
      </c>
    </row>
    <row r="15" spans="1:11">
      <c r="B15" s="92" t="s">
        <v>1955</v>
      </c>
      <c r="C15" s="87" t="s">
        <v>1956</v>
      </c>
      <c r="D15" s="88" t="s">
        <v>28</v>
      </c>
      <c r="E15" s="88" t="s">
        <v>676</v>
      </c>
      <c r="F15" s="88" t="s">
        <v>129</v>
      </c>
      <c r="G15" s="90">
        <v>80.258130000000008</v>
      </c>
      <c r="H15" s="102">
        <v>432550</v>
      </c>
      <c r="I15" s="90">
        <v>-2740.7239569230001</v>
      </c>
      <c r="J15" s="91">
        <f t="shared" si="0"/>
        <v>0.8308400519388901</v>
      </c>
      <c r="K15" s="91">
        <f>I15/'סכום נכסי הקרן'!$C$42</f>
        <v>-3.3085499389824817E-3</v>
      </c>
    </row>
    <row r="16" spans="1:11">
      <c r="B16" s="92" t="s">
        <v>1957</v>
      </c>
      <c r="C16" s="87" t="s">
        <v>1958</v>
      </c>
      <c r="D16" s="88" t="s">
        <v>28</v>
      </c>
      <c r="E16" s="88" t="s">
        <v>676</v>
      </c>
      <c r="F16" s="88" t="s">
        <v>138</v>
      </c>
      <c r="G16" s="90">
        <v>3.0956160000000006</v>
      </c>
      <c r="H16" s="102">
        <v>232350</v>
      </c>
      <c r="I16" s="90">
        <v>-19.723553852000006</v>
      </c>
      <c r="J16" s="91">
        <f t="shared" si="0"/>
        <v>5.9791203946029407E-3</v>
      </c>
      <c r="K16" s="91">
        <f>I16/'סכום נכסי הקרן'!$C$42</f>
        <v>-2.3809899836397742E-5</v>
      </c>
    </row>
    <row r="17" spans="2:11">
      <c r="B17" s="92" t="s">
        <v>1959</v>
      </c>
      <c r="C17" s="87" t="s">
        <v>1960</v>
      </c>
      <c r="D17" s="88" t="s">
        <v>28</v>
      </c>
      <c r="E17" s="88" t="s">
        <v>676</v>
      </c>
      <c r="F17" s="88" t="s">
        <v>129</v>
      </c>
      <c r="G17" s="90">
        <v>23.332853000000004</v>
      </c>
      <c r="H17" s="102">
        <v>11156.25</v>
      </c>
      <c r="I17" s="90">
        <v>-228.84623415700003</v>
      </c>
      <c r="J17" s="91">
        <f t="shared" si="0"/>
        <v>6.93738661979241E-2</v>
      </c>
      <c r="K17" s="91">
        <f>I17/'סכום נכסי הקרן'!$C$42</f>
        <v>-2.762588301328097E-4</v>
      </c>
    </row>
    <row r="18" spans="2:11">
      <c r="B18" s="92"/>
      <c r="C18" s="87"/>
      <c r="D18" s="88"/>
      <c r="E18" s="88"/>
      <c r="F18" s="88"/>
      <c r="G18" s="90"/>
      <c r="H18" s="102"/>
      <c r="I18" s="90"/>
      <c r="J18" s="91"/>
      <c r="K18" s="91"/>
    </row>
    <row r="19" spans="2:11">
      <c r="B19" s="111"/>
      <c r="C19" s="87"/>
      <c r="D19" s="87"/>
      <c r="E19" s="87"/>
      <c r="F19" s="87"/>
      <c r="G19" s="90"/>
      <c r="H19" s="102"/>
      <c r="I19" s="87"/>
      <c r="J19" s="91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4" t="s">
        <v>218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4" t="s">
        <v>109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14" t="s">
        <v>201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114" t="s">
        <v>209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93"/>
      <c r="C119" s="118"/>
      <c r="D119" s="118"/>
      <c r="E119" s="118"/>
      <c r="F119" s="118"/>
      <c r="G119" s="118"/>
      <c r="H119" s="118"/>
      <c r="I119" s="94"/>
      <c r="J119" s="94"/>
      <c r="K119" s="118"/>
    </row>
    <row r="120" spans="2:11">
      <c r="B120" s="93"/>
      <c r="C120" s="118"/>
      <c r="D120" s="118"/>
      <c r="E120" s="118"/>
      <c r="F120" s="118"/>
      <c r="G120" s="118"/>
      <c r="H120" s="118"/>
      <c r="I120" s="94"/>
      <c r="J120" s="94"/>
      <c r="K120" s="118"/>
    </row>
    <row r="121" spans="2:11">
      <c r="B121" s="93"/>
      <c r="C121" s="118"/>
      <c r="D121" s="118"/>
      <c r="E121" s="118"/>
      <c r="F121" s="118"/>
      <c r="G121" s="118"/>
      <c r="H121" s="118"/>
      <c r="I121" s="94"/>
      <c r="J121" s="94"/>
      <c r="K121" s="118"/>
    </row>
    <row r="122" spans="2:11">
      <c r="B122" s="93"/>
      <c r="C122" s="118"/>
      <c r="D122" s="118"/>
      <c r="E122" s="118"/>
      <c r="F122" s="118"/>
      <c r="G122" s="118"/>
      <c r="H122" s="118"/>
      <c r="I122" s="94"/>
      <c r="J122" s="94"/>
      <c r="K122" s="118"/>
    </row>
    <row r="123" spans="2:11">
      <c r="B123" s="93"/>
      <c r="C123" s="118"/>
      <c r="D123" s="118"/>
      <c r="E123" s="118"/>
      <c r="F123" s="118"/>
      <c r="G123" s="118"/>
      <c r="H123" s="118"/>
      <c r="I123" s="94"/>
      <c r="J123" s="94"/>
      <c r="K123" s="118"/>
    </row>
    <row r="124" spans="2:11">
      <c r="B124" s="93"/>
      <c r="C124" s="118"/>
      <c r="D124" s="118"/>
      <c r="E124" s="118"/>
      <c r="F124" s="118"/>
      <c r="G124" s="118"/>
      <c r="H124" s="118"/>
      <c r="I124" s="94"/>
      <c r="J124" s="94"/>
      <c r="K124" s="118"/>
    </row>
    <row r="125" spans="2:11">
      <c r="B125" s="93"/>
      <c r="C125" s="118"/>
      <c r="D125" s="118"/>
      <c r="E125" s="118"/>
      <c r="F125" s="118"/>
      <c r="G125" s="118"/>
      <c r="H125" s="118"/>
      <c r="I125" s="94"/>
      <c r="J125" s="94"/>
      <c r="K125" s="118"/>
    </row>
    <row r="126" spans="2:11">
      <c r="B126" s="93"/>
      <c r="C126" s="118"/>
      <c r="D126" s="118"/>
      <c r="E126" s="118"/>
      <c r="F126" s="118"/>
      <c r="G126" s="118"/>
      <c r="H126" s="118"/>
      <c r="I126" s="94"/>
      <c r="J126" s="94"/>
      <c r="K126" s="118"/>
    </row>
    <row r="127" spans="2:11">
      <c r="B127" s="93"/>
      <c r="C127" s="118"/>
      <c r="D127" s="118"/>
      <c r="E127" s="118"/>
      <c r="F127" s="118"/>
      <c r="G127" s="118"/>
      <c r="H127" s="118"/>
      <c r="I127" s="94"/>
      <c r="J127" s="94"/>
      <c r="K127" s="118"/>
    </row>
    <row r="128" spans="2:11">
      <c r="B128" s="93"/>
      <c r="C128" s="118"/>
      <c r="D128" s="118"/>
      <c r="E128" s="118"/>
      <c r="F128" s="118"/>
      <c r="G128" s="118"/>
      <c r="H128" s="118"/>
      <c r="I128" s="94"/>
      <c r="J128" s="94"/>
      <c r="K128" s="118"/>
    </row>
    <row r="129" spans="2:11">
      <c r="B129" s="93"/>
      <c r="C129" s="118"/>
      <c r="D129" s="118"/>
      <c r="E129" s="118"/>
      <c r="F129" s="118"/>
      <c r="G129" s="118"/>
      <c r="H129" s="118"/>
      <c r="I129" s="94"/>
      <c r="J129" s="94"/>
      <c r="K129" s="118"/>
    </row>
    <row r="130" spans="2:11">
      <c r="B130" s="93"/>
      <c r="C130" s="118"/>
      <c r="D130" s="118"/>
      <c r="E130" s="118"/>
      <c r="F130" s="118"/>
      <c r="G130" s="118"/>
      <c r="H130" s="118"/>
      <c r="I130" s="94"/>
      <c r="J130" s="94"/>
      <c r="K130" s="118"/>
    </row>
    <row r="131" spans="2:11">
      <c r="B131" s="93"/>
      <c r="C131" s="118"/>
      <c r="D131" s="118"/>
      <c r="E131" s="118"/>
      <c r="F131" s="118"/>
      <c r="G131" s="118"/>
      <c r="H131" s="118"/>
      <c r="I131" s="94"/>
      <c r="J131" s="94"/>
      <c r="K131" s="118"/>
    </row>
    <row r="132" spans="2:11">
      <c r="B132" s="93"/>
      <c r="C132" s="118"/>
      <c r="D132" s="118"/>
      <c r="E132" s="118"/>
      <c r="F132" s="118"/>
      <c r="G132" s="118"/>
      <c r="H132" s="118"/>
      <c r="I132" s="94"/>
      <c r="J132" s="94"/>
      <c r="K132" s="118"/>
    </row>
    <row r="133" spans="2:11">
      <c r="B133" s="93"/>
      <c r="C133" s="118"/>
      <c r="D133" s="118"/>
      <c r="E133" s="118"/>
      <c r="F133" s="118"/>
      <c r="G133" s="118"/>
      <c r="H133" s="118"/>
      <c r="I133" s="94"/>
      <c r="J133" s="94"/>
      <c r="K133" s="118"/>
    </row>
    <row r="134" spans="2:11">
      <c r="B134" s="93"/>
      <c r="C134" s="118"/>
      <c r="D134" s="118"/>
      <c r="E134" s="118"/>
      <c r="F134" s="118"/>
      <c r="G134" s="118"/>
      <c r="H134" s="118"/>
      <c r="I134" s="94"/>
      <c r="J134" s="94"/>
      <c r="K134" s="118"/>
    </row>
    <row r="135" spans="2:11">
      <c r="B135" s="93"/>
      <c r="C135" s="118"/>
      <c r="D135" s="118"/>
      <c r="E135" s="118"/>
      <c r="F135" s="118"/>
      <c r="G135" s="118"/>
      <c r="H135" s="118"/>
      <c r="I135" s="94"/>
      <c r="J135" s="94"/>
      <c r="K135" s="118"/>
    </row>
    <row r="136" spans="2:11">
      <c r="B136" s="93"/>
      <c r="C136" s="118"/>
      <c r="D136" s="118"/>
      <c r="E136" s="118"/>
      <c r="F136" s="118"/>
      <c r="G136" s="118"/>
      <c r="H136" s="118"/>
      <c r="I136" s="94"/>
      <c r="J136" s="94"/>
      <c r="K136" s="118"/>
    </row>
    <row r="137" spans="2:11">
      <c r="B137" s="93"/>
      <c r="C137" s="118"/>
      <c r="D137" s="118"/>
      <c r="E137" s="118"/>
      <c r="F137" s="118"/>
      <c r="G137" s="118"/>
      <c r="H137" s="118"/>
      <c r="I137" s="94"/>
      <c r="J137" s="94"/>
      <c r="K137" s="118"/>
    </row>
    <row r="138" spans="2:11">
      <c r="B138" s="93"/>
      <c r="C138" s="118"/>
      <c r="D138" s="118"/>
      <c r="E138" s="118"/>
      <c r="F138" s="118"/>
      <c r="G138" s="118"/>
      <c r="H138" s="118"/>
      <c r="I138" s="94"/>
      <c r="J138" s="94"/>
      <c r="K138" s="118"/>
    </row>
    <row r="139" spans="2:11">
      <c r="B139" s="93"/>
      <c r="C139" s="118"/>
      <c r="D139" s="118"/>
      <c r="E139" s="118"/>
      <c r="F139" s="118"/>
      <c r="G139" s="118"/>
      <c r="H139" s="118"/>
      <c r="I139" s="94"/>
      <c r="J139" s="94"/>
      <c r="K139" s="118"/>
    </row>
    <row r="140" spans="2:11">
      <c r="B140" s="93"/>
      <c r="C140" s="118"/>
      <c r="D140" s="118"/>
      <c r="E140" s="118"/>
      <c r="F140" s="118"/>
      <c r="G140" s="118"/>
      <c r="H140" s="118"/>
      <c r="I140" s="94"/>
      <c r="J140" s="94"/>
      <c r="K140" s="118"/>
    </row>
    <row r="141" spans="2:11">
      <c r="B141" s="93"/>
      <c r="C141" s="118"/>
      <c r="D141" s="118"/>
      <c r="E141" s="118"/>
      <c r="F141" s="118"/>
      <c r="G141" s="118"/>
      <c r="H141" s="118"/>
      <c r="I141" s="94"/>
      <c r="J141" s="94"/>
      <c r="K141" s="118"/>
    </row>
    <row r="142" spans="2:11">
      <c r="B142" s="93"/>
      <c r="C142" s="118"/>
      <c r="D142" s="118"/>
      <c r="E142" s="118"/>
      <c r="F142" s="118"/>
      <c r="G142" s="118"/>
      <c r="H142" s="118"/>
      <c r="I142" s="94"/>
      <c r="J142" s="94"/>
      <c r="K142" s="118"/>
    </row>
    <row r="143" spans="2:11">
      <c r="B143" s="93"/>
      <c r="C143" s="118"/>
      <c r="D143" s="118"/>
      <c r="E143" s="118"/>
      <c r="F143" s="118"/>
      <c r="G143" s="118"/>
      <c r="H143" s="118"/>
      <c r="I143" s="94"/>
      <c r="J143" s="94"/>
      <c r="K143" s="118"/>
    </row>
    <row r="144" spans="2:11">
      <c r="B144" s="93"/>
      <c r="C144" s="118"/>
      <c r="D144" s="118"/>
      <c r="E144" s="118"/>
      <c r="F144" s="118"/>
      <c r="G144" s="118"/>
      <c r="H144" s="118"/>
      <c r="I144" s="94"/>
      <c r="J144" s="94"/>
      <c r="K144" s="118"/>
    </row>
    <row r="145" spans="2:11">
      <c r="B145" s="93"/>
      <c r="C145" s="118"/>
      <c r="D145" s="118"/>
      <c r="E145" s="118"/>
      <c r="F145" s="118"/>
      <c r="G145" s="118"/>
      <c r="H145" s="118"/>
      <c r="I145" s="94"/>
      <c r="J145" s="94"/>
      <c r="K145" s="118"/>
    </row>
    <row r="146" spans="2:11">
      <c r="B146" s="93"/>
      <c r="C146" s="118"/>
      <c r="D146" s="118"/>
      <c r="E146" s="118"/>
      <c r="F146" s="118"/>
      <c r="G146" s="118"/>
      <c r="H146" s="118"/>
      <c r="I146" s="94"/>
      <c r="J146" s="94"/>
      <c r="K146" s="118"/>
    </row>
    <row r="147" spans="2:11">
      <c r="B147" s="93"/>
      <c r="C147" s="118"/>
      <c r="D147" s="118"/>
      <c r="E147" s="118"/>
      <c r="F147" s="118"/>
      <c r="G147" s="118"/>
      <c r="H147" s="118"/>
      <c r="I147" s="94"/>
      <c r="J147" s="94"/>
      <c r="K147" s="118"/>
    </row>
    <row r="148" spans="2:11">
      <c r="B148" s="93"/>
      <c r="C148" s="118"/>
      <c r="D148" s="118"/>
      <c r="E148" s="118"/>
      <c r="F148" s="118"/>
      <c r="G148" s="118"/>
      <c r="H148" s="118"/>
      <c r="I148" s="94"/>
      <c r="J148" s="94"/>
      <c r="K148" s="118"/>
    </row>
    <row r="149" spans="2:11">
      <c r="B149" s="93"/>
      <c r="C149" s="118"/>
      <c r="D149" s="118"/>
      <c r="E149" s="118"/>
      <c r="F149" s="118"/>
      <c r="G149" s="118"/>
      <c r="H149" s="118"/>
      <c r="I149" s="94"/>
      <c r="J149" s="94"/>
      <c r="K149" s="118"/>
    </row>
    <row r="150" spans="2:11">
      <c r="B150" s="93"/>
      <c r="C150" s="118"/>
      <c r="D150" s="118"/>
      <c r="E150" s="118"/>
      <c r="F150" s="118"/>
      <c r="G150" s="118"/>
      <c r="H150" s="118"/>
      <c r="I150" s="94"/>
      <c r="J150" s="94"/>
      <c r="K150" s="118"/>
    </row>
    <row r="151" spans="2:11">
      <c r="B151" s="93"/>
      <c r="C151" s="118"/>
      <c r="D151" s="118"/>
      <c r="E151" s="118"/>
      <c r="F151" s="118"/>
      <c r="G151" s="118"/>
      <c r="H151" s="118"/>
      <c r="I151" s="94"/>
      <c r="J151" s="94"/>
      <c r="K151" s="118"/>
    </row>
    <row r="152" spans="2:11">
      <c r="B152" s="93"/>
      <c r="C152" s="118"/>
      <c r="D152" s="118"/>
      <c r="E152" s="118"/>
      <c r="F152" s="118"/>
      <c r="G152" s="118"/>
      <c r="H152" s="118"/>
      <c r="I152" s="94"/>
      <c r="J152" s="94"/>
      <c r="K152" s="118"/>
    </row>
    <row r="153" spans="2:11">
      <c r="B153" s="93"/>
      <c r="C153" s="118"/>
      <c r="D153" s="118"/>
      <c r="E153" s="118"/>
      <c r="F153" s="118"/>
      <c r="G153" s="118"/>
      <c r="H153" s="118"/>
      <c r="I153" s="94"/>
      <c r="J153" s="94"/>
      <c r="K153" s="118"/>
    </row>
    <row r="154" spans="2:11">
      <c r="B154" s="93"/>
      <c r="C154" s="118"/>
      <c r="D154" s="118"/>
      <c r="E154" s="118"/>
      <c r="F154" s="118"/>
      <c r="G154" s="118"/>
      <c r="H154" s="118"/>
      <c r="I154" s="94"/>
      <c r="J154" s="94"/>
      <c r="K154" s="118"/>
    </row>
    <row r="155" spans="2:11">
      <c r="B155" s="93"/>
      <c r="C155" s="118"/>
      <c r="D155" s="118"/>
      <c r="E155" s="118"/>
      <c r="F155" s="118"/>
      <c r="G155" s="118"/>
      <c r="H155" s="118"/>
      <c r="I155" s="94"/>
      <c r="J155" s="94"/>
      <c r="K155" s="118"/>
    </row>
    <row r="156" spans="2:11">
      <c r="B156" s="93"/>
      <c r="C156" s="118"/>
      <c r="D156" s="118"/>
      <c r="E156" s="118"/>
      <c r="F156" s="118"/>
      <c r="G156" s="118"/>
      <c r="H156" s="118"/>
      <c r="I156" s="94"/>
      <c r="J156" s="94"/>
      <c r="K156" s="118"/>
    </row>
    <row r="157" spans="2:11">
      <c r="B157" s="93"/>
      <c r="C157" s="118"/>
      <c r="D157" s="118"/>
      <c r="E157" s="118"/>
      <c r="F157" s="118"/>
      <c r="G157" s="118"/>
      <c r="H157" s="118"/>
      <c r="I157" s="94"/>
      <c r="J157" s="94"/>
      <c r="K157" s="118"/>
    </row>
    <row r="158" spans="2:11">
      <c r="B158" s="93"/>
      <c r="C158" s="118"/>
      <c r="D158" s="118"/>
      <c r="E158" s="118"/>
      <c r="F158" s="118"/>
      <c r="G158" s="118"/>
      <c r="H158" s="118"/>
      <c r="I158" s="94"/>
      <c r="J158" s="94"/>
      <c r="K158" s="118"/>
    </row>
    <row r="159" spans="2:11">
      <c r="B159" s="93"/>
      <c r="C159" s="118"/>
      <c r="D159" s="118"/>
      <c r="E159" s="118"/>
      <c r="F159" s="118"/>
      <c r="G159" s="118"/>
      <c r="H159" s="118"/>
      <c r="I159" s="94"/>
      <c r="J159" s="94"/>
      <c r="K159" s="118"/>
    </row>
    <row r="160" spans="2:11">
      <c r="B160" s="93"/>
      <c r="C160" s="118"/>
      <c r="D160" s="118"/>
      <c r="E160" s="118"/>
      <c r="F160" s="118"/>
      <c r="G160" s="118"/>
      <c r="H160" s="118"/>
      <c r="I160" s="94"/>
      <c r="J160" s="94"/>
      <c r="K160" s="118"/>
    </row>
    <row r="161" spans="2:11">
      <c r="B161" s="93"/>
      <c r="C161" s="118"/>
      <c r="D161" s="118"/>
      <c r="E161" s="118"/>
      <c r="F161" s="118"/>
      <c r="G161" s="118"/>
      <c r="H161" s="118"/>
      <c r="I161" s="94"/>
      <c r="J161" s="94"/>
      <c r="K161" s="118"/>
    </row>
    <row r="162" spans="2:11">
      <c r="B162" s="93"/>
      <c r="C162" s="118"/>
      <c r="D162" s="118"/>
      <c r="E162" s="118"/>
      <c r="F162" s="118"/>
      <c r="G162" s="118"/>
      <c r="H162" s="118"/>
      <c r="I162" s="94"/>
      <c r="J162" s="94"/>
      <c r="K162" s="118"/>
    </row>
    <row r="163" spans="2:11">
      <c r="B163" s="93"/>
      <c r="C163" s="118"/>
      <c r="D163" s="118"/>
      <c r="E163" s="118"/>
      <c r="F163" s="118"/>
      <c r="G163" s="118"/>
      <c r="H163" s="118"/>
      <c r="I163" s="94"/>
      <c r="J163" s="94"/>
      <c r="K163" s="118"/>
    </row>
    <row r="164" spans="2:11">
      <c r="B164" s="93"/>
      <c r="C164" s="118"/>
      <c r="D164" s="118"/>
      <c r="E164" s="118"/>
      <c r="F164" s="118"/>
      <c r="G164" s="118"/>
      <c r="H164" s="118"/>
      <c r="I164" s="94"/>
      <c r="J164" s="94"/>
      <c r="K164" s="118"/>
    </row>
    <row r="165" spans="2:11">
      <c r="B165" s="93"/>
      <c r="C165" s="118"/>
      <c r="D165" s="118"/>
      <c r="E165" s="118"/>
      <c r="F165" s="118"/>
      <c r="G165" s="118"/>
      <c r="H165" s="118"/>
      <c r="I165" s="94"/>
      <c r="J165" s="94"/>
      <c r="K165" s="118"/>
    </row>
    <row r="166" spans="2:11">
      <c r="B166" s="93"/>
      <c r="C166" s="118"/>
      <c r="D166" s="118"/>
      <c r="E166" s="118"/>
      <c r="F166" s="118"/>
      <c r="G166" s="118"/>
      <c r="H166" s="118"/>
      <c r="I166" s="94"/>
      <c r="J166" s="94"/>
      <c r="K166" s="118"/>
    </row>
    <row r="167" spans="2:11">
      <c r="B167" s="93"/>
      <c r="C167" s="118"/>
      <c r="D167" s="118"/>
      <c r="E167" s="118"/>
      <c r="F167" s="118"/>
      <c r="G167" s="118"/>
      <c r="H167" s="118"/>
      <c r="I167" s="94"/>
      <c r="J167" s="94"/>
      <c r="K167" s="118"/>
    </row>
    <row r="168" spans="2:11">
      <c r="B168" s="93"/>
      <c r="C168" s="118"/>
      <c r="D168" s="118"/>
      <c r="E168" s="118"/>
      <c r="F168" s="118"/>
      <c r="G168" s="118"/>
      <c r="H168" s="118"/>
      <c r="I168" s="94"/>
      <c r="J168" s="94"/>
      <c r="K168" s="118"/>
    </row>
    <row r="169" spans="2:11">
      <c r="B169" s="93"/>
      <c r="C169" s="118"/>
      <c r="D169" s="118"/>
      <c r="E169" s="118"/>
      <c r="F169" s="118"/>
      <c r="G169" s="118"/>
      <c r="H169" s="118"/>
      <c r="I169" s="94"/>
      <c r="J169" s="94"/>
      <c r="K169" s="118"/>
    </row>
    <row r="170" spans="2:11">
      <c r="B170" s="93"/>
      <c r="C170" s="118"/>
      <c r="D170" s="118"/>
      <c r="E170" s="118"/>
      <c r="F170" s="118"/>
      <c r="G170" s="118"/>
      <c r="H170" s="118"/>
      <c r="I170" s="94"/>
      <c r="J170" s="94"/>
      <c r="K170" s="118"/>
    </row>
    <row r="171" spans="2:11">
      <c r="B171" s="93"/>
      <c r="C171" s="118"/>
      <c r="D171" s="118"/>
      <c r="E171" s="118"/>
      <c r="F171" s="118"/>
      <c r="G171" s="118"/>
      <c r="H171" s="118"/>
      <c r="I171" s="94"/>
      <c r="J171" s="94"/>
      <c r="K171" s="118"/>
    </row>
    <row r="172" spans="2:11">
      <c r="B172" s="93"/>
      <c r="C172" s="118"/>
      <c r="D172" s="118"/>
      <c r="E172" s="118"/>
      <c r="F172" s="118"/>
      <c r="G172" s="118"/>
      <c r="H172" s="118"/>
      <c r="I172" s="94"/>
      <c r="J172" s="94"/>
      <c r="K172" s="118"/>
    </row>
    <row r="173" spans="2:11">
      <c r="B173" s="93"/>
      <c r="C173" s="118"/>
      <c r="D173" s="118"/>
      <c r="E173" s="118"/>
      <c r="F173" s="118"/>
      <c r="G173" s="118"/>
      <c r="H173" s="118"/>
      <c r="I173" s="94"/>
      <c r="J173" s="94"/>
      <c r="K173" s="118"/>
    </row>
    <row r="174" spans="2:11">
      <c r="B174" s="93"/>
      <c r="C174" s="118"/>
      <c r="D174" s="118"/>
      <c r="E174" s="118"/>
      <c r="F174" s="118"/>
      <c r="G174" s="118"/>
      <c r="H174" s="118"/>
      <c r="I174" s="94"/>
      <c r="J174" s="94"/>
      <c r="K174" s="118"/>
    </row>
    <row r="175" spans="2:11">
      <c r="B175" s="93"/>
      <c r="C175" s="118"/>
      <c r="D175" s="118"/>
      <c r="E175" s="118"/>
      <c r="F175" s="118"/>
      <c r="G175" s="118"/>
      <c r="H175" s="118"/>
      <c r="I175" s="94"/>
      <c r="J175" s="94"/>
      <c r="K175" s="118"/>
    </row>
    <row r="176" spans="2:11">
      <c r="B176" s="93"/>
      <c r="C176" s="118"/>
      <c r="D176" s="118"/>
      <c r="E176" s="118"/>
      <c r="F176" s="118"/>
      <c r="G176" s="118"/>
      <c r="H176" s="118"/>
      <c r="I176" s="94"/>
      <c r="J176" s="94"/>
      <c r="K176" s="118"/>
    </row>
    <row r="177" spans="2:11">
      <c r="B177" s="93"/>
      <c r="C177" s="118"/>
      <c r="D177" s="118"/>
      <c r="E177" s="118"/>
      <c r="F177" s="118"/>
      <c r="G177" s="118"/>
      <c r="H177" s="118"/>
      <c r="I177" s="94"/>
      <c r="J177" s="94"/>
      <c r="K177" s="118"/>
    </row>
    <row r="178" spans="2:11">
      <c r="B178" s="93"/>
      <c r="C178" s="118"/>
      <c r="D178" s="118"/>
      <c r="E178" s="118"/>
      <c r="F178" s="118"/>
      <c r="G178" s="118"/>
      <c r="H178" s="118"/>
      <c r="I178" s="94"/>
      <c r="J178" s="94"/>
      <c r="K178" s="118"/>
    </row>
    <row r="179" spans="2:11">
      <c r="B179" s="93"/>
      <c r="C179" s="118"/>
      <c r="D179" s="118"/>
      <c r="E179" s="118"/>
      <c r="F179" s="118"/>
      <c r="G179" s="118"/>
      <c r="H179" s="118"/>
      <c r="I179" s="94"/>
      <c r="J179" s="94"/>
      <c r="K179" s="118"/>
    </row>
    <row r="180" spans="2:11">
      <c r="B180" s="93"/>
      <c r="C180" s="118"/>
      <c r="D180" s="118"/>
      <c r="E180" s="118"/>
      <c r="F180" s="118"/>
      <c r="G180" s="118"/>
      <c r="H180" s="118"/>
      <c r="I180" s="94"/>
      <c r="J180" s="94"/>
      <c r="K180" s="118"/>
    </row>
    <row r="181" spans="2:11">
      <c r="B181" s="93"/>
      <c r="C181" s="118"/>
      <c r="D181" s="118"/>
      <c r="E181" s="118"/>
      <c r="F181" s="118"/>
      <c r="G181" s="118"/>
      <c r="H181" s="118"/>
      <c r="I181" s="94"/>
      <c r="J181" s="94"/>
      <c r="K181" s="118"/>
    </row>
    <row r="182" spans="2:11">
      <c r="B182" s="93"/>
      <c r="C182" s="118"/>
      <c r="D182" s="118"/>
      <c r="E182" s="118"/>
      <c r="F182" s="118"/>
      <c r="G182" s="118"/>
      <c r="H182" s="118"/>
      <c r="I182" s="94"/>
      <c r="J182" s="94"/>
      <c r="K182" s="118"/>
    </row>
    <row r="183" spans="2:11">
      <c r="B183" s="93"/>
      <c r="C183" s="118"/>
      <c r="D183" s="118"/>
      <c r="E183" s="118"/>
      <c r="F183" s="118"/>
      <c r="G183" s="118"/>
      <c r="H183" s="118"/>
      <c r="I183" s="94"/>
      <c r="J183" s="94"/>
      <c r="K183" s="118"/>
    </row>
    <row r="184" spans="2:11">
      <c r="B184" s="93"/>
      <c r="C184" s="118"/>
      <c r="D184" s="118"/>
      <c r="E184" s="118"/>
      <c r="F184" s="118"/>
      <c r="G184" s="118"/>
      <c r="H184" s="118"/>
      <c r="I184" s="94"/>
      <c r="J184" s="94"/>
      <c r="K184" s="118"/>
    </row>
    <row r="185" spans="2:11">
      <c r="B185" s="93"/>
      <c r="C185" s="118"/>
      <c r="D185" s="118"/>
      <c r="E185" s="118"/>
      <c r="F185" s="118"/>
      <c r="G185" s="118"/>
      <c r="H185" s="118"/>
      <c r="I185" s="94"/>
      <c r="J185" s="94"/>
      <c r="K185" s="118"/>
    </row>
    <row r="186" spans="2:11">
      <c r="B186" s="93"/>
      <c r="C186" s="118"/>
      <c r="D186" s="118"/>
      <c r="E186" s="118"/>
      <c r="F186" s="118"/>
      <c r="G186" s="118"/>
      <c r="H186" s="118"/>
      <c r="I186" s="94"/>
      <c r="J186" s="94"/>
      <c r="K186" s="118"/>
    </row>
    <row r="187" spans="2:11">
      <c r="B187" s="93"/>
      <c r="C187" s="118"/>
      <c r="D187" s="118"/>
      <c r="E187" s="118"/>
      <c r="F187" s="118"/>
      <c r="G187" s="118"/>
      <c r="H187" s="118"/>
      <c r="I187" s="94"/>
      <c r="J187" s="94"/>
      <c r="K187" s="118"/>
    </row>
    <row r="188" spans="2:11">
      <c r="B188" s="93"/>
      <c r="C188" s="118"/>
      <c r="D188" s="118"/>
      <c r="E188" s="118"/>
      <c r="F188" s="118"/>
      <c r="G188" s="118"/>
      <c r="H188" s="118"/>
      <c r="I188" s="94"/>
      <c r="J188" s="94"/>
      <c r="K188" s="118"/>
    </row>
    <row r="189" spans="2:11">
      <c r="B189" s="93"/>
      <c r="C189" s="118"/>
      <c r="D189" s="118"/>
      <c r="E189" s="118"/>
      <c r="F189" s="118"/>
      <c r="G189" s="118"/>
      <c r="H189" s="118"/>
      <c r="I189" s="94"/>
      <c r="J189" s="94"/>
      <c r="K189" s="118"/>
    </row>
    <row r="190" spans="2:11">
      <c r="B190" s="93"/>
      <c r="C190" s="118"/>
      <c r="D190" s="118"/>
      <c r="E190" s="118"/>
      <c r="F190" s="118"/>
      <c r="G190" s="118"/>
      <c r="H190" s="118"/>
      <c r="I190" s="94"/>
      <c r="J190" s="94"/>
      <c r="K190" s="118"/>
    </row>
    <row r="191" spans="2:11">
      <c r="B191" s="93"/>
      <c r="C191" s="118"/>
      <c r="D191" s="118"/>
      <c r="E191" s="118"/>
      <c r="F191" s="118"/>
      <c r="G191" s="118"/>
      <c r="H191" s="118"/>
      <c r="I191" s="94"/>
      <c r="J191" s="94"/>
      <c r="K191" s="118"/>
    </row>
    <row r="192" spans="2:11">
      <c r="B192" s="93"/>
      <c r="C192" s="118"/>
      <c r="D192" s="118"/>
      <c r="E192" s="118"/>
      <c r="F192" s="118"/>
      <c r="G192" s="118"/>
      <c r="H192" s="118"/>
      <c r="I192" s="94"/>
      <c r="J192" s="94"/>
      <c r="K192" s="118"/>
    </row>
    <row r="193" spans="2:11">
      <c r="B193" s="93"/>
      <c r="C193" s="118"/>
      <c r="D193" s="118"/>
      <c r="E193" s="118"/>
      <c r="F193" s="118"/>
      <c r="G193" s="118"/>
      <c r="H193" s="118"/>
      <c r="I193" s="94"/>
      <c r="J193" s="94"/>
      <c r="K193" s="118"/>
    </row>
    <row r="194" spans="2:11">
      <c r="B194" s="93"/>
      <c r="C194" s="118"/>
      <c r="D194" s="118"/>
      <c r="E194" s="118"/>
      <c r="F194" s="118"/>
      <c r="G194" s="118"/>
      <c r="H194" s="118"/>
      <c r="I194" s="94"/>
      <c r="J194" s="94"/>
      <c r="K194" s="118"/>
    </row>
    <row r="195" spans="2:11">
      <c r="B195" s="93"/>
      <c r="C195" s="118"/>
      <c r="D195" s="118"/>
      <c r="E195" s="118"/>
      <c r="F195" s="118"/>
      <c r="G195" s="118"/>
      <c r="H195" s="118"/>
      <c r="I195" s="94"/>
      <c r="J195" s="94"/>
      <c r="K195" s="118"/>
    </row>
    <row r="196" spans="2:11">
      <c r="B196" s="93"/>
      <c r="C196" s="118"/>
      <c r="D196" s="118"/>
      <c r="E196" s="118"/>
      <c r="F196" s="118"/>
      <c r="G196" s="118"/>
      <c r="H196" s="118"/>
      <c r="I196" s="94"/>
      <c r="J196" s="94"/>
      <c r="K196" s="118"/>
    </row>
    <row r="197" spans="2:11">
      <c r="B197" s="93"/>
      <c r="C197" s="118"/>
      <c r="D197" s="118"/>
      <c r="E197" s="118"/>
      <c r="F197" s="118"/>
      <c r="G197" s="118"/>
      <c r="H197" s="118"/>
      <c r="I197" s="94"/>
      <c r="J197" s="94"/>
      <c r="K197" s="118"/>
    </row>
    <row r="198" spans="2:11">
      <c r="B198" s="93"/>
      <c r="C198" s="118"/>
      <c r="D198" s="118"/>
      <c r="E198" s="118"/>
      <c r="F198" s="118"/>
      <c r="G198" s="118"/>
      <c r="H198" s="118"/>
      <c r="I198" s="94"/>
      <c r="J198" s="94"/>
      <c r="K198" s="118"/>
    </row>
    <row r="199" spans="2:11">
      <c r="B199" s="93"/>
      <c r="C199" s="118"/>
      <c r="D199" s="118"/>
      <c r="E199" s="118"/>
      <c r="F199" s="118"/>
      <c r="G199" s="118"/>
      <c r="H199" s="118"/>
      <c r="I199" s="94"/>
      <c r="J199" s="94"/>
      <c r="K199" s="118"/>
    </row>
    <row r="200" spans="2:11">
      <c r="B200" s="93"/>
      <c r="C200" s="118"/>
      <c r="D200" s="118"/>
      <c r="E200" s="118"/>
      <c r="F200" s="118"/>
      <c r="G200" s="118"/>
      <c r="H200" s="118"/>
      <c r="I200" s="94"/>
      <c r="J200" s="94"/>
      <c r="K200" s="118"/>
    </row>
    <row r="201" spans="2:11">
      <c r="B201" s="93"/>
      <c r="C201" s="118"/>
      <c r="D201" s="118"/>
      <c r="E201" s="118"/>
      <c r="F201" s="118"/>
      <c r="G201" s="118"/>
      <c r="H201" s="118"/>
      <c r="I201" s="94"/>
      <c r="J201" s="94"/>
      <c r="K201" s="118"/>
    </row>
    <row r="202" spans="2:11">
      <c r="B202" s="93"/>
      <c r="C202" s="118"/>
      <c r="D202" s="118"/>
      <c r="E202" s="118"/>
      <c r="F202" s="118"/>
      <c r="G202" s="118"/>
      <c r="H202" s="118"/>
      <c r="I202" s="94"/>
      <c r="J202" s="94"/>
      <c r="K202" s="118"/>
    </row>
    <row r="203" spans="2:11">
      <c r="B203" s="93"/>
      <c r="C203" s="118"/>
      <c r="D203" s="118"/>
      <c r="E203" s="118"/>
      <c r="F203" s="118"/>
      <c r="G203" s="118"/>
      <c r="H203" s="118"/>
      <c r="I203" s="94"/>
      <c r="J203" s="94"/>
      <c r="K203" s="118"/>
    </row>
    <row r="204" spans="2:11">
      <c r="B204" s="93"/>
      <c r="C204" s="118"/>
      <c r="D204" s="118"/>
      <c r="E204" s="118"/>
      <c r="F204" s="118"/>
      <c r="G204" s="118"/>
      <c r="H204" s="118"/>
      <c r="I204" s="94"/>
      <c r="J204" s="94"/>
      <c r="K204" s="118"/>
    </row>
    <row r="205" spans="2:11">
      <c r="B205" s="93"/>
      <c r="C205" s="118"/>
      <c r="D205" s="118"/>
      <c r="E205" s="118"/>
      <c r="F205" s="118"/>
      <c r="G205" s="118"/>
      <c r="H205" s="118"/>
      <c r="I205" s="94"/>
      <c r="J205" s="94"/>
      <c r="K205" s="118"/>
    </row>
    <row r="206" spans="2:11">
      <c r="B206" s="93"/>
      <c r="C206" s="118"/>
      <c r="D206" s="118"/>
      <c r="E206" s="118"/>
      <c r="F206" s="118"/>
      <c r="G206" s="118"/>
      <c r="H206" s="118"/>
      <c r="I206" s="94"/>
      <c r="J206" s="94"/>
      <c r="K206" s="118"/>
    </row>
    <row r="207" spans="2:11">
      <c r="B207" s="93"/>
      <c r="C207" s="118"/>
      <c r="D207" s="118"/>
      <c r="E207" s="118"/>
      <c r="F207" s="118"/>
      <c r="G207" s="118"/>
      <c r="H207" s="118"/>
      <c r="I207" s="94"/>
      <c r="J207" s="94"/>
      <c r="K207" s="118"/>
    </row>
    <row r="208" spans="2:11">
      <c r="B208" s="93"/>
      <c r="C208" s="118"/>
      <c r="D208" s="118"/>
      <c r="E208" s="118"/>
      <c r="F208" s="118"/>
      <c r="G208" s="118"/>
      <c r="H208" s="118"/>
      <c r="I208" s="94"/>
      <c r="J208" s="94"/>
      <c r="K208" s="118"/>
    </row>
    <row r="209" spans="2:11">
      <c r="B209" s="93"/>
      <c r="C209" s="118"/>
      <c r="D209" s="118"/>
      <c r="E209" s="118"/>
      <c r="F209" s="118"/>
      <c r="G209" s="118"/>
      <c r="H209" s="118"/>
      <c r="I209" s="94"/>
      <c r="J209" s="94"/>
      <c r="K209" s="118"/>
    </row>
    <row r="210" spans="2:11">
      <c r="B210" s="93"/>
      <c r="C210" s="118"/>
      <c r="D210" s="118"/>
      <c r="E210" s="118"/>
      <c r="F210" s="118"/>
      <c r="G210" s="118"/>
      <c r="H210" s="118"/>
      <c r="I210" s="94"/>
      <c r="J210" s="94"/>
      <c r="K210" s="118"/>
    </row>
    <row r="211" spans="2:11">
      <c r="B211" s="93"/>
      <c r="C211" s="118"/>
      <c r="D211" s="118"/>
      <c r="E211" s="118"/>
      <c r="F211" s="118"/>
      <c r="G211" s="118"/>
      <c r="H211" s="118"/>
      <c r="I211" s="94"/>
      <c r="J211" s="94"/>
      <c r="K211" s="118"/>
    </row>
    <row r="212" spans="2:11">
      <c r="B212" s="93"/>
      <c r="C212" s="118"/>
      <c r="D212" s="118"/>
      <c r="E212" s="118"/>
      <c r="F212" s="118"/>
      <c r="G212" s="118"/>
      <c r="H212" s="118"/>
      <c r="I212" s="94"/>
      <c r="J212" s="94"/>
      <c r="K212" s="118"/>
    </row>
    <row r="213" spans="2:11">
      <c r="B213" s="93"/>
      <c r="C213" s="118"/>
      <c r="D213" s="118"/>
      <c r="E213" s="118"/>
      <c r="F213" s="118"/>
      <c r="G213" s="118"/>
      <c r="H213" s="118"/>
      <c r="I213" s="94"/>
      <c r="J213" s="94"/>
      <c r="K213" s="118"/>
    </row>
    <row r="214" spans="2:11">
      <c r="B214" s="93"/>
      <c r="C214" s="118"/>
      <c r="D214" s="118"/>
      <c r="E214" s="118"/>
      <c r="F214" s="118"/>
      <c r="G214" s="118"/>
      <c r="H214" s="118"/>
      <c r="I214" s="94"/>
      <c r="J214" s="94"/>
      <c r="K214" s="118"/>
    </row>
    <row r="215" spans="2:11">
      <c r="B215" s="93"/>
      <c r="C215" s="118"/>
      <c r="D215" s="118"/>
      <c r="E215" s="118"/>
      <c r="F215" s="118"/>
      <c r="G215" s="118"/>
      <c r="H215" s="118"/>
      <c r="I215" s="94"/>
      <c r="J215" s="94"/>
      <c r="K215" s="118"/>
    </row>
    <row r="216" spans="2:11">
      <c r="B216" s="93"/>
      <c r="C216" s="118"/>
      <c r="D216" s="118"/>
      <c r="E216" s="118"/>
      <c r="F216" s="118"/>
      <c r="G216" s="118"/>
      <c r="H216" s="118"/>
      <c r="I216" s="94"/>
      <c r="J216" s="94"/>
      <c r="K216" s="118"/>
    </row>
    <row r="217" spans="2:11">
      <c r="B217" s="93"/>
      <c r="C217" s="118"/>
      <c r="D217" s="118"/>
      <c r="E217" s="118"/>
      <c r="F217" s="118"/>
      <c r="G217" s="118"/>
      <c r="H217" s="118"/>
      <c r="I217" s="94"/>
      <c r="J217" s="94"/>
      <c r="K217" s="118"/>
    </row>
    <row r="218" spans="2:11">
      <c r="B218" s="93"/>
      <c r="C218" s="118"/>
      <c r="D218" s="118"/>
      <c r="E218" s="118"/>
      <c r="F218" s="118"/>
      <c r="G218" s="118"/>
      <c r="H218" s="118"/>
      <c r="I218" s="94"/>
      <c r="J218" s="94"/>
      <c r="K218" s="118"/>
    </row>
    <row r="219" spans="2:11">
      <c r="B219" s="93"/>
      <c r="C219" s="118"/>
      <c r="D219" s="118"/>
      <c r="E219" s="118"/>
      <c r="F219" s="118"/>
      <c r="G219" s="118"/>
      <c r="H219" s="118"/>
      <c r="I219" s="94"/>
      <c r="J219" s="94"/>
      <c r="K219" s="118"/>
    </row>
    <row r="220" spans="2:11">
      <c r="B220" s="93"/>
      <c r="C220" s="118"/>
      <c r="D220" s="118"/>
      <c r="E220" s="118"/>
      <c r="F220" s="118"/>
      <c r="G220" s="118"/>
      <c r="H220" s="118"/>
      <c r="I220" s="94"/>
      <c r="J220" s="94"/>
      <c r="K220" s="118"/>
    </row>
    <row r="221" spans="2:11">
      <c r="B221" s="93"/>
      <c r="C221" s="118"/>
      <c r="D221" s="118"/>
      <c r="E221" s="118"/>
      <c r="F221" s="118"/>
      <c r="G221" s="118"/>
      <c r="H221" s="118"/>
      <c r="I221" s="94"/>
      <c r="J221" s="94"/>
      <c r="K221" s="118"/>
    </row>
    <row r="222" spans="2:11">
      <c r="B222" s="93"/>
      <c r="C222" s="118"/>
      <c r="D222" s="118"/>
      <c r="E222" s="118"/>
      <c r="F222" s="118"/>
      <c r="G222" s="118"/>
      <c r="H222" s="118"/>
      <c r="I222" s="94"/>
      <c r="J222" s="94"/>
      <c r="K222" s="118"/>
    </row>
    <row r="223" spans="2:11">
      <c r="B223" s="93"/>
      <c r="C223" s="118"/>
      <c r="D223" s="118"/>
      <c r="E223" s="118"/>
      <c r="F223" s="118"/>
      <c r="G223" s="118"/>
      <c r="H223" s="118"/>
      <c r="I223" s="94"/>
      <c r="J223" s="94"/>
      <c r="K223" s="118"/>
    </row>
    <row r="224" spans="2:11">
      <c r="B224" s="93"/>
      <c r="C224" s="118"/>
      <c r="D224" s="118"/>
      <c r="E224" s="118"/>
      <c r="F224" s="118"/>
      <c r="G224" s="118"/>
      <c r="H224" s="118"/>
      <c r="I224" s="94"/>
      <c r="J224" s="94"/>
      <c r="K224" s="118"/>
    </row>
    <row r="225" spans="2:11">
      <c r="B225" s="93"/>
      <c r="C225" s="118"/>
      <c r="D225" s="118"/>
      <c r="E225" s="118"/>
      <c r="F225" s="118"/>
      <c r="G225" s="118"/>
      <c r="H225" s="118"/>
      <c r="I225" s="94"/>
      <c r="J225" s="94"/>
      <c r="K225" s="118"/>
    </row>
    <row r="226" spans="2:11">
      <c r="B226" s="93"/>
      <c r="C226" s="118"/>
      <c r="D226" s="118"/>
      <c r="E226" s="118"/>
      <c r="F226" s="118"/>
      <c r="G226" s="118"/>
      <c r="H226" s="118"/>
      <c r="I226" s="94"/>
      <c r="J226" s="94"/>
      <c r="K226" s="118"/>
    </row>
    <row r="227" spans="2:11">
      <c r="B227" s="93"/>
      <c r="C227" s="118"/>
      <c r="D227" s="118"/>
      <c r="E227" s="118"/>
      <c r="F227" s="118"/>
      <c r="G227" s="118"/>
      <c r="H227" s="118"/>
      <c r="I227" s="94"/>
      <c r="J227" s="94"/>
      <c r="K227" s="118"/>
    </row>
    <row r="228" spans="2:11">
      <c r="B228" s="93"/>
      <c r="C228" s="118"/>
      <c r="D228" s="118"/>
      <c r="E228" s="118"/>
      <c r="F228" s="118"/>
      <c r="G228" s="118"/>
      <c r="H228" s="118"/>
      <c r="I228" s="94"/>
      <c r="J228" s="94"/>
      <c r="K228" s="118"/>
    </row>
    <row r="229" spans="2:11">
      <c r="B229" s="93"/>
      <c r="C229" s="118"/>
      <c r="D229" s="118"/>
      <c r="E229" s="118"/>
      <c r="F229" s="118"/>
      <c r="G229" s="118"/>
      <c r="H229" s="118"/>
      <c r="I229" s="94"/>
      <c r="J229" s="94"/>
      <c r="K229" s="118"/>
    </row>
    <row r="230" spans="2:11">
      <c r="B230" s="93"/>
      <c r="C230" s="118"/>
      <c r="D230" s="118"/>
      <c r="E230" s="118"/>
      <c r="F230" s="118"/>
      <c r="G230" s="118"/>
      <c r="H230" s="118"/>
      <c r="I230" s="94"/>
      <c r="J230" s="94"/>
      <c r="K230" s="118"/>
    </row>
    <row r="231" spans="2:11">
      <c r="B231" s="93"/>
      <c r="C231" s="118"/>
      <c r="D231" s="118"/>
      <c r="E231" s="118"/>
      <c r="F231" s="118"/>
      <c r="G231" s="118"/>
      <c r="H231" s="118"/>
      <c r="I231" s="94"/>
      <c r="J231" s="94"/>
      <c r="K231" s="118"/>
    </row>
    <row r="232" spans="2:11">
      <c r="B232" s="93"/>
      <c r="C232" s="118"/>
      <c r="D232" s="118"/>
      <c r="E232" s="118"/>
      <c r="F232" s="118"/>
      <c r="G232" s="118"/>
      <c r="H232" s="118"/>
      <c r="I232" s="94"/>
      <c r="J232" s="94"/>
      <c r="K232" s="118"/>
    </row>
    <row r="233" spans="2:11">
      <c r="B233" s="93"/>
      <c r="C233" s="118"/>
      <c r="D233" s="118"/>
      <c r="E233" s="118"/>
      <c r="F233" s="118"/>
      <c r="G233" s="118"/>
      <c r="H233" s="118"/>
      <c r="I233" s="94"/>
      <c r="J233" s="94"/>
      <c r="K233" s="118"/>
    </row>
    <row r="234" spans="2:11">
      <c r="B234" s="93"/>
      <c r="C234" s="118"/>
      <c r="D234" s="118"/>
      <c r="E234" s="118"/>
      <c r="F234" s="118"/>
      <c r="G234" s="118"/>
      <c r="H234" s="118"/>
      <c r="I234" s="94"/>
      <c r="J234" s="94"/>
      <c r="K234" s="118"/>
    </row>
    <row r="235" spans="2:11">
      <c r="B235" s="93"/>
      <c r="C235" s="118"/>
      <c r="D235" s="118"/>
      <c r="E235" s="118"/>
      <c r="F235" s="118"/>
      <c r="G235" s="118"/>
      <c r="H235" s="118"/>
      <c r="I235" s="94"/>
      <c r="J235" s="94"/>
      <c r="K235" s="118"/>
    </row>
    <row r="236" spans="2:11">
      <c r="B236" s="93"/>
      <c r="C236" s="118"/>
      <c r="D236" s="118"/>
      <c r="E236" s="118"/>
      <c r="F236" s="118"/>
      <c r="G236" s="118"/>
      <c r="H236" s="118"/>
      <c r="I236" s="94"/>
      <c r="J236" s="94"/>
      <c r="K236" s="118"/>
    </row>
    <row r="237" spans="2:11">
      <c r="B237" s="93"/>
      <c r="C237" s="118"/>
      <c r="D237" s="118"/>
      <c r="E237" s="118"/>
      <c r="F237" s="118"/>
      <c r="G237" s="118"/>
      <c r="H237" s="118"/>
      <c r="I237" s="94"/>
      <c r="J237" s="94"/>
      <c r="K237" s="118"/>
    </row>
    <row r="238" spans="2:11">
      <c r="B238" s="93"/>
      <c r="C238" s="118"/>
      <c r="D238" s="118"/>
      <c r="E238" s="118"/>
      <c r="F238" s="118"/>
      <c r="G238" s="118"/>
      <c r="H238" s="118"/>
      <c r="I238" s="94"/>
      <c r="J238" s="94"/>
      <c r="K238" s="118"/>
    </row>
    <row r="239" spans="2:11">
      <c r="B239" s="93"/>
      <c r="C239" s="118"/>
      <c r="D239" s="118"/>
      <c r="E239" s="118"/>
      <c r="F239" s="118"/>
      <c r="G239" s="118"/>
      <c r="H239" s="118"/>
      <c r="I239" s="94"/>
      <c r="J239" s="94"/>
      <c r="K239" s="118"/>
    </row>
    <row r="240" spans="2:11">
      <c r="B240" s="93"/>
      <c r="C240" s="118"/>
      <c r="D240" s="118"/>
      <c r="E240" s="118"/>
      <c r="F240" s="118"/>
      <c r="G240" s="118"/>
      <c r="H240" s="118"/>
      <c r="I240" s="94"/>
      <c r="J240" s="94"/>
      <c r="K240" s="118"/>
    </row>
    <row r="241" spans="2:11">
      <c r="B241" s="93"/>
      <c r="C241" s="118"/>
      <c r="D241" s="118"/>
      <c r="E241" s="118"/>
      <c r="F241" s="118"/>
      <c r="G241" s="118"/>
      <c r="H241" s="118"/>
      <c r="I241" s="94"/>
      <c r="J241" s="94"/>
      <c r="K241" s="118"/>
    </row>
    <row r="242" spans="2:11">
      <c r="B242" s="93"/>
      <c r="C242" s="118"/>
      <c r="D242" s="118"/>
      <c r="E242" s="118"/>
      <c r="F242" s="118"/>
      <c r="G242" s="118"/>
      <c r="H242" s="118"/>
      <c r="I242" s="94"/>
      <c r="J242" s="94"/>
      <c r="K242" s="118"/>
    </row>
    <row r="243" spans="2:11">
      <c r="B243" s="93"/>
      <c r="C243" s="118"/>
      <c r="D243" s="118"/>
      <c r="E243" s="118"/>
      <c r="F243" s="118"/>
      <c r="G243" s="118"/>
      <c r="H243" s="118"/>
      <c r="I243" s="94"/>
      <c r="J243" s="94"/>
      <c r="K243" s="118"/>
    </row>
    <row r="244" spans="2:11">
      <c r="B244" s="93"/>
      <c r="C244" s="118"/>
      <c r="D244" s="118"/>
      <c r="E244" s="118"/>
      <c r="F244" s="118"/>
      <c r="G244" s="118"/>
      <c r="H244" s="118"/>
      <c r="I244" s="94"/>
      <c r="J244" s="94"/>
      <c r="K244" s="118"/>
    </row>
    <row r="245" spans="2:11">
      <c r="B245" s="93"/>
      <c r="C245" s="118"/>
      <c r="D245" s="118"/>
      <c r="E245" s="118"/>
      <c r="F245" s="118"/>
      <c r="G245" s="118"/>
      <c r="H245" s="118"/>
      <c r="I245" s="94"/>
      <c r="J245" s="94"/>
      <c r="K245" s="118"/>
    </row>
    <row r="246" spans="2:11">
      <c r="B246" s="93"/>
      <c r="C246" s="118"/>
      <c r="D246" s="118"/>
      <c r="E246" s="118"/>
      <c r="F246" s="118"/>
      <c r="G246" s="118"/>
      <c r="H246" s="118"/>
      <c r="I246" s="94"/>
      <c r="J246" s="94"/>
      <c r="K246" s="118"/>
    </row>
    <row r="247" spans="2:11">
      <c r="B247" s="93"/>
      <c r="C247" s="118"/>
      <c r="D247" s="118"/>
      <c r="E247" s="118"/>
      <c r="F247" s="118"/>
      <c r="G247" s="118"/>
      <c r="H247" s="118"/>
      <c r="I247" s="94"/>
      <c r="J247" s="94"/>
      <c r="K247" s="118"/>
    </row>
    <row r="248" spans="2:11">
      <c r="B248" s="93"/>
      <c r="C248" s="118"/>
      <c r="D248" s="118"/>
      <c r="E248" s="118"/>
      <c r="F248" s="118"/>
      <c r="G248" s="118"/>
      <c r="H248" s="118"/>
      <c r="I248" s="94"/>
      <c r="J248" s="94"/>
      <c r="K248" s="118"/>
    </row>
    <row r="249" spans="2:11">
      <c r="B249" s="93"/>
      <c r="C249" s="118"/>
      <c r="D249" s="118"/>
      <c r="E249" s="118"/>
      <c r="F249" s="118"/>
      <c r="G249" s="118"/>
      <c r="H249" s="118"/>
      <c r="I249" s="94"/>
      <c r="J249" s="94"/>
      <c r="K249" s="118"/>
    </row>
    <row r="250" spans="2:11">
      <c r="B250" s="93"/>
      <c r="C250" s="118"/>
      <c r="D250" s="118"/>
      <c r="E250" s="118"/>
      <c r="F250" s="118"/>
      <c r="G250" s="118"/>
      <c r="H250" s="118"/>
      <c r="I250" s="94"/>
      <c r="J250" s="94"/>
      <c r="K250" s="118"/>
    </row>
    <row r="251" spans="2:11">
      <c r="B251" s="93"/>
      <c r="C251" s="118"/>
      <c r="D251" s="118"/>
      <c r="E251" s="118"/>
      <c r="F251" s="118"/>
      <c r="G251" s="118"/>
      <c r="H251" s="118"/>
      <c r="I251" s="94"/>
      <c r="J251" s="94"/>
      <c r="K251" s="118"/>
    </row>
    <row r="252" spans="2:11">
      <c r="B252" s="93"/>
      <c r="C252" s="118"/>
      <c r="D252" s="118"/>
      <c r="E252" s="118"/>
      <c r="F252" s="118"/>
      <c r="G252" s="118"/>
      <c r="H252" s="118"/>
      <c r="I252" s="94"/>
      <c r="J252" s="94"/>
      <c r="K252" s="118"/>
    </row>
    <row r="253" spans="2:11">
      <c r="B253" s="93"/>
      <c r="C253" s="118"/>
      <c r="D253" s="118"/>
      <c r="E253" s="118"/>
      <c r="F253" s="118"/>
      <c r="G253" s="118"/>
      <c r="H253" s="118"/>
      <c r="I253" s="94"/>
      <c r="J253" s="94"/>
      <c r="K253" s="118"/>
    </row>
    <row r="254" spans="2:11">
      <c r="B254" s="93"/>
      <c r="C254" s="118"/>
      <c r="D254" s="118"/>
      <c r="E254" s="118"/>
      <c r="F254" s="118"/>
      <c r="G254" s="118"/>
      <c r="H254" s="118"/>
      <c r="I254" s="94"/>
      <c r="J254" s="94"/>
      <c r="K254" s="118"/>
    </row>
    <row r="255" spans="2:11">
      <c r="B255" s="93"/>
      <c r="C255" s="118"/>
      <c r="D255" s="118"/>
      <c r="E255" s="118"/>
      <c r="F255" s="118"/>
      <c r="G255" s="118"/>
      <c r="H255" s="118"/>
      <c r="I255" s="94"/>
      <c r="J255" s="94"/>
      <c r="K255" s="118"/>
    </row>
    <row r="256" spans="2:11">
      <c r="B256" s="93"/>
      <c r="C256" s="118"/>
      <c r="D256" s="118"/>
      <c r="E256" s="118"/>
      <c r="F256" s="118"/>
      <c r="G256" s="118"/>
      <c r="H256" s="118"/>
      <c r="I256" s="94"/>
      <c r="J256" s="94"/>
      <c r="K256" s="118"/>
    </row>
    <row r="257" spans="2:11">
      <c r="B257" s="93"/>
      <c r="C257" s="118"/>
      <c r="D257" s="118"/>
      <c r="E257" s="118"/>
      <c r="F257" s="118"/>
      <c r="G257" s="118"/>
      <c r="H257" s="118"/>
      <c r="I257" s="94"/>
      <c r="J257" s="94"/>
      <c r="K257" s="118"/>
    </row>
    <row r="258" spans="2:11">
      <c r="B258" s="93"/>
      <c r="C258" s="118"/>
      <c r="D258" s="118"/>
      <c r="E258" s="118"/>
      <c r="F258" s="118"/>
      <c r="G258" s="118"/>
      <c r="H258" s="118"/>
      <c r="I258" s="94"/>
      <c r="J258" s="94"/>
      <c r="K258" s="118"/>
    </row>
    <row r="259" spans="2:11">
      <c r="B259" s="93"/>
      <c r="C259" s="118"/>
      <c r="D259" s="118"/>
      <c r="E259" s="118"/>
      <c r="F259" s="118"/>
      <c r="G259" s="118"/>
      <c r="H259" s="118"/>
      <c r="I259" s="94"/>
      <c r="J259" s="94"/>
      <c r="K259" s="118"/>
    </row>
    <row r="260" spans="2:11">
      <c r="B260" s="93"/>
      <c r="C260" s="118"/>
      <c r="D260" s="118"/>
      <c r="E260" s="118"/>
      <c r="F260" s="118"/>
      <c r="G260" s="118"/>
      <c r="H260" s="118"/>
      <c r="I260" s="94"/>
      <c r="J260" s="94"/>
      <c r="K260" s="118"/>
    </row>
    <row r="261" spans="2:11">
      <c r="B261" s="93"/>
      <c r="C261" s="118"/>
      <c r="D261" s="118"/>
      <c r="E261" s="118"/>
      <c r="F261" s="118"/>
      <c r="G261" s="118"/>
      <c r="H261" s="118"/>
      <c r="I261" s="94"/>
      <c r="J261" s="94"/>
      <c r="K261" s="118"/>
    </row>
    <row r="262" spans="2:11">
      <c r="B262" s="93"/>
      <c r="C262" s="118"/>
      <c r="D262" s="118"/>
      <c r="E262" s="118"/>
      <c r="F262" s="118"/>
      <c r="G262" s="118"/>
      <c r="H262" s="118"/>
      <c r="I262" s="94"/>
      <c r="J262" s="94"/>
      <c r="K262" s="118"/>
    </row>
    <row r="263" spans="2:11">
      <c r="B263" s="93"/>
      <c r="C263" s="118"/>
      <c r="D263" s="118"/>
      <c r="E263" s="118"/>
      <c r="F263" s="118"/>
      <c r="G263" s="118"/>
      <c r="H263" s="118"/>
      <c r="I263" s="94"/>
      <c r="J263" s="94"/>
      <c r="K263" s="118"/>
    </row>
    <row r="264" spans="2:11">
      <c r="B264" s="93"/>
      <c r="C264" s="118"/>
      <c r="D264" s="118"/>
      <c r="E264" s="118"/>
      <c r="F264" s="118"/>
      <c r="G264" s="118"/>
      <c r="H264" s="118"/>
      <c r="I264" s="94"/>
      <c r="J264" s="94"/>
      <c r="K264" s="118"/>
    </row>
    <row r="265" spans="2:11">
      <c r="B265" s="93"/>
      <c r="C265" s="118"/>
      <c r="D265" s="118"/>
      <c r="E265" s="118"/>
      <c r="F265" s="118"/>
      <c r="G265" s="118"/>
      <c r="H265" s="118"/>
      <c r="I265" s="94"/>
      <c r="J265" s="94"/>
      <c r="K265" s="118"/>
    </row>
    <row r="266" spans="2:11">
      <c r="B266" s="93"/>
      <c r="C266" s="118"/>
      <c r="D266" s="118"/>
      <c r="E266" s="118"/>
      <c r="F266" s="118"/>
      <c r="G266" s="118"/>
      <c r="H266" s="118"/>
      <c r="I266" s="94"/>
      <c r="J266" s="94"/>
      <c r="K266" s="118"/>
    </row>
    <row r="267" spans="2:11">
      <c r="B267" s="93"/>
      <c r="C267" s="118"/>
      <c r="D267" s="118"/>
      <c r="E267" s="118"/>
      <c r="F267" s="118"/>
      <c r="G267" s="118"/>
      <c r="H267" s="118"/>
      <c r="I267" s="94"/>
      <c r="J267" s="94"/>
      <c r="K267" s="118"/>
    </row>
    <row r="268" spans="2:11">
      <c r="B268" s="93"/>
      <c r="C268" s="118"/>
      <c r="D268" s="118"/>
      <c r="E268" s="118"/>
      <c r="F268" s="118"/>
      <c r="G268" s="118"/>
      <c r="H268" s="118"/>
      <c r="I268" s="94"/>
      <c r="J268" s="94"/>
      <c r="K268" s="118"/>
    </row>
    <row r="269" spans="2:11">
      <c r="B269" s="93"/>
      <c r="C269" s="118"/>
      <c r="D269" s="118"/>
      <c r="E269" s="118"/>
      <c r="F269" s="118"/>
      <c r="G269" s="118"/>
      <c r="H269" s="118"/>
      <c r="I269" s="94"/>
      <c r="J269" s="94"/>
      <c r="K269" s="118"/>
    </row>
    <row r="270" spans="2:11">
      <c r="B270" s="93"/>
      <c r="C270" s="118"/>
      <c r="D270" s="118"/>
      <c r="E270" s="118"/>
      <c r="F270" s="118"/>
      <c r="G270" s="118"/>
      <c r="H270" s="118"/>
      <c r="I270" s="94"/>
      <c r="J270" s="94"/>
      <c r="K270" s="118"/>
    </row>
    <row r="271" spans="2:11">
      <c r="B271" s="93"/>
      <c r="C271" s="118"/>
      <c r="D271" s="118"/>
      <c r="E271" s="118"/>
      <c r="F271" s="118"/>
      <c r="G271" s="118"/>
      <c r="H271" s="118"/>
      <c r="I271" s="94"/>
      <c r="J271" s="94"/>
      <c r="K271" s="118"/>
    </row>
    <row r="272" spans="2:11">
      <c r="B272" s="93"/>
      <c r="C272" s="118"/>
      <c r="D272" s="118"/>
      <c r="E272" s="118"/>
      <c r="F272" s="118"/>
      <c r="G272" s="118"/>
      <c r="H272" s="118"/>
      <c r="I272" s="94"/>
      <c r="J272" s="94"/>
      <c r="K272" s="118"/>
    </row>
    <row r="273" spans="2:11">
      <c r="B273" s="93"/>
      <c r="C273" s="118"/>
      <c r="D273" s="118"/>
      <c r="E273" s="118"/>
      <c r="F273" s="118"/>
      <c r="G273" s="118"/>
      <c r="H273" s="118"/>
      <c r="I273" s="94"/>
      <c r="J273" s="94"/>
      <c r="K273" s="118"/>
    </row>
    <row r="274" spans="2:11">
      <c r="B274" s="93"/>
      <c r="C274" s="118"/>
      <c r="D274" s="118"/>
      <c r="E274" s="118"/>
      <c r="F274" s="118"/>
      <c r="G274" s="118"/>
      <c r="H274" s="118"/>
      <c r="I274" s="94"/>
      <c r="J274" s="94"/>
      <c r="K274" s="118"/>
    </row>
    <row r="275" spans="2:11">
      <c r="B275" s="93"/>
      <c r="C275" s="118"/>
      <c r="D275" s="118"/>
      <c r="E275" s="118"/>
      <c r="F275" s="118"/>
      <c r="G275" s="118"/>
      <c r="H275" s="118"/>
      <c r="I275" s="94"/>
      <c r="J275" s="94"/>
      <c r="K275" s="118"/>
    </row>
    <row r="276" spans="2:11">
      <c r="B276" s="93"/>
      <c r="C276" s="118"/>
      <c r="D276" s="118"/>
      <c r="E276" s="118"/>
      <c r="F276" s="118"/>
      <c r="G276" s="118"/>
      <c r="H276" s="118"/>
      <c r="I276" s="94"/>
      <c r="J276" s="94"/>
      <c r="K276" s="118"/>
    </row>
    <row r="277" spans="2:11">
      <c r="B277" s="93"/>
      <c r="C277" s="118"/>
      <c r="D277" s="118"/>
      <c r="E277" s="118"/>
      <c r="F277" s="118"/>
      <c r="G277" s="118"/>
      <c r="H277" s="118"/>
      <c r="I277" s="94"/>
      <c r="J277" s="94"/>
      <c r="K277" s="118"/>
    </row>
    <row r="278" spans="2:11">
      <c r="B278" s="93"/>
      <c r="C278" s="118"/>
      <c r="D278" s="118"/>
      <c r="E278" s="118"/>
      <c r="F278" s="118"/>
      <c r="G278" s="118"/>
      <c r="H278" s="118"/>
      <c r="I278" s="94"/>
      <c r="J278" s="94"/>
      <c r="K278" s="118"/>
    </row>
    <row r="279" spans="2:11">
      <c r="B279" s="93"/>
      <c r="C279" s="118"/>
      <c r="D279" s="118"/>
      <c r="E279" s="118"/>
      <c r="F279" s="118"/>
      <c r="G279" s="118"/>
      <c r="H279" s="118"/>
      <c r="I279" s="94"/>
      <c r="J279" s="94"/>
      <c r="K279" s="118"/>
    </row>
    <row r="280" spans="2:11">
      <c r="B280" s="93"/>
      <c r="C280" s="118"/>
      <c r="D280" s="118"/>
      <c r="E280" s="118"/>
      <c r="F280" s="118"/>
      <c r="G280" s="118"/>
      <c r="H280" s="118"/>
      <c r="I280" s="94"/>
      <c r="J280" s="94"/>
      <c r="K280" s="118"/>
    </row>
    <row r="281" spans="2:11">
      <c r="B281" s="93"/>
      <c r="C281" s="118"/>
      <c r="D281" s="118"/>
      <c r="E281" s="118"/>
      <c r="F281" s="118"/>
      <c r="G281" s="118"/>
      <c r="H281" s="118"/>
      <c r="I281" s="94"/>
      <c r="J281" s="94"/>
      <c r="K281" s="118"/>
    </row>
    <row r="282" spans="2:11">
      <c r="B282" s="93"/>
      <c r="C282" s="118"/>
      <c r="D282" s="118"/>
      <c r="E282" s="118"/>
      <c r="F282" s="118"/>
      <c r="G282" s="118"/>
      <c r="H282" s="118"/>
      <c r="I282" s="94"/>
      <c r="J282" s="94"/>
      <c r="K282" s="118"/>
    </row>
    <row r="283" spans="2:11">
      <c r="B283" s="93"/>
      <c r="C283" s="118"/>
      <c r="D283" s="118"/>
      <c r="E283" s="118"/>
      <c r="F283" s="118"/>
      <c r="G283" s="118"/>
      <c r="H283" s="118"/>
      <c r="I283" s="94"/>
      <c r="J283" s="94"/>
      <c r="K283" s="118"/>
    </row>
    <row r="284" spans="2:11">
      <c r="B284" s="93"/>
      <c r="C284" s="118"/>
      <c r="D284" s="118"/>
      <c r="E284" s="118"/>
      <c r="F284" s="118"/>
      <c r="G284" s="118"/>
      <c r="H284" s="118"/>
      <c r="I284" s="94"/>
      <c r="J284" s="94"/>
      <c r="K284" s="118"/>
    </row>
    <row r="285" spans="2:11">
      <c r="B285" s="93"/>
      <c r="C285" s="118"/>
      <c r="D285" s="118"/>
      <c r="E285" s="118"/>
      <c r="F285" s="118"/>
      <c r="G285" s="118"/>
      <c r="H285" s="118"/>
      <c r="I285" s="94"/>
      <c r="J285" s="94"/>
      <c r="K285" s="118"/>
    </row>
    <row r="286" spans="2:11">
      <c r="B286" s="93"/>
      <c r="C286" s="118"/>
      <c r="D286" s="118"/>
      <c r="E286" s="118"/>
      <c r="F286" s="118"/>
      <c r="G286" s="118"/>
      <c r="H286" s="118"/>
      <c r="I286" s="94"/>
      <c r="J286" s="94"/>
      <c r="K286" s="118"/>
    </row>
    <row r="287" spans="2:11">
      <c r="B287" s="93"/>
      <c r="C287" s="118"/>
      <c r="D287" s="118"/>
      <c r="E287" s="118"/>
      <c r="F287" s="118"/>
      <c r="G287" s="118"/>
      <c r="H287" s="118"/>
      <c r="I287" s="94"/>
      <c r="J287" s="94"/>
      <c r="K287" s="118"/>
    </row>
    <row r="288" spans="2:11">
      <c r="B288" s="93"/>
      <c r="C288" s="118"/>
      <c r="D288" s="118"/>
      <c r="E288" s="118"/>
      <c r="F288" s="118"/>
      <c r="G288" s="118"/>
      <c r="H288" s="118"/>
      <c r="I288" s="94"/>
      <c r="J288" s="94"/>
      <c r="K288" s="118"/>
    </row>
    <row r="289" spans="2:11">
      <c r="B289" s="93"/>
      <c r="C289" s="118"/>
      <c r="D289" s="118"/>
      <c r="E289" s="118"/>
      <c r="F289" s="118"/>
      <c r="G289" s="118"/>
      <c r="H289" s="118"/>
      <c r="I289" s="94"/>
      <c r="J289" s="94"/>
      <c r="K289" s="118"/>
    </row>
    <row r="290" spans="2:11">
      <c r="B290" s="93"/>
      <c r="C290" s="118"/>
      <c r="D290" s="118"/>
      <c r="E290" s="118"/>
      <c r="F290" s="118"/>
      <c r="G290" s="118"/>
      <c r="H290" s="118"/>
      <c r="I290" s="94"/>
      <c r="J290" s="94"/>
      <c r="K290" s="118"/>
    </row>
    <row r="291" spans="2:11">
      <c r="B291" s="93"/>
      <c r="C291" s="118"/>
      <c r="D291" s="118"/>
      <c r="E291" s="118"/>
      <c r="F291" s="118"/>
      <c r="G291" s="118"/>
      <c r="H291" s="118"/>
      <c r="I291" s="94"/>
      <c r="J291" s="94"/>
      <c r="K291" s="118"/>
    </row>
    <row r="292" spans="2:11">
      <c r="B292" s="93"/>
      <c r="C292" s="118"/>
      <c r="D292" s="118"/>
      <c r="E292" s="118"/>
      <c r="F292" s="118"/>
      <c r="G292" s="118"/>
      <c r="H292" s="118"/>
      <c r="I292" s="94"/>
      <c r="J292" s="94"/>
      <c r="K292" s="118"/>
    </row>
    <row r="293" spans="2:11">
      <c r="B293" s="93"/>
      <c r="C293" s="118"/>
      <c r="D293" s="118"/>
      <c r="E293" s="118"/>
      <c r="F293" s="118"/>
      <c r="G293" s="118"/>
      <c r="H293" s="118"/>
      <c r="I293" s="94"/>
      <c r="J293" s="94"/>
      <c r="K293" s="118"/>
    </row>
    <row r="294" spans="2:11">
      <c r="B294" s="93"/>
      <c r="C294" s="118"/>
      <c r="D294" s="118"/>
      <c r="E294" s="118"/>
      <c r="F294" s="118"/>
      <c r="G294" s="118"/>
      <c r="H294" s="118"/>
      <c r="I294" s="94"/>
      <c r="J294" s="94"/>
      <c r="K294" s="118"/>
    </row>
    <row r="295" spans="2:11">
      <c r="B295" s="93"/>
      <c r="C295" s="118"/>
      <c r="D295" s="118"/>
      <c r="E295" s="118"/>
      <c r="F295" s="118"/>
      <c r="G295" s="118"/>
      <c r="H295" s="118"/>
      <c r="I295" s="94"/>
      <c r="J295" s="94"/>
      <c r="K295" s="118"/>
    </row>
    <row r="296" spans="2:11">
      <c r="B296" s="93"/>
      <c r="C296" s="118"/>
      <c r="D296" s="118"/>
      <c r="E296" s="118"/>
      <c r="F296" s="118"/>
      <c r="G296" s="118"/>
      <c r="H296" s="118"/>
      <c r="I296" s="94"/>
      <c r="J296" s="94"/>
      <c r="K296" s="118"/>
    </row>
    <row r="297" spans="2:11">
      <c r="B297" s="93"/>
      <c r="C297" s="118"/>
      <c r="D297" s="118"/>
      <c r="E297" s="118"/>
      <c r="F297" s="118"/>
      <c r="G297" s="118"/>
      <c r="H297" s="118"/>
      <c r="I297" s="94"/>
      <c r="J297" s="94"/>
      <c r="K297" s="118"/>
    </row>
    <row r="298" spans="2:11">
      <c r="B298" s="93"/>
      <c r="C298" s="118"/>
      <c r="D298" s="118"/>
      <c r="E298" s="118"/>
      <c r="F298" s="118"/>
      <c r="G298" s="118"/>
      <c r="H298" s="118"/>
      <c r="I298" s="94"/>
      <c r="J298" s="94"/>
      <c r="K298" s="118"/>
    </row>
    <row r="299" spans="2:11">
      <c r="B299" s="93"/>
      <c r="C299" s="118"/>
      <c r="D299" s="118"/>
      <c r="E299" s="118"/>
      <c r="F299" s="118"/>
      <c r="G299" s="118"/>
      <c r="H299" s="118"/>
      <c r="I299" s="94"/>
      <c r="J299" s="94"/>
      <c r="K299" s="118"/>
    </row>
    <row r="300" spans="2:11">
      <c r="B300" s="93"/>
      <c r="C300" s="118"/>
      <c r="D300" s="118"/>
      <c r="E300" s="118"/>
      <c r="F300" s="118"/>
      <c r="G300" s="118"/>
      <c r="H300" s="118"/>
      <c r="I300" s="94"/>
      <c r="J300" s="94"/>
      <c r="K300" s="118"/>
    </row>
    <row r="301" spans="2:11">
      <c r="B301" s="93"/>
      <c r="C301" s="118"/>
      <c r="D301" s="118"/>
      <c r="E301" s="118"/>
      <c r="F301" s="118"/>
      <c r="G301" s="118"/>
      <c r="H301" s="118"/>
      <c r="I301" s="94"/>
      <c r="J301" s="94"/>
      <c r="K301" s="118"/>
    </row>
    <row r="302" spans="2:11">
      <c r="B302" s="93"/>
      <c r="C302" s="118"/>
      <c r="D302" s="118"/>
      <c r="E302" s="118"/>
      <c r="F302" s="118"/>
      <c r="G302" s="118"/>
      <c r="H302" s="118"/>
      <c r="I302" s="94"/>
      <c r="J302" s="94"/>
      <c r="K302" s="118"/>
    </row>
    <row r="303" spans="2:11">
      <c r="B303" s="93"/>
      <c r="C303" s="118"/>
      <c r="D303" s="118"/>
      <c r="E303" s="118"/>
      <c r="F303" s="118"/>
      <c r="G303" s="118"/>
      <c r="H303" s="118"/>
      <c r="I303" s="94"/>
      <c r="J303" s="94"/>
      <c r="K303" s="118"/>
    </row>
    <row r="304" spans="2:11">
      <c r="B304" s="93"/>
      <c r="C304" s="118"/>
      <c r="D304" s="118"/>
      <c r="E304" s="118"/>
      <c r="F304" s="118"/>
      <c r="G304" s="118"/>
      <c r="H304" s="118"/>
      <c r="I304" s="94"/>
      <c r="J304" s="94"/>
      <c r="K304" s="118"/>
    </row>
    <row r="305" spans="2:11">
      <c r="B305" s="93"/>
      <c r="C305" s="118"/>
      <c r="D305" s="118"/>
      <c r="E305" s="118"/>
      <c r="F305" s="118"/>
      <c r="G305" s="118"/>
      <c r="H305" s="118"/>
      <c r="I305" s="94"/>
      <c r="J305" s="94"/>
      <c r="K305" s="118"/>
    </row>
    <row r="306" spans="2:11">
      <c r="B306" s="93"/>
      <c r="C306" s="118"/>
      <c r="D306" s="118"/>
      <c r="E306" s="118"/>
      <c r="F306" s="118"/>
      <c r="G306" s="118"/>
      <c r="H306" s="118"/>
      <c r="I306" s="94"/>
      <c r="J306" s="94"/>
      <c r="K306" s="118"/>
    </row>
    <row r="307" spans="2:11">
      <c r="B307" s="93"/>
      <c r="C307" s="118"/>
      <c r="D307" s="118"/>
      <c r="E307" s="118"/>
      <c r="F307" s="118"/>
      <c r="G307" s="118"/>
      <c r="H307" s="118"/>
      <c r="I307" s="94"/>
      <c r="J307" s="94"/>
      <c r="K307" s="118"/>
    </row>
    <row r="308" spans="2:11">
      <c r="B308" s="93"/>
      <c r="C308" s="118"/>
      <c r="D308" s="118"/>
      <c r="E308" s="118"/>
      <c r="F308" s="118"/>
      <c r="G308" s="118"/>
      <c r="H308" s="118"/>
      <c r="I308" s="94"/>
      <c r="J308" s="94"/>
      <c r="K308" s="118"/>
    </row>
    <row r="309" spans="2:11">
      <c r="B309" s="93"/>
      <c r="C309" s="118"/>
      <c r="D309" s="118"/>
      <c r="E309" s="118"/>
      <c r="F309" s="118"/>
      <c r="G309" s="118"/>
      <c r="H309" s="118"/>
      <c r="I309" s="94"/>
      <c r="J309" s="94"/>
      <c r="K309" s="118"/>
    </row>
    <row r="310" spans="2:11">
      <c r="B310" s="93"/>
      <c r="C310" s="118"/>
      <c r="D310" s="118"/>
      <c r="E310" s="118"/>
      <c r="F310" s="118"/>
      <c r="G310" s="118"/>
      <c r="H310" s="118"/>
      <c r="I310" s="94"/>
      <c r="J310" s="94"/>
      <c r="K310" s="118"/>
    </row>
    <row r="311" spans="2:11">
      <c r="B311" s="93"/>
      <c r="C311" s="118"/>
      <c r="D311" s="118"/>
      <c r="E311" s="118"/>
      <c r="F311" s="118"/>
      <c r="G311" s="118"/>
      <c r="H311" s="118"/>
      <c r="I311" s="94"/>
      <c r="J311" s="94"/>
      <c r="K311" s="118"/>
    </row>
    <row r="312" spans="2:11">
      <c r="B312" s="93"/>
      <c r="C312" s="118"/>
      <c r="D312" s="118"/>
      <c r="E312" s="118"/>
      <c r="F312" s="118"/>
      <c r="G312" s="118"/>
      <c r="H312" s="118"/>
      <c r="I312" s="94"/>
      <c r="J312" s="94"/>
      <c r="K312" s="118"/>
    </row>
    <row r="313" spans="2:11">
      <c r="B313" s="93"/>
      <c r="C313" s="118"/>
      <c r="D313" s="118"/>
      <c r="E313" s="118"/>
      <c r="F313" s="118"/>
      <c r="G313" s="118"/>
      <c r="H313" s="118"/>
      <c r="I313" s="94"/>
      <c r="J313" s="94"/>
      <c r="K313" s="118"/>
    </row>
    <row r="314" spans="2:11">
      <c r="B314" s="93"/>
      <c r="C314" s="118"/>
      <c r="D314" s="118"/>
      <c r="E314" s="118"/>
      <c r="F314" s="118"/>
      <c r="G314" s="118"/>
      <c r="H314" s="118"/>
      <c r="I314" s="94"/>
      <c r="J314" s="94"/>
      <c r="K314" s="118"/>
    </row>
    <row r="315" spans="2:11">
      <c r="B315" s="93"/>
      <c r="C315" s="118"/>
      <c r="D315" s="118"/>
      <c r="E315" s="118"/>
      <c r="F315" s="118"/>
      <c r="G315" s="118"/>
      <c r="H315" s="118"/>
      <c r="I315" s="94"/>
      <c r="J315" s="94"/>
      <c r="K315" s="118"/>
    </row>
    <row r="316" spans="2:11">
      <c r="B316" s="93"/>
      <c r="C316" s="118"/>
      <c r="D316" s="118"/>
      <c r="E316" s="118"/>
      <c r="F316" s="118"/>
      <c r="G316" s="118"/>
      <c r="H316" s="118"/>
      <c r="I316" s="94"/>
      <c r="J316" s="94"/>
      <c r="K316" s="118"/>
    </row>
    <row r="317" spans="2:11">
      <c r="B317" s="93"/>
      <c r="C317" s="118"/>
      <c r="D317" s="118"/>
      <c r="E317" s="118"/>
      <c r="F317" s="118"/>
      <c r="G317" s="118"/>
      <c r="H317" s="118"/>
      <c r="I317" s="94"/>
      <c r="J317" s="94"/>
      <c r="K317" s="118"/>
    </row>
    <row r="318" spans="2:11">
      <c r="B318" s="93"/>
      <c r="C318" s="118"/>
      <c r="D318" s="118"/>
      <c r="E318" s="118"/>
      <c r="F318" s="118"/>
      <c r="G318" s="118"/>
      <c r="H318" s="118"/>
      <c r="I318" s="94"/>
      <c r="J318" s="94"/>
      <c r="K318" s="118"/>
    </row>
    <row r="319" spans="2:11">
      <c r="B319" s="93"/>
      <c r="C319" s="118"/>
      <c r="D319" s="118"/>
      <c r="E319" s="118"/>
      <c r="F319" s="118"/>
      <c r="G319" s="118"/>
      <c r="H319" s="118"/>
      <c r="I319" s="94"/>
      <c r="J319" s="94"/>
      <c r="K319" s="118"/>
    </row>
    <row r="320" spans="2:11">
      <c r="B320" s="93"/>
      <c r="C320" s="118"/>
      <c r="D320" s="118"/>
      <c r="E320" s="118"/>
      <c r="F320" s="118"/>
      <c r="G320" s="118"/>
      <c r="H320" s="118"/>
      <c r="I320" s="94"/>
      <c r="J320" s="94"/>
      <c r="K320" s="118"/>
    </row>
    <row r="321" spans="2:11">
      <c r="B321" s="93"/>
      <c r="C321" s="118"/>
      <c r="D321" s="118"/>
      <c r="E321" s="118"/>
      <c r="F321" s="118"/>
      <c r="G321" s="118"/>
      <c r="H321" s="118"/>
      <c r="I321" s="94"/>
      <c r="J321" s="94"/>
      <c r="K321" s="118"/>
    </row>
    <row r="322" spans="2:11">
      <c r="B322" s="93"/>
      <c r="C322" s="118"/>
      <c r="D322" s="118"/>
      <c r="E322" s="118"/>
      <c r="F322" s="118"/>
      <c r="G322" s="118"/>
      <c r="H322" s="118"/>
      <c r="I322" s="94"/>
      <c r="J322" s="94"/>
      <c r="K322" s="118"/>
    </row>
    <row r="323" spans="2:11">
      <c r="B323" s="93"/>
      <c r="C323" s="118"/>
      <c r="D323" s="118"/>
      <c r="E323" s="118"/>
      <c r="F323" s="118"/>
      <c r="G323" s="118"/>
      <c r="H323" s="118"/>
      <c r="I323" s="94"/>
      <c r="J323" s="94"/>
      <c r="K323" s="118"/>
    </row>
    <row r="324" spans="2:11">
      <c r="B324" s="93"/>
      <c r="C324" s="118"/>
      <c r="D324" s="118"/>
      <c r="E324" s="118"/>
      <c r="F324" s="118"/>
      <c r="G324" s="118"/>
      <c r="H324" s="118"/>
      <c r="I324" s="94"/>
      <c r="J324" s="94"/>
      <c r="K324" s="118"/>
    </row>
    <row r="325" spans="2:11">
      <c r="B325" s="93"/>
      <c r="C325" s="118"/>
      <c r="D325" s="118"/>
      <c r="E325" s="118"/>
      <c r="F325" s="118"/>
      <c r="G325" s="118"/>
      <c r="H325" s="118"/>
      <c r="I325" s="94"/>
      <c r="J325" s="94"/>
      <c r="K325" s="118"/>
    </row>
    <row r="326" spans="2:11">
      <c r="B326" s="93"/>
      <c r="C326" s="118"/>
      <c r="D326" s="118"/>
      <c r="E326" s="118"/>
      <c r="F326" s="118"/>
      <c r="G326" s="118"/>
      <c r="H326" s="118"/>
      <c r="I326" s="94"/>
      <c r="J326" s="94"/>
      <c r="K326" s="118"/>
    </row>
    <row r="327" spans="2:11">
      <c r="B327" s="93"/>
      <c r="C327" s="118"/>
      <c r="D327" s="118"/>
      <c r="E327" s="118"/>
      <c r="F327" s="118"/>
      <c r="G327" s="118"/>
      <c r="H327" s="118"/>
      <c r="I327" s="94"/>
      <c r="J327" s="94"/>
      <c r="K327" s="118"/>
    </row>
    <row r="328" spans="2:11">
      <c r="B328" s="93"/>
      <c r="C328" s="118"/>
      <c r="D328" s="118"/>
      <c r="E328" s="118"/>
      <c r="F328" s="118"/>
      <c r="G328" s="118"/>
      <c r="H328" s="118"/>
      <c r="I328" s="94"/>
      <c r="J328" s="94"/>
      <c r="K328" s="118"/>
    </row>
    <row r="329" spans="2:11">
      <c r="B329" s="93"/>
      <c r="C329" s="118"/>
      <c r="D329" s="118"/>
      <c r="E329" s="118"/>
      <c r="F329" s="118"/>
      <c r="G329" s="118"/>
      <c r="H329" s="118"/>
      <c r="I329" s="94"/>
      <c r="J329" s="94"/>
      <c r="K329" s="118"/>
    </row>
    <row r="330" spans="2:11">
      <c r="B330" s="93"/>
      <c r="C330" s="118"/>
      <c r="D330" s="118"/>
      <c r="E330" s="118"/>
      <c r="F330" s="118"/>
      <c r="G330" s="118"/>
      <c r="H330" s="118"/>
      <c r="I330" s="94"/>
      <c r="J330" s="94"/>
      <c r="K330" s="118"/>
    </row>
    <row r="331" spans="2:11">
      <c r="B331" s="93"/>
      <c r="C331" s="118"/>
      <c r="D331" s="118"/>
      <c r="E331" s="118"/>
      <c r="F331" s="118"/>
      <c r="G331" s="118"/>
      <c r="H331" s="118"/>
      <c r="I331" s="94"/>
      <c r="J331" s="94"/>
      <c r="K331" s="118"/>
    </row>
    <row r="332" spans="2:11">
      <c r="B332" s="93"/>
      <c r="C332" s="118"/>
      <c r="D332" s="118"/>
      <c r="E332" s="118"/>
      <c r="F332" s="118"/>
      <c r="G332" s="118"/>
      <c r="H332" s="118"/>
      <c r="I332" s="94"/>
      <c r="J332" s="94"/>
      <c r="K332" s="118"/>
    </row>
    <row r="333" spans="2:11">
      <c r="B333" s="93"/>
      <c r="C333" s="118"/>
      <c r="D333" s="118"/>
      <c r="E333" s="118"/>
      <c r="F333" s="118"/>
      <c r="G333" s="118"/>
      <c r="H333" s="118"/>
      <c r="I333" s="94"/>
      <c r="J333" s="94"/>
      <c r="K333" s="118"/>
    </row>
    <row r="334" spans="2:11">
      <c r="B334" s="93"/>
      <c r="C334" s="118"/>
      <c r="D334" s="118"/>
      <c r="E334" s="118"/>
      <c r="F334" s="118"/>
      <c r="G334" s="118"/>
      <c r="H334" s="118"/>
      <c r="I334" s="94"/>
      <c r="J334" s="94"/>
      <c r="K334" s="118"/>
    </row>
    <row r="335" spans="2:11">
      <c r="B335" s="93"/>
      <c r="C335" s="118"/>
      <c r="D335" s="118"/>
      <c r="E335" s="118"/>
      <c r="F335" s="118"/>
      <c r="G335" s="118"/>
      <c r="H335" s="118"/>
      <c r="I335" s="94"/>
      <c r="J335" s="94"/>
      <c r="K335" s="118"/>
    </row>
    <row r="336" spans="2:11">
      <c r="B336" s="93"/>
      <c r="C336" s="118"/>
      <c r="D336" s="118"/>
      <c r="E336" s="118"/>
      <c r="F336" s="118"/>
      <c r="G336" s="118"/>
      <c r="H336" s="118"/>
      <c r="I336" s="94"/>
      <c r="J336" s="94"/>
      <c r="K336" s="118"/>
    </row>
    <row r="337" spans="2:11">
      <c r="B337" s="93"/>
      <c r="C337" s="118"/>
      <c r="D337" s="118"/>
      <c r="E337" s="118"/>
      <c r="F337" s="118"/>
      <c r="G337" s="118"/>
      <c r="H337" s="118"/>
      <c r="I337" s="94"/>
      <c r="J337" s="94"/>
      <c r="K337" s="118"/>
    </row>
    <row r="338" spans="2:11">
      <c r="B338" s="93"/>
      <c r="C338" s="118"/>
      <c r="D338" s="118"/>
      <c r="E338" s="118"/>
      <c r="F338" s="118"/>
      <c r="G338" s="118"/>
      <c r="H338" s="118"/>
      <c r="I338" s="94"/>
      <c r="J338" s="94"/>
      <c r="K338" s="118"/>
    </row>
    <row r="339" spans="2:11">
      <c r="B339" s="93"/>
      <c r="C339" s="118"/>
      <c r="D339" s="118"/>
      <c r="E339" s="118"/>
      <c r="F339" s="118"/>
      <c r="G339" s="118"/>
      <c r="H339" s="118"/>
      <c r="I339" s="94"/>
      <c r="J339" s="94"/>
      <c r="K339" s="118"/>
    </row>
    <row r="340" spans="2:11">
      <c r="B340" s="93"/>
      <c r="C340" s="118"/>
      <c r="D340" s="118"/>
      <c r="E340" s="118"/>
      <c r="F340" s="118"/>
      <c r="G340" s="118"/>
      <c r="H340" s="118"/>
      <c r="I340" s="94"/>
      <c r="J340" s="94"/>
      <c r="K340" s="118"/>
    </row>
    <row r="341" spans="2:11">
      <c r="B341" s="93"/>
      <c r="C341" s="118"/>
      <c r="D341" s="118"/>
      <c r="E341" s="118"/>
      <c r="F341" s="118"/>
      <c r="G341" s="118"/>
      <c r="H341" s="118"/>
      <c r="I341" s="94"/>
      <c r="J341" s="94"/>
      <c r="K341" s="118"/>
    </row>
    <row r="342" spans="2:11">
      <c r="B342" s="93"/>
      <c r="C342" s="118"/>
      <c r="D342" s="118"/>
      <c r="E342" s="118"/>
      <c r="F342" s="118"/>
      <c r="G342" s="118"/>
      <c r="H342" s="118"/>
      <c r="I342" s="94"/>
      <c r="J342" s="94"/>
      <c r="K342" s="118"/>
    </row>
    <row r="343" spans="2:11">
      <c r="B343" s="93"/>
      <c r="C343" s="118"/>
      <c r="D343" s="118"/>
      <c r="E343" s="118"/>
      <c r="F343" s="118"/>
      <c r="G343" s="118"/>
      <c r="H343" s="118"/>
      <c r="I343" s="94"/>
      <c r="J343" s="94"/>
      <c r="K343" s="118"/>
    </row>
    <row r="344" spans="2:11">
      <c r="B344" s="93"/>
      <c r="C344" s="118"/>
      <c r="D344" s="118"/>
      <c r="E344" s="118"/>
      <c r="F344" s="118"/>
      <c r="G344" s="118"/>
      <c r="H344" s="118"/>
      <c r="I344" s="94"/>
      <c r="J344" s="94"/>
      <c r="K344" s="118"/>
    </row>
    <row r="345" spans="2:11">
      <c r="B345" s="93"/>
      <c r="C345" s="118"/>
      <c r="D345" s="118"/>
      <c r="E345" s="118"/>
      <c r="F345" s="118"/>
      <c r="G345" s="118"/>
      <c r="H345" s="118"/>
      <c r="I345" s="94"/>
      <c r="J345" s="94"/>
      <c r="K345" s="118"/>
    </row>
    <row r="346" spans="2:11">
      <c r="B346" s="93"/>
      <c r="C346" s="118"/>
      <c r="D346" s="118"/>
      <c r="E346" s="118"/>
      <c r="F346" s="118"/>
      <c r="G346" s="118"/>
      <c r="H346" s="118"/>
      <c r="I346" s="94"/>
      <c r="J346" s="94"/>
      <c r="K346" s="118"/>
    </row>
    <row r="347" spans="2:11">
      <c r="B347" s="93"/>
      <c r="C347" s="118"/>
      <c r="D347" s="118"/>
      <c r="E347" s="118"/>
      <c r="F347" s="118"/>
      <c r="G347" s="118"/>
      <c r="H347" s="118"/>
      <c r="I347" s="94"/>
      <c r="J347" s="94"/>
      <c r="K347" s="118"/>
    </row>
    <row r="348" spans="2:11">
      <c r="B348" s="93"/>
      <c r="C348" s="118"/>
      <c r="D348" s="118"/>
      <c r="E348" s="118"/>
      <c r="F348" s="118"/>
      <c r="G348" s="118"/>
      <c r="H348" s="118"/>
      <c r="I348" s="94"/>
      <c r="J348" s="94"/>
      <c r="K348" s="118"/>
    </row>
    <row r="349" spans="2:11">
      <c r="B349" s="93"/>
      <c r="C349" s="118"/>
      <c r="D349" s="118"/>
      <c r="E349" s="118"/>
      <c r="F349" s="118"/>
      <c r="G349" s="118"/>
      <c r="H349" s="118"/>
      <c r="I349" s="94"/>
      <c r="J349" s="94"/>
      <c r="K349" s="118"/>
    </row>
    <row r="350" spans="2:11">
      <c r="B350" s="93"/>
      <c r="C350" s="118"/>
      <c r="D350" s="118"/>
      <c r="E350" s="118"/>
      <c r="F350" s="118"/>
      <c r="G350" s="118"/>
      <c r="H350" s="118"/>
      <c r="I350" s="94"/>
      <c r="J350" s="94"/>
      <c r="K350" s="118"/>
    </row>
    <row r="351" spans="2:11">
      <c r="B351" s="93"/>
      <c r="C351" s="118"/>
      <c r="D351" s="118"/>
      <c r="E351" s="118"/>
      <c r="F351" s="118"/>
      <c r="G351" s="118"/>
      <c r="H351" s="118"/>
      <c r="I351" s="94"/>
      <c r="J351" s="94"/>
      <c r="K351" s="118"/>
    </row>
    <row r="352" spans="2:11">
      <c r="B352" s="93"/>
      <c r="C352" s="118"/>
      <c r="D352" s="118"/>
      <c r="E352" s="118"/>
      <c r="F352" s="118"/>
      <c r="G352" s="118"/>
      <c r="H352" s="118"/>
      <c r="I352" s="94"/>
      <c r="J352" s="94"/>
      <c r="K352" s="118"/>
    </row>
    <row r="353" spans="2:11">
      <c r="B353" s="93"/>
      <c r="C353" s="118"/>
      <c r="D353" s="118"/>
      <c r="E353" s="118"/>
      <c r="F353" s="118"/>
      <c r="G353" s="118"/>
      <c r="H353" s="118"/>
      <c r="I353" s="94"/>
      <c r="J353" s="94"/>
      <c r="K353" s="118"/>
    </row>
    <row r="354" spans="2:11">
      <c r="B354" s="93"/>
      <c r="C354" s="118"/>
      <c r="D354" s="118"/>
      <c r="E354" s="118"/>
      <c r="F354" s="118"/>
      <c r="G354" s="118"/>
      <c r="H354" s="118"/>
      <c r="I354" s="94"/>
      <c r="J354" s="94"/>
      <c r="K354" s="118"/>
    </row>
    <row r="355" spans="2:11">
      <c r="B355" s="93"/>
      <c r="C355" s="118"/>
      <c r="D355" s="118"/>
      <c r="E355" s="118"/>
      <c r="F355" s="118"/>
      <c r="G355" s="118"/>
      <c r="H355" s="118"/>
      <c r="I355" s="94"/>
      <c r="J355" s="94"/>
      <c r="K355" s="118"/>
    </row>
    <row r="356" spans="2:11">
      <c r="B356" s="93"/>
      <c r="C356" s="118"/>
      <c r="D356" s="118"/>
      <c r="E356" s="118"/>
      <c r="F356" s="118"/>
      <c r="G356" s="118"/>
      <c r="H356" s="118"/>
      <c r="I356" s="94"/>
      <c r="J356" s="94"/>
      <c r="K356" s="118"/>
    </row>
    <row r="357" spans="2:11">
      <c r="B357" s="93"/>
      <c r="C357" s="118"/>
      <c r="D357" s="118"/>
      <c r="E357" s="118"/>
      <c r="F357" s="118"/>
      <c r="G357" s="118"/>
      <c r="H357" s="118"/>
      <c r="I357" s="94"/>
      <c r="J357" s="94"/>
      <c r="K357" s="118"/>
    </row>
    <row r="358" spans="2:11">
      <c r="B358" s="93"/>
      <c r="C358" s="118"/>
      <c r="D358" s="118"/>
      <c r="E358" s="118"/>
      <c r="F358" s="118"/>
      <c r="G358" s="118"/>
      <c r="H358" s="118"/>
      <c r="I358" s="94"/>
      <c r="J358" s="94"/>
      <c r="K358" s="118"/>
    </row>
    <row r="359" spans="2:11">
      <c r="B359" s="93"/>
      <c r="C359" s="118"/>
      <c r="D359" s="118"/>
      <c r="E359" s="118"/>
      <c r="F359" s="118"/>
      <c r="G359" s="118"/>
      <c r="H359" s="118"/>
      <c r="I359" s="94"/>
      <c r="J359" s="94"/>
      <c r="K359" s="118"/>
    </row>
    <row r="360" spans="2:11">
      <c r="B360" s="93"/>
      <c r="C360" s="118"/>
      <c r="D360" s="118"/>
      <c r="E360" s="118"/>
      <c r="F360" s="118"/>
      <c r="G360" s="118"/>
      <c r="H360" s="118"/>
      <c r="I360" s="94"/>
      <c r="J360" s="94"/>
      <c r="K360" s="118"/>
    </row>
    <row r="361" spans="2:11">
      <c r="B361" s="93"/>
      <c r="C361" s="118"/>
      <c r="D361" s="118"/>
      <c r="E361" s="118"/>
      <c r="F361" s="118"/>
      <c r="G361" s="118"/>
      <c r="H361" s="118"/>
      <c r="I361" s="94"/>
      <c r="J361" s="94"/>
      <c r="K361" s="118"/>
    </row>
    <row r="362" spans="2:11">
      <c r="B362" s="93"/>
      <c r="C362" s="118"/>
      <c r="D362" s="118"/>
      <c r="E362" s="118"/>
      <c r="F362" s="118"/>
      <c r="G362" s="118"/>
      <c r="H362" s="118"/>
      <c r="I362" s="94"/>
      <c r="J362" s="94"/>
      <c r="K362" s="118"/>
    </row>
    <row r="363" spans="2:11">
      <c r="B363" s="93"/>
      <c r="C363" s="118"/>
      <c r="D363" s="118"/>
      <c r="E363" s="118"/>
      <c r="F363" s="118"/>
      <c r="G363" s="118"/>
      <c r="H363" s="118"/>
      <c r="I363" s="94"/>
      <c r="J363" s="94"/>
      <c r="K363" s="118"/>
    </row>
    <row r="364" spans="2:11">
      <c r="B364" s="93"/>
      <c r="C364" s="118"/>
      <c r="D364" s="118"/>
      <c r="E364" s="118"/>
      <c r="F364" s="118"/>
      <c r="G364" s="118"/>
      <c r="H364" s="118"/>
      <c r="I364" s="94"/>
      <c r="J364" s="94"/>
      <c r="K364" s="118"/>
    </row>
    <row r="365" spans="2:11">
      <c r="B365" s="93"/>
      <c r="C365" s="118"/>
      <c r="D365" s="118"/>
      <c r="E365" s="118"/>
      <c r="F365" s="118"/>
      <c r="G365" s="118"/>
      <c r="H365" s="118"/>
      <c r="I365" s="94"/>
      <c r="J365" s="94"/>
      <c r="K365" s="118"/>
    </row>
    <row r="366" spans="2:11">
      <c r="B366" s="93"/>
      <c r="C366" s="118"/>
      <c r="D366" s="118"/>
      <c r="E366" s="118"/>
      <c r="F366" s="118"/>
      <c r="G366" s="118"/>
      <c r="H366" s="118"/>
      <c r="I366" s="94"/>
      <c r="J366" s="94"/>
      <c r="K366" s="118"/>
    </row>
    <row r="367" spans="2:11">
      <c r="B367" s="93"/>
      <c r="C367" s="118"/>
      <c r="D367" s="118"/>
      <c r="E367" s="118"/>
      <c r="F367" s="118"/>
      <c r="G367" s="118"/>
      <c r="H367" s="118"/>
      <c r="I367" s="94"/>
      <c r="J367" s="94"/>
      <c r="K367" s="118"/>
    </row>
    <row r="368" spans="2:11">
      <c r="B368" s="93"/>
      <c r="C368" s="118"/>
      <c r="D368" s="118"/>
      <c r="E368" s="118"/>
      <c r="F368" s="118"/>
      <c r="G368" s="118"/>
      <c r="H368" s="118"/>
      <c r="I368" s="94"/>
      <c r="J368" s="94"/>
      <c r="K368" s="118"/>
    </row>
    <row r="369" spans="2:11">
      <c r="B369" s="93"/>
      <c r="C369" s="118"/>
      <c r="D369" s="118"/>
      <c r="E369" s="118"/>
      <c r="F369" s="118"/>
      <c r="G369" s="118"/>
      <c r="H369" s="118"/>
      <c r="I369" s="94"/>
      <c r="J369" s="94"/>
      <c r="K369" s="118"/>
    </row>
    <row r="370" spans="2:11">
      <c r="B370" s="93"/>
      <c r="C370" s="118"/>
      <c r="D370" s="118"/>
      <c r="E370" s="118"/>
      <c r="F370" s="118"/>
      <c r="G370" s="118"/>
      <c r="H370" s="118"/>
      <c r="I370" s="94"/>
      <c r="J370" s="94"/>
      <c r="K370" s="118"/>
    </row>
    <row r="371" spans="2:11">
      <c r="B371" s="93"/>
      <c r="C371" s="118"/>
      <c r="D371" s="118"/>
      <c r="E371" s="118"/>
      <c r="F371" s="118"/>
      <c r="G371" s="118"/>
      <c r="H371" s="118"/>
      <c r="I371" s="94"/>
      <c r="J371" s="94"/>
      <c r="K371" s="118"/>
    </row>
    <row r="372" spans="2:11">
      <c r="B372" s="93"/>
      <c r="C372" s="118"/>
      <c r="D372" s="118"/>
      <c r="E372" s="118"/>
      <c r="F372" s="118"/>
      <c r="G372" s="118"/>
      <c r="H372" s="118"/>
      <c r="I372" s="94"/>
      <c r="J372" s="94"/>
      <c r="K372" s="118"/>
    </row>
    <row r="373" spans="2:11">
      <c r="B373" s="93"/>
      <c r="C373" s="118"/>
      <c r="D373" s="118"/>
      <c r="E373" s="118"/>
      <c r="F373" s="118"/>
      <c r="G373" s="118"/>
      <c r="H373" s="118"/>
      <c r="I373" s="94"/>
      <c r="J373" s="94"/>
      <c r="K373" s="118"/>
    </row>
    <row r="374" spans="2:11">
      <c r="B374" s="93"/>
      <c r="C374" s="118"/>
      <c r="D374" s="118"/>
      <c r="E374" s="118"/>
      <c r="F374" s="118"/>
      <c r="G374" s="118"/>
      <c r="H374" s="118"/>
      <c r="I374" s="94"/>
      <c r="J374" s="94"/>
      <c r="K374" s="118"/>
    </row>
    <row r="375" spans="2:11">
      <c r="B375" s="93"/>
      <c r="C375" s="118"/>
      <c r="D375" s="118"/>
      <c r="E375" s="118"/>
      <c r="F375" s="118"/>
      <c r="G375" s="118"/>
      <c r="H375" s="118"/>
      <c r="I375" s="94"/>
      <c r="J375" s="94"/>
      <c r="K375" s="118"/>
    </row>
    <row r="376" spans="2:11">
      <c r="B376" s="93"/>
      <c r="C376" s="118"/>
      <c r="D376" s="118"/>
      <c r="E376" s="118"/>
      <c r="F376" s="118"/>
      <c r="G376" s="118"/>
      <c r="H376" s="118"/>
      <c r="I376" s="94"/>
      <c r="J376" s="94"/>
      <c r="K376" s="118"/>
    </row>
    <row r="377" spans="2:11">
      <c r="B377" s="93"/>
      <c r="C377" s="118"/>
      <c r="D377" s="118"/>
      <c r="E377" s="118"/>
      <c r="F377" s="118"/>
      <c r="G377" s="118"/>
      <c r="H377" s="118"/>
      <c r="I377" s="94"/>
      <c r="J377" s="94"/>
      <c r="K377" s="118"/>
    </row>
    <row r="378" spans="2:11">
      <c r="B378" s="93"/>
      <c r="C378" s="118"/>
      <c r="D378" s="118"/>
      <c r="E378" s="118"/>
      <c r="F378" s="118"/>
      <c r="G378" s="118"/>
      <c r="H378" s="118"/>
      <c r="I378" s="94"/>
      <c r="J378" s="94"/>
      <c r="K378" s="118"/>
    </row>
    <row r="379" spans="2:11">
      <c r="B379" s="93"/>
      <c r="C379" s="118"/>
      <c r="D379" s="118"/>
      <c r="E379" s="118"/>
      <c r="F379" s="118"/>
      <c r="G379" s="118"/>
      <c r="H379" s="118"/>
      <c r="I379" s="94"/>
      <c r="J379" s="94"/>
      <c r="K379" s="118"/>
    </row>
    <row r="380" spans="2:11">
      <c r="B380" s="93"/>
      <c r="C380" s="118"/>
      <c r="D380" s="118"/>
      <c r="E380" s="118"/>
      <c r="F380" s="118"/>
      <c r="G380" s="118"/>
      <c r="H380" s="118"/>
      <c r="I380" s="94"/>
      <c r="J380" s="94"/>
      <c r="K380" s="118"/>
    </row>
    <row r="381" spans="2:11">
      <c r="B381" s="93"/>
      <c r="C381" s="118"/>
      <c r="D381" s="118"/>
      <c r="E381" s="118"/>
      <c r="F381" s="118"/>
      <c r="G381" s="118"/>
      <c r="H381" s="118"/>
      <c r="I381" s="94"/>
      <c r="J381" s="94"/>
      <c r="K381" s="118"/>
    </row>
    <row r="382" spans="2:11">
      <c r="B382" s="93"/>
      <c r="C382" s="118"/>
      <c r="D382" s="118"/>
      <c r="E382" s="118"/>
      <c r="F382" s="118"/>
      <c r="G382" s="118"/>
      <c r="H382" s="118"/>
      <c r="I382" s="94"/>
      <c r="J382" s="94"/>
      <c r="K382" s="118"/>
    </row>
    <row r="383" spans="2:11">
      <c r="B383" s="93"/>
      <c r="C383" s="118"/>
      <c r="D383" s="118"/>
      <c r="E383" s="118"/>
      <c r="F383" s="118"/>
      <c r="G383" s="118"/>
      <c r="H383" s="118"/>
      <c r="I383" s="94"/>
      <c r="J383" s="94"/>
      <c r="K383" s="118"/>
    </row>
    <row r="384" spans="2:11">
      <c r="B384" s="93"/>
      <c r="C384" s="118"/>
      <c r="D384" s="118"/>
      <c r="E384" s="118"/>
      <c r="F384" s="118"/>
      <c r="G384" s="118"/>
      <c r="H384" s="118"/>
      <c r="I384" s="94"/>
      <c r="J384" s="94"/>
      <c r="K384" s="118"/>
    </row>
    <row r="385" spans="2:11">
      <c r="B385" s="93"/>
      <c r="C385" s="118"/>
      <c r="D385" s="118"/>
      <c r="E385" s="118"/>
      <c r="F385" s="118"/>
      <c r="G385" s="118"/>
      <c r="H385" s="118"/>
      <c r="I385" s="94"/>
      <c r="J385" s="94"/>
      <c r="K385" s="118"/>
    </row>
    <row r="386" spans="2:11">
      <c r="B386" s="93"/>
      <c r="C386" s="118"/>
      <c r="D386" s="118"/>
      <c r="E386" s="118"/>
      <c r="F386" s="118"/>
      <c r="G386" s="118"/>
      <c r="H386" s="118"/>
      <c r="I386" s="94"/>
      <c r="J386" s="94"/>
      <c r="K386" s="118"/>
    </row>
    <row r="387" spans="2:11">
      <c r="B387" s="93"/>
      <c r="C387" s="118"/>
      <c r="D387" s="118"/>
      <c r="E387" s="118"/>
      <c r="F387" s="118"/>
      <c r="G387" s="118"/>
      <c r="H387" s="118"/>
      <c r="I387" s="94"/>
      <c r="J387" s="94"/>
      <c r="K387" s="118"/>
    </row>
    <row r="388" spans="2:11">
      <c r="B388" s="93"/>
      <c r="C388" s="118"/>
      <c r="D388" s="118"/>
      <c r="E388" s="118"/>
      <c r="F388" s="118"/>
      <c r="G388" s="118"/>
      <c r="H388" s="118"/>
      <c r="I388" s="94"/>
      <c r="J388" s="94"/>
      <c r="K388" s="118"/>
    </row>
    <row r="389" spans="2:11">
      <c r="B389" s="93"/>
      <c r="C389" s="118"/>
      <c r="D389" s="118"/>
      <c r="E389" s="118"/>
      <c r="F389" s="118"/>
      <c r="G389" s="118"/>
      <c r="H389" s="118"/>
      <c r="I389" s="94"/>
      <c r="J389" s="94"/>
      <c r="K389" s="118"/>
    </row>
    <row r="390" spans="2:11">
      <c r="B390" s="93"/>
      <c r="C390" s="118"/>
      <c r="D390" s="118"/>
      <c r="E390" s="118"/>
      <c r="F390" s="118"/>
      <c r="G390" s="118"/>
      <c r="H390" s="118"/>
      <c r="I390" s="94"/>
      <c r="J390" s="94"/>
      <c r="K390" s="118"/>
    </row>
    <row r="391" spans="2:11">
      <c r="B391" s="93"/>
      <c r="C391" s="118"/>
      <c r="D391" s="118"/>
      <c r="E391" s="118"/>
      <c r="F391" s="118"/>
      <c r="G391" s="118"/>
      <c r="H391" s="118"/>
      <c r="I391" s="94"/>
      <c r="J391" s="94"/>
      <c r="K391" s="118"/>
    </row>
    <row r="392" spans="2:11">
      <c r="B392" s="93"/>
      <c r="C392" s="118"/>
      <c r="D392" s="118"/>
      <c r="E392" s="118"/>
      <c r="F392" s="118"/>
      <c r="G392" s="118"/>
      <c r="H392" s="118"/>
      <c r="I392" s="94"/>
      <c r="J392" s="94"/>
      <c r="K392" s="118"/>
    </row>
    <row r="393" spans="2:11">
      <c r="B393" s="93"/>
      <c r="C393" s="118"/>
      <c r="D393" s="118"/>
      <c r="E393" s="118"/>
      <c r="F393" s="118"/>
      <c r="G393" s="118"/>
      <c r="H393" s="118"/>
      <c r="I393" s="94"/>
      <c r="J393" s="94"/>
      <c r="K393" s="118"/>
    </row>
    <row r="394" spans="2:11">
      <c r="B394" s="93"/>
      <c r="C394" s="118"/>
      <c r="D394" s="118"/>
      <c r="E394" s="118"/>
      <c r="F394" s="118"/>
      <c r="G394" s="118"/>
      <c r="H394" s="118"/>
      <c r="I394" s="94"/>
      <c r="J394" s="94"/>
      <c r="K394" s="118"/>
    </row>
    <row r="395" spans="2:11">
      <c r="B395" s="93"/>
      <c r="C395" s="118"/>
      <c r="D395" s="118"/>
      <c r="E395" s="118"/>
      <c r="F395" s="118"/>
      <c r="G395" s="118"/>
      <c r="H395" s="118"/>
      <c r="I395" s="94"/>
      <c r="J395" s="94"/>
      <c r="K395" s="118"/>
    </row>
    <row r="396" spans="2:11">
      <c r="B396" s="93"/>
      <c r="C396" s="118"/>
      <c r="D396" s="118"/>
      <c r="E396" s="118"/>
      <c r="F396" s="118"/>
      <c r="G396" s="118"/>
      <c r="H396" s="118"/>
      <c r="I396" s="94"/>
      <c r="J396" s="94"/>
      <c r="K396" s="118"/>
    </row>
    <row r="397" spans="2:11">
      <c r="B397" s="93"/>
      <c r="C397" s="118"/>
      <c r="D397" s="118"/>
      <c r="E397" s="118"/>
      <c r="F397" s="118"/>
      <c r="G397" s="118"/>
      <c r="H397" s="118"/>
      <c r="I397" s="94"/>
      <c r="J397" s="94"/>
      <c r="K397" s="118"/>
    </row>
    <row r="398" spans="2:11">
      <c r="B398" s="93"/>
      <c r="C398" s="118"/>
      <c r="D398" s="118"/>
      <c r="E398" s="118"/>
      <c r="F398" s="118"/>
      <c r="G398" s="118"/>
      <c r="H398" s="118"/>
      <c r="I398" s="94"/>
      <c r="J398" s="94"/>
      <c r="K398" s="118"/>
    </row>
    <row r="399" spans="2:11">
      <c r="B399" s="93"/>
      <c r="C399" s="118"/>
      <c r="D399" s="118"/>
      <c r="E399" s="118"/>
      <c r="F399" s="118"/>
      <c r="G399" s="118"/>
      <c r="H399" s="118"/>
      <c r="I399" s="94"/>
      <c r="J399" s="94"/>
      <c r="K399" s="118"/>
    </row>
    <row r="400" spans="2:11">
      <c r="B400" s="93"/>
      <c r="C400" s="118"/>
      <c r="D400" s="118"/>
      <c r="E400" s="118"/>
      <c r="F400" s="118"/>
      <c r="G400" s="118"/>
      <c r="H400" s="118"/>
      <c r="I400" s="94"/>
      <c r="J400" s="94"/>
      <c r="K400" s="118"/>
    </row>
    <row r="401" spans="2:11">
      <c r="B401" s="93"/>
      <c r="C401" s="118"/>
      <c r="D401" s="118"/>
      <c r="E401" s="118"/>
      <c r="F401" s="118"/>
      <c r="G401" s="118"/>
      <c r="H401" s="118"/>
      <c r="I401" s="94"/>
      <c r="J401" s="94"/>
      <c r="K401" s="118"/>
    </row>
    <row r="402" spans="2:11">
      <c r="B402" s="93"/>
      <c r="C402" s="118"/>
      <c r="D402" s="118"/>
      <c r="E402" s="118"/>
      <c r="F402" s="118"/>
      <c r="G402" s="118"/>
      <c r="H402" s="118"/>
      <c r="I402" s="94"/>
      <c r="J402" s="94"/>
      <c r="K402" s="118"/>
    </row>
    <row r="403" spans="2:11">
      <c r="B403" s="93"/>
      <c r="C403" s="118"/>
      <c r="D403" s="118"/>
      <c r="E403" s="118"/>
      <c r="F403" s="118"/>
      <c r="G403" s="118"/>
      <c r="H403" s="118"/>
      <c r="I403" s="94"/>
      <c r="J403" s="94"/>
      <c r="K403" s="118"/>
    </row>
    <row r="404" spans="2:11">
      <c r="B404" s="93"/>
      <c r="C404" s="118"/>
      <c r="D404" s="118"/>
      <c r="E404" s="118"/>
      <c r="F404" s="118"/>
      <c r="G404" s="118"/>
      <c r="H404" s="118"/>
      <c r="I404" s="94"/>
      <c r="J404" s="94"/>
      <c r="K404" s="118"/>
    </row>
    <row r="405" spans="2:11">
      <c r="B405" s="93"/>
      <c r="C405" s="118"/>
      <c r="D405" s="118"/>
      <c r="E405" s="118"/>
      <c r="F405" s="118"/>
      <c r="G405" s="118"/>
      <c r="H405" s="118"/>
      <c r="I405" s="94"/>
      <c r="J405" s="94"/>
      <c r="K405" s="118"/>
    </row>
    <row r="406" spans="2:11">
      <c r="B406" s="93"/>
      <c r="C406" s="118"/>
      <c r="D406" s="118"/>
      <c r="E406" s="118"/>
      <c r="F406" s="118"/>
      <c r="G406" s="118"/>
      <c r="H406" s="118"/>
      <c r="I406" s="94"/>
      <c r="J406" s="94"/>
      <c r="K406" s="118"/>
    </row>
    <row r="407" spans="2:11">
      <c r="B407" s="93"/>
      <c r="C407" s="118"/>
      <c r="D407" s="118"/>
      <c r="E407" s="118"/>
      <c r="F407" s="118"/>
      <c r="G407" s="118"/>
      <c r="H407" s="118"/>
      <c r="I407" s="94"/>
      <c r="J407" s="94"/>
      <c r="K407" s="118"/>
    </row>
    <row r="408" spans="2:11">
      <c r="B408" s="93"/>
      <c r="C408" s="118"/>
      <c r="D408" s="118"/>
      <c r="E408" s="118"/>
      <c r="F408" s="118"/>
      <c r="G408" s="118"/>
      <c r="H408" s="118"/>
      <c r="I408" s="94"/>
      <c r="J408" s="94"/>
      <c r="K408" s="118"/>
    </row>
    <row r="409" spans="2:11">
      <c r="B409" s="93"/>
      <c r="C409" s="118"/>
      <c r="D409" s="118"/>
      <c r="E409" s="118"/>
      <c r="F409" s="118"/>
      <c r="G409" s="118"/>
      <c r="H409" s="118"/>
      <c r="I409" s="94"/>
      <c r="J409" s="94"/>
      <c r="K409" s="118"/>
    </row>
    <row r="410" spans="2:11">
      <c r="B410" s="93"/>
      <c r="C410" s="118"/>
      <c r="D410" s="118"/>
      <c r="E410" s="118"/>
      <c r="F410" s="118"/>
      <c r="G410" s="118"/>
      <c r="H410" s="118"/>
      <c r="I410" s="94"/>
      <c r="J410" s="94"/>
      <c r="K410" s="118"/>
    </row>
    <row r="411" spans="2:11">
      <c r="B411" s="93"/>
      <c r="C411" s="118"/>
      <c r="D411" s="118"/>
      <c r="E411" s="118"/>
      <c r="F411" s="118"/>
      <c r="G411" s="118"/>
      <c r="H411" s="118"/>
      <c r="I411" s="94"/>
      <c r="J411" s="94"/>
      <c r="K411" s="118"/>
    </row>
    <row r="412" spans="2:11">
      <c r="B412" s="93"/>
      <c r="C412" s="118"/>
      <c r="D412" s="118"/>
      <c r="E412" s="118"/>
      <c r="F412" s="118"/>
      <c r="G412" s="118"/>
      <c r="H412" s="118"/>
      <c r="I412" s="94"/>
      <c r="J412" s="94"/>
      <c r="K412" s="118"/>
    </row>
    <row r="413" spans="2:11">
      <c r="B413" s="93"/>
      <c r="C413" s="118"/>
      <c r="D413" s="118"/>
      <c r="E413" s="118"/>
      <c r="F413" s="118"/>
      <c r="G413" s="118"/>
      <c r="H413" s="118"/>
      <c r="I413" s="94"/>
      <c r="J413" s="94"/>
      <c r="K413" s="118"/>
    </row>
    <row r="414" spans="2:11">
      <c r="B414" s="93"/>
      <c r="C414" s="118"/>
      <c r="D414" s="118"/>
      <c r="E414" s="118"/>
      <c r="F414" s="118"/>
      <c r="G414" s="118"/>
      <c r="H414" s="118"/>
      <c r="I414" s="94"/>
      <c r="J414" s="94"/>
      <c r="K414" s="118"/>
    </row>
    <row r="415" spans="2:11">
      <c r="B415" s="93"/>
      <c r="C415" s="118"/>
      <c r="D415" s="118"/>
      <c r="E415" s="118"/>
      <c r="F415" s="118"/>
      <c r="G415" s="118"/>
      <c r="H415" s="118"/>
      <c r="I415" s="94"/>
      <c r="J415" s="94"/>
      <c r="K415" s="118"/>
    </row>
    <row r="416" spans="2:11">
      <c r="B416" s="93"/>
      <c r="C416" s="118"/>
      <c r="D416" s="118"/>
      <c r="E416" s="118"/>
      <c r="F416" s="118"/>
      <c r="G416" s="118"/>
      <c r="H416" s="118"/>
      <c r="I416" s="94"/>
      <c r="J416" s="94"/>
      <c r="K416" s="118"/>
    </row>
    <row r="417" spans="2:11">
      <c r="B417" s="93"/>
      <c r="C417" s="118"/>
      <c r="D417" s="118"/>
      <c r="E417" s="118"/>
      <c r="F417" s="118"/>
      <c r="G417" s="118"/>
      <c r="H417" s="118"/>
      <c r="I417" s="94"/>
      <c r="J417" s="94"/>
      <c r="K417" s="118"/>
    </row>
    <row r="418" spans="2:11">
      <c r="B418" s="93"/>
      <c r="C418" s="118"/>
      <c r="D418" s="118"/>
      <c r="E418" s="118"/>
      <c r="F418" s="118"/>
      <c r="G418" s="118"/>
      <c r="H418" s="118"/>
      <c r="I418" s="94"/>
      <c r="J418" s="94"/>
      <c r="K418" s="118"/>
    </row>
    <row r="419" spans="2:11">
      <c r="B419" s="93"/>
      <c r="C419" s="118"/>
      <c r="D419" s="118"/>
      <c r="E419" s="118"/>
      <c r="F419" s="118"/>
      <c r="G419" s="118"/>
      <c r="H419" s="118"/>
      <c r="I419" s="94"/>
      <c r="J419" s="94"/>
      <c r="K419" s="118"/>
    </row>
    <row r="420" spans="2:11">
      <c r="B420" s="93"/>
      <c r="C420" s="118"/>
      <c r="D420" s="118"/>
      <c r="E420" s="118"/>
      <c r="F420" s="118"/>
      <c r="G420" s="118"/>
      <c r="H420" s="118"/>
      <c r="I420" s="94"/>
      <c r="J420" s="94"/>
      <c r="K420" s="118"/>
    </row>
    <row r="421" spans="2:11">
      <c r="B421" s="93"/>
      <c r="C421" s="118"/>
      <c r="D421" s="118"/>
      <c r="E421" s="118"/>
      <c r="F421" s="118"/>
      <c r="G421" s="118"/>
      <c r="H421" s="118"/>
      <c r="I421" s="94"/>
      <c r="J421" s="94"/>
      <c r="K421" s="118"/>
    </row>
    <row r="422" spans="2:11">
      <c r="B422" s="93"/>
      <c r="C422" s="118"/>
      <c r="D422" s="118"/>
      <c r="E422" s="118"/>
      <c r="F422" s="118"/>
      <c r="G422" s="118"/>
      <c r="H422" s="118"/>
      <c r="I422" s="94"/>
      <c r="J422" s="94"/>
      <c r="K422" s="118"/>
    </row>
    <row r="423" spans="2:11">
      <c r="B423" s="93"/>
      <c r="C423" s="118"/>
      <c r="D423" s="118"/>
      <c r="E423" s="118"/>
      <c r="F423" s="118"/>
      <c r="G423" s="118"/>
      <c r="H423" s="118"/>
      <c r="I423" s="94"/>
      <c r="J423" s="94"/>
      <c r="K423" s="118"/>
    </row>
    <row r="424" spans="2:11">
      <c r="B424" s="93"/>
      <c r="C424" s="118"/>
      <c r="D424" s="118"/>
      <c r="E424" s="118"/>
      <c r="F424" s="118"/>
      <c r="G424" s="118"/>
      <c r="H424" s="118"/>
      <c r="I424" s="94"/>
      <c r="J424" s="94"/>
      <c r="K424" s="118"/>
    </row>
    <row r="425" spans="2:11">
      <c r="B425" s="93"/>
      <c r="C425" s="118"/>
      <c r="D425" s="118"/>
      <c r="E425" s="118"/>
      <c r="F425" s="118"/>
      <c r="G425" s="118"/>
      <c r="H425" s="118"/>
      <c r="I425" s="94"/>
      <c r="J425" s="94"/>
      <c r="K425" s="118"/>
    </row>
    <row r="426" spans="2:11">
      <c r="B426" s="93"/>
      <c r="C426" s="118"/>
      <c r="D426" s="118"/>
      <c r="E426" s="118"/>
      <c r="F426" s="118"/>
      <c r="G426" s="118"/>
      <c r="H426" s="118"/>
      <c r="I426" s="94"/>
      <c r="J426" s="94"/>
      <c r="K426" s="118"/>
    </row>
    <row r="427" spans="2:11">
      <c r="B427" s="93"/>
      <c r="C427" s="118"/>
      <c r="D427" s="118"/>
      <c r="E427" s="118"/>
      <c r="F427" s="118"/>
      <c r="G427" s="118"/>
      <c r="H427" s="118"/>
      <c r="I427" s="94"/>
      <c r="J427" s="94"/>
      <c r="K427" s="118"/>
    </row>
    <row r="428" spans="2:11">
      <c r="B428" s="93"/>
      <c r="C428" s="118"/>
      <c r="D428" s="118"/>
      <c r="E428" s="118"/>
      <c r="F428" s="118"/>
      <c r="G428" s="118"/>
      <c r="H428" s="118"/>
      <c r="I428" s="94"/>
      <c r="J428" s="94"/>
      <c r="K428" s="118"/>
    </row>
    <row r="429" spans="2:11">
      <c r="B429" s="93"/>
      <c r="C429" s="118"/>
      <c r="D429" s="118"/>
      <c r="E429" s="118"/>
      <c r="F429" s="118"/>
      <c r="G429" s="118"/>
      <c r="H429" s="118"/>
      <c r="I429" s="94"/>
      <c r="J429" s="94"/>
      <c r="K429" s="118"/>
    </row>
    <row r="430" spans="2:11">
      <c r="B430" s="93"/>
      <c r="C430" s="118"/>
      <c r="D430" s="118"/>
      <c r="E430" s="118"/>
      <c r="F430" s="118"/>
      <c r="G430" s="118"/>
      <c r="H430" s="118"/>
      <c r="I430" s="94"/>
      <c r="J430" s="94"/>
      <c r="K430" s="118"/>
    </row>
    <row r="431" spans="2:11">
      <c r="B431" s="93"/>
      <c r="C431" s="118"/>
      <c r="D431" s="118"/>
      <c r="E431" s="118"/>
      <c r="F431" s="118"/>
      <c r="G431" s="118"/>
      <c r="H431" s="118"/>
      <c r="I431" s="94"/>
      <c r="J431" s="94"/>
      <c r="K431" s="118"/>
    </row>
    <row r="432" spans="2:11">
      <c r="B432" s="93"/>
      <c r="C432" s="118"/>
      <c r="D432" s="118"/>
      <c r="E432" s="118"/>
      <c r="F432" s="118"/>
      <c r="G432" s="118"/>
      <c r="H432" s="118"/>
      <c r="I432" s="94"/>
      <c r="J432" s="94"/>
      <c r="K432" s="118"/>
    </row>
    <row r="433" spans="2:11">
      <c r="B433" s="93"/>
      <c r="C433" s="118"/>
      <c r="D433" s="118"/>
      <c r="E433" s="118"/>
      <c r="F433" s="118"/>
      <c r="G433" s="118"/>
      <c r="H433" s="118"/>
      <c r="I433" s="94"/>
      <c r="J433" s="94"/>
      <c r="K433" s="118"/>
    </row>
    <row r="434" spans="2:11">
      <c r="B434" s="93"/>
      <c r="C434" s="118"/>
      <c r="D434" s="118"/>
      <c r="E434" s="118"/>
      <c r="F434" s="118"/>
      <c r="G434" s="118"/>
      <c r="H434" s="118"/>
      <c r="I434" s="94"/>
      <c r="J434" s="94"/>
      <c r="K434" s="118"/>
    </row>
    <row r="435" spans="2:11">
      <c r="B435" s="93"/>
      <c r="C435" s="118"/>
      <c r="D435" s="118"/>
      <c r="E435" s="118"/>
      <c r="F435" s="118"/>
      <c r="G435" s="118"/>
      <c r="H435" s="118"/>
      <c r="I435" s="94"/>
      <c r="J435" s="94"/>
      <c r="K435" s="118"/>
    </row>
    <row r="436" spans="2:11">
      <c r="B436" s="93"/>
      <c r="C436" s="118"/>
      <c r="D436" s="118"/>
      <c r="E436" s="118"/>
      <c r="F436" s="118"/>
      <c r="G436" s="118"/>
      <c r="H436" s="118"/>
      <c r="I436" s="94"/>
      <c r="J436" s="94"/>
      <c r="K436" s="118"/>
    </row>
    <row r="437" spans="2:11">
      <c r="B437" s="93"/>
      <c r="C437" s="118"/>
      <c r="D437" s="118"/>
      <c r="E437" s="118"/>
      <c r="F437" s="118"/>
      <c r="G437" s="118"/>
      <c r="H437" s="118"/>
      <c r="I437" s="94"/>
      <c r="J437" s="94"/>
      <c r="K437" s="118"/>
    </row>
    <row r="438" spans="2:11">
      <c r="B438" s="93"/>
      <c r="C438" s="118"/>
      <c r="D438" s="118"/>
      <c r="E438" s="118"/>
      <c r="F438" s="118"/>
      <c r="G438" s="118"/>
      <c r="H438" s="118"/>
      <c r="I438" s="94"/>
      <c r="J438" s="94"/>
      <c r="K438" s="118"/>
    </row>
    <row r="439" spans="2:11">
      <c r="B439" s="93"/>
      <c r="C439" s="118"/>
      <c r="D439" s="118"/>
      <c r="E439" s="118"/>
      <c r="F439" s="118"/>
      <c r="G439" s="118"/>
      <c r="H439" s="118"/>
      <c r="I439" s="94"/>
      <c r="J439" s="94"/>
      <c r="K439" s="118"/>
    </row>
    <row r="440" spans="2:11">
      <c r="B440" s="93"/>
      <c r="C440" s="118"/>
      <c r="D440" s="118"/>
      <c r="E440" s="118"/>
      <c r="F440" s="118"/>
      <c r="G440" s="118"/>
      <c r="H440" s="118"/>
      <c r="I440" s="94"/>
      <c r="J440" s="94"/>
      <c r="K440" s="118"/>
    </row>
    <row r="441" spans="2:11">
      <c r="B441" s="93"/>
      <c r="C441" s="118"/>
      <c r="D441" s="118"/>
      <c r="E441" s="118"/>
      <c r="F441" s="118"/>
      <c r="G441" s="118"/>
      <c r="H441" s="118"/>
      <c r="I441" s="94"/>
      <c r="J441" s="94"/>
      <c r="K441" s="118"/>
    </row>
    <row r="442" spans="2:11">
      <c r="B442" s="93"/>
      <c r="C442" s="118"/>
      <c r="D442" s="118"/>
      <c r="E442" s="118"/>
      <c r="F442" s="118"/>
      <c r="G442" s="118"/>
      <c r="H442" s="118"/>
      <c r="I442" s="94"/>
      <c r="J442" s="94"/>
      <c r="K442" s="118"/>
    </row>
    <row r="443" spans="2:11">
      <c r="B443" s="93"/>
      <c r="C443" s="118"/>
      <c r="D443" s="118"/>
      <c r="E443" s="118"/>
      <c r="F443" s="118"/>
      <c r="G443" s="118"/>
      <c r="H443" s="118"/>
      <c r="I443" s="94"/>
      <c r="J443" s="94"/>
      <c r="K443" s="118"/>
    </row>
    <row r="444" spans="2:11">
      <c r="B444" s="93"/>
      <c r="C444" s="118"/>
      <c r="D444" s="118"/>
      <c r="E444" s="118"/>
      <c r="F444" s="118"/>
      <c r="G444" s="118"/>
      <c r="H444" s="118"/>
      <c r="I444" s="94"/>
      <c r="J444" s="94"/>
      <c r="K444" s="118"/>
    </row>
    <row r="445" spans="2:11">
      <c r="B445" s="93"/>
      <c r="C445" s="118"/>
      <c r="D445" s="118"/>
      <c r="E445" s="118"/>
      <c r="F445" s="118"/>
      <c r="G445" s="118"/>
      <c r="H445" s="118"/>
      <c r="I445" s="94"/>
      <c r="J445" s="94"/>
      <c r="K445" s="118"/>
    </row>
    <row r="446" spans="2:11">
      <c r="B446" s="93"/>
      <c r="C446" s="118"/>
      <c r="D446" s="118"/>
      <c r="E446" s="118"/>
      <c r="F446" s="118"/>
      <c r="G446" s="118"/>
      <c r="H446" s="118"/>
      <c r="I446" s="94"/>
      <c r="J446" s="94"/>
      <c r="K446" s="118"/>
    </row>
    <row r="447" spans="2:11">
      <c r="B447" s="93"/>
      <c r="C447" s="118"/>
      <c r="D447" s="118"/>
      <c r="E447" s="118"/>
      <c r="F447" s="118"/>
      <c r="G447" s="118"/>
      <c r="H447" s="118"/>
      <c r="I447" s="94"/>
      <c r="J447" s="94"/>
      <c r="K447" s="118"/>
    </row>
    <row r="448" spans="2:11">
      <c r="B448" s="93"/>
      <c r="C448" s="118"/>
      <c r="D448" s="118"/>
      <c r="E448" s="118"/>
      <c r="F448" s="118"/>
      <c r="G448" s="118"/>
      <c r="H448" s="118"/>
      <c r="I448" s="94"/>
      <c r="J448" s="94"/>
      <c r="K448" s="118"/>
    </row>
    <row r="449" spans="2:11">
      <c r="B449" s="93"/>
      <c r="C449" s="118"/>
      <c r="D449" s="118"/>
      <c r="E449" s="118"/>
      <c r="F449" s="118"/>
      <c r="G449" s="118"/>
      <c r="H449" s="118"/>
      <c r="I449" s="94"/>
      <c r="J449" s="94"/>
      <c r="K449" s="118"/>
    </row>
    <row r="450" spans="2:11">
      <c r="B450" s="93"/>
      <c r="C450" s="118"/>
      <c r="D450" s="118"/>
      <c r="E450" s="118"/>
      <c r="F450" s="118"/>
      <c r="G450" s="118"/>
      <c r="H450" s="118"/>
      <c r="I450" s="94"/>
      <c r="J450" s="94"/>
      <c r="K450" s="118"/>
    </row>
    <row r="451" spans="2:11">
      <c r="B451" s="93"/>
      <c r="C451" s="118"/>
      <c r="D451" s="118"/>
      <c r="E451" s="118"/>
      <c r="F451" s="118"/>
      <c r="G451" s="118"/>
      <c r="H451" s="118"/>
      <c r="I451" s="94"/>
      <c r="J451" s="94"/>
      <c r="K451" s="118"/>
    </row>
    <row r="452" spans="2:11">
      <c r="B452" s="93"/>
      <c r="C452" s="118"/>
      <c r="D452" s="118"/>
      <c r="E452" s="118"/>
      <c r="F452" s="118"/>
      <c r="G452" s="118"/>
      <c r="H452" s="118"/>
      <c r="I452" s="94"/>
      <c r="J452" s="94"/>
      <c r="K452" s="118"/>
    </row>
    <row r="453" spans="2:11">
      <c r="B453" s="93"/>
      <c r="C453" s="118"/>
      <c r="D453" s="118"/>
      <c r="E453" s="118"/>
      <c r="F453" s="118"/>
      <c r="G453" s="118"/>
      <c r="H453" s="118"/>
      <c r="I453" s="94"/>
      <c r="J453" s="94"/>
      <c r="K453" s="118"/>
    </row>
    <row r="454" spans="2:11">
      <c r="B454" s="93"/>
      <c r="C454" s="118"/>
      <c r="D454" s="118"/>
      <c r="E454" s="118"/>
      <c r="F454" s="118"/>
      <c r="G454" s="118"/>
      <c r="H454" s="118"/>
      <c r="I454" s="94"/>
      <c r="J454" s="94"/>
      <c r="K454" s="118"/>
    </row>
    <row r="455" spans="2:11">
      <c r="B455" s="93"/>
      <c r="C455" s="118"/>
      <c r="D455" s="118"/>
      <c r="E455" s="118"/>
      <c r="F455" s="118"/>
      <c r="G455" s="118"/>
      <c r="H455" s="118"/>
      <c r="I455" s="94"/>
      <c r="J455" s="94"/>
      <c r="K455" s="118"/>
    </row>
    <row r="456" spans="2:11">
      <c r="B456" s="93"/>
      <c r="C456" s="118"/>
      <c r="D456" s="118"/>
      <c r="E456" s="118"/>
      <c r="F456" s="118"/>
      <c r="G456" s="118"/>
      <c r="H456" s="118"/>
      <c r="I456" s="94"/>
      <c r="J456" s="94"/>
      <c r="K456" s="118"/>
    </row>
    <row r="457" spans="2:11">
      <c r="B457" s="93"/>
      <c r="C457" s="118"/>
      <c r="D457" s="118"/>
      <c r="E457" s="118"/>
      <c r="F457" s="118"/>
      <c r="G457" s="118"/>
      <c r="H457" s="118"/>
      <c r="I457" s="94"/>
      <c r="J457" s="94"/>
      <c r="K457" s="118"/>
    </row>
    <row r="458" spans="2:11">
      <c r="B458" s="93"/>
      <c r="C458" s="118"/>
      <c r="D458" s="118"/>
      <c r="E458" s="118"/>
      <c r="F458" s="118"/>
      <c r="G458" s="118"/>
      <c r="H458" s="118"/>
      <c r="I458" s="94"/>
      <c r="J458" s="94"/>
      <c r="K458" s="118"/>
    </row>
    <row r="459" spans="2:11">
      <c r="B459" s="93"/>
      <c r="C459" s="118"/>
      <c r="D459" s="118"/>
      <c r="E459" s="118"/>
      <c r="F459" s="118"/>
      <c r="G459" s="118"/>
      <c r="H459" s="118"/>
      <c r="I459" s="94"/>
      <c r="J459" s="94"/>
      <c r="K459" s="118"/>
    </row>
    <row r="460" spans="2:11">
      <c r="B460" s="93"/>
      <c r="C460" s="118"/>
      <c r="D460" s="118"/>
      <c r="E460" s="118"/>
      <c r="F460" s="118"/>
      <c r="G460" s="118"/>
      <c r="H460" s="118"/>
      <c r="I460" s="94"/>
      <c r="J460" s="94"/>
      <c r="K460" s="118"/>
    </row>
    <row r="461" spans="2:11">
      <c r="B461" s="93"/>
      <c r="C461" s="118"/>
      <c r="D461" s="118"/>
      <c r="E461" s="118"/>
      <c r="F461" s="118"/>
      <c r="G461" s="118"/>
      <c r="H461" s="118"/>
      <c r="I461" s="94"/>
      <c r="J461" s="94"/>
      <c r="K461" s="118"/>
    </row>
    <row r="462" spans="2:11">
      <c r="B462" s="93"/>
      <c r="C462" s="118"/>
      <c r="D462" s="118"/>
      <c r="E462" s="118"/>
      <c r="F462" s="118"/>
      <c r="G462" s="118"/>
      <c r="H462" s="118"/>
      <c r="I462" s="94"/>
      <c r="J462" s="94"/>
      <c r="K462" s="118"/>
    </row>
    <row r="463" spans="2:11">
      <c r="B463" s="93"/>
      <c r="C463" s="118"/>
      <c r="D463" s="118"/>
      <c r="E463" s="118"/>
      <c r="F463" s="118"/>
      <c r="G463" s="118"/>
      <c r="H463" s="118"/>
      <c r="I463" s="94"/>
      <c r="J463" s="94"/>
      <c r="K463" s="118"/>
    </row>
    <row r="464" spans="2:11">
      <c r="B464" s="93"/>
      <c r="C464" s="118"/>
      <c r="D464" s="118"/>
      <c r="E464" s="118"/>
      <c r="F464" s="118"/>
      <c r="G464" s="118"/>
      <c r="H464" s="118"/>
      <c r="I464" s="94"/>
      <c r="J464" s="94"/>
      <c r="K464" s="118"/>
    </row>
    <row r="465" spans="2:11">
      <c r="B465" s="93"/>
      <c r="C465" s="118"/>
      <c r="D465" s="118"/>
      <c r="E465" s="118"/>
      <c r="F465" s="118"/>
      <c r="G465" s="118"/>
      <c r="H465" s="118"/>
      <c r="I465" s="94"/>
      <c r="J465" s="94"/>
      <c r="K465" s="118"/>
    </row>
    <row r="466" spans="2:11">
      <c r="B466" s="93"/>
      <c r="C466" s="118"/>
      <c r="D466" s="118"/>
      <c r="E466" s="118"/>
      <c r="F466" s="118"/>
      <c r="G466" s="118"/>
      <c r="H466" s="118"/>
      <c r="I466" s="94"/>
      <c r="J466" s="94"/>
      <c r="K466" s="118"/>
    </row>
    <row r="467" spans="2:11">
      <c r="B467" s="93"/>
      <c r="C467" s="118"/>
      <c r="D467" s="118"/>
      <c r="E467" s="118"/>
      <c r="F467" s="118"/>
      <c r="G467" s="118"/>
      <c r="H467" s="118"/>
      <c r="I467" s="94"/>
      <c r="J467" s="94"/>
      <c r="K467" s="118"/>
    </row>
    <row r="468" spans="2:11">
      <c r="B468" s="93"/>
      <c r="C468" s="118"/>
      <c r="D468" s="118"/>
      <c r="E468" s="118"/>
      <c r="F468" s="118"/>
      <c r="G468" s="118"/>
      <c r="H468" s="118"/>
      <c r="I468" s="94"/>
      <c r="J468" s="94"/>
      <c r="K468" s="118"/>
    </row>
    <row r="469" spans="2:11">
      <c r="B469" s="93"/>
      <c r="C469" s="118"/>
      <c r="D469" s="118"/>
      <c r="E469" s="118"/>
      <c r="F469" s="118"/>
      <c r="G469" s="118"/>
      <c r="H469" s="118"/>
      <c r="I469" s="94"/>
      <c r="J469" s="94"/>
      <c r="K469" s="118"/>
    </row>
    <row r="470" spans="2:11">
      <c r="B470" s="93"/>
      <c r="C470" s="118"/>
      <c r="D470" s="118"/>
      <c r="E470" s="118"/>
      <c r="F470" s="118"/>
      <c r="G470" s="118"/>
      <c r="H470" s="118"/>
      <c r="I470" s="94"/>
      <c r="J470" s="94"/>
      <c r="K470" s="118"/>
    </row>
    <row r="471" spans="2:11">
      <c r="B471" s="93"/>
      <c r="C471" s="118"/>
      <c r="D471" s="118"/>
      <c r="E471" s="118"/>
      <c r="F471" s="118"/>
      <c r="G471" s="118"/>
      <c r="H471" s="118"/>
      <c r="I471" s="94"/>
      <c r="J471" s="94"/>
      <c r="K471" s="118"/>
    </row>
    <row r="472" spans="2:11">
      <c r="B472" s="93"/>
      <c r="C472" s="118"/>
      <c r="D472" s="118"/>
      <c r="E472" s="118"/>
      <c r="F472" s="118"/>
      <c r="G472" s="118"/>
      <c r="H472" s="118"/>
      <c r="I472" s="94"/>
      <c r="J472" s="94"/>
      <c r="K472" s="118"/>
    </row>
    <row r="473" spans="2:11">
      <c r="B473" s="93"/>
      <c r="C473" s="118"/>
      <c r="D473" s="118"/>
      <c r="E473" s="118"/>
      <c r="F473" s="118"/>
      <c r="G473" s="118"/>
      <c r="H473" s="118"/>
      <c r="I473" s="94"/>
      <c r="J473" s="94"/>
      <c r="K473" s="118"/>
    </row>
    <row r="474" spans="2:11">
      <c r="B474" s="93"/>
      <c r="C474" s="118"/>
      <c r="D474" s="118"/>
      <c r="E474" s="118"/>
      <c r="F474" s="118"/>
      <c r="G474" s="118"/>
      <c r="H474" s="118"/>
      <c r="I474" s="94"/>
      <c r="J474" s="94"/>
      <c r="K474" s="118"/>
    </row>
    <row r="475" spans="2:11">
      <c r="B475" s="93"/>
      <c r="C475" s="118"/>
      <c r="D475" s="118"/>
      <c r="E475" s="118"/>
      <c r="F475" s="118"/>
      <c r="G475" s="118"/>
      <c r="H475" s="118"/>
      <c r="I475" s="94"/>
      <c r="J475" s="94"/>
      <c r="K475" s="118"/>
    </row>
    <row r="476" spans="2:11">
      <c r="B476" s="93"/>
      <c r="C476" s="118"/>
      <c r="D476" s="118"/>
      <c r="E476" s="118"/>
      <c r="F476" s="118"/>
      <c r="G476" s="118"/>
      <c r="H476" s="118"/>
      <c r="I476" s="94"/>
      <c r="J476" s="94"/>
      <c r="K476" s="118"/>
    </row>
    <row r="477" spans="2:11">
      <c r="B477" s="93"/>
      <c r="C477" s="118"/>
      <c r="D477" s="118"/>
      <c r="E477" s="118"/>
      <c r="F477" s="118"/>
      <c r="G477" s="118"/>
      <c r="H477" s="118"/>
      <c r="I477" s="94"/>
      <c r="J477" s="94"/>
      <c r="K477" s="118"/>
    </row>
    <row r="478" spans="2:11">
      <c r="B478" s="93"/>
      <c r="C478" s="118"/>
      <c r="D478" s="118"/>
      <c r="E478" s="118"/>
      <c r="F478" s="118"/>
      <c r="G478" s="118"/>
      <c r="H478" s="118"/>
      <c r="I478" s="94"/>
      <c r="J478" s="94"/>
      <c r="K478" s="118"/>
    </row>
    <row r="479" spans="2:11">
      <c r="B479" s="93"/>
      <c r="C479" s="118"/>
      <c r="D479" s="118"/>
      <c r="E479" s="118"/>
      <c r="F479" s="118"/>
      <c r="G479" s="118"/>
      <c r="H479" s="118"/>
      <c r="I479" s="94"/>
      <c r="J479" s="94"/>
      <c r="K479" s="118"/>
    </row>
    <row r="480" spans="2:11">
      <c r="B480" s="93"/>
      <c r="C480" s="118"/>
      <c r="D480" s="118"/>
      <c r="E480" s="118"/>
      <c r="F480" s="118"/>
      <c r="G480" s="118"/>
      <c r="H480" s="118"/>
      <c r="I480" s="94"/>
      <c r="J480" s="94"/>
      <c r="K480" s="118"/>
    </row>
    <row r="481" spans="2:11">
      <c r="B481" s="93"/>
      <c r="C481" s="118"/>
      <c r="D481" s="118"/>
      <c r="E481" s="118"/>
      <c r="F481" s="118"/>
      <c r="G481" s="118"/>
      <c r="H481" s="118"/>
      <c r="I481" s="94"/>
      <c r="J481" s="94"/>
      <c r="K481" s="118"/>
    </row>
    <row r="482" spans="2:11">
      <c r="B482" s="93"/>
      <c r="C482" s="118"/>
      <c r="D482" s="118"/>
      <c r="E482" s="118"/>
      <c r="F482" s="118"/>
      <c r="G482" s="118"/>
      <c r="H482" s="118"/>
      <c r="I482" s="94"/>
      <c r="J482" s="94"/>
      <c r="K482" s="118"/>
    </row>
    <row r="483" spans="2:11">
      <c r="B483" s="93"/>
      <c r="C483" s="118"/>
      <c r="D483" s="118"/>
      <c r="E483" s="118"/>
      <c r="F483" s="118"/>
      <c r="G483" s="118"/>
      <c r="H483" s="118"/>
      <c r="I483" s="94"/>
      <c r="J483" s="94"/>
      <c r="K483" s="118"/>
    </row>
    <row r="484" spans="2:11">
      <c r="B484" s="93"/>
      <c r="C484" s="118"/>
      <c r="D484" s="118"/>
      <c r="E484" s="118"/>
      <c r="F484" s="118"/>
      <c r="G484" s="118"/>
      <c r="H484" s="118"/>
      <c r="I484" s="94"/>
      <c r="J484" s="94"/>
      <c r="K484" s="118"/>
    </row>
    <row r="485" spans="2:11">
      <c r="B485" s="93"/>
      <c r="C485" s="118"/>
      <c r="D485" s="118"/>
      <c r="E485" s="118"/>
      <c r="F485" s="118"/>
      <c r="G485" s="118"/>
      <c r="H485" s="118"/>
      <c r="I485" s="94"/>
      <c r="J485" s="94"/>
      <c r="K485" s="118"/>
    </row>
    <row r="486" spans="2:11">
      <c r="B486" s="93"/>
      <c r="C486" s="118"/>
      <c r="D486" s="118"/>
      <c r="E486" s="118"/>
      <c r="F486" s="118"/>
      <c r="G486" s="118"/>
      <c r="H486" s="118"/>
      <c r="I486" s="94"/>
      <c r="J486" s="94"/>
      <c r="K486" s="118"/>
    </row>
    <row r="487" spans="2:11">
      <c r="B487" s="93"/>
      <c r="C487" s="118"/>
      <c r="D487" s="118"/>
      <c r="E487" s="118"/>
      <c r="F487" s="118"/>
      <c r="G487" s="118"/>
      <c r="H487" s="118"/>
      <c r="I487" s="94"/>
      <c r="J487" s="94"/>
      <c r="K487" s="118"/>
    </row>
    <row r="488" spans="2:11">
      <c r="B488" s="93"/>
      <c r="C488" s="118"/>
      <c r="D488" s="118"/>
      <c r="E488" s="118"/>
      <c r="F488" s="118"/>
      <c r="G488" s="118"/>
      <c r="H488" s="118"/>
      <c r="I488" s="94"/>
      <c r="J488" s="94"/>
      <c r="K488" s="118"/>
    </row>
    <row r="489" spans="2:11">
      <c r="B489" s="93"/>
      <c r="C489" s="118"/>
      <c r="D489" s="118"/>
      <c r="E489" s="118"/>
      <c r="F489" s="118"/>
      <c r="G489" s="118"/>
      <c r="H489" s="118"/>
      <c r="I489" s="94"/>
      <c r="J489" s="94"/>
      <c r="K489" s="118"/>
    </row>
    <row r="490" spans="2:11">
      <c r="B490" s="93"/>
      <c r="C490" s="118"/>
      <c r="D490" s="118"/>
      <c r="E490" s="118"/>
      <c r="F490" s="118"/>
      <c r="G490" s="118"/>
      <c r="H490" s="118"/>
      <c r="I490" s="94"/>
      <c r="J490" s="94"/>
      <c r="K490" s="118"/>
    </row>
    <row r="491" spans="2:11">
      <c r="B491" s="93"/>
      <c r="C491" s="118"/>
      <c r="D491" s="118"/>
      <c r="E491" s="118"/>
      <c r="F491" s="118"/>
      <c r="G491" s="118"/>
      <c r="H491" s="118"/>
      <c r="I491" s="94"/>
      <c r="J491" s="94"/>
      <c r="K491" s="118"/>
    </row>
    <row r="492" spans="2:11">
      <c r="B492" s="93"/>
      <c r="C492" s="118"/>
      <c r="D492" s="118"/>
      <c r="E492" s="118"/>
      <c r="F492" s="118"/>
      <c r="G492" s="118"/>
      <c r="H492" s="118"/>
      <c r="I492" s="94"/>
      <c r="J492" s="94"/>
      <c r="K492" s="118"/>
    </row>
    <row r="493" spans="2:11">
      <c r="B493" s="93"/>
      <c r="C493" s="118"/>
      <c r="D493" s="118"/>
      <c r="E493" s="118"/>
      <c r="F493" s="118"/>
      <c r="G493" s="118"/>
      <c r="H493" s="118"/>
      <c r="I493" s="94"/>
      <c r="J493" s="94"/>
      <c r="K493" s="118"/>
    </row>
    <row r="494" spans="2:11">
      <c r="B494" s="93"/>
      <c r="C494" s="118"/>
      <c r="D494" s="118"/>
      <c r="E494" s="118"/>
      <c r="F494" s="118"/>
      <c r="G494" s="118"/>
      <c r="H494" s="118"/>
      <c r="I494" s="94"/>
      <c r="J494" s="94"/>
      <c r="K494" s="118"/>
    </row>
    <row r="495" spans="2:11">
      <c r="B495" s="93"/>
      <c r="C495" s="118"/>
      <c r="D495" s="118"/>
      <c r="E495" s="118"/>
      <c r="F495" s="118"/>
      <c r="G495" s="118"/>
      <c r="H495" s="118"/>
      <c r="I495" s="94"/>
      <c r="J495" s="94"/>
      <c r="K495" s="118"/>
    </row>
    <row r="496" spans="2:11">
      <c r="B496" s="93"/>
      <c r="C496" s="118"/>
      <c r="D496" s="118"/>
      <c r="E496" s="118"/>
      <c r="F496" s="118"/>
      <c r="G496" s="118"/>
      <c r="H496" s="118"/>
      <c r="I496" s="94"/>
      <c r="J496" s="94"/>
      <c r="K496" s="118"/>
    </row>
    <row r="497" spans="2:11">
      <c r="B497" s="93"/>
      <c r="C497" s="118"/>
      <c r="D497" s="118"/>
      <c r="E497" s="118"/>
      <c r="F497" s="118"/>
      <c r="G497" s="118"/>
      <c r="H497" s="118"/>
      <c r="I497" s="94"/>
      <c r="J497" s="94"/>
      <c r="K497" s="118"/>
    </row>
    <row r="498" spans="2:11">
      <c r="B498" s="93"/>
      <c r="C498" s="118"/>
      <c r="D498" s="118"/>
      <c r="E498" s="118"/>
      <c r="F498" s="118"/>
      <c r="G498" s="118"/>
      <c r="H498" s="118"/>
      <c r="I498" s="94"/>
      <c r="J498" s="94"/>
      <c r="K498" s="118"/>
    </row>
    <row r="499" spans="2:11">
      <c r="B499" s="93"/>
      <c r="C499" s="118"/>
      <c r="D499" s="118"/>
      <c r="E499" s="118"/>
      <c r="F499" s="118"/>
      <c r="G499" s="118"/>
      <c r="H499" s="118"/>
      <c r="I499" s="94"/>
      <c r="J499" s="94"/>
      <c r="K499" s="118"/>
    </row>
    <row r="500" spans="2:11">
      <c r="B500" s="93"/>
      <c r="C500" s="118"/>
      <c r="D500" s="118"/>
      <c r="E500" s="118"/>
      <c r="F500" s="118"/>
      <c r="G500" s="118"/>
      <c r="H500" s="118"/>
      <c r="I500" s="94"/>
      <c r="J500" s="94"/>
      <c r="K500" s="118"/>
    </row>
    <row r="501" spans="2:11">
      <c r="B501" s="93"/>
      <c r="C501" s="118"/>
      <c r="D501" s="118"/>
      <c r="E501" s="118"/>
      <c r="F501" s="118"/>
      <c r="G501" s="118"/>
      <c r="H501" s="118"/>
      <c r="I501" s="94"/>
      <c r="J501" s="94"/>
      <c r="K501" s="118"/>
    </row>
    <row r="502" spans="2:11">
      <c r="B502" s="93"/>
      <c r="C502" s="118"/>
      <c r="D502" s="118"/>
      <c r="E502" s="118"/>
      <c r="F502" s="118"/>
      <c r="G502" s="118"/>
      <c r="H502" s="118"/>
      <c r="I502" s="94"/>
      <c r="J502" s="94"/>
      <c r="K502" s="118"/>
    </row>
    <row r="503" spans="2:11">
      <c r="B503" s="93"/>
      <c r="C503" s="118"/>
      <c r="D503" s="118"/>
      <c r="E503" s="118"/>
      <c r="F503" s="118"/>
      <c r="G503" s="118"/>
      <c r="H503" s="118"/>
      <c r="I503" s="94"/>
      <c r="J503" s="94"/>
      <c r="K503" s="118"/>
    </row>
    <row r="504" spans="2:11">
      <c r="B504" s="93"/>
      <c r="C504" s="118"/>
      <c r="D504" s="118"/>
      <c r="E504" s="118"/>
      <c r="F504" s="118"/>
      <c r="G504" s="118"/>
      <c r="H504" s="118"/>
      <c r="I504" s="94"/>
      <c r="J504" s="94"/>
      <c r="K504" s="118"/>
    </row>
    <row r="505" spans="2:11">
      <c r="B505" s="93"/>
      <c r="C505" s="118"/>
      <c r="D505" s="118"/>
      <c r="E505" s="118"/>
      <c r="F505" s="118"/>
      <c r="G505" s="118"/>
      <c r="H505" s="118"/>
      <c r="I505" s="94"/>
      <c r="J505" s="94"/>
      <c r="K505" s="118"/>
    </row>
    <row r="506" spans="2:11">
      <c r="B506" s="93"/>
      <c r="C506" s="118"/>
      <c r="D506" s="118"/>
      <c r="E506" s="118"/>
      <c r="F506" s="118"/>
      <c r="G506" s="118"/>
      <c r="H506" s="118"/>
      <c r="I506" s="94"/>
      <c r="J506" s="94"/>
      <c r="K506" s="118"/>
    </row>
    <row r="507" spans="2:11">
      <c r="B507" s="93"/>
      <c r="C507" s="118"/>
      <c r="D507" s="118"/>
      <c r="E507" s="118"/>
      <c r="F507" s="118"/>
      <c r="G507" s="118"/>
      <c r="H507" s="118"/>
      <c r="I507" s="94"/>
      <c r="J507" s="94"/>
      <c r="K507" s="118"/>
    </row>
    <row r="508" spans="2:11">
      <c r="B508" s="93"/>
      <c r="C508" s="118"/>
      <c r="D508" s="118"/>
      <c r="E508" s="118"/>
      <c r="F508" s="118"/>
      <c r="G508" s="118"/>
      <c r="H508" s="118"/>
      <c r="I508" s="94"/>
      <c r="J508" s="94"/>
      <c r="K508" s="118"/>
    </row>
    <row r="509" spans="2:11">
      <c r="B509" s="93"/>
      <c r="C509" s="118"/>
      <c r="D509" s="118"/>
      <c r="E509" s="118"/>
      <c r="F509" s="118"/>
      <c r="G509" s="118"/>
      <c r="H509" s="118"/>
      <c r="I509" s="94"/>
      <c r="J509" s="94"/>
      <c r="K509" s="118"/>
    </row>
    <row r="510" spans="2:11">
      <c r="B510" s="93"/>
      <c r="C510" s="118"/>
      <c r="D510" s="118"/>
      <c r="E510" s="118"/>
      <c r="F510" s="118"/>
      <c r="G510" s="118"/>
      <c r="H510" s="118"/>
      <c r="I510" s="94"/>
      <c r="J510" s="94"/>
      <c r="K510" s="118"/>
    </row>
    <row r="511" spans="2:11">
      <c r="B511" s="93"/>
      <c r="C511" s="118"/>
      <c r="D511" s="118"/>
      <c r="E511" s="118"/>
      <c r="F511" s="118"/>
      <c r="G511" s="118"/>
      <c r="H511" s="118"/>
      <c r="I511" s="94"/>
      <c r="J511" s="94"/>
      <c r="K511" s="118"/>
    </row>
    <row r="512" spans="2:11">
      <c r="B512" s="93"/>
      <c r="C512" s="118"/>
      <c r="D512" s="118"/>
      <c r="E512" s="118"/>
      <c r="F512" s="118"/>
      <c r="G512" s="118"/>
      <c r="H512" s="118"/>
      <c r="I512" s="94"/>
      <c r="J512" s="94"/>
      <c r="K512" s="118"/>
    </row>
    <row r="513" spans="2:11">
      <c r="B513" s="93"/>
      <c r="C513" s="118"/>
      <c r="D513" s="118"/>
      <c r="E513" s="118"/>
      <c r="F513" s="118"/>
      <c r="G513" s="118"/>
      <c r="H513" s="118"/>
      <c r="I513" s="94"/>
      <c r="J513" s="94"/>
      <c r="K513" s="118"/>
    </row>
    <row r="514" spans="2:11">
      <c r="B514" s="93"/>
      <c r="C514" s="118"/>
      <c r="D514" s="118"/>
      <c r="E514" s="118"/>
      <c r="F514" s="118"/>
      <c r="G514" s="118"/>
      <c r="H514" s="118"/>
      <c r="I514" s="94"/>
      <c r="J514" s="94"/>
      <c r="K514" s="118"/>
    </row>
    <row r="515" spans="2:11">
      <c r="B515" s="93"/>
      <c r="C515" s="118"/>
      <c r="D515" s="118"/>
      <c r="E515" s="118"/>
      <c r="F515" s="118"/>
      <c r="G515" s="118"/>
      <c r="H515" s="118"/>
      <c r="I515" s="94"/>
      <c r="J515" s="94"/>
      <c r="K515" s="118"/>
    </row>
    <row r="516" spans="2:11">
      <c r="B516" s="93"/>
      <c r="C516" s="118"/>
      <c r="D516" s="118"/>
      <c r="E516" s="118"/>
      <c r="F516" s="118"/>
      <c r="G516" s="118"/>
      <c r="H516" s="118"/>
      <c r="I516" s="94"/>
      <c r="J516" s="94"/>
      <c r="K516" s="118"/>
    </row>
    <row r="517" spans="2:11">
      <c r="B517" s="93"/>
      <c r="C517" s="118"/>
      <c r="D517" s="118"/>
      <c r="E517" s="118"/>
      <c r="F517" s="118"/>
      <c r="G517" s="118"/>
      <c r="H517" s="118"/>
      <c r="I517" s="94"/>
      <c r="J517" s="94"/>
      <c r="K517" s="118"/>
    </row>
    <row r="518" spans="2:11">
      <c r="B518" s="93"/>
      <c r="C518" s="118"/>
      <c r="D518" s="118"/>
      <c r="E518" s="118"/>
      <c r="F518" s="118"/>
      <c r="G518" s="118"/>
      <c r="H518" s="118"/>
      <c r="I518" s="94"/>
      <c r="J518" s="94"/>
      <c r="K518" s="118"/>
    </row>
    <row r="519" spans="2:11">
      <c r="B519" s="93"/>
      <c r="C519" s="118"/>
      <c r="D519" s="118"/>
      <c r="E519" s="118"/>
      <c r="F519" s="118"/>
      <c r="G519" s="118"/>
      <c r="H519" s="118"/>
      <c r="I519" s="94"/>
      <c r="J519" s="94"/>
      <c r="K519" s="118"/>
    </row>
    <row r="520" spans="2:11">
      <c r="B520" s="93"/>
      <c r="C520" s="118"/>
      <c r="D520" s="118"/>
      <c r="E520" s="118"/>
      <c r="F520" s="118"/>
      <c r="G520" s="118"/>
      <c r="H520" s="118"/>
      <c r="I520" s="94"/>
      <c r="J520" s="94"/>
      <c r="K520" s="118"/>
    </row>
    <row r="521" spans="2:11">
      <c r="B521" s="93"/>
      <c r="C521" s="118"/>
      <c r="D521" s="118"/>
      <c r="E521" s="118"/>
      <c r="F521" s="118"/>
      <c r="G521" s="118"/>
      <c r="H521" s="118"/>
      <c r="I521" s="94"/>
      <c r="J521" s="94"/>
      <c r="K521" s="118"/>
    </row>
    <row r="522" spans="2:11">
      <c r="B522" s="93"/>
      <c r="C522" s="118"/>
      <c r="D522" s="118"/>
      <c r="E522" s="118"/>
      <c r="F522" s="118"/>
      <c r="G522" s="118"/>
      <c r="H522" s="118"/>
      <c r="I522" s="94"/>
      <c r="J522" s="94"/>
      <c r="K522" s="118"/>
    </row>
    <row r="523" spans="2:11">
      <c r="B523" s="93"/>
      <c r="C523" s="118"/>
      <c r="D523" s="118"/>
      <c r="E523" s="118"/>
      <c r="F523" s="118"/>
      <c r="G523" s="118"/>
      <c r="H523" s="118"/>
      <c r="I523" s="94"/>
      <c r="J523" s="94"/>
      <c r="K523" s="118"/>
    </row>
    <row r="524" spans="2:11">
      <c r="B524" s="93"/>
      <c r="C524" s="118"/>
      <c r="D524" s="118"/>
      <c r="E524" s="118"/>
      <c r="F524" s="118"/>
      <c r="G524" s="118"/>
      <c r="H524" s="118"/>
      <c r="I524" s="94"/>
      <c r="J524" s="94"/>
      <c r="K524" s="118"/>
    </row>
    <row r="525" spans="2:11">
      <c r="B525" s="93"/>
      <c r="C525" s="118"/>
      <c r="D525" s="118"/>
      <c r="E525" s="118"/>
      <c r="F525" s="118"/>
      <c r="G525" s="118"/>
      <c r="H525" s="118"/>
      <c r="I525" s="94"/>
      <c r="J525" s="94"/>
      <c r="K525" s="118"/>
    </row>
    <row r="526" spans="2:11">
      <c r="B526" s="93"/>
      <c r="C526" s="118"/>
      <c r="D526" s="118"/>
      <c r="E526" s="118"/>
      <c r="F526" s="118"/>
      <c r="G526" s="118"/>
      <c r="H526" s="118"/>
      <c r="I526" s="94"/>
      <c r="J526" s="94"/>
      <c r="K526" s="118"/>
    </row>
    <row r="527" spans="2:11">
      <c r="B527" s="93"/>
      <c r="C527" s="118"/>
      <c r="D527" s="118"/>
      <c r="E527" s="118"/>
      <c r="F527" s="118"/>
      <c r="G527" s="118"/>
      <c r="H527" s="118"/>
      <c r="I527" s="94"/>
      <c r="J527" s="94"/>
      <c r="K527" s="118"/>
    </row>
    <row r="528" spans="2:11">
      <c r="B528" s="93"/>
      <c r="C528" s="118"/>
      <c r="D528" s="118"/>
      <c r="E528" s="118"/>
      <c r="F528" s="118"/>
      <c r="G528" s="118"/>
      <c r="H528" s="118"/>
      <c r="I528" s="94"/>
      <c r="J528" s="94"/>
      <c r="K528" s="118"/>
    </row>
    <row r="529" spans="2:11">
      <c r="B529" s="93"/>
      <c r="C529" s="118"/>
      <c r="D529" s="118"/>
      <c r="E529" s="118"/>
      <c r="F529" s="118"/>
      <c r="G529" s="118"/>
      <c r="H529" s="118"/>
      <c r="I529" s="94"/>
      <c r="J529" s="94"/>
      <c r="K529" s="118"/>
    </row>
    <row r="530" spans="2:11">
      <c r="B530" s="93"/>
      <c r="C530" s="118"/>
      <c r="D530" s="118"/>
      <c r="E530" s="118"/>
      <c r="F530" s="118"/>
      <c r="G530" s="118"/>
      <c r="H530" s="118"/>
      <c r="I530" s="94"/>
      <c r="J530" s="94"/>
      <c r="K530" s="118"/>
    </row>
    <row r="531" spans="2:11">
      <c r="B531" s="93"/>
      <c r="C531" s="118"/>
      <c r="D531" s="118"/>
      <c r="E531" s="118"/>
      <c r="F531" s="118"/>
      <c r="G531" s="118"/>
      <c r="H531" s="118"/>
      <c r="I531" s="94"/>
      <c r="J531" s="94"/>
      <c r="K531" s="118"/>
    </row>
    <row r="532" spans="2:11">
      <c r="B532" s="93"/>
      <c r="C532" s="118"/>
      <c r="D532" s="118"/>
      <c r="E532" s="118"/>
      <c r="F532" s="118"/>
      <c r="G532" s="118"/>
      <c r="H532" s="118"/>
      <c r="I532" s="94"/>
      <c r="J532" s="94"/>
      <c r="K532" s="118"/>
    </row>
    <row r="533" spans="2:11">
      <c r="B533" s="93"/>
      <c r="C533" s="118"/>
      <c r="D533" s="118"/>
      <c r="E533" s="118"/>
      <c r="F533" s="118"/>
      <c r="G533" s="118"/>
      <c r="H533" s="118"/>
      <c r="I533" s="94"/>
      <c r="J533" s="94"/>
      <c r="K533" s="118"/>
    </row>
    <row r="534" spans="2:11">
      <c r="B534" s="93"/>
      <c r="C534" s="118"/>
      <c r="D534" s="118"/>
      <c r="E534" s="118"/>
      <c r="F534" s="118"/>
      <c r="G534" s="118"/>
      <c r="H534" s="118"/>
      <c r="I534" s="94"/>
      <c r="J534" s="94"/>
      <c r="K534" s="118"/>
    </row>
    <row r="535" spans="2:11">
      <c r="B535" s="93"/>
      <c r="C535" s="118"/>
      <c r="D535" s="118"/>
      <c r="E535" s="118"/>
      <c r="F535" s="118"/>
      <c r="G535" s="118"/>
      <c r="H535" s="118"/>
      <c r="I535" s="94"/>
      <c r="J535" s="94"/>
      <c r="K535" s="118"/>
    </row>
    <row r="536" spans="2:11">
      <c r="B536" s="93"/>
      <c r="C536" s="118"/>
      <c r="D536" s="118"/>
      <c r="E536" s="118"/>
      <c r="F536" s="118"/>
      <c r="G536" s="118"/>
      <c r="H536" s="118"/>
      <c r="I536" s="94"/>
      <c r="J536" s="94"/>
      <c r="K536" s="118"/>
    </row>
    <row r="537" spans="2:11">
      <c r="B537" s="93"/>
      <c r="C537" s="118"/>
      <c r="D537" s="118"/>
      <c r="E537" s="118"/>
      <c r="F537" s="118"/>
      <c r="G537" s="118"/>
      <c r="H537" s="118"/>
      <c r="I537" s="94"/>
      <c r="J537" s="94"/>
      <c r="K537" s="118"/>
    </row>
    <row r="538" spans="2:11">
      <c r="B538" s="93"/>
      <c r="C538" s="118"/>
      <c r="D538" s="118"/>
      <c r="E538" s="118"/>
      <c r="F538" s="118"/>
      <c r="G538" s="118"/>
      <c r="H538" s="118"/>
      <c r="I538" s="94"/>
      <c r="J538" s="94"/>
      <c r="K538" s="118"/>
    </row>
    <row r="539" spans="2:11">
      <c r="B539" s="93"/>
      <c r="C539" s="118"/>
      <c r="D539" s="118"/>
      <c r="E539" s="118"/>
      <c r="F539" s="118"/>
      <c r="G539" s="118"/>
      <c r="H539" s="118"/>
      <c r="I539" s="94"/>
      <c r="J539" s="94"/>
      <c r="K539" s="118"/>
    </row>
    <row r="540" spans="2:11">
      <c r="B540" s="93"/>
      <c r="C540" s="118"/>
      <c r="D540" s="118"/>
      <c r="E540" s="118"/>
      <c r="F540" s="118"/>
      <c r="G540" s="118"/>
      <c r="H540" s="118"/>
      <c r="I540" s="94"/>
      <c r="J540" s="94"/>
      <c r="K540" s="118"/>
    </row>
    <row r="541" spans="2:11">
      <c r="B541" s="93"/>
      <c r="C541" s="118"/>
      <c r="D541" s="118"/>
      <c r="E541" s="118"/>
      <c r="F541" s="118"/>
      <c r="G541" s="118"/>
      <c r="H541" s="118"/>
      <c r="I541" s="94"/>
      <c r="J541" s="94"/>
      <c r="K541" s="118"/>
    </row>
    <row r="542" spans="2:11">
      <c r="B542" s="93"/>
      <c r="C542" s="118"/>
      <c r="D542" s="118"/>
      <c r="E542" s="118"/>
      <c r="F542" s="118"/>
      <c r="G542" s="118"/>
      <c r="H542" s="118"/>
      <c r="I542" s="94"/>
      <c r="J542" s="94"/>
      <c r="K542" s="118"/>
    </row>
    <row r="543" spans="2:11">
      <c r="B543" s="93"/>
      <c r="C543" s="118"/>
      <c r="D543" s="118"/>
      <c r="E543" s="118"/>
      <c r="F543" s="118"/>
      <c r="G543" s="118"/>
      <c r="H543" s="118"/>
      <c r="I543" s="94"/>
      <c r="J543" s="94"/>
      <c r="K543" s="118"/>
    </row>
    <row r="544" spans="2:11">
      <c r="B544" s="93"/>
      <c r="C544" s="118"/>
      <c r="D544" s="118"/>
      <c r="E544" s="118"/>
      <c r="F544" s="118"/>
      <c r="G544" s="118"/>
      <c r="H544" s="118"/>
      <c r="I544" s="94"/>
      <c r="J544" s="94"/>
      <c r="K544" s="118"/>
    </row>
    <row r="545" spans="2:11">
      <c r="B545" s="93"/>
      <c r="C545" s="118"/>
      <c r="D545" s="118"/>
      <c r="E545" s="118"/>
      <c r="F545" s="118"/>
      <c r="G545" s="118"/>
      <c r="H545" s="118"/>
      <c r="I545" s="94"/>
      <c r="J545" s="94"/>
      <c r="K545" s="118"/>
    </row>
    <row r="546" spans="2:11">
      <c r="B546" s="93"/>
      <c r="C546" s="118"/>
      <c r="D546" s="118"/>
      <c r="E546" s="118"/>
      <c r="F546" s="118"/>
      <c r="G546" s="118"/>
      <c r="H546" s="118"/>
      <c r="I546" s="94"/>
      <c r="J546" s="94"/>
      <c r="K546" s="118"/>
    </row>
    <row r="547" spans="2:11">
      <c r="B547" s="93"/>
      <c r="C547" s="118"/>
      <c r="D547" s="118"/>
      <c r="E547" s="118"/>
      <c r="F547" s="118"/>
      <c r="G547" s="118"/>
      <c r="H547" s="118"/>
      <c r="I547" s="94"/>
      <c r="J547" s="94"/>
      <c r="K547" s="118"/>
    </row>
    <row r="548" spans="2:11">
      <c r="B548" s="93"/>
      <c r="C548" s="118"/>
      <c r="D548" s="118"/>
      <c r="E548" s="118"/>
      <c r="F548" s="118"/>
      <c r="G548" s="118"/>
      <c r="H548" s="118"/>
      <c r="I548" s="94"/>
      <c r="J548" s="94"/>
      <c r="K548" s="118"/>
    </row>
    <row r="549" spans="2:11">
      <c r="B549" s="93"/>
      <c r="C549" s="118"/>
      <c r="D549" s="118"/>
      <c r="E549" s="118"/>
      <c r="F549" s="118"/>
      <c r="G549" s="118"/>
      <c r="H549" s="118"/>
      <c r="I549" s="94"/>
      <c r="J549" s="94"/>
      <c r="K549" s="118"/>
    </row>
    <row r="550" spans="2:11">
      <c r="B550" s="93"/>
      <c r="C550" s="118"/>
      <c r="D550" s="118"/>
      <c r="E550" s="118"/>
      <c r="F550" s="118"/>
      <c r="G550" s="118"/>
      <c r="H550" s="118"/>
      <c r="I550" s="94"/>
      <c r="J550" s="94"/>
      <c r="K550" s="118"/>
    </row>
    <row r="551" spans="2:11">
      <c r="B551" s="93"/>
      <c r="C551" s="118"/>
      <c r="D551" s="118"/>
      <c r="E551" s="118"/>
      <c r="F551" s="118"/>
      <c r="G551" s="118"/>
      <c r="H551" s="118"/>
      <c r="I551" s="94"/>
      <c r="J551" s="94"/>
      <c r="K551" s="118"/>
    </row>
    <row r="552" spans="2:11">
      <c r="B552" s="93"/>
      <c r="C552" s="118"/>
      <c r="D552" s="118"/>
      <c r="E552" s="118"/>
      <c r="F552" s="118"/>
      <c r="G552" s="118"/>
      <c r="H552" s="118"/>
      <c r="I552" s="94"/>
      <c r="J552" s="94"/>
      <c r="K552" s="118"/>
    </row>
    <row r="553" spans="2:11">
      <c r="B553" s="93"/>
      <c r="C553" s="118"/>
      <c r="D553" s="118"/>
      <c r="E553" s="118"/>
      <c r="F553" s="118"/>
      <c r="G553" s="118"/>
      <c r="H553" s="118"/>
      <c r="I553" s="94"/>
      <c r="J553" s="94"/>
      <c r="K553" s="118"/>
    </row>
    <row r="554" spans="2:11">
      <c r="B554" s="93"/>
      <c r="C554" s="118"/>
      <c r="D554" s="118"/>
      <c r="E554" s="118"/>
      <c r="F554" s="118"/>
      <c r="G554" s="118"/>
      <c r="H554" s="118"/>
      <c r="I554" s="94"/>
      <c r="J554" s="94"/>
      <c r="K554" s="118"/>
    </row>
    <row r="555" spans="2:11">
      <c r="B555" s="93"/>
      <c r="C555" s="118"/>
      <c r="D555" s="118"/>
      <c r="E555" s="118"/>
      <c r="F555" s="118"/>
      <c r="G555" s="118"/>
      <c r="H555" s="118"/>
      <c r="I555" s="94"/>
      <c r="J555" s="94"/>
      <c r="K555" s="118"/>
    </row>
    <row r="556" spans="2:11">
      <c r="B556" s="93"/>
      <c r="C556" s="118"/>
      <c r="D556" s="118"/>
      <c r="E556" s="118"/>
      <c r="F556" s="118"/>
      <c r="G556" s="118"/>
      <c r="H556" s="118"/>
      <c r="I556" s="94"/>
      <c r="J556" s="94"/>
      <c r="K556" s="118"/>
    </row>
    <row r="557" spans="2:11">
      <c r="B557" s="93"/>
      <c r="C557" s="118"/>
      <c r="D557" s="118"/>
      <c r="E557" s="118"/>
      <c r="F557" s="118"/>
      <c r="G557" s="118"/>
      <c r="H557" s="118"/>
      <c r="I557" s="94"/>
      <c r="J557" s="94"/>
      <c r="K557" s="118"/>
    </row>
    <row r="558" spans="2:11">
      <c r="B558" s="93"/>
      <c r="C558" s="118"/>
      <c r="D558" s="118"/>
      <c r="E558" s="118"/>
      <c r="F558" s="118"/>
      <c r="G558" s="118"/>
      <c r="H558" s="118"/>
      <c r="I558" s="94"/>
      <c r="J558" s="94"/>
      <c r="K558" s="118"/>
    </row>
    <row r="559" spans="2:11">
      <c r="B559" s="93"/>
      <c r="C559" s="118"/>
      <c r="D559" s="118"/>
      <c r="E559" s="118"/>
      <c r="F559" s="118"/>
      <c r="G559" s="118"/>
      <c r="H559" s="118"/>
      <c r="I559" s="94"/>
      <c r="J559" s="94"/>
      <c r="K559" s="118"/>
    </row>
    <row r="560" spans="2:11">
      <c r="B560" s="93"/>
      <c r="C560" s="118"/>
      <c r="D560" s="118"/>
      <c r="E560" s="118"/>
      <c r="F560" s="118"/>
      <c r="G560" s="118"/>
      <c r="H560" s="118"/>
      <c r="I560" s="94"/>
      <c r="J560" s="94"/>
      <c r="K560" s="118"/>
    </row>
    <row r="561" spans="2:11">
      <c r="B561" s="93"/>
      <c r="C561" s="118"/>
      <c r="D561" s="118"/>
      <c r="E561" s="118"/>
      <c r="F561" s="118"/>
      <c r="G561" s="118"/>
      <c r="H561" s="118"/>
      <c r="I561" s="94"/>
      <c r="J561" s="94"/>
      <c r="K561" s="118"/>
    </row>
    <row r="562" spans="2:11">
      <c r="B562" s="93"/>
      <c r="C562" s="118"/>
      <c r="D562" s="118"/>
      <c r="E562" s="118"/>
      <c r="F562" s="118"/>
      <c r="G562" s="118"/>
      <c r="H562" s="118"/>
      <c r="I562" s="94"/>
      <c r="J562" s="94"/>
      <c r="K562" s="118"/>
    </row>
    <row r="563" spans="2:11">
      <c r="B563" s="93"/>
      <c r="C563" s="118"/>
      <c r="D563" s="118"/>
      <c r="E563" s="118"/>
      <c r="F563" s="118"/>
      <c r="G563" s="118"/>
      <c r="H563" s="118"/>
      <c r="I563" s="94"/>
      <c r="J563" s="94"/>
      <c r="K563" s="118"/>
    </row>
    <row r="564" spans="2:11">
      <c r="B564" s="93"/>
      <c r="C564" s="118"/>
      <c r="D564" s="118"/>
      <c r="E564" s="118"/>
      <c r="F564" s="118"/>
      <c r="G564" s="118"/>
      <c r="H564" s="118"/>
      <c r="I564" s="94"/>
      <c r="J564" s="94"/>
      <c r="K564" s="11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143</v>
      </c>
      <c r="C1" s="46" t="s" vm="1">
        <v>227</v>
      </c>
    </row>
    <row r="2" spans="2:35">
      <c r="B2" s="46" t="s">
        <v>142</v>
      </c>
      <c r="C2" s="46" t="s">
        <v>228</v>
      </c>
    </row>
    <row r="3" spans="2:35">
      <c r="B3" s="46" t="s">
        <v>144</v>
      </c>
      <c r="C3" s="46" t="s">
        <v>229</v>
      </c>
      <c r="E3" s="2"/>
    </row>
    <row r="4" spans="2:35">
      <c r="B4" s="46" t="s">
        <v>145</v>
      </c>
      <c r="C4" s="46">
        <v>2145</v>
      </c>
    </row>
    <row r="6" spans="2:35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35" ht="26.25" customHeight="1">
      <c r="B7" s="148" t="s">
        <v>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35" s="3" customFormat="1" ht="63">
      <c r="B8" s="21" t="s">
        <v>113</v>
      </c>
      <c r="C8" s="29" t="s">
        <v>45</v>
      </c>
      <c r="D8" s="12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62</v>
      </c>
      <c r="O8" s="29" t="s">
        <v>59</v>
      </c>
      <c r="P8" s="29" t="s">
        <v>146</v>
      </c>
      <c r="Q8" s="30" t="s">
        <v>148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31" t="s">
        <v>206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35" s="4" customFormat="1" ht="18" customHeight="1">
      <c r="B11" s="106" t="s">
        <v>3261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9">
        <v>0</v>
      </c>
      <c r="O11" s="87"/>
      <c r="P11" s="110">
        <v>0</v>
      </c>
      <c r="Q11" s="110">
        <v>0</v>
      </c>
      <c r="AI11" s="1"/>
    </row>
    <row r="12" spans="2:35" ht="21.75" customHeight="1">
      <c r="B12" s="114" t="s">
        <v>218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4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4" t="s">
        <v>201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4" t="s">
        <v>209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A1:B1048576 C5:C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0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143</v>
      </c>
      <c r="C1" s="46" t="s" vm="1">
        <v>227</v>
      </c>
    </row>
    <row r="2" spans="2:16">
      <c r="B2" s="46" t="s">
        <v>142</v>
      </c>
      <c r="C2" s="46" t="s">
        <v>228</v>
      </c>
    </row>
    <row r="3" spans="2:16">
      <c r="B3" s="46" t="s">
        <v>144</v>
      </c>
      <c r="C3" s="46" t="s">
        <v>229</v>
      </c>
    </row>
    <row r="4" spans="2:16">
      <c r="B4" s="46" t="s">
        <v>145</v>
      </c>
      <c r="C4" s="46">
        <v>2145</v>
      </c>
    </row>
    <row r="6" spans="2:16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ht="26.2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s="3" customFormat="1" ht="63">
      <c r="B8" s="21" t="s">
        <v>113</v>
      </c>
      <c r="C8" s="29" t="s">
        <v>45</v>
      </c>
      <c r="D8" s="29" t="s">
        <v>14</v>
      </c>
      <c r="E8" s="29" t="s">
        <v>67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203</v>
      </c>
      <c r="L8" s="29" t="s">
        <v>202</v>
      </c>
      <c r="M8" s="29" t="s">
        <v>108</v>
      </c>
      <c r="N8" s="29" t="s">
        <v>59</v>
      </c>
      <c r="O8" s="29" t="s">
        <v>146</v>
      </c>
      <c r="P8" s="30" t="s">
        <v>148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210</v>
      </c>
      <c r="L9" s="31"/>
      <c r="M9" s="31" t="s">
        <v>206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74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9">
        <v>0</v>
      </c>
      <c r="N11" s="87"/>
      <c r="O11" s="110">
        <v>0</v>
      </c>
      <c r="P11" s="110">
        <v>0</v>
      </c>
    </row>
    <row r="12" spans="2:16" ht="21.75" customHeight="1">
      <c r="B12" s="93"/>
      <c r="C12" s="9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4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4" t="s">
        <v>201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114" t="s">
        <v>209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13:C1048576 B13:B15 A1:B11 A16:B1048576 A12:A15 C5:C11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1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31.5703125" style="2" customWidth="1"/>
    <col min="4" max="4" width="9.140625" style="2" bestFit="1" customWidth="1"/>
    <col min="5" max="5" width="13" style="2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143</v>
      </c>
      <c r="C1" s="46" t="s" vm="1">
        <v>227</v>
      </c>
    </row>
    <row r="2" spans="2:19">
      <c r="B2" s="46" t="s">
        <v>142</v>
      </c>
      <c r="C2" s="46" t="s">
        <v>228</v>
      </c>
    </row>
    <row r="3" spans="2:19">
      <c r="B3" s="46" t="s">
        <v>144</v>
      </c>
      <c r="C3" s="46" t="s">
        <v>229</v>
      </c>
    </row>
    <row r="4" spans="2:19">
      <c r="B4" s="46" t="s">
        <v>145</v>
      </c>
      <c r="C4" s="46">
        <v>2145</v>
      </c>
    </row>
    <row r="6" spans="2:19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19" ht="26.25" customHeight="1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19" s="3" customFormat="1" ht="63">
      <c r="B8" s="21" t="s">
        <v>113</v>
      </c>
      <c r="C8" s="29" t="s">
        <v>45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203</v>
      </c>
      <c r="O8" s="29" t="s">
        <v>202</v>
      </c>
      <c r="P8" s="29" t="s">
        <v>108</v>
      </c>
      <c r="Q8" s="29" t="s">
        <v>59</v>
      </c>
      <c r="R8" s="29" t="s">
        <v>146</v>
      </c>
      <c r="S8" s="30" t="s">
        <v>148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</row>
    <row r="11" spans="2:19" s="4" customFormat="1" ht="18" customHeight="1">
      <c r="B11" s="106" t="s">
        <v>46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90">
        <f>P12</f>
        <v>1012.7412908380002</v>
      </c>
      <c r="Q11" s="87"/>
      <c r="R11" s="119">
        <v>1</v>
      </c>
      <c r="S11" s="119">
        <f>R11/'[5]סכום נכסי הקרן'!$C$42</f>
        <v>7.234542429685716E-9</v>
      </c>
    </row>
    <row r="12" spans="2:19" ht="20.25" customHeight="1">
      <c r="B12" s="120" t="s">
        <v>196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89">
        <v>6.2649999999999997E-2</v>
      </c>
      <c r="N12" s="90"/>
      <c r="O12" s="102"/>
      <c r="P12" s="90">
        <v>1012.7412908380002</v>
      </c>
      <c r="Q12" s="91"/>
      <c r="R12" s="119">
        <f t="shared" ref="R12:R13" si="0">R13</f>
        <v>1</v>
      </c>
      <c r="S12" s="119">
        <f>R12/'[5]סכום נכסי הקרן'!$C$42</f>
        <v>7.234542429685716E-9</v>
      </c>
    </row>
    <row r="13" spans="2:19">
      <c r="B13" s="122" t="s">
        <v>61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89">
        <v>6.2649999999999997E-2</v>
      </c>
      <c r="N13" s="90"/>
      <c r="O13" s="102"/>
      <c r="P13" s="90">
        <f>P14</f>
        <v>1012.7412908380002</v>
      </c>
      <c r="Q13" s="87"/>
      <c r="R13" s="119">
        <f t="shared" si="0"/>
        <v>1</v>
      </c>
      <c r="S13" s="119">
        <f>R13/'[5]סכום נכסי הקרן'!$C$42</f>
        <v>7.234542429685716E-9</v>
      </c>
    </row>
    <row r="14" spans="2:19">
      <c r="B14" s="123" t="s">
        <v>3262</v>
      </c>
      <c r="C14" s="87">
        <v>1199157</v>
      </c>
      <c r="D14" s="88" t="s">
        <v>28</v>
      </c>
      <c r="E14" s="87">
        <v>520043027</v>
      </c>
      <c r="F14" s="88" t="s">
        <v>698</v>
      </c>
      <c r="G14" s="87" t="s">
        <v>649</v>
      </c>
      <c r="H14" s="87" t="s">
        <v>322</v>
      </c>
      <c r="I14" s="101">
        <v>45169</v>
      </c>
      <c r="J14" s="90">
        <v>1</v>
      </c>
      <c r="K14" s="88" t="s">
        <v>129</v>
      </c>
      <c r="L14" s="89">
        <v>6.2649999999999997E-2</v>
      </c>
      <c r="M14" s="89">
        <f>L14</f>
        <v>6.2649999999999997E-2</v>
      </c>
      <c r="N14" s="90">
        <v>1011333.0888000001</v>
      </c>
      <c r="O14" s="102">
        <v>100.139242</v>
      </c>
      <c r="P14" s="90">
        <v>1012.7412908380002</v>
      </c>
      <c r="Q14" s="91"/>
      <c r="R14" s="91">
        <v>1</v>
      </c>
      <c r="S14" s="91">
        <f>R14/'[5]סכום נכסי הקרן'!$C$42</f>
        <v>7.234542429685716E-9</v>
      </c>
    </row>
    <row r="15" spans="2:1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114" t="s">
        <v>218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114" t="s">
        <v>109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4" t="s">
        <v>201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4" t="s">
        <v>209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B389" s="41"/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3"/>
      <c r="D391" s="1"/>
      <c r="E391" s="1"/>
      <c r="F391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C5:C14 A15:C1048576 D15:M22 D1:M13 A1:B14 I14:M14 D14:F14 N1:XFD22 D23:XFD1048576" xr:uid="{00000000-0002-0000-0D00-000000000000}"/>
    <dataValidation type="list" allowBlank="1" showInputMessage="1" showErrorMessage="1" sqref="H14" xr:uid="{10D4D87A-FF08-40B7-A8B4-BF54C3859464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6.42578125" style="2" customWidth="1"/>
    <col min="4" max="4" width="11" style="2" bestFit="1" customWidth="1"/>
    <col min="5" max="5" width="15" style="2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143</v>
      </c>
      <c r="C1" s="46" t="s" vm="1">
        <v>227</v>
      </c>
    </row>
    <row r="2" spans="2:30">
      <c r="B2" s="46" t="s">
        <v>142</v>
      </c>
      <c r="C2" s="46" t="s">
        <v>228</v>
      </c>
    </row>
    <row r="3" spans="2:30">
      <c r="B3" s="46" t="s">
        <v>144</v>
      </c>
      <c r="C3" s="46" t="s">
        <v>229</v>
      </c>
    </row>
    <row r="4" spans="2:30">
      <c r="B4" s="46" t="s">
        <v>145</v>
      </c>
      <c r="C4" s="46">
        <v>2145</v>
      </c>
    </row>
    <row r="6" spans="2:30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30" ht="26.2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30" s="3" customFormat="1" ht="63">
      <c r="B8" s="21" t="s">
        <v>113</v>
      </c>
      <c r="C8" s="29" t="s">
        <v>45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203</v>
      </c>
      <c r="O8" s="29" t="s">
        <v>202</v>
      </c>
      <c r="P8" s="29" t="s">
        <v>108</v>
      </c>
      <c r="Q8" s="29" t="s">
        <v>59</v>
      </c>
      <c r="R8" s="29" t="s">
        <v>146</v>
      </c>
      <c r="S8" s="30" t="s">
        <v>148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A10" s="1"/>
    </row>
    <row r="11" spans="2:30" s="4" customFormat="1" ht="18" customHeight="1">
      <c r="B11" s="124" t="s">
        <v>53</v>
      </c>
      <c r="C11" s="74"/>
      <c r="D11" s="75"/>
      <c r="E11" s="74"/>
      <c r="F11" s="75"/>
      <c r="G11" s="74"/>
      <c r="H11" s="74"/>
      <c r="I11" s="97"/>
      <c r="J11" s="98">
        <v>5.429306049885434</v>
      </c>
      <c r="K11" s="75"/>
      <c r="L11" s="76"/>
      <c r="M11" s="78">
        <v>4.4152159496400917E-2</v>
      </c>
      <c r="N11" s="77"/>
      <c r="O11" s="98"/>
      <c r="P11" s="77">
        <f>P12+P38</f>
        <v>8798.3747138550007</v>
      </c>
      <c r="Q11" s="78"/>
      <c r="R11" s="78">
        <f>IFERROR(P11/$P$11,0)</f>
        <v>1</v>
      </c>
      <c r="S11" s="78">
        <f>P11/'סכום נכסי הקרן'!$C$42</f>
        <v>1.0621230952186625E-2</v>
      </c>
      <c r="AA11" s="1"/>
      <c r="AD11" s="1"/>
    </row>
    <row r="12" spans="2:30" ht="17.25" customHeight="1">
      <c r="B12" s="125" t="s">
        <v>196</v>
      </c>
      <c r="C12" s="80"/>
      <c r="D12" s="81"/>
      <c r="E12" s="80"/>
      <c r="F12" s="81"/>
      <c r="G12" s="80"/>
      <c r="H12" s="80"/>
      <c r="I12" s="99"/>
      <c r="J12" s="100">
        <v>5.040537041759551</v>
      </c>
      <c r="K12" s="81"/>
      <c r="L12" s="82"/>
      <c r="M12" s="84">
        <v>4.2592343707649409E-2</v>
      </c>
      <c r="N12" s="83"/>
      <c r="O12" s="100"/>
      <c r="P12" s="83">
        <f>P13+P26+P35</f>
        <v>8285.954445196001</v>
      </c>
      <c r="Q12" s="84"/>
      <c r="R12" s="84">
        <f t="shared" ref="R12:R41" si="0">IFERROR(P12/$P$11,0)</f>
        <v>0.94175966751540152</v>
      </c>
      <c r="S12" s="84">
        <f>P12/'סכום נכסי הקרן'!$C$42</f>
        <v>1.0002646930135568E-2</v>
      </c>
    </row>
    <row r="13" spans="2:30">
      <c r="B13" s="126" t="s">
        <v>60</v>
      </c>
      <c r="C13" s="80"/>
      <c r="D13" s="81"/>
      <c r="E13" s="80"/>
      <c r="F13" s="81"/>
      <c r="G13" s="80"/>
      <c r="H13" s="80"/>
      <c r="I13" s="99"/>
      <c r="J13" s="100">
        <v>6.4764085343859907</v>
      </c>
      <c r="K13" s="81"/>
      <c r="L13" s="82"/>
      <c r="M13" s="84">
        <v>3.1258598558204606E-2</v>
      </c>
      <c r="N13" s="83"/>
      <c r="O13" s="100"/>
      <c r="P13" s="83">
        <f>SUM(P14:P24)</f>
        <v>5275.8573175560014</v>
      </c>
      <c r="Q13" s="84"/>
      <c r="R13" s="84">
        <f t="shared" si="0"/>
        <v>0.59963998910480465</v>
      </c>
      <c r="S13" s="84">
        <f>P13/'סכום נכסי הקרן'!$C$42</f>
        <v>6.3689148124488025E-3</v>
      </c>
    </row>
    <row r="14" spans="2:30">
      <c r="B14" s="127" t="s">
        <v>1961</v>
      </c>
      <c r="C14" s="87" t="s">
        <v>1962</v>
      </c>
      <c r="D14" s="88" t="s">
        <v>28</v>
      </c>
      <c r="E14" s="87" t="s">
        <v>320</v>
      </c>
      <c r="F14" s="88" t="s">
        <v>126</v>
      </c>
      <c r="G14" s="87" t="s">
        <v>321</v>
      </c>
      <c r="H14" s="87" t="s">
        <v>322</v>
      </c>
      <c r="I14" s="101">
        <v>39076</v>
      </c>
      <c r="J14" s="102">
        <v>5.7299999999995475</v>
      </c>
      <c r="K14" s="88" t="s">
        <v>130</v>
      </c>
      <c r="L14" s="89">
        <v>4.9000000000000002E-2</v>
      </c>
      <c r="M14" s="91">
        <v>2.7899999999998381E-2</v>
      </c>
      <c r="N14" s="90">
        <v>751406.24610800017</v>
      </c>
      <c r="O14" s="102">
        <v>156.19</v>
      </c>
      <c r="P14" s="90">
        <v>1173.6213721610002</v>
      </c>
      <c r="Q14" s="91">
        <v>4.6478688879819825E-4</v>
      </c>
      <c r="R14" s="91">
        <f t="shared" si="0"/>
        <v>0.13339070116130333</v>
      </c>
      <c r="S14" s="91">
        <f>P14/'סכום נכסי הקרן'!$C$42</f>
        <v>1.4167734439083114E-3</v>
      </c>
    </row>
    <row r="15" spans="2:30">
      <c r="B15" s="127" t="s">
        <v>1963</v>
      </c>
      <c r="C15" s="87" t="s">
        <v>1964</v>
      </c>
      <c r="D15" s="88" t="s">
        <v>28</v>
      </c>
      <c r="E15" s="87" t="s">
        <v>320</v>
      </c>
      <c r="F15" s="88" t="s">
        <v>126</v>
      </c>
      <c r="G15" s="87" t="s">
        <v>321</v>
      </c>
      <c r="H15" s="87" t="s">
        <v>322</v>
      </c>
      <c r="I15" s="101">
        <v>40738</v>
      </c>
      <c r="J15" s="102">
        <v>10.040000000002667</v>
      </c>
      <c r="K15" s="88" t="s">
        <v>130</v>
      </c>
      <c r="L15" s="89">
        <v>4.0999999999999995E-2</v>
      </c>
      <c r="M15" s="91">
        <v>2.8400000000007038E-2</v>
      </c>
      <c r="N15" s="90">
        <v>1474664.717102</v>
      </c>
      <c r="O15" s="102">
        <v>131.04</v>
      </c>
      <c r="P15" s="90">
        <v>1932.4007486210005</v>
      </c>
      <c r="Q15" s="91">
        <v>4.0610018732866458E-4</v>
      </c>
      <c r="R15" s="91">
        <f t="shared" si="0"/>
        <v>0.21963155826700642</v>
      </c>
      <c r="S15" s="91">
        <f>P15/'סכום נכסי הקרן'!$C$42</f>
        <v>2.332757504742509E-3</v>
      </c>
    </row>
    <row r="16" spans="2:30">
      <c r="B16" s="127" t="s">
        <v>1965</v>
      </c>
      <c r="C16" s="87" t="s">
        <v>1966</v>
      </c>
      <c r="D16" s="88" t="s">
        <v>28</v>
      </c>
      <c r="E16" s="87" t="s">
        <v>1967</v>
      </c>
      <c r="F16" s="88" t="s">
        <v>698</v>
      </c>
      <c r="G16" s="87" t="s">
        <v>310</v>
      </c>
      <c r="H16" s="87" t="s">
        <v>128</v>
      </c>
      <c r="I16" s="101">
        <v>42795</v>
      </c>
      <c r="J16" s="102">
        <v>5.5200000000031624</v>
      </c>
      <c r="K16" s="88" t="s">
        <v>130</v>
      </c>
      <c r="L16" s="89">
        <v>2.1400000000000002E-2</v>
      </c>
      <c r="M16" s="91">
        <v>2.2900000000024678E-2</v>
      </c>
      <c r="N16" s="90">
        <v>462548.40361000004</v>
      </c>
      <c r="O16" s="102">
        <v>112.13</v>
      </c>
      <c r="P16" s="90">
        <v>518.65553436800008</v>
      </c>
      <c r="Q16" s="91">
        <v>1.1860671352727122E-3</v>
      </c>
      <c r="R16" s="91">
        <f t="shared" si="0"/>
        <v>5.894901629402774E-2</v>
      </c>
      <c r="S16" s="91">
        <f>P16/'סכום נכסי הקרן'!$C$42</f>
        <v>6.2611111646308109E-4</v>
      </c>
    </row>
    <row r="17" spans="2:19">
      <c r="B17" s="127" t="s">
        <v>1968</v>
      </c>
      <c r="C17" s="87" t="s">
        <v>1969</v>
      </c>
      <c r="D17" s="88" t="s">
        <v>28</v>
      </c>
      <c r="E17" s="87" t="s">
        <v>308</v>
      </c>
      <c r="F17" s="88" t="s">
        <v>309</v>
      </c>
      <c r="G17" s="87" t="s">
        <v>357</v>
      </c>
      <c r="H17" s="87" t="s">
        <v>322</v>
      </c>
      <c r="I17" s="101">
        <v>36489</v>
      </c>
      <c r="J17" s="102">
        <v>2.8300000018064151</v>
      </c>
      <c r="K17" s="88" t="s">
        <v>130</v>
      </c>
      <c r="L17" s="89">
        <v>6.0499999999999998E-2</v>
      </c>
      <c r="M17" s="91">
        <v>2.0500000010035636E-2</v>
      </c>
      <c r="N17" s="90">
        <v>289.68224400000008</v>
      </c>
      <c r="O17" s="102">
        <v>171.99</v>
      </c>
      <c r="P17" s="90">
        <v>0.49822447000000003</v>
      </c>
      <c r="Q17" s="91"/>
      <c r="R17" s="91">
        <f t="shared" si="0"/>
        <v>5.6626875554121903E-5</v>
      </c>
      <c r="S17" s="91">
        <f>P17/'סכום נכסי הקרן'!$C$42</f>
        <v>6.0144712336105978E-7</v>
      </c>
    </row>
    <row r="18" spans="2:19">
      <c r="B18" s="127" t="s">
        <v>1970</v>
      </c>
      <c r="C18" s="87" t="s">
        <v>1971</v>
      </c>
      <c r="D18" s="88" t="s">
        <v>28</v>
      </c>
      <c r="E18" s="87" t="s">
        <v>353</v>
      </c>
      <c r="F18" s="88" t="s">
        <v>126</v>
      </c>
      <c r="G18" s="87" t="s">
        <v>338</v>
      </c>
      <c r="H18" s="87" t="s">
        <v>128</v>
      </c>
      <c r="I18" s="101">
        <v>39084</v>
      </c>
      <c r="J18" s="102">
        <v>1.6700000000002011</v>
      </c>
      <c r="K18" s="88" t="s">
        <v>130</v>
      </c>
      <c r="L18" s="89">
        <v>5.5999999999999994E-2</v>
      </c>
      <c r="M18" s="91">
        <v>2.7699999999961807E-2</v>
      </c>
      <c r="N18" s="90">
        <v>139360.78893600003</v>
      </c>
      <c r="O18" s="102">
        <v>142.81</v>
      </c>
      <c r="P18" s="90">
        <v>199.02113428800004</v>
      </c>
      <c r="Q18" s="91">
        <v>3.2332898261415666E-4</v>
      </c>
      <c r="R18" s="91">
        <f t="shared" si="0"/>
        <v>2.262021575127926E-2</v>
      </c>
      <c r="S18" s="91">
        <f>P18/'סכום נכסי הקרן'!$C$42</f>
        <v>2.4025453568262672E-4</v>
      </c>
    </row>
    <row r="19" spans="2:19">
      <c r="B19" s="127" t="s">
        <v>1972</v>
      </c>
      <c r="C19" s="87" t="s">
        <v>1973</v>
      </c>
      <c r="D19" s="88" t="s">
        <v>28</v>
      </c>
      <c r="E19" s="87">
        <v>570012377</v>
      </c>
      <c r="F19" s="88" t="s">
        <v>126</v>
      </c>
      <c r="G19" s="87" t="s">
        <v>478</v>
      </c>
      <c r="H19" s="87" t="s">
        <v>322</v>
      </c>
      <c r="I19" s="101">
        <v>45152</v>
      </c>
      <c r="J19" s="102">
        <v>3.6500000000022048</v>
      </c>
      <c r="K19" s="88" t="s">
        <v>130</v>
      </c>
      <c r="L19" s="89">
        <v>3.6400000000000002E-2</v>
      </c>
      <c r="M19" s="91">
        <v>3.7200000000011765E-2</v>
      </c>
      <c r="N19" s="90">
        <v>336595.20000000007</v>
      </c>
      <c r="O19" s="102">
        <v>101.05</v>
      </c>
      <c r="P19" s="90">
        <v>340.12945700500001</v>
      </c>
      <c r="Q19" s="91">
        <v>6.8103317807875513E-4</v>
      </c>
      <c r="R19" s="91">
        <f t="shared" si="0"/>
        <v>3.8658214507435153E-2</v>
      </c>
      <c r="S19" s="91">
        <f>P19/'סכום נכסי הקרן'!$C$42</f>
        <v>4.1059782448264032E-4</v>
      </c>
    </row>
    <row r="20" spans="2:19">
      <c r="B20" s="127" t="s">
        <v>1974</v>
      </c>
      <c r="C20" s="87" t="s">
        <v>1975</v>
      </c>
      <c r="D20" s="88" t="s">
        <v>28</v>
      </c>
      <c r="E20" s="87" t="s">
        <v>1976</v>
      </c>
      <c r="F20" s="88" t="s">
        <v>309</v>
      </c>
      <c r="G20" s="87" t="s">
        <v>482</v>
      </c>
      <c r="H20" s="87" t="s">
        <v>128</v>
      </c>
      <c r="I20" s="101">
        <v>44381</v>
      </c>
      <c r="J20" s="102">
        <v>2.7300000000019935</v>
      </c>
      <c r="K20" s="88" t="s">
        <v>130</v>
      </c>
      <c r="L20" s="89">
        <v>8.5000000000000006E-3</v>
      </c>
      <c r="M20" s="91">
        <v>4.380000000002468E-2</v>
      </c>
      <c r="N20" s="90">
        <v>420744.00000000006</v>
      </c>
      <c r="O20" s="102">
        <v>100.14</v>
      </c>
      <c r="P20" s="90">
        <v>421.33302359200007</v>
      </c>
      <c r="Q20" s="91">
        <v>1.3148250000000002E-3</v>
      </c>
      <c r="R20" s="91">
        <f t="shared" si="0"/>
        <v>4.7887597118194729E-2</v>
      </c>
      <c r="S20" s="91">
        <f>P20/'סכום נכסי הקרן'!$C$42</f>
        <v>5.0862522873761291E-4</v>
      </c>
    </row>
    <row r="21" spans="2:19">
      <c r="B21" s="127" t="s">
        <v>2003</v>
      </c>
      <c r="C21" s="87">
        <v>9555</v>
      </c>
      <c r="D21" s="88" t="s">
        <v>28</v>
      </c>
      <c r="E21" s="87" t="s">
        <v>2004</v>
      </c>
      <c r="F21" s="88" t="s">
        <v>620</v>
      </c>
      <c r="G21" s="87" t="s">
        <v>677</v>
      </c>
      <c r="H21" s="87"/>
      <c r="I21" s="101">
        <v>45046</v>
      </c>
      <c r="J21" s="102">
        <v>0</v>
      </c>
      <c r="K21" s="88" t="s">
        <v>130</v>
      </c>
      <c r="L21" s="89">
        <v>0</v>
      </c>
      <c r="M21" s="89">
        <v>0</v>
      </c>
      <c r="N21" s="90">
        <v>283046.73932000005</v>
      </c>
      <c r="O21" s="102">
        <v>59</v>
      </c>
      <c r="P21" s="90">
        <v>166.99757619200003</v>
      </c>
      <c r="Q21" s="91">
        <v>4.8856177798490771E-4</v>
      </c>
      <c r="R21" s="91">
        <f>IFERROR(P21/$P$11,0)</f>
        <v>1.8980502834122892E-2</v>
      </c>
      <c r="S21" s="91">
        <f>P21/'סכום נכסי הקרן'!$C$42</f>
        <v>2.0159630418985203E-4</v>
      </c>
    </row>
    <row r="22" spans="2:19">
      <c r="B22" s="127" t="s">
        <v>2005</v>
      </c>
      <c r="C22" s="87">
        <v>9556</v>
      </c>
      <c r="D22" s="88" t="s">
        <v>28</v>
      </c>
      <c r="E22" s="87" t="s">
        <v>2004</v>
      </c>
      <c r="F22" s="88" t="s">
        <v>620</v>
      </c>
      <c r="G22" s="87" t="s">
        <v>677</v>
      </c>
      <c r="H22" s="87"/>
      <c r="I22" s="101">
        <v>45046</v>
      </c>
      <c r="J22" s="102">
        <v>0</v>
      </c>
      <c r="K22" s="88" t="s">
        <v>130</v>
      </c>
      <c r="L22" s="89">
        <v>0</v>
      </c>
      <c r="M22" s="89">
        <v>0</v>
      </c>
      <c r="N22" s="90">
        <v>623.36413900000014</v>
      </c>
      <c r="O22" s="102">
        <v>29.41732</v>
      </c>
      <c r="P22" s="90">
        <v>0.18337704199999999</v>
      </c>
      <c r="Q22" s="91">
        <v>0</v>
      </c>
      <c r="R22" s="91">
        <f>IFERROR(P22/$P$11,0)</f>
        <v>2.0842149597383253E-5</v>
      </c>
      <c r="S22" s="91">
        <f>P22/'סכום נכסי הקרן'!$C$42</f>
        <v>2.2136928441383102E-7</v>
      </c>
    </row>
    <row r="23" spans="2:19">
      <c r="B23" s="127" t="s">
        <v>1977</v>
      </c>
      <c r="C23" s="87" t="s">
        <v>1978</v>
      </c>
      <c r="D23" s="88" t="s">
        <v>28</v>
      </c>
      <c r="E23" s="87" t="s">
        <v>1979</v>
      </c>
      <c r="F23" s="88" t="s">
        <v>568</v>
      </c>
      <c r="G23" s="87" t="s">
        <v>677</v>
      </c>
      <c r="H23" s="87"/>
      <c r="I23" s="101">
        <v>39104</v>
      </c>
      <c r="J23" s="102">
        <v>2.6600000000487638</v>
      </c>
      <c r="K23" s="88" t="s">
        <v>130</v>
      </c>
      <c r="L23" s="89">
        <v>5.5999999999999994E-2</v>
      </c>
      <c r="M23" s="91">
        <v>0</v>
      </c>
      <c r="N23" s="90">
        <v>178265.69468000002</v>
      </c>
      <c r="O23" s="102">
        <v>13.344352000000001</v>
      </c>
      <c r="P23" s="90">
        <v>23.788401174000004</v>
      </c>
      <c r="Q23" s="91">
        <v>4.7413401422753438E-4</v>
      </c>
      <c r="R23" s="91">
        <f t="shared" si="0"/>
        <v>2.7037267617779303E-3</v>
      </c>
      <c r="S23" s="91">
        <f>P23/'סכום נכסי הקרן'!$C$42</f>
        <v>2.8716906368451068E-5</v>
      </c>
    </row>
    <row r="24" spans="2:19">
      <c r="B24" s="127" t="s">
        <v>1980</v>
      </c>
      <c r="C24" s="87" t="s">
        <v>1981</v>
      </c>
      <c r="D24" s="88" t="s">
        <v>28</v>
      </c>
      <c r="E24" s="87" t="s">
        <v>1982</v>
      </c>
      <c r="F24" s="88" t="s">
        <v>127</v>
      </c>
      <c r="G24" s="87" t="s">
        <v>677</v>
      </c>
      <c r="H24" s="87"/>
      <c r="I24" s="101">
        <v>45132</v>
      </c>
      <c r="J24" s="102">
        <v>2.6199999999986781</v>
      </c>
      <c r="K24" s="88" t="s">
        <v>130</v>
      </c>
      <c r="L24" s="89">
        <v>4.2500000000000003E-2</v>
      </c>
      <c r="M24" s="91">
        <v>4.5699999999969758E-2</v>
      </c>
      <c r="N24" s="90">
        <v>497437.70438300003</v>
      </c>
      <c r="O24" s="102">
        <v>100.36</v>
      </c>
      <c r="P24" s="90">
        <v>499.22846864300004</v>
      </c>
      <c r="Q24" s="91">
        <v>2.1576615403331588E-3</v>
      </c>
      <c r="R24" s="91">
        <f t="shared" si="0"/>
        <v>5.6740987384505642E-2</v>
      </c>
      <c r="S24" s="91">
        <f>P24/'סכום נכסי הקרן'!$C$42</f>
        <v>6.0265913146594215E-4</v>
      </c>
    </row>
    <row r="25" spans="2:19">
      <c r="B25" s="128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6" t="s">
        <v>61</v>
      </c>
      <c r="C26" s="80"/>
      <c r="D26" s="81"/>
      <c r="E26" s="80"/>
      <c r="F26" s="81"/>
      <c r="G26" s="80"/>
      <c r="H26" s="80"/>
      <c r="I26" s="99"/>
      <c r="J26" s="100">
        <v>2.6068336471569546</v>
      </c>
      <c r="K26" s="81"/>
      <c r="L26" s="82"/>
      <c r="M26" s="84">
        <v>6.1738362163178968E-2</v>
      </c>
      <c r="N26" s="83"/>
      <c r="O26" s="100"/>
      <c r="P26" s="83">
        <f>SUM(P27:P33)</f>
        <v>2995.7373820750008</v>
      </c>
      <c r="Q26" s="84"/>
      <c r="R26" s="84">
        <f t="shared" si="0"/>
        <v>0.34048758770839177</v>
      </c>
      <c r="S26" s="84">
        <f>P26/'סכום נכסי הקרן'!$C$42</f>
        <v>3.6163973054037291E-3</v>
      </c>
    </row>
    <row r="27" spans="2:19">
      <c r="B27" s="127" t="s">
        <v>1983</v>
      </c>
      <c r="C27" s="87" t="s">
        <v>1984</v>
      </c>
      <c r="D27" s="88" t="s">
        <v>28</v>
      </c>
      <c r="E27" s="87" t="s">
        <v>308</v>
      </c>
      <c r="F27" s="88" t="s">
        <v>309</v>
      </c>
      <c r="G27" s="87" t="s">
        <v>321</v>
      </c>
      <c r="H27" s="87" t="s">
        <v>322</v>
      </c>
      <c r="I27" s="101">
        <v>45141</v>
      </c>
      <c r="J27" s="102">
        <v>2.9000000000035548</v>
      </c>
      <c r="K27" s="88" t="s">
        <v>130</v>
      </c>
      <c r="L27" s="89">
        <v>7.0499999999999993E-2</v>
      </c>
      <c r="M27" s="91">
        <v>6.8099999999999994E-2</v>
      </c>
      <c r="N27" s="90">
        <v>449527.29780500004</v>
      </c>
      <c r="O27" s="102">
        <v>100.13</v>
      </c>
      <c r="P27" s="90">
        <v>450.11174309600005</v>
      </c>
      <c r="Q27" s="91">
        <v>9.3435984971126506E-4</v>
      </c>
      <c r="R27" s="91">
        <f t="shared" si="0"/>
        <v>5.1158510262946502E-2</v>
      </c>
      <c r="S27" s="91">
        <f>P27/'סכום נכסי הקרן'!$C$42</f>
        <v>5.4336635267256453E-4</v>
      </c>
    </row>
    <row r="28" spans="2:19">
      <c r="B28" s="127" t="s">
        <v>1985</v>
      </c>
      <c r="C28" s="87" t="s">
        <v>1986</v>
      </c>
      <c r="D28" s="88" t="s">
        <v>28</v>
      </c>
      <c r="E28" s="87" t="s">
        <v>1967</v>
      </c>
      <c r="F28" s="88" t="s">
        <v>698</v>
      </c>
      <c r="G28" s="87" t="s">
        <v>310</v>
      </c>
      <c r="H28" s="87" t="s">
        <v>128</v>
      </c>
      <c r="I28" s="101">
        <v>42795</v>
      </c>
      <c r="J28" s="102">
        <v>5.0900000000081542</v>
      </c>
      <c r="K28" s="88" t="s">
        <v>130</v>
      </c>
      <c r="L28" s="89">
        <v>3.7400000000000003E-2</v>
      </c>
      <c r="M28" s="91">
        <v>5.3900000000099466E-2</v>
      </c>
      <c r="N28" s="90">
        <v>241468.92791900004</v>
      </c>
      <c r="O28" s="102">
        <v>92.43</v>
      </c>
      <c r="P28" s="90">
        <v>223.18973540200003</v>
      </c>
      <c r="Q28" s="91">
        <v>3.8806954077459167E-4</v>
      </c>
      <c r="R28" s="91">
        <f t="shared" si="0"/>
        <v>2.5367155032683261E-2</v>
      </c>
      <c r="S28" s="91">
        <f>P28/'סכום נכסי הקרן'!$C$42</f>
        <v>2.694304122020522E-4</v>
      </c>
    </row>
    <row r="29" spans="2:19">
      <c r="B29" s="127" t="s">
        <v>1987</v>
      </c>
      <c r="C29" s="87" t="s">
        <v>1988</v>
      </c>
      <c r="D29" s="88" t="s">
        <v>28</v>
      </c>
      <c r="E29" s="87" t="s">
        <v>1967</v>
      </c>
      <c r="F29" s="88" t="s">
        <v>698</v>
      </c>
      <c r="G29" s="87" t="s">
        <v>310</v>
      </c>
      <c r="H29" s="87" t="s">
        <v>128</v>
      </c>
      <c r="I29" s="101">
        <v>42795</v>
      </c>
      <c r="J29" s="102">
        <v>1.420000000000587</v>
      </c>
      <c r="K29" s="88" t="s">
        <v>130</v>
      </c>
      <c r="L29" s="89">
        <v>2.5000000000000001E-2</v>
      </c>
      <c r="M29" s="91">
        <v>5.1900000000010868E-2</v>
      </c>
      <c r="N29" s="90">
        <v>600359.58911800012</v>
      </c>
      <c r="O29" s="102">
        <v>96.5</v>
      </c>
      <c r="P29" s="90">
        <v>579.3470102230001</v>
      </c>
      <c r="Q29" s="91">
        <v>1.4713053467122423E-3</v>
      </c>
      <c r="R29" s="91">
        <f t="shared" si="0"/>
        <v>6.5847048922648088E-2</v>
      </c>
      <c r="S29" s="91">
        <f>P29/'סכום נכסי הקרן'!$C$42</f>
        <v>6.9937671412737684E-4</v>
      </c>
    </row>
    <row r="30" spans="2:19">
      <c r="B30" s="127" t="s">
        <v>1989</v>
      </c>
      <c r="C30" s="87" t="s">
        <v>1990</v>
      </c>
      <c r="D30" s="88" t="s">
        <v>28</v>
      </c>
      <c r="E30" s="87" t="s">
        <v>1991</v>
      </c>
      <c r="F30" s="88" t="s">
        <v>326</v>
      </c>
      <c r="G30" s="87" t="s">
        <v>371</v>
      </c>
      <c r="H30" s="87" t="s">
        <v>128</v>
      </c>
      <c r="I30" s="101">
        <v>42598</v>
      </c>
      <c r="J30" s="102">
        <v>2.4700000000000468</v>
      </c>
      <c r="K30" s="88" t="s">
        <v>130</v>
      </c>
      <c r="L30" s="89">
        <v>3.1E-2</v>
      </c>
      <c r="M30" s="91">
        <v>5.5599999999991274E-2</v>
      </c>
      <c r="N30" s="90">
        <v>679876.35110400012</v>
      </c>
      <c r="O30" s="102">
        <v>94.4</v>
      </c>
      <c r="P30" s="90">
        <v>641.8032754510001</v>
      </c>
      <c r="Q30" s="91">
        <v>9.6418446217306217E-4</v>
      </c>
      <c r="R30" s="91">
        <f t="shared" si="0"/>
        <v>7.2945662843881598E-2</v>
      </c>
      <c r="S30" s="91">
        <f>P30/'סכום נכסי הקרן'!$C$42</f>
        <v>7.7477273202520506E-4</v>
      </c>
    </row>
    <row r="31" spans="2:19">
      <c r="B31" s="127" t="s">
        <v>1992</v>
      </c>
      <c r="C31" s="87" t="s">
        <v>1993</v>
      </c>
      <c r="D31" s="88" t="s">
        <v>28</v>
      </c>
      <c r="E31" s="87" t="s">
        <v>1141</v>
      </c>
      <c r="F31" s="88" t="s">
        <v>687</v>
      </c>
      <c r="G31" s="87" t="s">
        <v>478</v>
      </c>
      <c r="H31" s="87" t="s">
        <v>322</v>
      </c>
      <c r="I31" s="101">
        <v>44007</v>
      </c>
      <c r="J31" s="102">
        <v>3.6799999999971176</v>
      </c>
      <c r="K31" s="88" t="s">
        <v>130</v>
      </c>
      <c r="L31" s="89">
        <v>3.3500000000000002E-2</v>
      </c>
      <c r="M31" s="91">
        <v>6.8399999999959854E-2</v>
      </c>
      <c r="N31" s="90">
        <v>435588.41031900013</v>
      </c>
      <c r="O31" s="102">
        <v>89.2</v>
      </c>
      <c r="P31" s="90">
        <v>388.54485715900006</v>
      </c>
      <c r="Q31" s="91">
        <v>5.4448551289875021E-4</v>
      </c>
      <c r="R31" s="91">
        <f t="shared" si="0"/>
        <v>4.4160980839694136E-2</v>
      </c>
      <c r="S31" s="91">
        <f>P31/'סכום נכסי הקרן'!$C$42</f>
        <v>4.6904397657347989E-4</v>
      </c>
    </row>
    <row r="32" spans="2:19">
      <c r="B32" s="127" t="s">
        <v>1994</v>
      </c>
      <c r="C32" s="87" t="s">
        <v>1995</v>
      </c>
      <c r="D32" s="88" t="s">
        <v>28</v>
      </c>
      <c r="E32" s="87" t="s">
        <v>1996</v>
      </c>
      <c r="F32" s="88" t="s">
        <v>326</v>
      </c>
      <c r="G32" s="87" t="s">
        <v>555</v>
      </c>
      <c r="H32" s="87" t="s">
        <v>322</v>
      </c>
      <c r="I32" s="101">
        <v>43310</v>
      </c>
      <c r="J32" s="102">
        <v>1.180000000000333</v>
      </c>
      <c r="K32" s="88" t="s">
        <v>130</v>
      </c>
      <c r="L32" s="89">
        <v>3.5499999999999997E-2</v>
      </c>
      <c r="M32" s="91">
        <v>6.1500000000058244E-2</v>
      </c>
      <c r="N32" s="90">
        <v>490538.91600000008</v>
      </c>
      <c r="O32" s="102">
        <v>97.99</v>
      </c>
      <c r="P32" s="90">
        <v>480.67908378800007</v>
      </c>
      <c r="Q32" s="91">
        <v>1.8249215625000003E-3</v>
      </c>
      <c r="R32" s="91">
        <f t="shared" si="0"/>
        <v>5.4632713361373868E-2</v>
      </c>
      <c r="S32" s="91">
        <f>P32/'סכום נכסי הקרן'!$C$42</f>
        <v>5.8026666615576398E-4</v>
      </c>
    </row>
    <row r="33" spans="2:19">
      <c r="B33" s="127" t="s">
        <v>1997</v>
      </c>
      <c r="C33" s="87" t="s">
        <v>1998</v>
      </c>
      <c r="D33" s="88" t="s">
        <v>28</v>
      </c>
      <c r="E33" s="87" t="s">
        <v>1999</v>
      </c>
      <c r="F33" s="88" t="s">
        <v>127</v>
      </c>
      <c r="G33" s="87" t="s">
        <v>572</v>
      </c>
      <c r="H33" s="87" t="s">
        <v>128</v>
      </c>
      <c r="I33" s="101">
        <v>45122</v>
      </c>
      <c r="J33" s="102">
        <v>4.149999999993967</v>
      </c>
      <c r="K33" s="88" t="s">
        <v>130</v>
      </c>
      <c r="L33" s="89">
        <v>7.3300000000000004E-2</v>
      </c>
      <c r="M33" s="91">
        <v>7.8699999999882794E-2</v>
      </c>
      <c r="N33" s="90">
        <v>4.6717990000000009</v>
      </c>
      <c r="O33" s="102">
        <v>4967287</v>
      </c>
      <c r="P33" s="90">
        <v>232.06167695600004</v>
      </c>
      <c r="Q33" s="91">
        <v>9.3435980000000022E-4</v>
      </c>
      <c r="R33" s="91">
        <f t="shared" si="0"/>
        <v>2.6375516445164268E-2</v>
      </c>
      <c r="S33" s="91">
        <f>P33/'סכום נכסי הקרן'!$C$42</f>
        <v>2.801404516472861E-4</v>
      </c>
    </row>
    <row r="34" spans="2:19">
      <c r="B34" s="128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6" t="s">
        <v>48</v>
      </c>
      <c r="C35" s="80"/>
      <c r="D35" s="81"/>
      <c r="E35" s="80"/>
      <c r="F35" s="81"/>
      <c r="G35" s="80"/>
      <c r="H35" s="80"/>
      <c r="I35" s="99"/>
      <c r="J35" s="100">
        <v>1.9299999999686623</v>
      </c>
      <c r="K35" s="81"/>
      <c r="L35" s="82"/>
      <c r="M35" s="84">
        <v>6.1699999997876009E-2</v>
      </c>
      <c r="N35" s="83"/>
      <c r="O35" s="100"/>
      <c r="P35" s="83">
        <f>P36</f>
        <v>14.359745565000001</v>
      </c>
      <c r="Q35" s="84"/>
      <c r="R35" s="84">
        <f t="shared" si="0"/>
        <v>1.6320907022051906E-3</v>
      </c>
      <c r="S35" s="84">
        <f>P35/'סכום נכסי הקרן'!$C$42</f>
        <v>1.7334812283037775E-5</v>
      </c>
    </row>
    <row r="36" spans="2:19">
      <c r="B36" s="127" t="s">
        <v>2000</v>
      </c>
      <c r="C36" s="87" t="s">
        <v>2001</v>
      </c>
      <c r="D36" s="88" t="s">
        <v>28</v>
      </c>
      <c r="E36" s="87" t="s">
        <v>2002</v>
      </c>
      <c r="F36" s="88" t="s">
        <v>568</v>
      </c>
      <c r="G36" s="87" t="s">
        <v>338</v>
      </c>
      <c r="H36" s="87" t="s">
        <v>128</v>
      </c>
      <c r="I36" s="101">
        <v>38118</v>
      </c>
      <c r="J36" s="102">
        <v>1.9299999999686623</v>
      </c>
      <c r="K36" s="88" t="s">
        <v>129</v>
      </c>
      <c r="L36" s="89">
        <v>7.9699999999999993E-2</v>
      </c>
      <c r="M36" s="91">
        <v>6.1699999997876009E-2</v>
      </c>
      <c r="N36" s="90">
        <v>3557.3736080000003</v>
      </c>
      <c r="O36" s="102">
        <v>105.56</v>
      </c>
      <c r="P36" s="90">
        <v>14.359745565000001</v>
      </c>
      <c r="Q36" s="91">
        <v>7.8417241322529131E-5</v>
      </c>
      <c r="R36" s="91">
        <f t="shared" si="0"/>
        <v>1.6320907022051906E-3</v>
      </c>
      <c r="S36" s="91">
        <f>P36/'סכום נכסי הקרן'!$C$42</f>
        <v>1.7334812283037775E-5</v>
      </c>
    </row>
    <row r="37" spans="2:19">
      <c r="B37" s="128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5" t="s">
        <v>195</v>
      </c>
      <c r="C38" s="80"/>
      <c r="D38" s="81"/>
      <c r="E38" s="80"/>
      <c r="F38" s="81"/>
      <c r="G38" s="80"/>
      <c r="H38" s="80"/>
      <c r="I38" s="99"/>
      <c r="J38" s="100">
        <v>11.588952166009717</v>
      </c>
      <c r="K38" s="81"/>
      <c r="L38" s="82"/>
      <c r="M38" s="84">
        <v>6.8793428249026886E-2</v>
      </c>
      <c r="N38" s="83"/>
      <c r="O38" s="100"/>
      <c r="P38" s="83">
        <v>512.42026865900016</v>
      </c>
      <c r="Q38" s="84"/>
      <c r="R38" s="84">
        <f t="shared" si="0"/>
        <v>5.8240332484598582E-2</v>
      </c>
      <c r="S38" s="84">
        <f>P38/'סכום נכסי הקרן'!$C$42</f>
        <v>6.1858402205105872E-4</v>
      </c>
    </row>
    <row r="39" spans="2:19">
      <c r="B39" s="126" t="s">
        <v>68</v>
      </c>
      <c r="C39" s="80"/>
      <c r="D39" s="81"/>
      <c r="E39" s="80"/>
      <c r="F39" s="81"/>
      <c r="G39" s="80"/>
      <c r="H39" s="80"/>
      <c r="I39" s="99"/>
      <c r="J39" s="100">
        <v>11.588952166009717</v>
      </c>
      <c r="K39" s="81"/>
      <c r="L39" s="82"/>
      <c r="M39" s="84">
        <v>6.8793428249026886E-2</v>
      </c>
      <c r="N39" s="83"/>
      <c r="O39" s="100"/>
      <c r="P39" s="83">
        <v>512.42026865900016</v>
      </c>
      <c r="Q39" s="84"/>
      <c r="R39" s="84">
        <f t="shared" si="0"/>
        <v>5.8240332484598582E-2</v>
      </c>
      <c r="S39" s="84">
        <f>P39/'סכום נכסי הקרן'!$C$42</f>
        <v>6.1858402205105872E-4</v>
      </c>
    </row>
    <row r="40" spans="2:19">
      <c r="B40" s="127" t="s">
        <v>2006</v>
      </c>
      <c r="C40" s="87">
        <v>4824</v>
      </c>
      <c r="D40" s="88" t="s">
        <v>28</v>
      </c>
      <c r="E40" s="87"/>
      <c r="F40" s="88" t="s">
        <v>1696</v>
      </c>
      <c r="G40" s="87" t="s">
        <v>1026</v>
      </c>
      <c r="H40" s="87" t="s">
        <v>934</v>
      </c>
      <c r="I40" s="101">
        <v>42206</v>
      </c>
      <c r="J40" s="102">
        <v>13.65999999999492</v>
      </c>
      <c r="K40" s="88" t="s">
        <v>137</v>
      </c>
      <c r="L40" s="89">
        <v>4.555E-2</v>
      </c>
      <c r="M40" s="91">
        <v>7.1899999999985378E-2</v>
      </c>
      <c r="N40" s="90">
        <v>131309.33017500004</v>
      </c>
      <c r="O40" s="102">
        <v>69.59</v>
      </c>
      <c r="P40" s="90">
        <v>259.74243830200004</v>
      </c>
      <c r="Q40" s="91">
        <v>7.8827061139159218E-4</v>
      </c>
      <c r="R40" s="91">
        <f t="shared" si="0"/>
        <v>2.9521638569561911E-2</v>
      </c>
      <c r="S40" s="91">
        <f>P40/'סכום נכסי הקרן'!$C$42</f>
        <v>3.135561413342975E-4</v>
      </c>
    </row>
    <row r="41" spans="2:19">
      <c r="B41" s="127" t="s">
        <v>2007</v>
      </c>
      <c r="C41" s="87">
        <v>5168</v>
      </c>
      <c r="D41" s="88" t="s">
        <v>28</v>
      </c>
      <c r="E41" s="87"/>
      <c r="F41" s="88" t="s">
        <v>1696</v>
      </c>
      <c r="G41" s="87" t="s">
        <v>1092</v>
      </c>
      <c r="H41" s="87" t="s">
        <v>2008</v>
      </c>
      <c r="I41" s="101">
        <v>42408</v>
      </c>
      <c r="J41" s="102">
        <v>9.4600000000070441</v>
      </c>
      <c r="K41" s="88" t="s">
        <v>137</v>
      </c>
      <c r="L41" s="89">
        <v>3.9510000000000003E-2</v>
      </c>
      <c r="M41" s="91">
        <v>6.5600000000042721E-2</v>
      </c>
      <c r="N41" s="90">
        <v>112708.02121200002</v>
      </c>
      <c r="O41" s="102">
        <v>78.87</v>
      </c>
      <c r="P41" s="90">
        <v>252.67783035700006</v>
      </c>
      <c r="Q41" s="91">
        <v>2.8566437258932401E-4</v>
      </c>
      <c r="R41" s="91">
        <f t="shared" si="0"/>
        <v>2.8718693915036664E-2</v>
      </c>
      <c r="S41" s="91">
        <f>P41/'סכום נכסי הקרן'!$C$42</f>
        <v>3.0502788071676111E-4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4" t="s">
        <v>218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4" t="s">
        <v>109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4" t="s">
        <v>201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4" t="s">
        <v>209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7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7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8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7" priority="1" operator="equal">
      <formula>"NR3"</formula>
    </cfRule>
  </conditionalFormatting>
  <dataValidations count="1">
    <dataValidation allowBlank="1" showInputMessage="1" showErrorMessage="1" sqref="C5:C20 D1:XFD20 A1:B20 A2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0.710937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143</v>
      </c>
      <c r="C1" s="46" t="s" vm="1">
        <v>227</v>
      </c>
    </row>
    <row r="2" spans="2:49">
      <c r="B2" s="46" t="s">
        <v>142</v>
      </c>
      <c r="C2" s="46" t="s">
        <v>228</v>
      </c>
    </row>
    <row r="3" spans="2:49">
      <c r="B3" s="46" t="s">
        <v>144</v>
      </c>
      <c r="C3" s="46" t="s">
        <v>229</v>
      </c>
    </row>
    <row r="4" spans="2:49">
      <c r="B4" s="46" t="s">
        <v>145</v>
      </c>
      <c r="C4" s="46">
        <v>2145</v>
      </c>
    </row>
    <row r="6" spans="2:49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2:49" ht="26.25" customHeight="1">
      <c r="B7" s="148" t="s">
        <v>89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2:49" s="3" customFormat="1" ht="63">
      <c r="B8" s="21" t="s">
        <v>113</v>
      </c>
      <c r="C8" s="29" t="s">
        <v>45</v>
      </c>
      <c r="D8" s="29" t="s">
        <v>115</v>
      </c>
      <c r="E8" s="29" t="s">
        <v>114</v>
      </c>
      <c r="F8" s="29" t="s">
        <v>66</v>
      </c>
      <c r="G8" s="29" t="s">
        <v>100</v>
      </c>
      <c r="H8" s="29" t="s">
        <v>203</v>
      </c>
      <c r="I8" s="29" t="s">
        <v>202</v>
      </c>
      <c r="J8" s="29" t="s">
        <v>108</v>
      </c>
      <c r="K8" s="29" t="s">
        <v>59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210</v>
      </c>
      <c r="I9" s="31"/>
      <c r="J9" s="31" t="s">
        <v>206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3074.1930461330007</v>
      </c>
      <c r="K11" s="78"/>
      <c r="L11" s="78">
        <f>IFERROR(J11/$J$11,0)</f>
        <v>1</v>
      </c>
      <c r="M11" s="78">
        <f>J11/'סכום נכסי הקרן'!$C$42</f>
        <v>3.7111074938837646E-3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196</v>
      </c>
      <c r="C12" s="80"/>
      <c r="D12" s="81"/>
      <c r="E12" s="80"/>
      <c r="F12" s="81"/>
      <c r="G12" s="81"/>
      <c r="H12" s="83"/>
      <c r="I12" s="83"/>
      <c r="J12" s="83">
        <v>2067.350104226</v>
      </c>
      <c r="K12" s="84"/>
      <c r="L12" s="84">
        <f t="shared" ref="L12:L38" si="0">IFERROR(J12/$J$11,0)</f>
        <v>0.67248545332131981</v>
      </c>
      <c r="M12" s="84">
        <f>J12/'סכום נכסי הקרן'!$C$42</f>
        <v>2.4956658053485702E-3</v>
      </c>
    </row>
    <row r="13" spans="2:49">
      <c r="B13" s="86" t="s">
        <v>2009</v>
      </c>
      <c r="C13" s="87">
        <v>9114</v>
      </c>
      <c r="D13" s="88" t="s">
        <v>28</v>
      </c>
      <c r="E13" s="87" t="s">
        <v>2010</v>
      </c>
      <c r="F13" s="88" t="s">
        <v>1409</v>
      </c>
      <c r="G13" s="88" t="s">
        <v>129</v>
      </c>
      <c r="H13" s="90">
        <v>2144.8100000000004</v>
      </c>
      <c r="I13" s="90">
        <v>824.19640000000004</v>
      </c>
      <c r="J13" s="90">
        <v>67.598570000000024</v>
      </c>
      <c r="K13" s="91">
        <v>2.5784074196044465E-4</v>
      </c>
      <c r="L13" s="91">
        <f t="shared" si="0"/>
        <v>2.1989045250437881E-2</v>
      </c>
      <c r="M13" s="91">
        <f>J13/'סכום נכסי הקרן'!$C$42</f>
        <v>8.1603710612249218E-5</v>
      </c>
    </row>
    <row r="14" spans="2:49">
      <c r="B14" s="86" t="s">
        <v>2011</v>
      </c>
      <c r="C14" s="87">
        <v>8423</v>
      </c>
      <c r="D14" s="88" t="s">
        <v>28</v>
      </c>
      <c r="E14" s="87" t="s">
        <v>2012</v>
      </c>
      <c r="F14" s="88" t="s">
        <v>595</v>
      </c>
      <c r="G14" s="88" t="s">
        <v>129</v>
      </c>
      <c r="H14" s="90">
        <v>1815709.1500000004</v>
      </c>
      <c r="I14" s="90">
        <v>0</v>
      </c>
      <c r="J14" s="90">
        <v>0</v>
      </c>
      <c r="K14" s="91">
        <v>3.6936339122799151E-4</v>
      </c>
      <c r="L14" s="91">
        <f t="shared" ref="L14:L20" si="1">IFERROR(J14/$J$11,0)</f>
        <v>0</v>
      </c>
      <c r="M14" s="91">
        <f>J14/'סכום נכסי הקרן'!$C$42</f>
        <v>0</v>
      </c>
    </row>
    <row r="15" spans="2:49">
      <c r="B15" s="86" t="s">
        <v>2013</v>
      </c>
      <c r="C15" s="87">
        <v>8460</v>
      </c>
      <c r="D15" s="88" t="s">
        <v>28</v>
      </c>
      <c r="E15" s="87" t="s">
        <v>2014</v>
      </c>
      <c r="F15" s="88" t="s">
        <v>1409</v>
      </c>
      <c r="G15" s="88" t="s">
        <v>129</v>
      </c>
      <c r="H15" s="90">
        <v>7960.8900000000012</v>
      </c>
      <c r="I15" s="90">
        <v>322.17919999999998</v>
      </c>
      <c r="J15" s="90">
        <v>98.079210000000018</v>
      </c>
      <c r="K15" s="91">
        <v>6.9638333422223102E-4</v>
      </c>
      <c r="L15" s="91">
        <f t="shared" si="1"/>
        <v>3.1904050438007772E-2</v>
      </c>
      <c r="M15" s="91">
        <f>J15/'סכום נכסי הקרן'!$C$42</f>
        <v>1.1839936066573625E-4</v>
      </c>
    </row>
    <row r="16" spans="2:49">
      <c r="B16" s="86" t="s">
        <v>2015</v>
      </c>
      <c r="C16" s="87">
        <v>8525</v>
      </c>
      <c r="D16" s="88" t="s">
        <v>28</v>
      </c>
      <c r="E16" s="87" t="s">
        <v>2016</v>
      </c>
      <c r="F16" s="88" t="s">
        <v>1409</v>
      </c>
      <c r="G16" s="88" t="s">
        <v>129</v>
      </c>
      <c r="H16" s="90">
        <v>3077.5600000000004</v>
      </c>
      <c r="I16" s="90">
        <v>580.20000000000005</v>
      </c>
      <c r="J16" s="90">
        <v>68.281340000000014</v>
      </c>
      <c r="K16" s="91">
        <v>3.0712353988007795E-4</v>
      </c>
      <c r="L16" s="91">
        <f t="shared" si="1"/>
        <v>2.2211142558496932E-2</v>
      </c>
      <c r="M16" s="91">
        <f>J16/'סכום נכסי הקרן'!$C$42</f>
        <v>8.2427937596558568E-5</v>
      </c>
    </row>
    <row r="17" spans="2:13">
      <c r="B17" s="86" t="s">
        <v>2017</v>
      </c>
      <c r="C17" s="87">
        <v>9326</v>
      </c>
      <c r="D17" s="88" t="s">
        <v>28</v>
      </c>
      <c r="E17" s="87" t="s">
        <v>2018</v>
      </c>
      <c r="F17" s="88" t="s">
        <v>1580</v>
      </c>
      <c r="G17" s="88" t="s">
        <v>129</v>
      </c>
      <c r="H17" s="90">
        <v>4672.8727250000011</v>
      </c>
      <c r="I17" s="90">
        <v>100</v>
      </c>
      <c r="J17" s="90">
        <v>17.869065300000003</v>
      </c>
      <c r="K17" s="91">
        <v>2.3364363625000003E-6</v>
      </c>
      <c r="L17" s="91">
        <f t="shared" si="1"/>
        <v>5.8126035131324414E-3</v>
      </c>
      <c r="M17" s="91">
        <f>J17/'סכום נכסי הקרן'!$C$42</f>
        <v>2.1571196456560899E-5</v>
      </c>
    </row>
    <row r="18" spans="2:13">
      <c r="B18" s="86" t="s">
        <v>2019</v>
      </c>
      <c r="C18" s="87">
        <v>9398</v>
      </c>
      <c r="D18" s="88" t="s">
        <v>28</v>
      </c>
      <c r="E18" s="87" t="s">
        <v>2020</v>
      </c>
      <c r="F18" s="88" t="s">
        <v>1580</v>
      </c>
      <c r="G18" s="88" t="s">
        <v>129</v>
      </c>
      <c r="H18" s="90">
        <v>4672.8727250000011</v>
      </c>
      <c r="I18" s="90">
        <v>100</v>
      </c>
      <c r="J18" s="90">
        <v>17.869065300000003</v>
      </c>
      <c r="K18" s="91">
        <v>2.3364363625000003E-6</v>
      </c>
      <c r="L18" s="91">
        <f t="shared" si="1"/>
        <v>5.8126035131324414E-3</v>
      </c>
      <c r="M18" s="91">
        <f>J18/'סכום נכסי הקרן'!$C$42</f>
        <v>2.1571196456560899E-5</v>
      </c>
    </row>
    <row r="19" spans="2:13">
      <c r="B19" s="86" t="s">
        <v>2021</v>
      </c>
      <c r="C19" s="87">
        <v>9113</v>
      </c>
      <c r="D19" s="88" t="s">
        <v>28</v>
      </c>
      <c r="E19" s="87" t="s">
        <v>2022</v>
      </c>
      <c r="F19" s="88" t="s">
        <v>1635</v>
      </c>
      <c r="G19" s="88" t="s">
        <v>130</v>
      </c>
      <c r="H19" s="90">
        <v>16844.146286000003</v>
      </c>
      <c r="I19" s="90">
        <v>2251.7957999999999</v>
      </c>
      <c r="J19" s="90">
        <v>379.29577864700013</v>
      </c>
      <c r="K19" s="91">
        <v>5.6142762743622112E-4</v>
      </c>
      <c r="L19" s="91">
        <f t="shared" si="1"/>
        <v>0.12338059873114111</v>
      </c>
      <c r="M19" s="91">
        <f>J19/'סכום נכסי הקרן'!$C$42</f>
        <v>4.5787866455100347E-4</v>
      </c>
    </row>
    <row r="20" spans="2:13">
      <c r="B20" s="86" t="s">
        <v>2023</v>
      </c>
      <c r="C20" s="87">
        <v>9266</v>
      </c>
      <c r="D20" s="88" t="s">
        <v>28</v>
      </c>
      <c r="E20" s="87" t="s">
        <v>2022</v>
      </c>
      <c r="F20" s="88" t="s">
        <v>1635</v>
      </c>
      <c r="G20" s="88" t="s">
        <v>130</v>
      </c>
      <c r="H20" s="90">
        <v>429112.33265900007</v>
      </c>
      <c r="I20" s="90">
        <v>96.445400000000006</v>
      </c>
      <c r="J20" s="90">
        <v>413.85910561100002</v>
      </c>
      <c r="K20" s="91">
        <v>8.1890094376313709E-4</v>
      </c>
      <c r="L20" s="91">
        <f t="shared" si="1"/>
        <v>0.13462365550907404</v>
      </c>
      <c r="M20" s="91">
        <f>J20/'סכום נכסי הקרן'!$C$42</f>
        <v>4.9960285681375095E-4</v>
      </c>
    </row>
    <row r="21" spans="2:13">
      <c r="B21" s="86" t="s">
        <v>2024</v>
      </c>
      <c r="C21" s="87">
        <v>9152</v>
      </c>
      <c r="D21" s="88" t="s">
        <v>28</v>
      </c>
      <c r="E21" s="87" t="s">
        <v>2025</v>
      </c>
      <c r="F21" s="88" t="s">
        <v>1580</v>
      </c>
      <c r="G21" s="88" t="s">
        <v>129</v>
      </c>
      <c r="H21" s="90">
        <v>4672.8727250000011</v>
      </c>
      <c r="I21" s="90">
        <v>100</v>
      </c>
      <c r="J21" s="90">
        <v>17.869065300000003</v>
      </c>
      <c r="K21" s="91">
        <v>2.3364363625000003E-6</v>
      </c>
      <c r="L21" s="91">
        <f t="shared" ref="L21:L31" si="2">IFERROR(J21/$J$11,0)</f>
        <v>5.8126035131324414E-3</v>
      </c>
      <c r="M21" s="91">
        <f>J21/'סכום נכסי הקרן'!$C$42</f>
        <v>2.1571196456560899E-5</v>
      </c>
    </row>
    <row r="22" spans="2:13">
      <c r="B22" s="86" t="s">
        <v>2026</v>
      </c>
      <c r="C22" s="87">
        <v>9262</v>
      </c>
      <c r="D22" s="88" t="s">
        <v>28</v>
      </c>
      <c r="E22" s="87" t="s">
        <v>2027</v>
      </c>
      <c r="F22" s="88" t="s">
        <v>1580</v>
      </c>
      <c r="G22" s="88" t="s">
        <v>129</v>
      </c>
      <c r="H22" s="90">
        <v>4672.8727250000011</v>
      </c>
      <c r="I22" s="90">
        <v>100</v>
      </c>
      <c r="J22" s="90">
        <v>17.869065300000003</v>
      </c>
      <c r="K22" s="91">
        <v>2.3364363625000003E-6</v>
      </c>
      <c r="L22" s="91">
        <f t="shared" si="2"/>
        <v>5.8126035131324414E-3</v>
      </c>
      <c r="M22" s="91">
        <f>J22/'סכום נכסי הקרן'!$C$42</f>
        <v>2.1571196456560899E-5</v>
      </c>
    </row>
    <row r="23" spans="2:13">
      <c r="B23" s="86" t="s">
        <v>2028</v>
      </c>
      <c r="C23" s="87">
        <v>8838</v>
      </c>
      <c r="D23" s="88" t="s">
        <v>28</v>
      </c>
      <c r="E23" s="87" t="s">
        <v>2029</v>
      </c>
      <c r="F23" s="88" t="s">
        <v>477</v>
      </c>
      <c r="G23" s="88" t="s">
        <v>129</v>
      </c>
      <c r="H23" s="90">
        <v>3348.9619300000004</v>
      </c>
      <c r="I23" s="90">
        <v>1115.5499</v>
      </c>
      <c r="J23" s="90">
        <v>142.86212181900001</v>
      </c>
      <c r="K23" s="91">
        <v>1.4191215407544073E-4</v>
      </c>
      <c r="L23" s="91">
        <f t="shared" si="2"/>
        <v>4.6471421825218476E-2</v>
      </c>
      <c r="M23" s="91">
        <f>J23/'סכום נכסי הקרן'!$C$42</f>
        <v>1.7246044178700182E-4</v>
      </c>
    </row>
    <row r="24" spans="2:13">
      <c r="B24" s="86" t="s">
        <v>2030</v>
      </c>
      <c r="C24" s="87" t="s">
        <v>2031</v>
      </c>
      <c r="D24" s="88" t="s">
        <v>28</v>
      </c>
      <c r="E24" s="87" t="s">
        <v>2032</v>
      </c>
      <c r="F24" s="88" t="s">
        <v>1449</v>
      </c>
      <c r="G24" s="88" t="s">
        <v>130</v>
      </c>
      <c r="H24" s="90">
        <v>154922.00000000003</v>
      </c>
      <c r="I24" s="90">
        <v>183</v>
      </c>
      <c r="J24" s="90">
        <v>283.50726000000003</v>
      </c>
      <c r="K24" s="91">
        <v>2.6851081128204519E-4</v>
      </c>
      <c r="L24" s="91">
        <f t="shared" si="2"/>
        <v>9.222168411207006E-2</v>
      </c>
      <c r="M24" s="91">
        <f>J24/'סכום נכסי הקרן'!$C$42</f>
        <v>3.4224458300688453E-4</v>
      </c>
    </row>
    <row r="25" spans="2:13">
      <c r="B25" s="86" t="s">
        <v>2033</v>
      </c>
      <c r="C25" s="87">
        <v>8726</v>
      </c>
      <c r="D25" s="88" t="s">
        <v>28</v>
      </c>
      <c r="E25" s="87" t="s">
        <v>2034</v>
      </c>
      <c r="F25" s="88" t="s">
        <v>1612</v>
      </c>
      <c r="G25" s="88" t="s">
        <v>129</v>
      </c>
      <c r="H25" s="90">
        <v>10677.830000000002</v>
      </c>
      <c r="I25" s="90">
        <v>334.45</v>
      </c>
      <c r="J25" s="90">
        <v>136.56269000000003</v>
      </c>
      <c r="K25" s="91">
        <v>3.5711994971157343E-6</v>
      </c>
      <c r="L25" s="91">
        <f t="shared" si="2"/>
        <v>4.442228836988002E-2</v>
      </c>
      <c r="M25" s="91">
        <f>J25/'סכום נכסי הקרן'!$C$42</f>
        <v>1.6485588726492735E-4</v>
      </c>
    </row>
    <row r="26" spans="2:13">
      <c r="B26" s="86" t="s">
        <v>2035</v>
      </c>
      <c r="C26" s="87">
        <v>8603</v>
      </c>
      <c r="D26" s="88" t="s">
        <v>28</v>
      </c>
      <c r="E26" s="87" t="s">
        <v>2036</v>
      </c>
      <c r="F26" s="88" t="s">
        <v>1409</v>
      </c>
      <c r="G26" s="88" t="s">
        <v>129</v>
      </c>
      <c r="H26" s="90">
        <v>47.810000000000009</v>
      </c>
      <c r="I26" s="90">
        <v>15266.785099999999</v>
      </c>
      <c r="J26" s="90">
        <v>27.911570000000005</v>
      </c>
      <c r="K26" s="91">
        <v>5.9570541376731173E-4</v>
      </c>
      <c r="L26" s="91">
        <f t="shared" si="2"/>
        <v>9.0793159639436811E-3</v>
      </c>
      <c r="M26" s="91">
        <f>J26/'סכום נכסי הקרן'!$C$42</f>
        <v>3.3694317513129883E-5</v>
      </c>
    </row>
    <row r="27" spans="2:13">
      <c r="B27" s="86" t="s">
        <v>2037</v>
      </c>
      <c r="C27" s="87">
        <v>9151</v>
      </c>
      <c r="D27" s="88" t="s">
        <v>28</v>
      </c>
      <c r="E27" s="87" t="s">
        <v>2038</v>
      </c>
      <c r="F27" s="88" t="s">
        <v>1051</v>
      </c>
      <c r="G27" s="88" t="s">
        <v>129</v>
      </c>
      <c r="H27" s="90">
        <v>28570.000000000004</v>
      </c>
      <c r="I27" s="90">
        <v>100</v>
      </c>
      <c r="J27" s="90">
        <v>109.25167999999999</v>
      </c>
      <c r="K27" s="91">
        <v>3.5712500000000003E-6</v>
      </c>
      <c r="L27" s="91">
        <f t="shared" si="2"/>
        <v>3.5538327736908612E-2</v>
      </c>
      <c r="M27" s="91">
        <f>J27/'סכום נכסי הקרן'!$C$42</f>
        <v>1.318865543845388E-4</v>
      </c>
    </row>
    <row r="28" spans="2:13">
      <c r="B28" s="86" t="s">
        <v>2039</v>
      </c>
      <c r="C28" s="87">
        <v>8824</v>
      </c>
      <c r="D28" s="88" t="s">
        <v>28</v>
      </c>
      <c r="E28" s="87" t="s">
        <v>2040</v>
      </c>
      <c r="F28" s="88" t="s">
        <v>1580</v>
      </c>
      <c r="G28" s="88" t="s">
        <v>130</v>
      </c>
      <c r="H28" s="90">
        <v>467.33702600000004</v>
      </c>
      <c r="I28" s="90">
        <v>3904.375</v>
      </c>
      <c r="J28" s="90">
        <v>18.246590008999998</v>
      </c>
      <c r="K28" s="91">
        <v>4.6733702600000002E-4</v>
      </c>
      <c r="L28" s="91">
        <f t="shared" si="2"/>
        <v>5.9354080030700144E-3</v>
      </c>
      <c r="M28" s="91">
        <f>J28/'סכום נכסי הקרן'!$C$42</f>
        <v>2.2026937119450801E-5</v>
      </c>
    </row>
    <row r="29" spans="2:13">
      <c r="B29" s="86" t="s">
        <v>2041</v>
      </c>
      <c r="C29" s="87">
        <v>5992</v>
      </c>
      <c r="D29" s="88" t="s">
        <v>28</v>
      </c>
      <c r="E29" s="87" t="s">
        <v>1979</v>
      </c>
      <c r="F29" s="88" t="s">
        <v>568</v>
      </c>
      <c r="G29" s="88" t="s">
        <v>130</v>
      </c>
      <c r="H29" s="90">
        <v>1296.0000000000002</v>
      </c>
      <c r="I29" s="90">
        <v>0</v>
      </c>
      <c r="J29" s="90">
        <v>0</v>
      </c>
      <c r="K29" s="91">
        <v>4.7472527472527478E-5</v>
      </c>
      <c r="L29" s="91">
        <f t="shared" si="2"/>
        <v>0</v>
      </c>
      <c r="M29" s="91">
        <f>J29/'סכום נכסי הקרן'!$C$42</f>
        <v>0</v>
      </c>
    </row>
    <row r="30" spans="2:13">
      <c r="B30" s="86" t="s">
        <v>2042</v>
      </c>
      <c r="C30" s="87">
        <v>9527</v>
      </c>
      <c r="D30" s="88" t="s">
        <v>28</v>
      </c>
      <c r="E30" s="87" t="s">
        <v>2043</v>
      </c>
      <c r="F30" s="88" t="s">
        <v>687</v>
      </c>
      <c r="G30" s="88" t="s">
        <v>130</v>
      </c>
      <c r="H30" s="90">
        <v>155367.07401200003</v>
      </c>
      <c r="I30" s="90">
        <v>100</v>
      </c>
      <c r="J30" s="90">
        <v>155.36707401200002</v>
      </c>
      <c r="K30" s="91">
        <v>4.1151278998130433E-4</v>
      </c>
      <c r="L30" s="91">
        <f t="shared" si="2"/>
        <v>5.0539140411964313E-2</v>
      </c>
      <c r="M30" s="91">
        <f>J30/'סכום נכסי הקרן'!$C$42</f>
        <v>1.8755618271728457E-4</v>
      </c>
    </row>
    <row r="31" spans="2:13">
      <c r="B31" s="86" t="s">
        <v>2044</v>
      </c>
      <c r="C31" s="87">
        <v>9552</v>
      </c>
      <c r="D31" s="88" t="s">
        <v>28</v>
      </c>
      <c r="E31" s="87" t="s">
        <v>2043</v>
      </c>
      <c r="F31" s="88" t="s">
        <v>687</v>
      </c>
      <c r="G31" s="88" t="s">
        <v>130</v>
      </c>
      <c r="H31" s="90">
        <v>95050.852927999993</v>
      </c>
      <c r="I31" s="90">
        <v>100</v>
      </c>
      <c r="J31" s="90">
        <v>95.050852927999998</v>
      </c>
      <c r="K31" s="91">
        <v>2.5175631276600359E-4</v>
      </c>
      <c r="L31" s="91">
        <f t="shared" si="2"/>
        <v>3.0918960358577219E-2</v>
      </c>
      <c r="M31" s="91">
        <f>J31/'סכום נכסי הקרן'!$C$42</f>
        <v>1.1474358548981097E-4</v>
      </c>
    </row>
    <row r="32" spans="2:13">
      <c r="B32" s="92"/>
      <c r="C32" s="87"/>
      <c r="D32" s="87"/>
      <c r="E32" s="87"/>
      <c r="F32" s="87"/>
      <c r="G32" s="87"/>
      <c r="H32" s="90"/>
      <c r="I32" s="90"/>
      <c r="J32" s="87"/>
      <c r="K32" s="87"/>
      <c r="L32" s="91"/>
      <c r="M32" s="87"/>
    </row>
    <row r="33" spans="2:13">
      <c r="B33" s="79" t="s">
        <v>195</v>
      </c>
      <c r="C33" s="80"/>
      <c r="D33" s="81"/>
      <c r="E33" s="80"/>
      <c r="F33" s="81"/>
      <c r="G33" s="81"/>
      <c r="H33" s="83"/>
      <c r="I33" s="83"/>
      <c r="J33" s="83">
        <v>1006.8429419070003</v>
      </c>
      <c r="K33" s="84"/>
      <c r="L33" s="84">
        <f t="shared" si="0"/>
        <v>0.32751454667868007</v>
      </c>
      <c r="M33" s="84">
        <f>J33/'סכום נכסי הקרן'!$C$42</f>
        <v>1.2154416885351935E-3</v>
      </c>
    </row>
    <row r="34" spans="2:13">
      <c r="B34" s="85" t="s">
        <v>64</v>
      </c>
      <c r="C34" s="80"/>
      <c r="D34" s="81"/>
      <c r="E34" s="80"/>
      <c r="F34" s="81"/>
      <c r="G34" s="81"/>
      <c r="H34" s="83"/>
      <c r="I34" s="83"/>
      <c r="J34" s="83">
        <v>1006.8429419070003</v>
      </c>
      <c r="K34" s="84"/>
      <c r="L34" s="84">
        <f t="shared" si="0"/>
        <v>0.32751454667868007</v>
      </c>
      <c r="M34" s="84">
        <f>J34/'סכום נכסי הקרן'!$C$42</f>
        <v>1.2154416885351935E-3</v>
      </c>
    </row>
    <row r="35" spans="2:13">
      <c r="B35" s="86" t="s">
        <v>2045</v>
      </c>
      <c r="C35" s="87">
        <v>9720</v>
      </c>
      <c r="D35" s="88" t="s">
        <v>28</v>
      </c>
      <c r="E35" s="87"/>
      <c r="F35" s="88" t="s">
        <v>973</v>
      </c>
      <c r="G35" s="88" t="s">
        <v>129</v>
      </c>
      <c r="H35" s="90">
        <v>435.97070100000013</v>
      </c>
      <c r="I35" s="90">
        <v>100</v>
      </c>
      <c r="J35" s="90">
        <v>1.6671519070000003</v>
      </c>
      <c r="K35" s="91" t="e">
        <f>H35/#REF!</f>
        <v>#REF!</v>
      </c>
      <c r="L35" s="91">
        <f t="shared" si="0"/>
        <v>5.4230553578835767E-4</v>
      </c>
      <c r="M35" s="91">
        <f>J35/'סכום נכסי הקרן'!$C$42</f>
        <v>2.0125541378388239E-6</v>
      </c>
    </row>
    <row r="36" spans="2:13">
      <c r="B36" s="86" t="s">
        <v>2046</v>
      </c>
      <c r="C36" s="87">
        <v>8255</v>
      </c>
      <c r="D36" s="88" t="s">
        <v>28</v>
      </c>
      <c r="E36" s="87"/>
      <c r="F36" s="88" t="s">
        <v>973</v>
      </c>
      <c r="G36" s="88" t="s">
        <v>129</v>
      </c>
      <c r="H36" s="90">
        <v>80325.060000000012</v>
      </c>
      <c r="I36" s="90">
        <v>94.301699999999997</v>
      </c>
      <c r="J36" s="90">
        <v>289.65996999999999</v>
      </c>
      <c r="K36" s="91">
        <v>8.0407025071996824E-5</v>
      </c>
      <c r="L36" s="91">
        <f t="shared" si="0"/>
        <v>9.4223090630030731E-2</v>
      </c>
      <c r="M36" s="91">
        <f>J36/'סכום נכסי הקרן'!$C$42</f>
        <v>3.4967201773399617E-4</v>
      </c>
    </row>
    <row r="37" spans="2:13">
      <c r="B37" s="86" t="s">
        <v>2047</v>
      </c>
      <c r="C37" s="87">
        <v>8773</v>
      </c>
      <c r="D37" s="88" t="s">
        <v>28</v>
      </c>
      <c r="E37" s="87"/>
      <c r="F37" s="88" t="s">
        <v>927</v>
      </c>
      <c r="G37" s="88" t="s">
        <v>129</v>
      </c>
      <c r="H37" s="90">
        <v>3111.6200000000008</v>
      </c>
      <c r="I37" s="90">
        <v>2472.2510000000002</v>
      </c>
      <c r="J37" s="90">
        <v>294.16907000000009</v>
      </c>
      <c r="K37" s="91">
        <v>1.5414634774852838E-6</v>
      </c>
      <c r="L37" s="91">
        <f t="shared" si="0"/>
        <v>9.5689849526539222E-2</v>
      </c>
      <c r="M37" s="91">
        <f>J37/'סכום נכסי הקרן'!$C$42</f>
        <v>3.5511531766654951E-4</v>
      </c>
    </row>
    <row r="38" spans="2:13">
      <c r="B38" s="86" t="s">
        <v>2048</v>
      </c>
      <c r="C38" s="87">
        <v>8432</v>
      </c>
      <c r="D38" s="88" t="s">
        <v>28</v>
      </c>
      <c r="E38" s="87"/>
      <c r="F38" s="88" t="s">
        <v>1006</v>
      </c>
      <c r="G38" s="88" t="s">
        <v>129</v>
      </c>
      <c r="H38" s="90">
        <v>3276.6100000000006</v>
      </c>
      <c r="I38" s="90">
        <v>3362.7687999999998</v>
      </c>
      <c r="J38" s="90">
        <v>421.34675000000004</v>
      </c>
      <c r="K38" s="91">
        <v>7.9937389332135125E-5</v>
      </c>
      <c r="L38" s="91">
        <f t="shared" si="0"/>
        <v>0.13705930098632169</v>
      </c>
      <c r="M38" s="91">
        <f>J38/'סכום נכסי הקרן'!$C$42</f>
        <v>5.0864179899680882E-4</v>
      </c>
    </row>
    <row r="39" spans="2:13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>
      <c r="B42" s="114" t="s">
        <v>218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>
      <c r="B43" s="114" t="s">
        <v>109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>
      <c r="B44" s="114" t="s">
        <v>201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>
      <c r="B45" s="114" t="s">
        <v>209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50.425781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143</v>
      </c>
      <c r="C1" s="46" t="s" vm="1">
        <v>227</v>
      </c>
    </row>
    <row r="2" spans="2:11">
      <c r="B2" s="46" t="s">
        <v>142</v>
      </c>
      <c r="C2" s="46" t="s">
        <v>228</v>
      </c>
    </row>
    <row r="3" spans="2:11">
      <c r="B3" s="46" t="s">
        <v>144</v>
      </c>
      <c r="C3" s="46" t="s">
        <v>229</v>
      </c>
    </row>
    <row r="4" spans="2:11">
      <c r="B4" s="46" t="s">
        <v>145</v>
      </c>
      <c r="C4" s="46">
        <v>2145</v>
      </c>
    </row>
    <row r="6" spans="2:11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95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63">
      <c r="B8" s="21" t="s">
        <v>113</v>
      </c>
      <c r="C8" s="29" t="s">
        <v>45</v>
      </c>
      <c r="D8" s="29" t="s">
        <v>100</v>
      </c>
      <c r="E8" s="29" t="s">
        <v>101</v>
      </c>
      <c r="F8" s="29" t="s">
        <v>203</v>
      </c>
      <c r="G8" s="29" t="s">
        <v>202</v>
      </c>
      <c r="H8" s="29" t="s">
        <v>108</v>
      </c>
      <c r="I8" s="29" t="s">
        <v>59</v>
      </c>
      <c r="J8" s="29" t="s">
        <v>146</v>
      </c>
      <c r="K8" s="30" t="s">
        <v>148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210</v>
      </c>
      <c r="G9" s="31"/>
      <c r="H9" s="31" t="s">
        <v>206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2049</v>
      </c>
      <c r="C11" s="74"/>
      <c r="D11" s="75"/>
      <c r="E11" s="97"/>
      <c r="F11" s="77"/>
      <c r="G11" s="98"/>
      <c r="H11" s="77">
        <f>H12+H48</f>
        <v>145954.666887789</v>
      </c>
      <c r="I11" s="78"/>
      <c r="J11" s="78">
        <f>IFERROR(H11/$H$11,0)</f>
        <v>1</v>
      </c>
      <c r="K11" s="78">
        <f>H11/'סכום נכסי הקרן'!$C$42</f>
        <v>0.17619370349429528</v>
      </c>
    </row>
    <row r="12" spans="2:11" ht="21" customHeight="1">
      <c r="B12" s="79" t="s">
        <v>2050</v>
      </c>
      <c r="C12" s="80"/>
      <c r="D12" s="81"/>
      <c r="E12" s="99"/>
      <c r="F12" s="83"/>
      <c r="G12" s="100"/>
      <c r="H12" s="83">
        <f>H13+H23+H26+H29</f>
        <v>9551.267367364002</v>
      </c>
      <c r="I12" s="84"/>
      <c r="J12" s="84">
        <f t="shared" ref="J12:J69" si="0">IFERROR(H12/$H$11,0)</f>
        <v>6.5439958659952169E-2</v>
      </c>
      <c r="K12" s="84">
        <f>H12/'סכום נכסי הקרן'!$C$42</f>
        <v>1.1530108672810553E-2</v>
      </c>
    </row>
    <row r="13" spans="2:11">
      <c r="B13" s="85" t="s">
        <v>190</v>
      </c>
      <c r="C13" s="80"/>
      <c r="D13" s="81"/>
      <c r="E13" s="99"/>
      <c r="F13" s="83"/>
      <c r="G13" s="100"/>
      <c r="H13" s="83">
        <f>SUM(H14:H21)</f>
        <v>1443.7485141900004</v>
      </c>
      <c r="I13" s="84"/>
      <c r="J13" s="84">
        <f t="shared" si="0"/>
        <v>9.8917598523928299E-3</v>
      </c>
      <c r="K13" s="84">
        <f>H13/'סכום נכסי הקרן'!$C$42</f>
        <v>1.7428658024692761E-3</v>
      </c>
    </row>
    <row r="14" spans="2:11">
      <c r="B14" s="86" t="s">
        <v>2051</v>
      </c>
      <c r="C14" s="87">
        <v>7034</v>
      </c>
      <c r="D14" s="88" t="s">
        <v>129</v>
      </c>
      <c r="E14" s="101">
        <v>43850</v>
      </c>
      <c r="F14" s="90">
        <v>109024.83000000002</v>
      </c>
      <c r="G14" s="102">
        <v>69.561099999999996</v>
      </c>
      <c r="H14" s="90">
        <v>290.0078400000001</v>
      </c>
      <c r="I14" s="91">
        <v>1.4796193571428571E-3</v>
      </c>
      <c r="J14" s="91">
        <f t="shared" si="0"/>
        <v>1.9869720248339865E-3</v>
      </c>
      <c r="K14" s="91">
        <f>H14/'סכום נכסי הקרן'!$C$42</f>
        <v>3.5009195979505888E-4</v>
      </c>
    </row>
    <row r="15" spans="2:11">
      <c r="B15" s="86" t="s">
        <v>2052</v>
      </c>
      <c r="C15" s="115">
        <v>83021</v>
      </c>
      <c r="D15" s="88" t="s">
        <v>129</v>
      </c>
      <c r="E15" s="101">
        <v>44255</v>
      </c>
      <c r="F15" s="90">
        <v>36350.585930000001</v>
      </c>
      <c r="G15" s="102">
        <v>100</v>
      </c>
      <c r="H15" s="90">
        <v>139.00464060000002</v>
      </c>
      <c r="I15" s="91">
        <v>8.3686479999999991E-5</v>
      </c>
      <c r="J15" s="91">
        <f t="shared" si="0"/>
        <v>9.5238229488658823E-4</v>
      </c>
      <c r="K15" s="91">
        <f>H15/'סכום נכסי הקרן'!$C$42</f>
        <v>1.6780376367846401E-4</v>
      </c>
    </row>
    <row r="16" spans="2:11">
      <c r="B16" s="86" t="s">
        <v>2053</v>
      </c>
      <c r="C16" s="87">
        <v>8401</v>
      </c>
      <c r="D16" s="88" t="s">
        <v>129</v>
      </c>
      <c r="E16" s="101">
        <v>44621</v>
      </c>
      <c r="F16" s="90">
        <v>13343.613717000002</v>
      </c>
      <c r="G16" s="102">
        <v>80.816400000000002</v>
      </c>
      <c r="H16" s="90">
        <v>41.237359104000014</v>
      </c>
      <c r="I16" s="91">
        <v>3.9536640024153997E-4</v>
      </c>
      <c r="J16" s="91">
        <f t="shared" si="0"/>
        <v>2.8253539255242583E-4</v>
      </c>
      <c r="K16" s="91">
        <f>H16/'סכום נכסי הקרן'!$C$42</f>
        <v>4.9780957182026437E-5</v>
      </c>
    </row>
    <row r="17" spans="2:11">
      <c r="B17" s="86" t="s">
        <v>2054</v>
      </c>
      <c r="C17" s="87">
        <v>8507</v>
      </c>
      <c r="D17" s="88" t="s">
        <v>129</v>
      </c>
      <c r="E17" s="101">
        <v>44621</v>
      </c>
      <c r="F17" s="90">
        <v>11386.549745000002</v>
      </c>
      <c r="G17" s="102">
        <v>89.819299999999998</v>
      </c>
      <c r="H17" s="90">
        <v>39.109268774</v>
      </c>
      <c r="I17" s="91">
        <v>2.3721982969807995E-4</v>
      </c>
      <c r="J17" s="91">
        <f t="shared" si="0"/>
        <v>2.6795490413518251E-4</v>
      </c>
      <c r="K17" s="91">
        <f>H17/'סכום נכסי הקרן'!$C$42</f>
        <v>4.7211966929036662E-5</v>
      </c>
    </row>
    <row r="18" spans="2:11">
      <c r="B18" s="86" t="s">
        <v>2055</v>
      </c>
      <c r="C18" s="87">
        <v>7992</v>
      </c>
      <c r="D18" s="88" t="s">
        <v>129</v>
      </c>
      <c r="E18" s="101">
        <v>44196</v>
      </c>
      <c r="F18" s="90">
        <v>124535.24000000002</v>
      </c>
      <c r="G18" s="102">
        <v>109.684</v>
      </c>
      <c r="H18" s="90">
        <v>522.34016000000008</v>
      </c>
      <c r="I18" s="91">
        <v>1.7711222222222222E-3</v>
      </c>
      <c r="J18" s="91">
        <f t="shared" si="0"/>
        <v>3.5787835438080163E-3</v>
      </c>
      <c r="K18" s="91">
        <f>H18/'סכום נכסי הקרן'!$C$42</f>
        <v>6.305591265879729E-4</v>
      </c>
    </row>
    <row r="19" spans="2:11">
      <c r="B19" s="86" t="s">
        <v>2056</v>
      </c>
      <c r="C19" s="87">
        <v>5277</v>
      </c>
      <c r="D19" s="88" t="s">
        <v>129</v>
      </c>
      <c r="E19" s="101">
        <v>42481</v>
      </c>
      <c r="F19" s="90">
        <v>78569.830000000016</v>
      </c>
      <c r="G19" s="102">
        <v>110.3777</v>
      </c>
      <c r="H19" s="90">
        <v>331.63093000000003</v>
      </c>
      <c r="I19" s="91">
        <v>3.2583870967741932E-4</v>
      </c>
      <c r="J19" s="91">
        <f t="shared" si="0"/>
        <v>2.2721502304202459E-3</v>
      </c>
      <c r="K19" s="91">
        <f>H19/'סכום נכסי הקרן'!$C$42</f>
        <v>4.0033856399315949E-4</v>
      </c>
    </row>
    <row r="20" spans="2:11">
      <c r="B20" s="86" t="s">
        <v>2057</v>
      </c>
      <c r="C20" s="87">
        <v>8402</v>
      </c>
      <c r="D20" s="88" t="s">
        <v>129</v>
      </c>
      <c r="E20" s="101">
        <v>44560</v>
      </c>
      <c r="F20" s="90">
        <v>7290.1515590000017</v>
      </c>
      <c r="G20" s="102">
        <v>102.7159</v>
      </c>
      <c r="H20" s="90">
        <v>28.634665712000004</v>
      </c>
      <c r="I20" s="91">
        <v>2.3441035994115999E-4</v>
      </c>
      <c r="J20" s="91">
        <f t="shared" si="0"/>
        <v>1.9618876410450474E-4</v>
      </c>
      <c r="K20" s="91">
        <f>H20/'סכום נכסי הקרן'!$C$42</f>
        <v>3.4567224931541345E-5</v>
      </c>
    </row>
    <row r="21" spans="2:11">
      <c r="B21" s="86" t="s">
        <v>2058</v>
      </c>
      <c r="C21" s="87">
        <v>8291</v>
      </c>
      <c r="D21" s="88" t="s">
        <v>129</v>
      </c>
      <c r="E21" s="101">
        <v>44279</v>
      </c>
      <c r="F21" s="90">
        <v>13392.170000000002</v>
      </c>
      <c r="G21" s="102">
        <v>101.1169</v>
      </c>
      <c r="H21" s="90">
        <v>51.783650000000009</v>
      </c>
      <c r="I21" s="91">
        <v>1.6952118877270226E-3</v>
      </c>
      <c r="J21" s="91">
        <f t="shared" si="0"/>
        <v>3.547926976518788E-4</v>
      </c>
      <c r="K21" s="91">
        <f>H21/'סכום נכסי הקרן'!$C$42</f>
        <v>6.2512239372016282E-5</v>
      </c>
    </row>
    <row r="22" spans="2:11" ht="16.5" customHeight="1">
      <c r="B22" s="92"/>
      <c r="C22" s="87"/>
      <c r="D22" s="87"/>
      <c r="E22" s="87"/>
      <c r="F22" s="90"/>
      <c r="G22" s="102"/>
      <c r="H22" s="87"/>
      <c r="I22" s="87"/>
      <c r="J22" s="91"/>
      <c r="K22" s="87"/>
    </row>
    <row r="23" spans="2:11" ht="16.5" customHeight="1">
      <c r="B23" s="85" t="s">
        <v>192</v>
      </c>
      <c r="C23" s="87"/>
      <c r="D23" s="88"/>
      <c r="E23" s="101"/>
      <c r="F23" s="90"/>
      <c r="G23" s="102"/>
      <c r="H23" s="90">
        <v>141.94326828200002</v>
      </c>
      <c r="I23" s="91"/>
      <c r="J23" s="91">
        <f t="shared" si="0"/>
        <v>9.7251613332191035E-4</v>
      </c>
      <c r="K23" s="91">
        <f>H23/'סכום נכסי הקרן'!$C$42</f>
        <v>1.713512192379392E-4</v>
      </c>
    </row>
    <row r="24" spans="2:11" ht="16.5" customHeight="1">
      <c r="B24" s="86" t="s">
        <v>2059</v>
      </c>
      <c r="C24" s="115">
        <v>992880</v>
      </c>
      <c r="D24" s="88" t="s">
        <v>130</v>
      </c>
      <c r="E24" s="101">
        <v>45158</v>
      </c>
      <c r="F24" s="90">
        <v>79.259152000000014</v>
      </c>
      <c r="G24" s="102">
        <v>179087.5435</v>
      </c>
      <c r="H24" s="90">
        <v>141.94326828200002</v>
      </c>
      <c r="I24" s="91">
        <v>5.7066589435434686E-8</v>
      </c>
      <c r="J24" s="91">
        <f t="shared" si="0"/>
        <v>9.7251613332191035E-4</v>
      </c>
      <c r="K24" s="91">
        <f>H24/'סכום נכסי הקרן'!$C$42</f>
        <v>1.713512192379392E-4</v>
      </c>
    </row>
    <row r="25" spans="2:11">
      <c r="B25" s="92"/>
      <c r="C25" s="87"/>
      <c r="D25" s="87"/>
      <c r="E25" s="87"/>
      <c r="F25" s="90"/>
      <c r="G25" s="102"/>
      <c r="H25" s="87"/>
      <c r="I25" s="87"/>
      <c r="J25" s="91"/>
      <c r="K25" s="87"/>
    </row>
    <row r="26" spans="2:11">
      <c r="B26" s="85" t="s">
        <v>193</v>
      </c>
      <c r="C26" s="87"/>
      <c r="D26" s="88"/>
      <c r="E26" s="101"/>
      <c r="F26" s="90"/>
      <c r="G26" s="102"/>
      <c r="H26" s="90">
        <v>1069.8761399999999</v>
      </c>
      <c r="I26" s="91"/>
      <c r="J26" s="91">
        <f t="shared" si="0"/>
        <v>7.330194798241897E-3</v>
      </c>
      <c r="K26" s="91">
        <f>H26/'סכום נכסי הקרן'!$C$42</f>
        <v>1.2915341688368583E-3</v>
      </c>
    </row>
    <row r="27" spans="2:11">
      <c r="B27" s="86" t="s">
        <v>2060</v>
      </c>
      <c r="C27" s="87">
        <v>7004</v>
      </c>
      <c r="D27" s="88" t="s">
        <v>130</v>
      </c>
      <c r="E27" s="101">
        <v>43614</v>
      </c>
      <c r="F27" s="90">
        <v>1121470.5100000002</v>
      </c>
      <c r="G27" s="102">
        <v>95.399420000000006</v>
      </c>
      <c r="H27" s="90">
        <v>1069.8761399999999</v>
      </c>
      <c r="I27" s="91">
        <v>1E-3</v>
      </c>
      <c r="J27" s="91">
        <f t="shared" si="0"/>
        <v>7.330194798241897E-3</v>
      </c>
      <c r="K27" s="91">
        <f>H27/'סכום נכסי הקרן'!$C$42</f>
        <v>1.2915341688368583E-3</v>
      </c>
    </row>
    <row r="28" spans="2:11">
      <c r="B28" s="92"/>
      <c r="C28" s="87"/>
      <c r="D28" s="87"/>
      <c r="E28" s="87"/>
      <c r="F28" s="90"/>
      <c r="G28" s="102"/>
      <c r="H28" s="87"/>
      <c r="I28" s="87"/>
      <c r="J28" s="91"/>
      <c r="K28" s="87"/>
    </row>
    <row r="29" spans="2:11">
      <c r="B29" s="85" t="s">
        <v>194</v>
      </c>
      <c r="C29" s="80"/>
      <c r="D29" s="81"/>
      <c r="E29" s="99"/>
      <c r="F29" s="83"/>
      <c r="G29" s="100"/>
      <c r="H29" s="83">
        <v>6895.6994448920022</v>
      </c>
      <c r="I29" s="84"/>
      <c r="J29" s="84">
        <f t="shared" si="0"/>
        <v>4.7245487875995536E-2</v>
      </c>
      <c r="K29" s="84">
        <f>H29/'סכום נכסי הקרן'!$C$42</f>
        <v>8.3243574822664795E-3</v>
      </c>
    </row>
    <row r="30" spans="2:11">
      <c r="B30" s="86" t="s">
        <v>2061</v>
      </c>
      <c r="C30" s="115">
        <v>91381</v>
      </c>
      <c r="D30" s="88" t="s">
        <v>129</v>
      </c>
      <c r="E30" s="101">
        <v>44742</v>
      </c>
      <c r="F30" s="90">
        <v>32423.243999999999</v>
      </c>
      <c r="G30" s="102">
        <v>100</v>
      </c>
      <c r="H30" s="90">
        <v>123.98648510000001</v>
      </c>
      <c r="I30" s="91">
        <v>2.032E-3</v>
      </c>
      <c r="J30" s="91">
        <f t="shared" si="0"/>
        <v>8.4948626682366873E-4</v>
      </c>
      <c r="K30" s="91">
        <f>H30/'סכום נכסי הקרן'!$C$42</f>
        <v>1.4967413141920527E-4</v>
      </c>
    </row>
    <row r="31" spans="2:11">
      <c r="B31" s="86" t="s">
        <v>2062</v>
      </c>
      <c r="C31" s="115">
        <v>72111</v>
      </c>
      <c r="D31" s="88" t="s">
        <v>129</v>
      </c>
      <c r="E31" s="101">
        <v>43466</v>
      </c>
      <c r="F31" s="90">
        <v>25989.177879999999</v>
      </c>
      <c r="G31" s="102">
        <v>100</v>
      </c>
      <c r="H31" s="90">
        <v>99.382616200000001</v>
      </c>
      <c r="I31" s="91">
        <v>1.768E-3</v>
      </c>
      <c r="J31" s="91">
        <f t="shared" si="0"/>
        <v>6.8091427509067639E-4</v>
      </c>
      <c r="K31" s="91">
        <f>H31/'סכום נכסי הקרן'!$C$42</f>
        <v>1.1997280789035964E-4</v>
      </c>
    </row>
    <row r="32" spans="2:11">
      <c r="B32" s="86" t="s">
        <v>2063</v>
      </c>
      <c r="C32" s="87">
        <v>5272</v>
      </c>
      <c r="D32" s="88" t="s">
        <v>129</v>
      </c>
      <c r="E32" s="101">
        <v>42403</v>
      </c>
      <c r="F32" s="90">
        <v>89881.079583000013</v>
      </c>
      <c r="G32" s="102">
        <v>121.0806</v>
      </c>
      <c r="H32" s="90">
        <v>416.16037685800006</v>
      </c>
      <c r="I32" s="91">
        <v>9.1669999999999995E-5</v>
      </c>
      <c r="J32" s="91">
        <f t="shared" si="0"/>
        <v>2.8512988706140322E-3</v>
      </c>
      <c r="K32" s="91">
        <f>H32/'סכום נכסי הקרן'!$C$42</f>
        <v>5.0238090778258779E-4</v>
      </c>
    </row>
    <row r="33" spans="2:11">
      <c r="B33" s="86" t="s">
        <v>2064</v>
      </c>
      <c r="C33" s="87">
        <v>8292</v>
      </c>
      <c r="D33" s="88" t="s">
        <v>129</v>
      </c>
      <c r="E33" s="101">
        <v>44317</v>
      </c>
      <c r="F33" s="90">
        <v>66815.460000000021</v>
      </c>
      <c r="G33" s="102">
        <v>124.2444</v>
      </c>
      <c r="H33" s="90">
        <v>317.44733000000008</v>
      </c>
      <c r="I33" s="91">
        <v>2.0000000000000001E-4</v>
      </c>
      <c r="J33" s="91">
        <f t="shared" si="0"/>
        <v>2.1749721113341024E-3</v>
      </c>
      <c r="K33" s="91">
        <f>H33/'סכום נכסי הקרן'!$C$42</f>
        <v>3.8321639129276221E-4</v>
      </c>
    </row>
    <row r="34" spans="2:11">
      <c r="B34" s="86" t="s">
        <v>2065</v>
      </c>
      <c r="C34" s="87">
        <v>7038</v>
      </c>
      <c r="D34" s="88" t="s">
        <v>129</v>
      </c>
      <c r="E34" s="101">
        <v>43556</v>
      </c>
      <c r="F34" s="90">
        <v>173367.76000000004</v>
      </c>
      <c r="G34" s="102">
        <v>118.49630000000001</v>
      </c>
      <c r="H34" s="90">
        <v>785.58106000000021</v>
      </c>
      <c r="I34" s="91">
        <v>2.9999999999999997E-4</v>
      </c>
      <c r="J34" s="91">
        <f t="shared" si="0"/>
        <v>5.3823634197593733E-3</v>
      </c>
      <c r="K34" s="91">
        <f>H34/'סכום נכסי הקרן'!$C$42</f>
        <v>9.4833854447962411E-4</v>
      </c>
    </row>
    <row r="35" spans="2:11">
      <c r="B35" s="86" t="s">
        <v>2066</v>
      </c>
      <c r="C35" s="87">
        <v>6662</v>
      </c>
      <c r="D35" s="88" t="s">
        <v>129</v>
      </c>
      <c r="E35" s="101">
        <v>43556</v>
      </c>
      <c r="F35" s="90">
        <v>88589.940000000017</v>
      </c>
      <c r="G35" s="102">
        <v>139.68279999999999</v>
      </c>
      <c r="H35" s="90">
        <v>473.2005400000001</v>
      </c>
      <c r="I35" s="91">
        <v>5.9999999999999995E-4</v>
      </c>
      <c r="J35" s="91">
        <f t="shared" si="0"/>
        <v>3.242106265528324E-3</v>
      </c>
      <c r="K35" s="91">
        <f>H35/'סכום נכסי הקרן'!$C$42</f>
        <v>5.7123871004549436E-4</v>
      </c>
    </row>
    <row r="36" spans="2:11">
      <c r="B36" s="86" t="s">
        <v>2067</v>
      </c>
      <c r="C36" s="87">
        <v>5322</v>
      </c>
      <c r="D36" s="88" t="s">
        <v>131</v>
      </c>
      <c r="E36" s="101">
        <v>42527</v>
      </c>
      <c r="F36" s="90">
        <v>72494.16</v>
      </c>
      <c r="G36" s="102">
        <v>236.17859999999999</v>
      </c>
      <c r="H36" s="90">
        <v>693.95427000000018</v>
      </c>
      <c r="I36" s="91">
        <v>8.0000000000000004E-4</v>
      </c>
      <c r="J36" s="91">
        <f t="shared" si="0"/>
        <v>4.7545877415041292E-3</v>
      </c>
      <c r="K36" s="91">
        <f>H36/'סכום נכסי הקרן'!$C$42</f>
        <v>8.3772842276418947E-4</v>
      </c>
    </row>
    <row r="37" spans="2:11">
      <c r="B37" s="86" t="s">
        <v>2068</v>
      </c>
      <c r="C37" s="87">
        <v>8283</v>
      </c>
      <c r="D37" s="88" t="s">
        <v>130</v>
      </c>
      <c r="E37" s="101">
        <v>44317</v>
      </c>
      <c r="F37" s="90">
        <v>527553.62000000011</v>
      </c>
      <c r="G37" s="102">
        <v>105.353357</v>
      </c>
      <c r="H37" s="90">
        <v>555.79568000000017</v>
      </c>
      <c r="I37" s="91">
        <v>5.0000000000000001E-4</v>
      </c>
      <c r="J37" s="91">
        <f t="shared" si="0"/>
        <v>3.808002113610385E-3</v>
      </c>
      <c r="K37" s="91">
        <f>H37/'סכום נכסי הקרן'!$C$42</f>
        <v>6.7094599531111786E-4</v>
      </c>
    </row>
    <row r="38" spans="2:11">
      <c r="B38" s="86" t="s">
        <v>2069</v>
      </c>
      <c r="C38" s="115">
        <v>85741</v>
      </c>
      <c r="D38" s="88" t="s">
        <v>129</v>
      </c>
      <c r="E38" s="101">
        <v>44404</v>
      </c>
      <c r="F38" s="90">
        <v>17880.150000000001</v>
      </c>
      <c r="G38" s="102">
        <v>100</v>
      </c>
      <c r="H38" s="90">
        <v>68.373693580000008</v>
      </c>
      <c r="I38" s="91">
        <v>8.3199999999999995E-4</v>
      </c>
      <c r="J38" s="91">
        <f t="shared" si="0"/>
        <v>4.6845842642747557E-4</v>
      </c>
      <c r="K38" s="91">
        <f>H38/'סכום נכסי הקרן'!$C$42</f>
        <v>8.2539425085366758E-5</v>
      </c>
    </row>
    <row r="39" spans="2:11">
      <c r="B39" s="86" t="s">
        <v>2070</v>
      </c>
      <c r="C39" s="115">
        <v>72112</v>
      </c>
      <c r="D39" s="88" t="s">
        <v>129</v>
      </c>
      <c r="E39" s="101">
        <v>43466</v>
      </c>
      <c r="F39" s="90">
        <v>10711.0149</v>
      </c>
      <c r="G39" s="102">
        <v>100</v>
      </c>
      <c r="H39" s="90">
        <v>40.95892096</v>
      </c>
      <c r="I39" s="91">
        <v>4.6399999999999995E-4</v>
      </c>
      <c r="J39" s="91">
        <f t="shared" si="0"/>
        <v>2.8062768963386085E-4</v>
      </c>
      <c r="K39" s="91">
        <f>H39/'סכום נכסי הקרן'!$C$42</f>
        <v>4.9444831939637599E-5</v>
      </c>
    </row>
    <row r="40" spans="2:11">
      <c r="B40" s="86" t="s">
        <v>2071</v>
      </c>
      <c r="C40" s="87">
        <v>5289</v>
      </c>
      <c r="D40" s="88" t="s">
        <v>129</v>
      </c>
      <c r="E40" s="101">
        <v>42736</v>
      </c>
      <c r="F40" s="90">
        <v>64878.383903000009</v>
      </c>
      <c r="G40" s="102">
        <v>115.08450000000001</v>
      </c>
      <c r="H40" s="90">
        <v>285.5188212860001</v>
      </c>
      <c r="I40" s="91">
        <v>3.8314000000000002E-4</v>
      </c>
      <c r="J40" s="91">
        <f t="shared" si="0"/>
        <v>1.9562157714731318E-3</v>
      </c>
      <c r="K40" s="91">
        <f>H40/'סכום נכסי הקרן'!$C$42</f>
        <v>3.44672901609801E-4</v>
      </c>
    </row>
    <row r="41" spans="2:11">
      <c r="B41" s="86" t="s">
        <v>2072</v>
      </c>
      <c r="C41" s="87">
        <v>8405</v>
      </c>
      <c r="D41" s="88" t="s">
        <v>129</v>
      </c>
      <c r="E41" s="101">
        <v>44581</v>
      </c>
      <c r="F41" s="90">
        <v>3681.2650790000002</v>
      </c>
      <c r="G41" s="102">
        <v>111.79519999999999</v>
      </c>
      <c r="H41" s="90">
        <v>15.737586353000003</v>
      </c>
      <c r="I41" s="91">
        <v>3.3456000000000002E-4</v>
      </c>
      <c r="J41" s="91">
        <f t="shared" si="0"/>
        <v>1.0782516714658513E-4</v>
      </c>
      <c r="K41" s="91">
        <f>H41/'סכום נכסי הקרן'!$C$42</f>
        <v>1.8998115529448248E-5</v>
      </c>
    </row>
    <row r="42" spans="2:11">
      <c r="B42" s="86" t="s">
        <v>2073</v>
      </c>
      <c r="C42" s="87">
        <v>5230</v>
      </c>
      <c r="D42" s="88" t="s">
        <v>129</v>
      </c>
      <c r="E42" s="101">
        <v>40372</v>
      </c>
      <c r="F42" s="90">
        <v>35076.057244000003</v>
      </c>
      <c r="G42" s="102">
        <v>18.601400000000002</v>
      </c>
      <c r="H42" s="90">
        <v>24.950214555000002</v>
      </c>
      <c r="I42" s="91">
        <v>3.5806999999999999E-4</v>
      </c>
      <c r="J42" s="91">
        <f t="shared" si="0"/>
        <v>1.709449590548681E-4</v>
      </c>
      <c r="K42" s="91">
        <f>H42/'סכום נכסי הקרן'!$C$42</f>
        <v>3.0119425429557872E-5</v>
      </c>
    </row>
    <row r="43" spans="2:11">
      <c r="B43" s="86" t="s">
        <v>2074</v>
      </c>
      <c r="C43" s="87">
        <v>5310</v>
      </c>
      <c r="D43" s="88" t="s">
        <v>129</v>
      </c>
      <c r="E43" s="101">
        <v>42979</v>
      </c>
      <c r="F43" s="90">
        <v>140979.92000000004</v>
      </c>
      <c r="G43" s="102">
        <v>120.38979999999999</v>
      </c>
      <c r="H43" s="90">
        <v>649.03009000000009</v>
      </c>
      <c r="I43" s="91">
        <v>4.0000000000000002E-4</v>
      </c>
      <c r="J43" s="91">
        <f t="shared" si="0"/>
        <v>4.4467923077716942E-3</v>
      </c>
      <c r="K43" s="91">
        <f>H43/'סכום נכסי הקרן'!$C$42</f>
        <v>7.8349680537623885E-4</v>
      </c>
    </row>
    <row r="44" spans="2:11">
      <c r="B44" s="86" t="s">
        <v>2075</v>
      </c>
      <c r="C44" s="87">
        <v>6645</v>
      </c>
      <c r="D44" s="88" t="s">
        <v>129</v>
      </c>
      <c r="E44" s="101">
        <v>43466</v>
      </c>
      <c r="F44" s="90">
        <v>85974.9</v>
      </c>
      <c r="G44" s="102">
        <v>159.9</v>
      </c>
      <c r="H44" s="90">
        <v>525.70007999999996</v>
      </c>
      <c r="I44" s="91">
        <v>1.2999999999999999E-3</v>
      </c>
      <c r="J44" s="91">
        <f t="shared" si="0"/>
        <v>3.6018038423133256E-3</v>
      </c>
      <c r="K44" s="91">
        <f>H44/'סכום נכסי הקרן'!$C$42</f>
        <v>6.3461515823716756E-4</v>
      </c>
    </row>
    <row r="45" spans="2:11">
      <c r="B45" s="86" t="s">
        <v>2076</v>
      </c>
      <c r="C45" s="87">
        <v>7029</v>
      </c>
      <c r="D45" s="88" t="s">
        <v>130</v>
      </c>
      <c r="E45" s="101">
        <v>43739</v>
      </c>
      <c r="F45" s="90">
        <v>1181606.2500000002</v>
      </c>
      <c r="G45" s="102">
        <v>105.961427</v>
      </c>
      <c r="H45" s="90">
        <v>1252.0465200000003</v>
      </c>
      <c r="I45" s="91">
        <v>8.9999999999999998E-4</v>
      </c>
      <c r="J45" s="91">
        <f t="shared" si="0"/>
        <v>8.5783246722941908E-3</v>
      </c>
      <c r="K45" s="91">
        <f>H45/'סכום נכסי הקרן'!$C$42</f>
        <v>1.5114467937880002E-3</v>
      </c>
    </row>
    <row r="46" spans="2:11">
      <c r="B46" s="86" t="s">
        <v>2077</v>
      </c>
      <c r="C46" s="87">
        <v>7076</v>
      </c>
      <c r="D46" s="88" t="s">
        <v>130</v>
      </c>
      <c r="E46" s="101">
        <v>44104</v>
      </c>
      <c r="F46" s="90">
        <v>819424.57</v>
      </c>
      <c r="G46" s="102">
        <v>69.301680000000005</v>
      </c>
      <c r="H46" s="90">
        <v>567.87516000000016</v>
      </c>
      <c r="I46" s="91">
        <v>1.6000000000000001E-3</v>
      </c>
      <c r="J46" s="91">
        <f t="shared" si="0"/>
        <v>3.8907639756157074E-3</v>
      </c>
      <c r="K46" s="91">
        <f>H46/'סכום נכסי הקרן'!$C$42</f>
        <v>6.8552811428591941E-4</v>
      </c>
    </row>
    <row r="47" spans="2:11">
      <c r="B47" s="92"/>
      <c r="C47" s="87"/>
      <c r="D47" s="87"/>
      <c r="E47" s="87"/>
      <c r="F47" s="90"/>
      <c r="G47" s="102"/>
      <c r="H47" s="87"/>
      <c r="I47" s="87"/>
      <c r="J47" s="91"/>
      <c r="K47" s="87"/>
    </row>
    <row r="48" spans="2:11">
      <c r="B48" s="79" t="s">
        <v>2078</v>
      </c>
      <c r="C48" s="80"/>
      <c r="D48" s="81"/>
      <c r="E48" s="99"/>
      <c r="F48" s="83"/>
      <c r="G48" s="100"/>
      <c r="H48" s="83">
        <v>136403.39952042501</v>
      </c>
      <c r="I48" s="84"/>
      <c r="J48" s="84">
        <f t="shared" si="0"/>
        <v>0.93456004134004789</v>
      </c>
      <c r="K48" s="84">
        <f>H48/'סכום נכסי הקרן'!$C$42</f>
        <v>0.16466359482148471</v>
      </c>
    </row>
    <row r="49" spans="2:11">
      <c r="B49" s="85" t="s">
        <v>190</v>
      </c>
      <c r="C49" s="80"/>
      <c r="D49" s="81"/>
      <c r="E49" s="99"/>
      <c r="F49" s="83"/>
      <c r="G49" s="100"/>
      <c r="H49" s="83">
        <v>5389.0912161680008</v>
      </c>
      <c r="I49" s="84"/>
      <c r="J49" s="84">
        <f t="shared" si="0"/>
        <v>3.6923048307260863E-2</v>
      </c>
      <c r="K49" s="84">
        <f>H49/'סכום נכסי הקרן'!$C$42</f>
        <v>6.5056086255550613E-3</v>
      </c>
    </row>
    <row r="50" spans="2:11">
      <c r="B50" s="86" t="s">
        <v>2079</v>
      </c>
      <c r="C50" s="115">
        <v>84032</v>
      </c>
      <c r="D50" s="88" t="s">
        <v>129</v>
      </c>
      <c r="E50" s="101">
        <v>44314</v>
      </c>
      <c r="F50" s="90">
        <v>32097.535370000001</v>
      </c>
      <c r="G50" s="102">
        <v>100</v>
      </c>
      <c r="H50" s="90">
        <v>122.7409753</v>
      </c>
      <c r="I50" s="91">
        <v>1.84E-4</v>
      </c>
      <c r="J50" s="91">
        <f t="shared" si="0"/>
        <v>8.4095272811224428E-4</v>
      </c>
      <c r="K50" s="91">
        <f>H50/'סכום נכסי הקרן'!$C$42</f>
        <v>1.4817057562972746E-4</v>
      </c>
    </row>
    <row r="51" spans="2:11">
      <c r="B51" s="86" t="s">
        <v>2080</v>
      </c>
      <c r="C51" s="115">
        <v>84034</v>
      </c>
      <c r="D51" s="88" t="s">
        <v>129</v>
      </c>
      <c r="E51" s="101">
        <v>44314</v>
      </c>
      <c r="F51" s="90">
        <v>18469.863150000001</v>
      </c>
      <c r="G51" s="102">
        <v>100</v>
      </c>
      <c r="H51" s="90">
        <v>70.628756699999997</v>
      </c>
      <c r="I51" s="91">
        <v>1.2799999999999999E-4</v>
      </c>
      <c r="J51" s="91">
        <f t="shared" si="0"/>
        <v>4.8390886160769281E-4</v>
      </c>
      <c r="K51" s="91">
        <f>H51/'סכום נכסי הקרן'!$C$42</f>
        <v>8.5261694480367794E-5</v>
      </c>
    </row>
    <row r="52" spans="2:11">
      <c r="B52" s="86" t="s">
        <v>2081</v>
      </c>
      <c r="C52" s="87">
        <v>9239</v>
      </c>
      <c r="D52" s="88" t="s">
        <v>129</v>
      </c>
      <c r="E52" s="101">
        <v>44742</v>
      </c>
      <c r="F52" s="90">
        <v>16995.617164000003</v>
      </c>
      <c r="G52" s="102">
        <v>108.958</v>
      </c>
      <c r="H52" s="90">
        <v>70.813155251000012</v>
      </c>
      <c r="I52" s="91">
        <v>7.2869999999999999E-5</v>
      </c>
      <c r="J52" s="91">
        <f t="shared" si="0"/>
        <v>4.8517225766711298E-4</v>
      </c>
      <c r="K52" s="91">
        <f>H52/'סכום נכסי הקרן'!$C$42</f>
        <v>8.5484296911057125E-5</v>
      </c>
    </row>
    <row r="53" spans="2:11">
      <c r="B53" s="86" t="s">
        <v>2082</v>
      </c>
      <c r="C53" s="115">
        <v>97211</v>
      </c>
      <c r="D53" s="88" t="s">
        <v>129</v>
      </c>
      <c r="E53" s="101">
        <v>45166</v>
      </c>
      <c r="F53" s="90">
        <v>11789.88089</v>
      </c>
      <c r="G53" s="102">
        <v>100</v>
      </c>
      <c r="H53" s="90">
        <v>45.084504520000003</v>
      </c>
      <c r="I53" s="91">
        <v>1.05E-4</v>
      </c>
      <c r="J53" s="91">
        <f t="shared" si="0"/>
        <v>3.0889388795399942E-4</v>
      </c>
      <c r="K53" s="91">
        <f>H53/'סכום נכסי הקרן'!$C$42</f>
        <v>5.4425158105367037E-5</v>
      </c>
    </row>
    <row r="54" spans="2:11">
      <c r="B54" s="86" t="s">
        <v>2083</v>
      </c>
      <c r="C54" s="87">
        <v>9616</v>
      </c>
      <c r="D54" s="88" t="s">
        <v>129</v>
      </c>
      <c r="E54" s="101">
        <v>45093</v>
      </c>
      <c r="F54" s="90">
        <v>3724.7825770000009</v>
      </c>
      <c r="G54" s="102">
        <v>125.0609</v>
      </c>
      <c r="H54" s="90">
        <v>17.813135150000001</v>
      </c>
      <c r="I54" s="91">
        <v>7.4511999999999994E-4</v>
      </c>
      <c r="J54" s="91">
        <f t="shared" si="0"/>
        <v>1.2204567027442067E-4</v>
      </c>
      <c r="K54" s="91">
        <f>H54/'סכום נכסי הקרן'!$C$42</f>
        <v>2.1503678641093802E-5</v>
      </c>
    </row>
    <row r="55" spans="2:11">
      <c r="B55" s="86" t="s">
        <v>2084</v>
      </c>
      <c r="C55" s="87">
        <v>8287</v>
      </c>
      <c r="D55" s="88" t="s">
        <v>129</v>
      </c>
      <c r="E55" s="101">
        <v>43800</v>
      </c>
      <c r="F55" s="90">
        <v>78003.69</v>
      </c>
      <c r="G55" s="102">
        <v>210.83539999999999</v>
      </c>
      <c r="H55" s="90">
        <v>628.89271000000008</v>
      </c>
      <c r="I55" s="91">
        <v>5.9999999999999995E-4</v>
      </c>
      <c r="J55" s="91">
        <f t="shared" si="0"/>
        <v>4.3088222076756019E-3</v>
      </c>
      <c r="K55" s="91">
        <f>H55/'סכום נכסי הקרן'!$C$42</f>
        <v>7.591873424688297E-4</v>
      </c>
    </row>
    <row r="56" spans="2:11">
      <c r="B56" s="86" t="s">
        <v>2085</v>
      </c>
      <c r="C56" s="115">
        <v>1181106</v>
      </c>
      <c r="D56" s="88" t="s">
        <v>129</v>
      </c>
      <c r="E56" s="101">
        <v>44287</v>
      </c>
      <c r="F56" s="90">
        <v>115331.64000000001</v>
      </c>
      <c r="G56" s="102">
        <v>121.6288</v>
      </c>
      <c r="H56" s="90">
        <v>536.41730000000018</v>
      </c>
      <c r="I56" s="91">
        <v>8.0000000000000004E-4</v>
      </c>
      <c r="J56" s="91">
        <f t="shared" si="0"/>
        <v>3.6752322583312918E-3</v>
      </c>
      <c r="K56" s="91">
        <f>H56/'סכום נכסי הקרן'!$C$42</f>
        <v>6.4755278279709279E-4</v>
      </c>
    </row>
    <row r="57" spans="2:11">
      <c r="B57" s="86" t="s">
        <v>2086</v>
      </c>
      <c r="C57" s="87">
        <v>7046</v>
      </c>
      <c r="D57" s="88" t="s">
        <v>129</v>
      </c>
      <c r="E57" s="101">
        <v>43795</v>
      </c>
      <c r="F57" s="90">
        <v>268238.28000000009</v>
      </c>
      <c r="G57" s="102">
        <v>147.65119999999999</v>
      </c>
      <c r="H57" s="90">
        <v>1514.5221299999998</v>
      </c>
      <c r="I57" s="91">
        <v>3.5765104000000012E-3</v>
      </c>
      <c r="J57" s="91">
        <f t="shared" si="0"/>
        <v>1.0376661207855555E-2</v>
      </c>
      <c r="K57" s="91">
        <f>H57/'סכום נכסי הקרן'!$C$42</f>
        <v>1.8283023681176574E-3</v>
      </c>
    </row>
    <row r="58" spans="2:11">
      <c r="B58" s="86" t="s">
        <v>2087</v>
      </c>
      <c r="C58" s="87">
        <v>8315</v>
      </c>
      <c r="D58" s="88" t="s">
        <v>129</v>
      </c>
      <c r="E58" s="101">
        <v>44337</v>
      </c>
      <c r="F58" s="90">
        <v>388116.71000000008</v>
      </c>
      <c r="G58" s="102">
        <v>91.851900000000001</v>
      </c>
      <c r="H58" s="90">
        <v>1363.2275900000004</v>
      </c>
      <c r="I58" s="91">
        <v>1E-4</v>
      </c>
      <c r="J58" s="91">
        <f t="shared" si="0"/>
        <v>9.3400753745548921E-3</v>
      </c>
      <c r="K58" s="91">
        <f>H58/'סכום נכסי הקרן'!$C$42</f>
        <v>1.6456624711586934E-3</v>
      </c>
    </row>
    <row r="59" spans="2:11">
      <c r="B59" s="86" t="s">
        <v>2088</v>
      </c>
      <c r="C59" s="87">
        <v>8338</v>
      </c>
      <c r="D59" s="88" t="s">
        <v>129</v>
      </c>
      <c r="E59" s="101">
        <v>44561</v>
      </c>
      <c r="F59" s="90">
        <v>11792.187065</v>
      </c>
      <c r="G59" s="102">
        <v>67.068899999999999</v>
      </c>
      <c r="H59" s="90">
        <v>30.243595887000001</v>
      </c>
      <c r="I59" s="91">
        <v>3.9332000000000001E-4</v>
      </c>
      <c r="J59" s="91">
        <f t="shared" si="0"/>
        <v>2.0721225659917745E-4</v>
      </c>
      <c r="K59" s="91">
        <f>H59/'סכום נכסי הקרן'!$C$42</f>
        <v>3.6509494899619297E-5</v>
      </c>
    </row>
    <row r="60" spans="2:11">
      <c r="B60" s="86" t="s">
        <v>2089</v>
      </c>
      <c r="C60" s="115">
        <v>84031</v>
      </c>
      <c r="D60" s="88" t="s">
        <v>129</v>
      </c>
      <c r="E60" s="101">
        <v>44314</v>
      </c>
      <c r="F60" s="90">
        <v>19317.882580000001</v>
      </c>
      <c r="G60" s="102">
        <v>100</v>
      </c>
      <c r="H60" s="90">
        <v>73.871583000000001</v>
      </c>
      <c r="I60" s="91">
        <v>1.5200000000000001E-4</v>
      </c>
      <c r="J60" s="91">
        <f t="shared" si="0"/>
        <v>5.0612689936658899E-4</v>
      </c>
      <c r="K60" s="91">
        <f>H60/'סכום נכסי הקרן'!$C$42</f>
        <v>8.9176372837483802E-5</v>
      </c>
    </row>
    <row r="61" spans="2:11">
      <c r="B61" s="86" t="s">
        <v>2090</v>
      </c>
      <c r="C61" s="115">
        <v>84033</v>
      </c>
      <c r="D61" s="88" t="s">
        <v>129</v>
      </c>
      <c r="E61" s="101">
        <v>44314</v>
      </c>
      <c r="F61" s="90">
        <v>18925.673599999998</v>
      </c>
      <c r="G61" s="102">
        <v>100</v>
      </c>
      <c r="H61" s="90">
        <v>72.371775839999998</v>
      </c>
      <c r="I61" s="91">
        <v>8.0000000000000007E-5</v>
      </c>
      <c r="J61" s="91">
        <f t="shared" si="0"/>
        <v>4.9585105692879236E-4</v>
      </c>
      <c r="K61" s="91">
        <f>H61/'סכום נכסי הקרן'!$C$42</f>
        <v>8.7365834101844574E-5</v>
      </c>
    </row>
    <row r="62" spans="2:11">
      <c r="B62" s="86" t="s">
        <v>2091</v>
      </c>
      <c r="C62" s="115">
        <v>84036</v>
      </c>
      <c r="D62" s="88" t="s">
        <v>129</v>
      </c>
      <c r="E62" s="101">
        <v>44314</v>
      </c>
      <c r="F62" s="90">
        <v>28885.661789999998</v>
      </c>
      <c r="G62" s="102">
        <v>100</v>
      </c>
      <c r="H62" s="90">
        <v>110.45877069999999</v>
      </c>
      <c r="I62" s="91">
        <v>2.0799999999999999E-4</v>
      </c>
      <c r="J62" s="91">
        <f t="shared" si="0"/>
        <v>7.5680191017750387E-4</v>
      </c>
      <c r="K62" s="91">
        <f>H62/'סכום נכסי הקרן'!$C$42</f>
        <v>1.3334373136573139E-4</v>
      </c>
    </row>
    <row r="63" spans="2:11">
      <c r="B63" s="86" t="s">
        <v>2092</v>
      </c>
      <c r="C63" s="115">
        <v>84035</v>
      </c>
      <c r="D63" s="88" t="s">
        <v>129</v>
      </c>
      <c r="E63" s="101">
        <v>44314</v>
      </c>
      <c r="F63" s="90">
        <v>8024.3838429999996</v>
      </c>
      <c r="G63" s="102">
        <v>100</v>
      </c>
      <c r="H63" s="90">
        <v>30.68524382</v>
      </c>
      <c r="I63" s="91">
        <v>1.2799999999999999E-4</v>
      </c>
      <c r="J63" s="91">
        <f t="shared" si="0"/>
        <v>2.1023818199380383E-4</v>
      </c>
      <c r="K63" s="91">
        <f>H63/'סכום נכסי הקרן'!$C$42</f>
        <v>3.7042643901395963E-5</v>
      </c>
    </row>
    <row r="64" spans="2:11">
      <c r="B64" s="86" t="s">
        <v>2093</v>
      </c>
      <c r="C64" s="87">
        <v>8316</v>
      </c>
      <c r="D64" s="88" t="s">
        <v>129</v>
      </c>
      <c r="E64" s="101">
        <v>44378</v>
      </c>
      <c r="F64" s="90">
        <v>195329.11</v>
      </c>
      <c r="G64" s="102">
        <v>93.892600000000002</v>
      </c>
      <c r="H64" s="90">
        <v>701.31999000000008</v>
      </c>
      <c r="I64" s="91">
        <v>1.2999999999999999E-3</v>
      </c>
      <c r="J64" s="91">
        <f t="shared" si="0"/>
        <v>4.8050535481621833E-3</v>
      </c>
      <c r="K64" s="91">
        <f>H64/'סכום נכסי הקרן'!$C$42</f>
        <v>8.4662018013909913E-4</v>
      </c>
    </row>
    <row r="65" spans="2:11">
      <c r="B65" s="92"/>
      <c r="C65" s="87"/>
      <c r="D65" s="87"/>
      <c r="E65" s="87"/>
      <c r="F65" s="90"/>
      <c r="G65" s="102"/>
      <c r="H65" s="87"/>
      <c r="I65" s="87"/>
      <c r="J65" s="91"/>
      <c r="K65" s="87"/>
    </row>
    <row r="66" spans="2:11">
      <c r="B66" s="85" t="s">
        <v>2094</v>
      </c>
      <c r="C66" s="87"/>
      <c r="D66" s="88"/>
      <c r="E66" s="101"/>
      <c r="F66" s="90"/>
      <c r="G66" s="102"/>
      <c r="H66" s="90">
        <v>229.38113395100004</v>
      </c>
      <c r="I66" s="91"/>
      <c r="J66" s="91">
        <f t="shared" si="0"/>
        <v>1.5715916376099841E-3</v>
      </c>
      <c r="K66" s="91">
        <f>H66/'סכום נכסי הקרן'!$C$42</f>
        <v>2.7690455101116748E-4</v>
      </c>
    </row>
    <row r="67" spans="2:11">
      <c r="B67" s="86" t="s">
        <v>2095</v>
      </c>
      <c r="C67" s="87" t="s">
        <v>2096</v>
      </c>
      <c r="D67" s="88" t="s">
        <v>129</v>
      </c>
      <c r="E67" s="101">
        <v>44616</v>
      </c>
      <c r="F67" s="90">
        <v>34.066380000000009</v>
      </c>
      <c r="G67" s="102">
        <v>98026.36</v>
      </c>
      <c r="H67" s="90">
        <v>127.69877951600003</v>
      </c>
      <c r="I67" s="91">
        <v>4.5283255147517738E-5</v>
      </c>
      <c r="J67" s="91">
        <f t="shared" si="0"/>
        <v>8.7492083835987084E-4</v>
      </c>
      <c r="K67" s="91">
        <f>H67/'סכום נכסי הקרן'!$C$42</f>
        <v>1.5415554277495931E-4</v>
      </c>
    </row>
    <row r="68" spans="2:11">
      <c r="B68" s="86" t="s">
        <v>2097</v>
      </c>
      <c r="C68" s="87">
        <v>9628</v>
      </c>
      <c r="D68" s="88" t="s">
        <v>129</v>
      </c>
      <c r="E68" s="101">
        <v>45103</v>
      </c>
      <c r="F68" s="90">
        <v>11.499901000000001</v>
      </c>
      <c r="G68" s="102">
        <v>126473.8</v>
      </c>
      <c r="H68" s="90">
        <v>55.617611497000006</v>
      </c>
      <c r="I68" s="91">
        <v>3.7777325715887468E-4</v>
      </c>
      <c r="J68" s="91">
        <f t="shared" si="0"/>
        <v>3.8106086419120277E-4</v>
      </c>
      <c r="K68" s="91">
        <f>H68/'סכום נכסי הקרן'!$C$42</f>
        <v>6.7140524918584698E-5</v>
      </c>
    </row>
    <row r="69" spans="2:11">
      <c r="B69" s="86" t="s">
        <v>2098</v>
      </c>
      <c r="C69" s="87">
        <v>9768</v>
      </c>
      <c r="D69" s="88" t="s">
        <v>129</v>
      </c>
      <c r="E69" s="101">
        <v>45103</v>
      </c>
      <c r="F69" s="90">
        <v>9.5334760000000021</v>
      </c>
      <c r="G69" s="102">
        <v>126356.95</v>
      </c>
      <c r="H69" s="90">
        <v>46.064742938000009</v>
      </c>
      <c r="I69" s="91">
        <v>3.1288700667796913E-4</v>
      </c>
      <c r="J69" s="91">
        <f t="shared" si="0"/>
        <v>3.1560993505891057E-4</v>
      </c>
      <c r="K69" s="91">
        <f>H69/'סכום נכסי הקרן'!$C$42</f>
        <v>5.5608483317623472E-5</v>
      </c>
    </row>
    <row r="70" spans="2:11">
      <c r="B70" s="92"/>
      <c r="C70" s="87"/>
      <c r="D70" s="87"/>
      <c r="E70" s="87"/>
      <c r="F70" s="90"/>
      <c r="G70" s="102"/>
      <c r="H70" s="87"/>
      <c r="I70" s="87"/>
      <c r="J70" s="91"/>
      <c r="K70" s="87"/>
    </row>
    <row r="71" spans="2:11">
      <c r="B71" s="85" t="s">
        <v>193</v>
      </c>
      <c r="C71" s="80"/>
      <c r="D71" s="81"/>
      <c r="E71" s="99"/>
      <c r="F71" s="83"/>
      <c r="G71" s="100"/>
      <c r="H71" s="83">
        <v>7301.5643900000014</v>
      </c>
      <c r="I71" s="84"/>
      <c r="J71" s="84">
        <f t="shared" ref="J71:J133" si="1">IFERROR(H71/$H$11,0)</f>
        <v>5.002624818851114E-2</v>
      </c>
      <c r="K71" s="84">
        <f>H71/'סכום נכסי הקרן'!$C$42</f>
        <v>8.8143099402585579E-3</v>
      </c>
    </row>
    <row r="72" spans="2:11">
      <c r="B72" s="86" t="s">
        <v>2099</v>
      </c>
      <c r="C72" s="87">
        <v>7064</v>
      </c>
      <c r="D72" s="88" t="s">
        <v>129</v>
      </c>
      <c r="E72" s="101">
        <v>43466</v>
      </c>
      <c r="F72" s="90">
        <v>244921.77000000005</v>
      </c>
      <c r="G72" s="102">
        <v>116.00320000000001</v>
      </c>
      <c r="H72" s="90">
        <v>1086.4637500000003</v>
      </c>
      <c r="I72" s="91">
        <v>1.3606765000000003E-2</v>
      </c>
      <c r="J72" s="91">
        <f t="shared" si="1"/>
        <v>7.4438438534841882E-3</v>
      </c>
      <c r="K72" s="91">
        <f>H72/'סכום נכסי הקרן'!$C$42</f>
        <v>1.3115584167786253E-3</v>
      </c>
    </row>
    <row r="73" spans="2:11">
      <c r="B73" s="86" t="s">
        <v>2100</v>
      </c>
      <c r="C73" s="87">
        <v>7031</v>
      </c>
      <c r="D73" s="88" t="s">
        <v>129</v>
      </c>
      <c r="E73" s="101">
        <v>43090</v>
      </c>
      <c r="F73" s="90">
        <v>330082.11000000004</v>
      </c>
      <c r="G73" s="102">
        <v>114.60169999999999</v>
      </c>
      <c r="H73" s="90">
        <v>1446.5416100000004</v>
      </c>
      <c r="I73" s="91">
        <v>3.3008211000000003E-2</v>
      </c>
      <c r="J73" s="91">
        <f t="shared" si="1"/>
        <v>9.9108965875829933E-3</v>
      </c>
      <c r="K73" s="91">
        <f>H73/'סכום נכסי הקרן'!$C$42</f>
        <v>1.7462375747152206E-3</v>
      </c>
    </row>
    <row r="74" spans="2:11">
      <c r="B74" s="86" t="s">
        <v>2101</v>
      </c>
      <c r="C74" s="87">
        <v>5344</v>
      </c>
      <c r="D74" s="88" t="s">
        <v>129</v>
      </c>
      <c r="E74" s="101">
        <v>43431</v>
      </c>
      <c r="F74" s="90">
        <v>265175.53000000009</v>
      </c>
      <c r="G74" s="102">
        <v>84.913899999999998</v>
      </c>
      <c r="H74" s="90">
        <v>861.05343999999991</v>
      </c>
      <c r="I74" s="91">
        <v>1E-4</v>
      </c>
      <c r="J74" s="91">
        <f t="shared" si="1"/>
        <v>5.8994580876402117E-3</v>
      </c>
      <c r="K74" s="91">
        <f>H74/'סכום נכסי הקרן'!$C$42</f>
        <v>1.0394473690707017E-3</v>
      </c>
    </row>
    <row r="75" spans="2:11">
      <c r="B75" s="86" t="s">
        <v>2102</v>
      </c>
      <c r="C75" s="87">
        <v>7989</v>
      </c>
      <c r="D75" s="88" t="s">
        <v>129</v>
      </c>
      <c r="E75" s="101">
        <v>43830</v>
      </c>
      <c r="F75" s="90">
        <v>241221.59000000003</v>
      </c>
      <c r="G75" s="102">
        <v>131.00360000000001</v>
      </c>
      <c r="H75" s="90">
        <v>1208.4182600000001</v>
      </c>
      <c r="I75" s="91">
        <v>2.9999999999999997E-4</v>
      </c>
      <c r="J75" s="91">
        <f t="shared" si="1"/>
        <v>8.2794081598572024E-3</v>
      </c>
      <c r="K75" s="91">
        <f>H75/'סכום נכסי הקרן'!$C$42</f>
        <v>1.4587795864261287E-3</v>
      </c>
    </row>
    <row r="76" spans="2:11">
      <c r="B76" s="86" t="s">
        <v>2103</v>
      </c>
      <c r="C76" s="87">
        <v>8404</v>
      </c>
      <c r="D76" s="88" t="s">
        <v>129</v>
      </c>
      <c r="E76" s="101">
        <v>44469</v>
      </c>
      <c r="F76" s="90">
        <v>285288.27000000008</v>
      </c>
      <c r="G76" s="102">
        <v>107.7688</v>
      </c>
      <c r="H76" s="90">
        <v>1175.6954900000003</v>
      </c>
      <c r="I76" s="91">
        <v>8.0000000000000004E-4</v>
      </c>
      <c r="J76" s="91">
        <f t="shared" si="1"/>
        <v>8.0552099845076098E-3</v>
      </c>
      <c r="K76" s="91">
        <f>H76/'סכום נכסי הקרן'!$C$42</f>
        <v>1.4192772795946207E-3</v>
      </c>
    </row>
    <row r="77" spans="2:11">
      <c r="B77" s="86" t="s">
        <v>2104</v>
      </c>
      <c r="C77" s="87">
        <v>5343</v>
      </c>
      <c r="D77" s="88" t="s">
        <v>129</v>
      </c>
      <c r="E77" s="101">
        <v>43382</v>
      </c>
      <c r="F77" s="90">
        <v>73984.44</v>
      </c>
      <c r="G77" s="102">
        <v>177.60820000000001</v>
      </c>
      <c r="H77" s="90">
        <v>502.48289000000005</v>
      </c>
      <c r="I77" s="91">
        <v>5.9999999999999995E-4</v>
      </c>
      <c r="J77" s="91">
        <f t="shared" si="1"/>
        <v>3.4427326012556525E-3</v>
      </c>
      <c r="K77" s="91">
        <f>H77/'סכום נכסי הקרן'!$C$42</f>
        <v>6.0658780715578222E-4</v>
      </c>
    </row>
    <row r="78" spans="2:11">
      <c r="B78" s="86" t="s">
        <v>2105</v>
      </c>
      <c r="C78" s="87">
        <v>5299</v>
      </c>
      <c r="D78" s="88" t="s">
        <v>129</v>
      </c>
      <c r="E78" s="101">
        <v>42831</v>
      </c>
      <c r="F78" s="90">
        <v>186876.74</v>
      </c>
      <c r="G78" s="102">
        <v>142.0685</v>
      </c>
      <c r="H78" s="90">
        <v>1015.2451600000002</v>
      </c>
      <c r="I78" s="91">
        <v>2.9999999999999997E-4</v>
      </c>
      <c r="J78" s="91">
        <f t="shared" si="1"/>
        <v>6.9558937829684335E-3</v>
      </c>
      <c r="K78" s="91">
        <f>H78/'סכום נכסי הקרן'!$C$42</f>
        <v>1.225584686734152E-3</v>
      </c>
    </row>
    <row r="79" spans="2:11">
      <c r="B79" s="86" t="s">
        <v>2106</v>
      </c>
      <c r="C79" s="115">
        <v>53431</v>
      </c>
      <c r="D79" s="88" t="s">
        <v>129</v>
      </c>
      <c r="E79" s="101">
        <v>43382</v>
      </c>
      <c r="F79" s="90">
        <v>563.1400000000001</v>
      </c>
      <c r="G79" s="102">
        <v>263.0086</v>
      </c>
      <c r="H79" s="90">
        <v>5.6637900000000005</v>
      </c>
      <c r="I79" s="91">
        <v>5.9999999999999995E-4</v>
      </c>
      <c r="J79" s="91">
        <f t="shared" si="1"/>
        <v>3.8805131214847437E-5</v>
      </c>
      <c r="K79" s="91">
        <f>H79/'סכום נכסי הקרן'!$C$42</f>
        <v>6.8372197833260508E-6</v>
      </c>
    </row>
    <row r="80" spans="2:11">
      <c r="B80" s="92"/>
      <c r="C80" s="87"/>
      <c r="D80" s="87"/>
      <c r="E80" s="87"/>
      <c r="F80" s="90"/>
      <c r="G80" s="102"/>
      <c r="H80" s="87"/>
      <c r="I80" s="87"/>
      <c r="J80" s="91"/>
      <c r="K80" s="87"/>
    </row>
    <row r="81" spans="2:11">
      <c r="B81" s="85" t="s">
        <v>194</v>
      </c>
      <c r="C81" s="80"/>
      <c r="D81" s="81"/>
      <c r="E81" s="99"/>
      <c r="F81" s="83"/>
      <c r="G81" s="100"/>
      <c r="H81" s="83">
        <v>123483.36278030602</v>
      </c>
      <c r="I81" s="84"/>
      <c r="J81" s="84">
        <f t="shared" si="1"/>
        <v>0.84603915320666601</v>
      </c>
      <c r="K81" s="84">
        <f>H81/'סכום נכסי הקרן'!$C$42</f>
        <v>0.14906677170465996</v>
      </c>
    </row>
    <row r="82" spans="2:11">
      <c r="B82" s="86" t="s">
        <v>2107</v>
      </c>
      <c r="C82" s="115">
        <v>76203</v>
      </c>
      <c r="D82" s="88" t="s">
        <v>129</v>
      </c>
      <c r="E82" s="101">
        <v>43466</v>
      </c>
      <c r="F82" s="90">
        <v>26018.239079999999</v>
      </c>
      <c r="G82" s="102">
        <v>100</v>
      </c>
      <c r="H82" s="90">
        <v>99.493746250000001</v>
      </c>
      <c r="I82" s="91">
        <v>1.9759999999999999E-3</v>
      </c>
      <c r="J82" s="91">
        <f t="shared" si="1"/>
        <v>6.8167567623234353E-4</v>
      </c>
      <c r="K82" s="91">
        <f>H82/'סכום נכסי הקרן'!$C$42</f>
        <v>1.2010696197735474E-4</v>
      </c>
    </row>
    <row r="83" spans="2:11">
      <c r="B83" s="86" t="s">
        <v>2108</v>
      </c>
      <c r="C83" s="87">
        <v>7055</v>
      </c>
      <c r="D83" s="88" t="s">
        <v>129</v>
      </c>
      <c r="E83" s="101">
        <v>43914</v>
      </c>
      <c r="F83" s="90">
        <v>179197.98000000004</v>
      </c>
      <c r="G83" s="102">
        <v>108.56829999999999</v>
      </c>
      <c r="H83" s="90">
        <v>743.96762000000012</v>
      </c>
      <c r="I83" s="91">
        <v>8.9999999999999998E-4</v>
      </c>
      <c r="J83" s="91">
        <f t="shared" si="1"/>
        <v>5.097251330592723E-3</v>
      </c>
      <c r="K83" s="91">
        <f>H83/'סכום נכסי הקרן'!$C$42</f>
        <v>8.9810358957835622E-4</v>
      </c>
    </row>
    <row r="84" spans="2:11">
      <c r="B84" s="86" t="s">
        <v>2109</v>
      </c>
      <c r="C84" s="87">
        <v>5238</v>
      </c>
      <c r="D84" s="88" t="s">
        <v>131</v>
      </c>
      <c r="E84" s="101">
        <v>43221</v>
      </c>
      <c r="F84" s="90">
        <v>309289.77358100004</v>
      </c>
      <c r="G84" s="102">
        <v>92.749899999999997</v>
      </c>
      <c r="H84" s="90">
        <v>1162.6964048589998</v>
      </c>
      <c r="I84" s="91">
        <v>6.4629999999999996E-5</v>
      </c>
      <c r="J84" s="91">
        <f t="shared" si="1"/>
        <v>7.9661475008050899E-3</v>
      </c>
      <c r="K84" s="91">
        <f>H84/'סכום נכסי הקרן'!$C$42</f>
        <v>1.4035850307486733E-3</v>
      </c>
    </row>
    <row r="85" spans="2:11">
      <c r="B85" s="86" t="s">
        <v>2110</v>
      </c>
      <c r="C85" s="87">
        <v>7070</v>
      </c>
      <c r="D85" s="88" t="s">
        <v>131</v>
      </c>
      <c r="E85" s="101">
        <v>44075</v>
      </c>
      <c r="F85" s="90">
        <v>749932.49952700001</v>
      </c>
      <c r="G85" s="102">
        <v>101.9179</v>
      </c>
      <c r="H85" s="90">
        <v>3097.8469705780003</v>
      </c>
      <c r="I85" s="91">
        <v>1.0250999999999999E-4</v>
      </c>
      <c r="J85" s="91">
        <f t="shared" si="1"/>
        <v>2.1224720227409018E-2</v>
      </c>
      <c r="K85" s="91">
        <f>H85/'סכום נכסי הקרן'!$C$42</f>
        <v>3.7396620624974754E-3</v>
      </c>
    </row>
    <row r="86" spans="2:11">
      <c r="B86" s="86" t="s">
        <v>2111</v>
      </c>
      <c r="C86" s="87">
        <v>5339</v>
      </c>
      <c r="D86" s="88" t="s">
        <v>129</v>
      </c>
      <c r="E86" s="101">
        <v>42916</v>
      </c>
      <c r="F86" s="90">
        <v>441723.49691700004</v>
      </c>
      <c r="G86" s="102">
        <v>77.658199999999994</v>
      </c>
      <c r="H86" s="90">
        <v>1311.7639918100003</v>
      </c>
      <c r="I86" s="91">
        <v>3.0083999999999997E-4</v>
      </c>
      <c r="J86" s="91">
        <f t="shared" si="1"/>
        <v>8.9874754934591711E-3</v>
      </c>
      <c r="K86" s="91">
        <f>H86/'סכום נכסי הקרן'!$C$42</f>
        <v>1.58353659225679E-3</v>
      </c>
    </row>
    <row r="87" spans="2:11">
      <c r="B87" s="86" t="s">
        <v>2112</v>
      </c>
      <c r="C87" s="87">
        <v>7006</v>
      </c>
      <c r="D87" s="88" t="s">
        <v>131</v>
      </c>
      <c r="E87" s="101">
        <v>43617</v>
      </c>
      <c r="F87" s="90">
        <v>154790.53000000003</v>
      </c>
      <c r="G87" s="102">
        <v>144.85249999999999</v>
      </c>
      <c r="H87" s="90">
        <v>908.77777000000015</v>
      </c>
      <c r="I87" s="91">
        <v>3.0958106000000007E-3</v>
      </c>
      <c r="J87" s="91">
        <f t="shared" si="1"/>
        <v>6.2264385879396032E-3</v>
      </c>
      <c r="K87" s="91">
        <f>H87/'סכום נכסי הקרן'!$C$42</f>
        <v>1.0970592743888689E-3</v>
      </c>
    </row>
    <row r="88" spans="2:11">
      <c r="B88" s="86" t="s">
        <v>2113</v>
      </c>
      <c r="C88" s="87">
        <v>8417</v>
      </c>
      <c r="D88" s="88" t="s">
        <v>131</v>
      </c>
      <c r="E88" s="101">
        <v>44713</v>
      </c>
      <c r="F88" s="90">
        <v>58430.48000000001</v>
      </c>
      <c r="G88" s="102">
        <v>104.7882</v>
      </c>
      <c r="H88" s="90">
        <v>248.16422000000003</v>
      </c>
      <c r="I88" s="91">
        <v>2.3372192000000004E-6</v>
      </c>
      <c r="J88" s="91">
        <f t="shared" si="1"/>
        <v>1.7002828706449687E-3</v>
      </c>
      <c r="K88" s="91">
        <f>H88/'סכום נכסי הקרן'!$C$42</f>
        <v>2.995791359668488E-4</v>
      </c>
    </row>
    <row r="89" spans="2:11">
      <c r="B89" s="86" t="s">
        <v>2114</v>
      </c>
      <c r="C89" s="115">
        <v>60831</v>
      </c>
      <c r="D89" s="88" t="s">
        <v>129</v>
      </c>
      <c r="E89" s="101">
        <v>42555</v>
      </c>
      <c r="F89" s="90">
        <v>18365.33655</v>
      </c>
      <c r="G89" s="102">
        <v>100</v>
      </c>
      <c r="H89" s="90">
        <v>70.229046949999997</v>
      </c>
      <c r="I89" s="91">
        <v>1.2999999999999999E-5</v>
      </c>
      <c r="J89" s="91">
        <f t="shared" si="1"/>
        <v>4.8117027326020754E-4</v>
      </c>
      <c r="K89" s="91">
        <f>H89/'סכום נכסי הקרן'!$C$42</f>
        <v>8.4779172457078033E-5</v>
      </c>
    </row>
    <row r="90" spans="2:11">
      <c r="B90" s="86" t="s">
        <v>2115</v>
      </c>
      <c r="C90" s="87">
        <v>8400</v>
      </c>
      <c r="D90" s="88" t="s">
        <v>129</v>
      </c>
      <c r="E90" s="101">
        <v>44544</v>
      </c>
      <c r="F90" s="90">
        <v>64949.430556000007</v>
      </c>
      <c r="G90" s="102">
        <v>112.6778</v>
      </c>
      <c r="H90" s="90">
        <v>279.85404613600002</v>
      </c>
      <c r="I90" s="91">
        <v>1.6490999999999999E-4</v>
      </c>
      <c r="J90" s="91">
        <f t="shared" si="1"/>
        <v>1.9174038905597573E-3</v>
      </c>
      <c r="K90" s="91">
        <f>H90/'סכום נכסי הקרן'!$C$42</f>
        <v>3.3783449257209403E-4</v>
      </c>
    </row>
    <row r="91" spans="2:11">
      <c r="B91" s="86" t="s">
        <v>2116</v>
      </c>
      <c r="C91" s="115">
        <v>79692</v>
      </c>
      <c r="D91" s="88" t="s">
        <v>129</v>
      </c>
      <c r="E91" s="101">
        <v>43466</v>
      </c>
      <c r="F91" s="90">
        <v>11556.86126</v>
      </c>
      <c r="G91" s="102">
        <v>100</v>
      </c>
      <c r="H91" s="90">
        <v>44.193437469999999</v>
      </c>
      <c r="I91" s="91">
        <v>5.5999999999999999E-5</v>
      </c>
      <c r="J91" s="91">
        <f t="shared" si="1"/>
        <v>3.0278879334482832E-4</v>
      </c>
      <c r="K91" s="91">
        <f>H91/'סכום נכסי הקרן'!$C$42</f>
        <v>5.3349478875994123E-5</v>
      </c>
    </row>
    <row r="92" spans="2:11">
      <c r="B92" s="86" t="s">
        <v>2117</v>
      </c>
      <c r="C92" s="115">
        <v>87255</v>
      </c>
      <c r="D92" s="88" t="s">
        <v>129</v>
      </c>
      <c r="E92" s="101">
        <v>44469</v>
      </c>
      <c r="F92" s="90">
        <v>4486.7385830000003</v>
      </c>
      <c r="G92" s="102">
        <v>100</v>
      </c>
      <c r="H92" s="90">
        <v>17.157288340000001</v>
      </c>
      <c r="I92" s="91">
        <v>4.7999999999999994E-5</v>
      </c>
      <c r="J92" s="91">
        <f t="shared" si="1"/>
        <v>1.1755217360189412E-4</v>
      </c>
      <c r="K92" s="91">
        <f>H92/'סכום נכסי הקרן'!$C$42</f>
        <v>2.0711952820722057E-5</v>
      </c>
    </row>
    <row r="93" spans="2:11">
      <c r="B93" s="86" t="s">
        <v>2118</v>
      </c>
      <c r="C93" s="115">
        <v>79694</v>
      </c>
      <c r="D93" s="88" t="s">
        <v>129</v>
      </c>
      <c r="E93" s="101">
        <v>43466</v>
      </c>
      <c r="F93" s="90">
        <v>18161.789379999998</v>
      </c>
      <c r="G93" s="102">
        <v>100</v>
      </c>
      <c r="H93" s="90">
        <v>69.450682569999998</v>
      </c>
      <c r="I93" s="91">
        <v>4.7999999999999994E-5</v>
      </c>
      <c r="J93" s="91">
        <f t="shared" si="1"/>
        <v>4.7583735450812398E-4</v>
      </c>
      <c r="K93" s="91">
        <f>H93/'סכום נכסי הקרן'!$C$42</f>
        <v>8.3839545751714255E-5</v>
      </c>
    </row>
    <row r="94" spans="2:11">
      <c r="B94" s="86" t="s">
        <v>2119</v>
      </c>
      <c r="C94" s="115">
        <v>87254</v>
      </c>
      <c r="D94" s="88" t="s">
        <v>129</v>
      </c>
      <c r="E94" s="101">
        <v>44469</v>
      </c>
      <c r="F94" s="90">
        <v>15785.62955</v>
      </c>
      <c r="G94" s="102">
        <v>100</v>
      </c>
      <c r="H94" s="90">
        <v>60.364247389999996</v>
      </c>
      <c r="I94" s="91">
        <v>4.7999999999999994E-5</v>
      </c>
      <c r="J94" s="91">
        <f t="shared" si="1"/>
        <v>4.1358216682724138E-4</v>
      </c>
      <c r="K94" s="91">
        <f>H94/'סכום נכסי הקרן'!$C$42</f>
        <v>7.287057367248713E-5</v>
      </c>
    </row>
    <row r="95" spans="2:11">
      <c r="B95" s="86" t="s">
        <v>2120</v>
      </c>
      <c r="C95" s="87">
        <v>8843</v>
      </c>
      <c r="D95" s="88" t="s">
        <v>129</v>
      </c>
      <c r="E95" s="101">
        <v>44562</v>
      </c>
      <c r="F95" s="90">
        <v>25235.422762000002</v>
      </c>
      <c r="G95" s="102">
        <v>107.17489999999999</v>
      </c>
      <c r="H95" s="90">
        <v>103.42405353300002</v>
      </c>
      <c r="I95" s="91">
        <v>5.0140000000000004E-5</v>
      </c>
      <c r="J95" s="91">
        <f t="shared" si="1"/>
        <v>7.0860395037942276E-4</v>
      </c>
      <c r="K95" s="91">
        <f>H95/'סכום נכסי הקרן'!$C$42</f>
        <v>1.2485155432803832E-4</v>
      </c>
    </row>
    <row r="96" spans="2:11">
      <c r="B96" s="86" t="s">
        <v>2121</v>
      </c>
      <c r="C96" s="87">
        <v>5291</v>
      </c>
      <c r="D96" s="88" t="s">
        <v>129</v>
      </c>
      <c r="E96" s="101">
        <v>42787</v>
      </c>
      <c r="F96" s="90">
        <v>221967.88000000003</v>
      </c>
      <c r="G96" s="102">
        <v>63.126199999999997</v>
      </c>
      <c r="H96" s="90">
        <v>535.81846000000007</v>
      </c>
      <c r="I96" s="91">
        <v>1E-4</v>
      </c>
      <c r="J96" s="91">
        <f t="shared" si="1"/>
        <v>3.671129340536546E-3</v>
      </c>
      <c r="K96" s="91">
        <f>H96/'סכום נכסי הקרן'!$C$42</f>
        <v>6.4682987451570391E-4</v>
      </c>
    </row>
    <row r="97" spans="2:11">
      <c r="B97" s="86" t="s">
        <v>2122</v>
      </c>
      <c r="C97" s="87">
        <v>5281</v>
      </c>
      <c r="D97" s="88" t="s">
        <v>129</v>
      </c>
      <c r="E97" s="101">
        <v>42603</v>
      </c>
      <c r="F97" s="90">
        <v>260579.65000000002</v>
      </c>
      <c r="G97" s="102">
        <v>25.8505</v>
      </c>
      <c r="H97" s="90">
        <v>257.58900000000006</v>
      </c>
      <c r="I97" s="91">
        <v>1E-4</v>
      </c>
      <c r="J97" s="91">
        <f t="shared" si="1"/>
        <v>1.7648562083871996E-3</v>
      </c>
      <c r="K97" s="91">
        <f>H97/'סכום נכסי הקרן'!$C$42</f>
        <v>3.1095655149064041E-4</v>
      </c>
    </row>
    <row r="98" spans="2:11">
      <c r="B98" s="86" t="s">
        <v>2123</v>
      </c>
      <c r="C98" s="87">
        <v>5302</v>
      </c>
      <c r="D98" s="88" t="s">
        <v>129</v>
      </c>
      <c r="E98" s="101">
        <v>42948</v>
      </c>
      <c r="F98" s="90">
        <v>225023.25000000003</v>
      </c>
      <c r="G98" s="102">
        <v>112.2777</v>
      </c>
      <c r="H98" s="90">
        <v>966.13715000000013</v>
      </c>
      <c r="I98" s="91">
        <v>2.6473323529411768E-3</v>
      </c>
      <c r="J98" s="91">
        <f t="shared" si="1"/>
        <v>6.6194330787844782E-3</v>
      </c>
      <c r="K98" s="91">
        <f>H98/'סכום נכסי הקרן'!$C$42</f>
        <v>1.1663024291836824E-3</v>
      </c>
    </row>
    <row r="99" spans="2:11">
      <c r="B99" s="86" t="s">
        <v>2124</v>
      </c>
      <c r="C99" s="87">
        <v>7025</v>
      </c>
      <c r="D99" s="88" t="s">
        <v>129</v>
      </c>
      <c r="E99" s="101">
        <v>43556</v>
      </c>
      <c r="F99" s="90">
        <v>212547.46000000005</v>
      </c>
      <c r="G99" s="102">
        <v>91.127099999999999</v>
      </c>
      <c r="H99" s="90">
        <v>740.66420999999991</v>
      </c>
      <c r="I99" s="91">
        <v>1E-4</v>
      </c>
      <c r="J99" s="91">
        <f t="shared" si="1"/>
        <v>5.074618207100071E-3</v>
      </c>
      <c r="K99" s="91">
        <f>H99/'סכום נכסי הקרן'!$C$42</f>
        <v>8.9411577572854218E-4</v>
      </c>
    </row>
    <row r="100" spans="2:11">
      <c r="B100" s="86" t="s">
        <v>2125</v>
      </c>
      <c r="C100" s="87">
        <v>9386</v>
      </c>
      <c r="D100" s="88" t="s">
        <v>129</v>
      </c>
      <c r="E100" s="101">
        <v>44896</v>
      </c>
      <c r="F100" s="90">
        <v>6411.130000000001</v>
      </c>
      <c r="G100" s="102">
        <v>122.3484</v>
      </c>
      <c r="H100" s="90">
        <v>29.995150000000006</v>
      </c>
      <c r="I100" s="91">
        <v>2.0000000000000001E-4</v>
      </c>
      <c r="J100" s="91">
        <f t="shared" si="1"/>
        <v>2.0551004390329287E-4</v>
      </c>
      <c r="K100" s="91">
        <f>H100/'סכום נכסי הקרן'!$C$42</f>
        <v>3.6209575740596391E-5</v>
      </c>
    </row>
    <row r="101" spans="2:11">
      <c r="B101" s="86" t="s">
        <v>2126</v>
      </c>
      <c r="C101" s="87">
        <v>7045</v>
      </c>
      <c r="D101" s="88" t="s">
        <v>131</v>
      </c>
      <c r="E101" s="101">
        <v>43909</v>
      </c>
      <c r="F101" s="90">
        <v>499658.25000000006</v>
      </c>
      <c r="G101" s="102">
        <v>97.807599999999994</v>
      </c>
      <c r="H101" s="90">
        <v>1980.7651700000004</v>
      </c>
      <c r="I101" s="91">
        <v>2.0000000000000001E-4</v>
      </c>
      <c r="J101" s="91">
        <f t="shared" si="1"/>
        <v>1.3571098562561393E-2</v>
      </c>
      <c r="K101" s="91">
        <f>H101/'סכום נכסי הקרן'!$C$42</f>
        <v>2.391142116223799E-3</v>
      </c>
    </row>
    <row r="102" spans="2:11">
      <c r="B102" s="86" t="s">
        <v>2127</v>
      </c>
      <c r="C102" s="87">
        <v>7086</v>
      </c>
      <c r="D102" s="88" t="s">
        <v>129</v>
      </c>
      <c r="E102" s="101">
        <v>44160</v>
      </c>
      <c r="F102" s="90">
        <v>318832.66000000003</v>
      </c>
      <c r="G102" s="102">
        <v>99.089299999999994</v>
      </c>
      <c r="H102" s="90">
        <v>1208.1126900000002</v>
      </c>
      <c r="I102" s="91">
        <v>1E-4</v>
      </c>
      <c r="J102" s="91">
        <f t="shared" si="1"/>
        <v>8.2773145645887829E-3</v>
      </c>
      <c r="K102" s="91">
        <f>H102/'סכום נכסי הקרן'!$C$42</f>
        <v>1.4584107081221677E-3</v>
      </c>
    </row>
    <row r="103" spans="2:11">
      <c r="B103" s="86" t="s">
        <v>2128</v>
      </c>
      <c r="C103" s="115">
        <v>87952</v>
      </c>
      <c r="D103" s="88" t="s">
        <v>131</v>
      </c>
      <c r="E103" s="101">
        <v>44819</v>
      </c>
      <c r="F103" s="90">
        <v>10629.000340000001</v>
      </c>
      <c r="G103" s="102">
        <v>100</v>
      </c>
      <c r="H103" s="90">
        <v>43.080401290000005</v>
      </c>
      <c r="I103" s="91">
        <v>2.2000000000000003E-5</v>
      </c>
      <c r="J103" s="91">
        <f t="shared" si="1"/>
        <v>2.9516289001653185E-4</v>
      </c>
      <c r="K103" s="91">
        <f>H103/'סכום נכסי הקרן'!$C$42</f>
        <v>5.200584272609209E-5</v>
      </c>
    </row>
    <row r="104" spans="2:11">
      <c r="B104" s="86" t="s">
        <v>2129</v>
      </c>
      <c r="C104" s="87">
        <v>8318</v>
      </c>
      <c r="D104" s="88" t="s">
        <v>131</v>
      </c>
      <c r="E104" s="101">
        <v>44256</v>
      </c>
      <c r="F104" s="90">
        <v>62588.110000000008</v>
      </c>
      <c r="G104" s="102">
        <v>103.7397</v>
      </c>
      <c r="H104" s="90">
        <v>263.16259000000008</v>
      </c>
      <c r="I104" s="91">
        <v>2.0000000000000001E-4</v>
      </c>
      <c r="J104" s="91">
        <f t="shared" si="1"/>
        <v>1.8030433394933603E-3</v>
      </c>
      <c r="K104" s="91">
        <f>H104/'סכום נכסי הקרן'!$C$42</f>
        <v>3.1768488354605711E-4</v>
      </c>
    </row>
    <row r="105" spans="2:11">
      <c r="B105" s="86" t="s">
        <v>2130</v>
      </c>
      <c r="C105" s="87">
        <v>6650</v>
      </c>
      <c r="D105" s="88" t="s">
        <v>131</v>
      </c>
      <c r="E105" s="101">
        <v>43466</v>
      </c>
      <c r="F105" s="90">
        <v>397922.43000000005</v>
      </c>
      <c r="G105" s="102">
        <v>142.20169999999999</v>
      </c>
      <c r="H105" s="90">
        <v>2293.4566100000002</v>
      </c>
      <c r="I105" s="91">
        <v>1E-4</v>
      </c>
      <c r="J105" s="91">
        <f t="shared" si="1"/>
        <v>1.5713485967277951E-2</v>
      </c>
      <c r="K105" s="91">
        <f>H105/'סכום נכסי הקרן'!$C$42</f>
        <v>2.7686172873803406E-3</v>
      </c>
    </row>
    <row r="106" spans="2:11">
      <c r="B106" s="86" t="s">
        <v>2131</v>
      </c>
      <c r="C106" s="87">
        <v>7035</v>
      </c>
      <c r="D106" s="88" t="s">
        <v>131</v>
      </c>
      <c r="E106" s="101">
        <v>43847</v>
      </c>
      <c r="F106" s="90">
        <v>80150.280000000013</v>
      </c>
      <c r="G106" s="102">
        <v>152.5829</v>
      </c>
      <c r="H106" s="90">
        <v>495.67638000000005</v>
      </c>
      <c r="I106" s="91">
        <v>2.0000000000000001E-4</v>
      </c>
      <c r="J106" s="91">
        <f t="shared" si="1"/>
        <v>3.3960981897281821E-3</v>
      </c>
      <c r="K106" s="91">
        <f>H106/'סכום נכסי הקרן'!$C$42</f>
        <v>5.9837111747848017E-4</v>
      </c>
    </row>
    <row r="107" spans="2:11">
      <c r="B107" s="86" t="s">
        <v>2132</v>
      </c>
      <c r="C107" s="87">
        <v>7040</v>
      </c>
      <c r="D107" s="88" t="s">
        <v>131</v>
      </c>
      <c r="E107" s="101">
        <v>43891</v>
      </c>
      <c r="F107" s="90">
        <v>24418.840000000004</v>
      </c>
      <c r="G107" s="102">
        <v>139.03790000000001</v>
      </c>
      <c r="H107" s="90">
        <v>137.60862000000003</v>
      </c>
      <c r="I107" s="91">
        <v>1E-4</v>
      </c>
      <c r="J107" s="91">
        <f t="shared" si="1"/>
        <v>9.4281754009136636E-4</v>
      </c>
      <c r="K107" s="91">
        <f>H107/'סכום נכסי הקרן'!$C$42</f>
        <v>1.6611851410807904E-4</v>
      </c>
    </row>
    <row r="108" spans="2:11">
      <c r="B108" s="86" t="s">
        <v>2133</v>
      </c>
      <c r="C108" s="87">
        <v>9391</v>
      </c>
      <c r="D108" s="88" t="s">
        <v>131</v>
      </c>
      <c r="E108" s="101">
        <v>44608</v>
      </c>
      <c r="F108" s="90">
        <v>70004.629646000016</v>
      </c>
      <c r="G108" s="102">
        <v>94.384</v>
      </c>
      <c r="H108" s="90">
        <v>267.80116372300006</v>
      </c>
      <c r="I108" s="91">
        <v>2.3509999999999997E-5</v>
      </c>
      <c r="J108" s="91">
        <f t="shared" si="1"/>
        <v>1.8348242603909851E-3</v>
      </c>
      <c r="K108" s="91">
        <f>H108/'סכום נכסי הקרן'!$C$42</f>
        <v>3.2328448169946885E-4</v>
      </c>
    </row>
    <row r="109" spans="2:11">
      <c r="B109" s="86" t="s">
        <v>2134</v>
      </c>
      <c r="C109" s="87">
        <v>8314</v>
      </c>
      <c r="D109" s="88" t="s">
        <v>129</v>
      </c>
      <c r="E109" s="101">
        <v>44264</v>
      </c>
      <c r="F109" s="90">
        <v>84307.580006000004</v>
      </c>
      <c r="G109" s="102">
        <v>102.0946</v>
      </c>
      <c r="H109" s="90">
        <v>329.14501252500008</v>
      </c>
      <c r="I109" s="91">
        <v>1.4930999999999999E-4</v>
      </c>
      <c r="J109" s="91">
        <f t="shared" si="1"/>
        <v>2.2551181099131905E-3</v>
      </c>
      <c r="K109" s="91">
        <f>H109/'סכום נכסי הקרן'!$C$42</f>
        <v>3.9733761160266027E-4</v>
      </c>
    </row>
    <row r="110" spans="2:11">
      <c r="B110" s="86" t="s">
        <v>2135</v>
      </c>
      <c r="C110" s="87">
        <v>7032</v>
      </c>
      <c r="D110" s="88" t="s">
        <v>129</v>
      </c>
      <c r="E110" s="101">
        <v>43853</v>
      </c>
      <c r="F110" s="90">
        <v>72055.91</v>
      </c>
      <c r="G110" s="102">
        <v>86.657300000000006</v>
      </c>
      <c r="H110" s="90">
        <v>238.77710000000005</v>
      </c>
      <c r="I110" s="91">
        <v>1E-4</v>
      </c>
      <c r="J110" s="91">
        <f t="shared" si="1"/>
        <v>1.6359675582252782E-3</v>
      </c>
      <c r="K110" s="91">
        <f>H110/'סכום נכסי הקרן'!$C$42</f>
        <v>2.8824718288023092E-4</v>
      </c>
    </row>
    <row r="111" spans="2:11">
      <c r="B111" s="86" t="s">
        <v>2136</v>
      </c>
      <c r="C111" s="87">
        <v>8337</v>
      </c>
      <c r="D111" s="88" t="s">
        <v>129</v>
      </c>
      <c r="E111" s="101">
        <v>44470</v>
      </c>
      <c r="F111" s="90">
        <v>53827.241899000008</v>
      </c>
      <c r="G111" s="102">
        <v>144.72409999999999</v>
      </c>
      <c r="H111" s="90">
        <v>297.89339112700003</v>
      </c>
      <c r="I111" s="91">
        <v>1.0420999999999999E-4</v>
      </c>
      <c r="J111" s="91">
        <f t="shared" si="1"/>
        <v>2.040999424540653E-3</v>
      </c>
      <c r="K111" s="91">
        <f>H111/'סכום נכסי הקרן'!$C$42</f>
        <v>3.5961124743954305E-4</v>
      </c>
    </row>
    <row r="112" spans="2:11">
      <c r="B112" s="86" t="s">
        <v>2137</v>
      </c>
      <c r="C112" s="87">
        <v>8111</v>
      </c>
      <c r="D112" s="88" t="s">
        <v>129</v>
      </c>
      <c r="E112" s="101">
        <v>44377</v>
      </c>
      <c r="F112" s="90">
        <v>53009.000000000007</v>
      </c>
      <c r="G112" s="102">
        <v>108.47920000000001</v>
      </c>
      <c r="H112" s="90">
        <v>219.89431000000002</v>
      </c>
      <c r="I112" s="91">
        <v>1E-4</v>
      </c>
      <c r="J112" s="91">
        <f t="shared" si="1"/>
        <v>1.5065932093083145E-3</v>
      </c>
      <c r="K112" s="91">
        <f>H112/'סכום נכסי הקרן'!$C$42</f>
        <v>2.6545223720738791E-4</v>
      </c>
    </row>
    <row r="113" spans="2:11">
      <c r="B113" s="86" t="s">
        <v>2138</v>
      </c>
      <c r="C113" s="87">
        <v>9237</v>
      </c>
      <c r="D113" s="88" t="s">
        <v>129</v>
      </c>
      <c r="E113" s="101">
        <v>44712</v>
      </c>
      <c r="F113" s="90">
        <v>59256.490000000013</v>
      </c>
      <c r="G113" s="102">
        <v>147.4177</v>
      </c>
      <c r="H113" s="90">
        <v>334.04379000000006</v>
      </c>
      <c r="I113" s="91">
        <v>7.6956480519480539E-6</v>
      </c>
      <c r="J113" s="91">
        <f t="shared" si="1"/>
        <v>2.2886818018420427E-3</v>
      </c>
      <c r="K113" s="91">
        <f>H113/'סכום נכסי הקרן'!$C$42</f>
        <v>4.0325132278654628E-4</v>
      </c>
    </row>
    <row r="114" spans="2:11">
      <c r="B114" s="86" t="s">
        <v>2139</v>
      </c>
      <c r="C114" s="87">
        <v>6648</v>
      </c>
      <c r="D114" s="88" t="s">
        <v>129</v>
      </c>
      <c r="E114" s="101">
        <v>43466</v>
      </c>
      <c r="F114" s="90">
        <v>441840.0400000001</v>
      </c>
      <c r="G114" s="102">
        <v>134.27010000000001</v>
      </c>
      <c r="H114" s="90">
        <v>2268.6226800000009</v>
      </c>
      <c r="I114" s="91">
        <v>1E-4</v>
      </c>
      <c r="J114" s="91">
        <f t="shared" si="1"/>
        <v>1.5543337725159102E-2</v>
      </c>
      <c r="K114" s="91">
        <f>H114/'סכום נכסי הקרן'!$C$42</f>
        <v>2.7386382384583766E-3</v>
      </c>
    </row>
    <row r="115" spans="2:11">
      <c r="B115" s="86" t="s">
        <v>2140</v>
      </c>
      <c r="C115" s="87">
        <v>6665</v>
      </c>
      <c r="D115" s="88" t="s">
        <v>129</v>
      </c>
      <c r="E115" s="101">
        <v>43586</v>
      </c>
      <c r="F115" s="90">
        <v>58729.310000000012</v>
      </c>
      <c r="G115" s="102">
        <v>236.87639999999999</v>
      </c>
      <c r="H115" s="90">
        <v>531.97913000000017</v>
      </c>
      <c r="I115" s="91">
        <v>1E-4</v>
      </c>
      <c r="J115" s="91">
        <f t="shared" si="1"/>
        <v>3.6448243920078932E-3</v>
      </c>
      <c r="K115" s="91">
        <f>H115/'סכום נכסי הקרן'!$C$42</f>
        <v>6.4219510821421377E-4</v>
      </c>
    </row>
    <row r="116" spans="2:11">
      <c r="B116" s="86" t="s">
        <v>2141</v>
      </c>
      <c r="C116" s="87">
        <v>7016</v>
      </c>
      <c r="D116" s="88" t="s">
        <v>129</v>
      </c>
      <c r="E116" s="101">
        <v>43627</v>
      </c>
      <c r="F116" s="90">
        <v>62885.19000000001</v>
      </c>
      <c r="G116" s="102">
        <v>76.807000000000002</v>
      </c>
      <c r="H116" s="90">
        <v>184.70007999999999</v>
      </c>
      <c r="I116" s="91">
        <v>2.9999999999999997E-4</v>
      </c>
      <c r="J116" s="91">
        <f t="shared" si="1"/>
        <v>1.2654619680095515E-3</v>
      </c>
      <c r="K116" s="91">
        <f>H116/'סכום נכסי הקרן'!$C$42</f>
        <v>2.2296643077478228E-4</v>
      </c>
    </row>
    <row r="117" spans="2:11">
      <c r="B117" s="86" t="s">
        <v>2142</v>
      </c>
      <c r="C117" s="87">
        <v>7042</v>
      </c>
      <c r="D117" s="88" t="s">
        <v>129</v>
      </c>
      <c r="E117" s="101">
        <v>43558</v>
      </c>
      <c r="F117" s="90">
        <v>145539.07999999999</v>
      </c>
      <c r="G117" s="102">
        <v>103.887</v>
      </c>
      <c r="H117" s="90">
        <v>578.17418999999995</v>
      </c>
      <c r="I117" s="91">
        <v>2.9999999999999997E-4</v>
      </c>
      <c r="J117" s="91">
        <f t="shared" si="1"/>
        <v>3.9613271869169105E-3</v>
      </c>
      <c r="K117" s="91">
        <f>H117/'סכום נכסי הקרן'!$C$42</f>
        <v>6.9796090781552888E-4</v>
      </c>
    </row>
    <row r="118" spans="2:11">
      <c r="B118" s="86" t="s">
        <v>2143</v>
      </c>
      <c r="C118" s="87">
        <v>7057</v>
      </c>
      <c r="D118" s="88" t="s">
        <v>129</v>
      </c>
      <c r="E118" s="101">
        <v>43917</v>
      </c>
      <c r="F118" s="90">
        <v>16236.220000000003</v>
      </c>
      <c r="G118" s="102">
        <v>123.7157</v>
      </c>
      <c r="H118" s="90">
        <v>76.811730000000011</v>
      </c>
      <c r="I118" s="91">
        <v>1.9E-3</v>
      </c>
      <c r="J118" s="91">
        <f t="shared" si="1"/>
        <v>5.262711473217463E-4</v>
      </c>
      <c r="K118" s="91">
        <f>H118/'סכום נכסי הקרן'!$C$42</f>
        <v>9.2725662488810342E-5</v>
      </c>
    </row>
    <row r="119" spans="2:11">
      <c r="B119" s="86" t="s">
        <v>2144</v>
      </c>
      <c r="C119" s="115">
        <v>87954</v>
      </c>
      <c r="D119" s="88" t="s">
        <v>131</v>
      </c>
      <c r="E119" s="101">
        <v>44837</v>
      </c>
      <c r="F119" s="90">
        <v>22217.81033</v>
      </c>
      <c r="G119" s="102">
        <v>100</v>
      </c>
      <c r="H119" s="90">
        <v>90.051007029999994</v>
      </c>
      <c r="I119" s="91">
        <v>5.0000000000000002E-5</v>
      </c>
      <c r="J119" s="91">
        <f t="shared" si="1"/>
        <v>6.1697929192789606E-4</v>
      </c>
      <c r="K119" s="91">
        <f>H119/'סכום נכסי הקרן'!$C$42</f>
        <v>1.0870786642406395E-4</v>
      </c>
    </row>
    <row r="120" spans="2:11">
      <c r="B120" s="86" t="s">
        <v>2145</v>
      </c>
      <c r="C120" s="115">
        <v>87953</v>
      </c>
      <c r="D120" s="88" t="s">
        <v>131</v>
      </c>
      <c r="E120" s="101">
        <v>44792</v>
      </c>
      <c r="F120" s="90">
        <v>30038.479520000001</v>
      </c>
      <c r="G120" s="102">
        <v>100</v>
      </c>
      <c r="H120" s="90">
        <v>121.7489614</v>
      </c>
      <c r="I120" s="91">
        <v>7.7000000000000001E-5</v>
      </c>
      <c r="J120" s="91">
        <f t="shared" si="1"/>
        <v>8.3415600197012866E-4</v>
      </c>
      <c r="K120" s="91">
        <f>H120/'סכום נכסי הקרן'!$C$42</f>
        <v>1.4697303527911164E-4</v>
      </c>
    </row>
    <row r="121" spans="2:11">
      <c r="B121" s="86" t="s">
        <v>2146</v>
      </c>
      <c r="C121" s="87">
        <v>5237</v>
      </c>
      <c r="D121" s="88" t="s">
        <v>129</v>
      </c>
      <c r="E121" s="101">
        <v>43007</v>
      </c>
      <c r="F121" s="90">
        <v>505299.81000000006</v>
      </c>
      <c r="G121" s="102">
        <v>36.408099999999997</v>
      </c>
      <c r="H121" s="90">
        <v>703.50151000000017</v>
      </c>
      <c r="I121" s="91">
        <v>2.9999999999999997E-4</v>
      </c>
      <c r="J121" s="91">
        <f t="shared" si="1"/>
        <v>4.8200001068883754E-3</v>
      </c>
      <c r="K121" s="91">
        <f>H121/'סכום נכסי הקרן'!$C$42</f>
        <v>8.4925366967556187E-4</v>
      </c>
    </row>
    <row r="122" spans="2:11">
      <c r="B122" s="86" t="s">
        <v>2147</v>
      </c>
      <c r="C122" s="115">
        <v>87343</v>
      </c>
      <c r="D122" s="88" t="s">
        <v>129</v>
      </c>
      <c r="E122" s="101">
        <v>44421</v>
      </c>
      <c r="F122" s="90">
        <v>30476.02073</v>
      </c>
      <c r="G122" s="102">
        <v>100</v>
      </c>
      <c r="H122" s="90">
        <v>116.54030330000001</v>
      </c>
      <c r="I122" s="91">
        <v>3.8999999999999999E-5</v>
      </c>
      <c r="J122" s="91">
        <f t="shared" si="1"/>
        <v>7.9846918077376055E-4</v>
      </c>
      <c r="K122" s="91">
        <f>H122/'סכום נכסי הקרן'!$C$42</f>
        <v>1.4068524208658481E-4</v>
      </c>
    </row>
    <row r="123" spans="2:11">
      <c r="B123" s="86" t="s">
        <v>2148</v>
      </c>
      <c r="C123" s="115">
        <v>87342</v>
      </c>
      <c r="D123" s="88" t="s">
        <v>129</v>
      </c>
      <c r="E123" s="101">
        <v>44421</v>
      </c>
      <c r="F123" s="90">
        <v>14290.785239999999</v>
      </c>
      <c r="G123" s="102">
        <v>100</v>
      </c>
      <c r="H123" s="90">
        <v>54.647962740000004</v>
      </c>
      <c r="I123" s="91">
        <v>4.4999999999999996E-5</v>
      </c>
      <c r="J123" s="91">
        <f t="shared" si="1"/>
        <v>3.7441737153916254E-4</v>
      </c>
      <c r="K123" s="91">
        <f>H123/'סכום נכסי הקרן'!$C$42</f>
        <v>6.5969983344084591E-5</v>
      </c>
    </row>
    <row r="124" spans="2:11">
      <c r="B124" s="86" t="s">
        <v>2149</v>
      </c>
      <c r="C124" s="87">
        <v>9730</v>
      </c>
      <c r="D124" s="88" t="s">
        <v>132</v>
      </c>
      <c r="E124" s="101">
        <v>45146</v>
      </c>
      <c r="F124" s="90">
        <v>53178.288383000006</v>
      </c>
      <c r="G124" s="102">
        <v>100</v>
      </c>
      <c r="H124" s="90">
        <v>248.76271527100005</v>
      </c>
      <c r="I124" s="91">
        <v>2.1281999999999999E-4</v>
      </c>
      <c r="J124" s="91">
        <f t="shared" si="1"/>
        <v>1.7043834265488107E-3</v>
      </c>
      <c r="K124" s="91">
        <f>H124/'סכום נכסי הקרן'!$C$42</f>
        <v>3.0030162809793211E-4</v>
      </c>
    </row>
    <row r="125" spans="2:11">
      <c r="B125" s="86" t="s">
        <v>2150</v>
      </c>
      <c r="C125" s="87">
        <v>9011</v>
      </c>
      <c r="D125" s="88" t="s">
        <v>132</v>
      </c>
      <c r="E125" s="101">
        <v>44644</v>
      </c>
      <c r="F125" s="90">
        <v>273581.83615200006</v>
      </c>
      <c r="G125" s="102">
        <v>104.8567</v>
      </c>
      <c r="H125" s="90">
        <v>1341.9439580840003</v>
      </c>
      <c r="I125" s="91">
        <v>3.3315999999999999E-4</v>
      </c>
      <c r="J125" s="91">
        <f t="shared" si="1"/>
        <v>9.1942517954269765E-3</v>
      </c>
      <c r="K125" s="91">
        <f>H125/'סכום נכסי הקרן'!$C$42</f>
        <v>1.6199692746953526E-3</v>
      </c>
    </row>
    <row r="126" spans="2:11">
      <c r="B126" s="86" t="s">
        <v>2151</v>
      </c>
      <c r="C126" s="87">
        <v>8329</v>
      </c>
      <c r="D126" s="88" t="s">
        <v>129</v>
      </c>
      <c r="E126" s="101">
        <v>43810</v>
      </c>
      <c r="F126" s="90">
        <v>234434.19000000003</v>
      </c>
      <c r="G126" s="102">
        <v>111.4221</v>
      </c>
      <c r="H126" s="90">
        <v>998.87278000000015</v>
      </c>
      <c r="I126" s="91">
        <v>1.6745299285714287E-5</v>
      </c>
      <c r="J126" s="91">
        <f t="shared" si="1"/>
        <v>6.8437193636839352E-3</v>
      </c>
      <c r="K126" s="91">
        <f>H126/'סכום נכסי הקרן'!$C$42</f>
        <v>1.2058202603630944E-3</v>
      </c>
    </row>
    <row r="127" spans="2:11">
      <c r="B127" s="86" t="s">
        <v>2152</v>
      </c>
      <c r="C127" s="87">
        <v>5290</v>
      </c>
      <c r="D127" s="88" t="s">
        <v>129</v>
      </c>
      <c r="E127" s="101">
        <v>42359</v>
      </c>
      <c r="F127" s="90">
        <v>269099.69000000006</v>
      </c>
      <c r="G127" s="102">
        <v>53.7121</v>
      </c>
      <c r="H127" s="90">
        <v>552.71748000000014</v>
      </c>
      <c r="I127" s="91">
        <v>1E-4</v>
      </c>
      <c r="J127" s="91">
        <f t="shared" si="1"/>
        <v>3.7869120034711417E-3</v>
      </c>
      <c r="K127" s="91">
        <f>H127/'סכום נכסי הקרן'!$C$42</f>
        <v>6.6723005069858194E-4</v>
      </c>
    </row>
    <row r="128" spans="2:11">
      <c r="B128" s="86" t="s">
        <v>2153</v>
      </c>
      <c r="C128" s="87">
        <v>8278</v>
      </c>
      <c r="D128" s="88" t="s">
        <v>129</v>
      </c>
      <c r="E128" s="101">
        <v>44256</v>
      </c>
      <c r="F128" s="90">
        <v>43244.59</v>
      </c>
      <c r="G128" s="102">
        <v>125.0278</v>
      </c>
      <c r="H128" s="90">
        <v>206.75510999999997</v>
      </c>
      <c r="I128" s="91">
        <v>2.0000000000000001E-4</v>
      </c>
      <c r="J128" s="91">
        <f t="shared" si="1"/>
        <v>1.4165707367134398E-3</v>
      </c>
      <c r="K128" s="91">
        <f>H128/'סכום נכסי הקרן'!$C$42</f>
        <v>2.4959084436318321E-4</v>
      </c>
    </row>
    <row r="129" spans="2:11">
      <c r="B129" s="86" t="s">
        <v>2154</v>
      </c>
      <c r="C129" s="87">
        <v>8413</v>
      </c>
      <c r="D129" s="88" t="s">
        <v>131</v>
      </c>
      <c r="E129" s="101">
        <v>44661</v>
      </c>
      <c r="F129" s="90">
        <v>35942.339999999997</v>
      </c>
      <c r="G129" s="102">
        <v>70.867999999999995</v>
      </c>
      <c r="H129" s="90">
        <v>103.23902000000002</v>
      </c>
      <c r="I129" s="91">
        <v>1E-4</v>
      </c>
      <c r="J129" s="91">
        <f t="shared" si="1"/>
        <v>7.0733620377737511E-4</v>
      </c>
      <c r="K129" s="91">
        <f>H129/'סכום נכסי הקרן'!$C$42</f>
        <v>1.2462818535913126E-4</v>
      </c>
    </row>
    <row r="130" spans="2:11">
      <c r="B130" s="86" t="s">
        <v>2155</v>
      </c>
      <c r="C130" s="87">
        <v>7053</v>
      </c>
      <c r="D130" s="88" t="s">
        <v>136</v>
      </c>
      <c r="E130" s="101">
        <v>43096</v>
      </c>
      <c r="F130" s="90">
        <v>3034762.4900000007</v>
      </c>
      <c r="G130" s="102">
        <v>44.1327</v>
      </c>
      <c r="H130" s="90">
        <v>728.05578000000014</v>
      </c>
      <c r="I130" s="91">
        <v>2.0000000000000001E-4</v>
      </c>
      <c r="J130" s="91">
        <f t="shared" si="1"/>
        <v>4.9882322746126005E-3</v>
      </c>
      <c r="K130" s="91">
        <f>H130/'סכום נכסי הקרן'!$C$42</f>
        <v>8.7889511835376655E-4</v>
      </c>
    </row>
    <row r="131" spans="2:11">
      <c r="B131" s="86" t="s">
        <v>2156</v>
      </c>
      <c r="C131" s="87">
        <v>8281</v>
      </c>
      <c r="D131" s="88" t="s">
        <v>131</v>
      </c>
      <c r="E131" s="101">
        <v>44302</v>
      </c>
      <c r="F131" s="90">
        <v>272803.83</v>
      </c>
      <c r="G131" s="102">
        <v>119.9482</v>
      </c>
      <c r="H131" s="90">
        <v>1326.2686800000001</v>
      </c>
      <c r="I131" s="91">
        <v>1E-4</v>
      </c>
      <c r="J131" s="91">
        <f t="shared" si="1"/>
        <v>9.0868535297993925E-3</v>
      </c>
      <c r="K131" s="91">
        <f>H131/'סכום נכסי הקרן'!$C$42</f>
        <v>1.6010463765255647E-3</v>
      </c>
    </row>
    <row r="132" spans="2:11">
      <c r="B132" s="86" t="s">
        <v>2157</v>
      </c>
      <c r="C132" s="87">
        <v>8327</v>
      </c>
      <c r="D132" s="88" t="s">
        <v>129</v>
      </c>
      <c r="E132" s="101">
        <v>44427</v>
      </c>
      <c r="F132" s="90">
        <v>35960.339999999997</v>
      </c>
      <c r="G132" s="102">
        <v>138.7278</v>
      </c>
      <c r="H132" s="90">
        <v>190.76785000000004</v>
      </c>
      <c r="I132" s="91">
        <v>2.0000000000000001E-4</v>
      </c>
      <c r="J132" s="91">
        <f t="shared" si="1"/>
        <v>1.3070349449439923E-3</v>
      </c>
      <c r="K132" s="91">
        <f>H132/'סכום נכסי הקרן'!$C$42</f>
        <v>2.3029132754614432E-4</v>
      </c>
    </row>
    <row r="133" spans="2:11">
      <c r="B133" s="86" t="s">
        <v>2158</v>
      </c>
      <c r="C133" s="87">
        <v>5332</v>
      </c>
      <c r="D133" s="88" t="s">
        <v>129</v>
      </c>
      <c r="E133" s="101">
        <v>43318</v>
      </c>
      <c r="F133" s="90">
        <v>191966.53000000003</v>
      </c>
      <c r="G133" s="102">
        <v>111.2307</v>
      </c>
      <c r="H133" s="90">
        <v>816.52235000000007</v>
      </c>
      <c r="I133" s="91">
        <v>1E-4</v>
      </c>
      <c r="J133" s="91">
        <f t="shared" si="1"/>
        <v>5.5943558874191283E-3</v>
      </c>
      <c r="K133" s="91">
        <f>H133/'סכום נכסי הקרן'!$C$42</f>
        <v>9.8569028246949094E-4</v>
      </c>
    </row>
    <row r="134" spans="2:11">
      <c r="B134" s="86" t="s">
        <v>2159</v>
      </c>
      <c r="C134" s="115">
        <v>87253</v>
      </c>
      <c r="D134" s="88" t="s">
        <v>129</v>
      </c>
      <c r="E134" s="101">
        <v>44469</v>
      </c>
      <c r="F134" s="90">
        <v>4353.0521289999997</v>
      </c>
      <c r="G134" s="102">
        <v>100</v>
      </c>
      <c r="H134" s="90">
        <v>16.646071339999999</v>
      </c>
      <c r="I134" s="91">
        <v>2.0000000000000001E-4</v>
      </c>
      <c r="J134" s="91">
        <f t="shared" ref="J134:J197" si="2">IFERROR(H134/$H$11,0)</f>
        <v>1.1404959974865084E-4</v>
      </c>
      <c r="K134" s="91">
        <f>H134/'סכום נכסי הקרן'!$C$42</f>
        <v>2.0094821361756839E-5</v>
      </c>
    </row>
    <row r="135" spans="2:11">
      <c r="B135" s="86" t="s">
        <v>2160</v>
      </c>
      <c r="C135" s="87">
        <v>5294</v>
      </c>
      <c r="D135" s="88" t="s">
        <v>132</v>
      </c>
      <c r="E135" s="101">
        <v>42646</v>
      </c>
      <c r="F135" s="90">
        <v>228776.08000000005</v>
      </c>
      <c r="G135" s="102">
        <v>40.646500000000003</v>
      </c>
      <c r="H135" s="90">
        <v>434.99544000000009</v>
      </c>
      <c r="I135" s="91">
        <v>4.0000000000000002E-4</v>
      </c>
      <c r="J135" s="91">
        <f t="shared" si="2"/>
        <v>2.98034622171025E-3</v>
      </c>
      <c r="K135" s="91">
        <f>H135/'סכום נכסי הקרן'!$C$42</f>
        <v>5.2511823849835896E-4</v>
      </c>
    </row>
    <row r="136" spans="2:11">
      <c r="B136" s="86" t="s">
        <v>2161</v>
      </c>
      <c r="C136" s="87">
        <v>8323</v>
      </c>
      <c r="D136" s="88" t="s">
        <v>129</v>
      </c>
      <c r="E136" s="101">
        <v>44406</v>
      </c>
      <c r="F136" s="90">
        <v>410024.28000000009</v>
      </c>
      <c r="G136" s="102">
        <v>84.165999999999997</v>
      </c>
      <c r="H136" s="90">
        <v>1319.6663400000002</v>
      </c>
      <c r="I136" s="91">
        <v>1.4286560278745648E-5</v>
      </c>
      <c r="J136" s="91">
        <f t="shared" si="2"/>
        <v>9.041617977276253E-3</v>
      </c>
      <c r="K136" s="91">
        <f>H136/'סכום נכסי הקרן'!$C$42</f>
        <v>1.5930761569969019E-3</v>
      </c>
    </row>
    <row r="137" spans="2:11">
      <c r="B137" s="86" t="s">
        <v>2162</v>
      </c>
      <c r="C137" s="87">
        <v>9697</v>
      </c>
      <c r="D137" s="88" t="s">
        <v>129</v>
      </c>
      <c r="E137" s="101">
        <v>45014</v>
      </c>
      <c r="F137" s="90">
        <v>21998.010468</v>
      </c>
      <c r="G137" s="102">
        <v>104.8687</v>
      </c>
      <c r="H137" s="90">
        <v>88.215961405000016</v>
      </c>
      <c r="I137" s="91">
        <v>8.7749999999999992E-5</v>
      </c>
      <c r="J137" s="91">
        <f t="shared" si="2"/>
        <v>6.0440658244125271E-4</v>
      </c>
      <c r="K137" s="91">
        <f>H137/'סכום נכסי הקרן'!$C$42</f>
        <v>1.064926341766544E-4</v>
      </c>
    </row>
    <row r="138" spans="2:11">
      <c r="B138" s="86" t="s">
        <v>2163</v>
      </c>
      <c r="C138" s="87">
        <v>7060</v>
      </c>
      <c r="D138" s="88" t="s">
        <v>131</v>
      </c>
      <c r="E138" s="101">
        <v>44197</v>
      </c>
      <c r="F138" s="90">
        <v>241011.10000000003</v>
      </c>
      <c r="G138" s="102">
        <v>113.8493</v>
      </c>
      <c r="H138" s="90">
        <v>1112.1278799999998</v>
      </c>
      <c r="I138" s="91">
        <v>1.0856355855855858E-5</v>
      </c>
      <c r="J138" s="91">
        <f t="shared" si="2"/>
        <v>7.6196801631222364E-3</v>
      </c>
      <c r="K138" s="91">
        <f>H138/'סכום נכסי הקרן'!$C$42</f>
        <v>1.3425396673825227E-3</v>
      </c>
    </row>
    <row r="139" spans="2:11">
      <c r="B139" s="86" t="s">
        <v>2164</v>
      </c>
      <c r="C139" s="87">
        <v>9704</v>
      </c>
      <c r="D139" s="88" t="s">
        <v>129</v>
      </c>
      <c r="E139" s="101">
        <v>44760</v>
      </c>
      <c r="F139" s="90">
        <v>191466.01953900003</v>
      </c>
      <c r="G139" s="102">
        <v>105.3479</v>
      </c>
      <c r="H139" s="90">
        <v>771.32156743100006</v>
      </c>
      <c r="I139" s="91">
        <v>1.6003E-4</v>
      </c>
      <c r="J139" s="91">
        <f t="shared" si="2"/>
        <v>5.2846653271045978E-3</v>
      </c>
      <c r="K139" s="91">
        <f>H139/'סכום נכסי הקרן'!$C$42</f>
        <v>9.3112475571045035E-4</v>
      </c>
    </row>
    <row r="140" spans="2:11">
      <c r="B140" s="86" t="s">
        <v>2165</v>
      </c>
      <c r="C140" s="87">
        <v>9649</v>
      </c>
      <c r="D140" s="88" t="s">
        <v>131</v>
      </c>
      <c r="E140" s="101">
        <v>44743</v>
      </c>
      <c r="F140" s="90">
        <v>45467.582811</v>
      </c>
      <c r="G140" s="102">
        <v>100</v>
      </c>
      <c r="H140" s="90">
        <v>184.28465986799998</v>
      </c>
      <c r="I140" s="91">
        <v>5.7510000000000003E-5</v>
      </c>
      <c r="J140" s="91">
        <f t="shared" si="2"/>
        <v>1.2626157408839784E-3</v>
      </c>
      <c r="K140" s="91">
        <f>H140/'סכום נכסי הקרן'!$C$42</f>
        <v>2.2246494347654162E-4</v>
      </c>
    </row>
    <row r="141" spans="2:11">
      <c r="B141" s="86" t="s">
        <v>2166</v>
      </c>
      <c r="C141" s="87">
        <v>9648</v>
      </c>
      <c r="D141" s="88" t="s">
        <v>131</v>
      </c>
      <c r="E141" s="101">
        <v>44743</v>
      </c>
      <c r="F141" s="90">
        <v>63042.709310000006</v>
      </c>
      <c r="G141" s="102">
        <v>101.24250000000001</v>
      </c>
      <c r="H141" s="90">
        <v>258.69322153500002</v>
      </c>
      <c r="I141" s="91">
        <v>3.4631000000000001E-4</v>
      </c>
      <c r="J141" s="91">
        <f t="shared" si="2"/>
        <v>1.7724217186825908E-3</v>
      </c>
      <c r="K141" s="91">
        <f>H141/'סכום נכסי הקרן'!$C$42</f>
        <v>3.1228954676840962E-4</v>
      </c>
    </row>
    <row r="142" spans="2:11">
      <c r="B142" s="86" t="s">
        <v>2167</v>
      </c>
      <c r="C142" s="87">
        <v>9317</v>
      </c>
      <c r="D142" s="88" t="s">
        <v>131</v>
      </c>
      <c r="E142" s="101">
        <v>44545</v>
      </c>
      <c r="F142" s="90">
        <v>231034.42150000003</v>
      </c>
      <c r="G142" s="102">
        <v>107.0371</v>
      </c>
      <c r="H142" s="90">
        <v>1002.3014134320001</v>
      </c>
      <c r="I142" s="91">
        <v>6.3509999999999993E-5</v>
      </c>
      <c r="J142" s="91">
        <f t="shared" si="2"/>
        <v>6.8672104483139046E-3</v>
      </c>
      <c r="K142" s="91">
        <f>H142/'סכום נכסי הקרן'!$C$42</f>
        <v>1.2099592415631465E-3</v>
      </c>
    </row>
    <row r="143" spans="2:11">
      <c r="B143" s="86" t="s">
        <v>2168</v>
      </c>
      <c r="C143" s="115">
        <v>60833</v>
      </c>
      <c r="D143" s="88" t="s">
        <v>129</v>
      </c>
      <c r="E143" s="101">
        <v>42555</v>
      </c>
      <c r="F143" s="90">
        <v>124920.49589999999</v>
      </c>
      <c r="G143" s="102">
        <v>100</v>
      </c>
      <c r="H143" s="90">
        <v>477.69597649999997</v>
      </c>
      <c r="I143" s="91">
        <v>4.3000000000000002E-5</v>
      </c>
      <c r="J143" s="91">
        <f t="shared" si="2"/>
        <v>3.2729064899805916E-3</v>
      </c>
      <c r="K143" s="91">
        <f>H143/'סכום נכסי הקרן'!$C$42</f>
        <v>5.7666551566019496E-4</v>
      </c>
    </row>
    <row r="144" spans="2:11">
      <c r="B144" s="86" t="s">
        <v>2169</v>
      </c>
      <c r="C144" s="87">
        <v>8313</v>
      </c>
      <c r="D144" s="88" t="s">
        <v>129</v>
      </c>
      <c r="E144" s="101">
        <v>44357</v>
      </c>
      <c r="F144" s="90">
        <v>20836.100000000002</v>
      </c>
      <c r="G144" s="102">
        <v>98.623400000000004</v>
      </c>
      <c r="H144" s="90">
        <v>78.580410000000015</v>
      </c>
      <c r="I144" s="91">
        <v>1.5E-3</v>
      </c>
      <c r="J144" s="91">
        <f t="shared" si="2"/>
        <v>5.3838915654826709E-4</v>
      </c>
      <c r="K144" s="91">
        <f>H144/'סכום נכסי הקרן'!$C$42</f>
        <v>9.4860779413409094E-5</v>
      </c>
    </row>
    <row r="145" spans="2:11">
      <c r="B145" s="86" t="s">
        <v>2170</v>
      </c>
      <c r="C145" s="87">
        <v>6657</v>
      </c>
      <c r="D145" s="88" t="s">
        <v>129</v>
      </c>
      <c r="E145" s="101">
        <v>42916</v>
      </c>
      <c r="F145" s="90">
        <v>34725.05000000001</v>
      </c>
      <c r="G145" s="102">
        <v>0</v>
      </c>
      <c r="H145" s="90">
        <v>0</v>
      </c>
      <c r="I145" s="91">
        <v>2.315003333333334E-5</v>
      </c>
      <c r="J145" s="91">
        <f t="shared" ref="J145:J156" si="3">IFERROR(H145/$H$11,0)</f>
        <v>0</v>
      </c>
      <c r="K145" s="91">
        <f>H145/'סכום נכסי הקרן'!$C$42</f>
        <v>0</v>
      </c>
    </row>
    <row r="146" spans="2:11">
      <c r="B146" s="86" t="s">
        <v>2171</v>
      </c>
      <c r="C146" s="87">
        <v>7009</v>
      </c>
      <c r="D146" s="88" t="s">
        <v>129</v>
      </c>
      <c r="E146" s="101">
        <v>42916</v>
      </c>
      <c r="F146" s="90">
        <v>23984.270000000004</v>
      </c>
      <c r="G146" s="102">
        <v>97.768299999999996</v>
      </c>
      <c r="H146" s="90">
        <v>89.669050000000013</v>
      </c>
      <c r="I146" s="91">
        <v>1.5E-3</v>
      </c>
      <c r="J146" s="91">
        <f t="shared" si="3"/>
        <v>6.1436233531976211E-4</v>
      </c>
      <c r="K146" s="91">
        <f>H146/'סכום נכסי הקרן'!$C$42</f>
        <v>1.0824677514739298E-4</v>
      </c>
    </row>
    <row r="147" spans="2:11">
      <c r="B147" s="86" t="s">
        <v>2172</v>
      </c>
      <c r="C147" s="87">
        <v>7987</v>
      </c>
      <c r="D147" s="88" t="s">
        <v>129</v>
      </c>
      <c r="E147" s="101">
        <v>42916</v>
      </c>
      <c r="F147" s="90">
        <v>28435.480000000003</v>
      </c>
      <c r="G147" s="102">
        <v>98.891300000000001</v>
      </c>
      <c r="H147" s="90">
        <v>107.53167999999999</v>
      </c>
      <c r="I147" s="91">
        <v>1.5E-3</v>
      </c>
      <c r="J147" s="91">
        <f t="shared" si="3"/>
        <v>7.3674711671036267E-4</v>
      </c>
      <c r="K147" s="91">
        <f>H147/'סכום נכסי הקרן'!$C$42</f>
        <v>1.2981020303194258E-4</v>
      </c>
    </row>
    <row r="148" spans="2:11">
      <c r="B148" s="86" t="s">
        <v>2173</v>
      </c>
      <c r="C148" s="87">
        <v>7988</v>
      </c>
      <c r="D148" s="88" t="s">
        <v>129</v>
      </c>
      <c r="E148" s="101">
        <v>42916</v>
      </c>
      <c r="F148" s="90">
        <v>28076.110000000004</v>
      </c>
      <c r="G148" s="102">
        <v>0.2092</v>
      </c>
      <c r="H148" s="90">
        <v>0.22462000000000004</v>
      </c>
      <c r="I148" s="91">
        <v>1.5E-3</v>
      </c>
      <c r="J148" s="91">
        <f t="shared" si="3"/>
        <v>1.5389710023639703E-6</v>
      </c>
      <c r="K148" s="91">
        <f>H148/'סכום נכסי הקרן'!$C$42</f>
        <v>2.7115700047683579E-7</v>
      </c>
    </row>
    <row r="149" spans="2:11">
      <c r="B149" s="86" t="s">
        <v>2174</v>
      </c>
      <c r="C149" s="87">
        <v>8271</v>
      </c>
      <c r="D149" s="88" t="s">
        <v>129</v>
      </c>
      <c r="E149" s="101">
        <v>42916</v>
      </c>
      <c r="F149" s="90">
        <v>18889.2</v>
      </c>
      <c r="G149" s="102">
        <v>100.751</v>
      </c>
      <c r="H149" s="90">
        <v>72.774780000000007</v>
      </c>
      <c r="I149" s="91">
        <v>1.5E-3</v>
      </c>
      <c r="J149" s="91">
        <f t="shared" si="3"/>
        <v>4.986122167367884E-4</v>
      </c>
      <c r="K149" s="91">
        <f>H149/'סכום נכסי הקרן'!$C$42</f>
        <v>8.7852333074354988E-5</v>
      </c>
    </row>
    <row r="150" spans="2:11">
      <c r="B150" s="86" t="s">
        <v>2175</v>
      </c>
      <c r="C150" s="115">
        <v>60834</v>
      </c>
      <c r="D150" s="88" t="s">
        <v>129</v>
      </c>
      <c r="E150" s="101">
        <v>42555</v>
      </c>
      <c r="F150" s="90">
        <v>12826.688399999999</v>
      </c>
      <c r="G150" s="102">
        <v>100</v>
      </c>
      <c r="H150" s="90">
        <v>49.049256419999999</v>
      </c>
      <c r="I150" s="91">
        <v>4.4000000000000006E-5</v>
      </c>
      <c r="J150" s="91">
        <f t="shared" si="3"/>
        <v>3.3605815741205054E-4</v>
      </c>
      <c r="K150" s="91">
        <f>H150/'סכום נכסי הקרן'!$C$42</f>
        <v>5.9211331343898038E-5</v>
      </c>
    </row>
    <row r="151" spans="2:11">
      <c r="B151" s="86" t="s">
        <v>2176</v>
      </c>
      <c r="C151" s="115">
        <v>87957</v>
      </c>
      <c r="D151" s="88" t="s">
        <v>131</v>
      </c>
      <c r="E151" s="101">
        <v>44895</v>
      </c>
      <c r="F151" s="90">
        <v>55455.654649999997</v>
      </c>
      <c r="G151" s="102">
        <v>100</v>
      </c>
      <c r="H151" s="90">
        <v>224.7673139</v>
      </c>
      <c r="I151" s="91">
        <v>8.0000000000000007E-5</v>
      </c>
      <c r="J151" s="91">
        <f t="shared" si="3"/>
        <v>1.53998031507141E-3</v>
      </c>
      <c r="K151" s="91">
        <f>H151/'סכום נכסי הקרן'!$C$42</f>
        <v>2.7133483502074344E-4</v>
      </c>
    </row>
    <row r="152" spans="2:11">
      <c r="B152" s="86" t="s">
        <v>2177</v>
      </c>
      <c r="C152" s="115">
        <v>87958</v>
      </c>
      <c r="D152" s="88" t="s">
        <v>131</v>
      </c>
      <c r="E152" s="101">
        <v>44895</v>
      </c>
      <c r="F152" s="90">
        <v>41591.740890000001</v>
      </c>
      <c r="G152" s="102">
        <v>100</v>
      </c>
      <c r="H152" s="90">
        <v>168.57548499999999</v>
      </c>
      <c r="I152" s="91">
        <v>7.4999999999999993E-5</v>
      </c>
      <c r="J152" s="91">
        <f t="shared" si="3"/>
        <v>1.1549852333916943E-3</v>
      </c>
      <c r="K152" s="91">
        <f>H152/'סכום נכסי הקרן'!$C$42</f>
        <v>2.0350112575250561E-4</v>
      </c>
    </row>
    <row r="153" spans="2:11">
      <c r="B153" s="86" t="s">
        <v>2178</v>
      </c>
      <c r="C153" s="87">
        <v>9600</v>
      </c>
      <c r="D153" s="88" t="s">
        <v>129</v>
      </c>
      <c r="E153" s="101">
        <v>44967</v>
      </c>
      <c r="F153" s="90">
        <v>246782.03445100004</v>
      </c>
      <c r="G153" s="102">
        <v>103.566</v>
      </c>
      <c r="H153" s="90">
        <v>977.34664561900013</v>
      </c>
      <c r="I153" s="91">
        <v>9.8767999999999989E-4</v>
      </c>
      <c r="J153" s="91">
        <f t="shared" si="3"/>
        <v>6.6962342928739045E-3</v>
      </c>
      <c r="K153" s="91">
        <f>H153/'סכום נכסי הקרן'!$C$42</f>
        <v>1.1798343195269568E-3</v>
      </c>
    </row>
    <row r="154" spans="2:11">
      <c r="B154" s="86" t="s">
        <v>2179</v>
      </c>
      <c r="C154" s="87">
        <v>7991</v>
      </c>
      <c r="D154" s="88" t="s">
        <v>129</v>
      </c>
      <c r="E154" s="101">
        <v>44105</v>
      </c>
      <c r="F154" s="90">
        <v>308293.15999999997</v>
      </c>
      <c r="G154" s="102">
        <v>120.1348</v>
      </c>
      <c r="H154" s="90">
        <v>1416.2848300000003</v>
      </c>
      <c r="I154" s="91">
        <v>4.2818494444444442E-5</v>
      </c>
      <c r="J154" s="91">
        <f t="shared" si="3"/>
        <v>9.7035940007923847E-3</v>
      </c>
      <c r="K154" s="91">
        <f>H154/'סכום נכסי הקרן'!$C$42</f>
        <v>1.7097121642046357E-3</v>
      </c>
    </row>
    <row r="155" spans="2:11">
      <c r="B155" s="86" t="s">
        <v>2180</v>
      </c>
      <c r="C155" s="115">
        <v>87259</v>
      </c>
      <c r="D155" s="88" t="s">
        <v>129</v>
      </c>
      <c r="E155" s="101">
        <v>44469</v>
      </c>
      <c r="F155" s="90">
        <v>4621.5158339999998</v>
      </c>
      <c r="G155" s="102">
        <v>100</v>
      </c>
      <c r="H155" s="90">
        <v>17.672676549999998</v>
      </c>
      <c r="I155" s="91">
        <v>1.12E-4</v>
      </c>
      <c r="J155" s="91">
        <f t="shared" si="3"/>
        <v>1.2108332626038521E-4</v>
      </c>
      <c r="K155" s="91">
        <f>H155/'סכום נכסי הקרן'!$C$42</f>
        <v>2.1334119685225329E-5</v>
      </c>
    </row>
    <row r="156" spans="2:11">
      <c r="B156" s="86" t="s">
        <v>2181</v>
      </c>
      <c r="C156" s="115">
        <v>87252</v>
      </c>
      <c r="D156" s="88" t="s">
        <v>129</v>
      </c>
      <c r="E156" s="101">
        <v>44469</v>
      </c>
      <c r="F156" s="90">
        <v>10712.731970000001</v>
      </c>
      <c r="G156" s="102">
        <v>100</v>
      </c>
      <c r="H156" s="90">
        <v>40.965487039999999</v>
      </c>
      <c r="I156" s="91">
        <v>1.2E-4</v>
      </c>
      <c r="J156" s="91">
        <f t="shared" si="3"/>
        <v>2.8067267675308086E-4</v>
      </c>
      <c r="K156" s="91">
        <f>H156/'סכום נכסי הקרן'!$C$42</f>
        <v>4.9452758386782512E-5</v>
      </c>
    </row>
    <row r="157" spans="2:11">
      <c r="B157" s="86" t="s">
        <v>2182</v>
      </c>
      <c r="C157" s="115">
        <v>87251</v>
      </c>
      <c r="D157" s="88" t="s">
        <v>129</v>
      </c>
      <c r="E157" s="101">
        <v>44469</v>
      </c>
      <c r="F157" s="90">
        <v>17135.31596</v>
      </c>
      <c r="G157" s="102">
        <v>100</v>
      </c>
      <c r="H157" s="90">
        <v>65.525448229999995</v>
      </c>
      <c r="I157" s="91">
        <v>6.3999999999999997E-5</v>
      </c>
      <c r="J157" s="91">
        <f t="shared" ref="J157:J177" si="4">IFERROR(H157/$H$11,0)</f>
        <v>4.4894383733804438E-4</v>
      </c>
      <c r="K157" s="91">
        <f>H157/'סכום נכסי הקרן'!$C$42</f>
        <v>7.9101077361530512E-5</v>
      </c>
    </row>
    <row r="158" spans="2:11">
      <c r="B158" s="86" t="s">
        <v>2183</v>
      </c>
      <c r="C158" s="87">
        <v>9229</v>
      </c>
      <c r="D158" s="88" t="s">
        <v>129</v>
      </c>
      <c r="E158" s="101">
        <v>44735</v>
      </c>
      <c r="F158" s="90">
        <v>79716.380000000019</v>
      </c>
      <c r="G158" s="102">
        <v>98.934799999999996</v>
      </c>
      <c r="H158" s="90">
        <v>301.5883300000001</v>
      </c>
      <c r="I158" s="91">
        <v>2.9999999999999997E-4</v>
      </c>
      <c r="J158" s="91">
        <f t="shared" si="4"/>
        <v>2.0663150855728604E-3</v>
      </c>
      <c r="K158" s="91">
        <f>H158/'סכום נכסי הקרן'!$C$42</f>
        <v>3.6407170751321397E-4</v>
      </c>
    </row>
    <row r="159" spans="2:11">
      <c r="B159" s="86" t="s">
        <v>2184</v>
      </c>
      <c r="C159" s="87">
        <v>9385</v>
      </c>
      <c r="D159" s="88" t="s">
        <v>131</v>
      </c>
      <c r="E159" s="101">
        <v>44896</v>
      </c>
      <c r="F159" s="90">
        <v>135115.35999999999</v>
      </c>
      <c r="G159" s="102">
        <v>106.1223</v>
      </c>
      <c r="H159" s="90">
        <v>581.1640000000001</v>
      </c>
      <c r="I159" s="91">
        <v>2.9999999999999997E-4</v>
      </c>
      <c r="J159" s="91">
        <f t="shared" si="4"/>
        <v>3.9818116980582961E-3</v>
      </c>
      <c r="K159" s="91">
        <f>H159/'סכום נכסי הקרן'!$C$42</f>
        <v>7.0157014969779983E-4</v>
      </c>
    </row>
    <row r="160" spans="2:11">
      <c r="B160" s="86" t="s">
        <v>2185</v>
      </c>
      <c r="C160" s="87">
        <v>7027</v>
      </c>
      <c r="D160" s="88" t="s">
        <v>132</v>
      </c>
      <c r="E160" s="101">
        <v>43738</v>
      </c>
      <c r="F160" s="90">
        <v>285439.43000000005</v>
      </c>
      <c r="G160" s="102">
        <v>130.11770000000001</v>
      </c>
      <c r="H160" s="90">
        <v>1737.4058300000004</v>
      </c>
      <c r="I160" s="91">
        <v>1E-4</v>
      </c>
      <c r="J160" s="91">
        <f t="shared" si="4"/>
        <v>1.1903736050699431E-2</v>
      </c>
      <c r="K160" s="91">
        <f>H160/'סכום נכסי הקרן'!$C$42</f>
        <v>2.0973633401912889E-3</v>
      </c>
    </row>
    <row r="161" spans="2:11">
      <c r="B161" s="86" t="s">
        <v>2186</v>
      </c>
      <c r="C161" s="87">
        <v>9246</v>
      </c>
      <c r="D161" s="88" t="s">
        <v>131</v>
      </c>
      <c r="E161" s="101">
        <v>44816</v>
      </c>
      <c r="F161" s="90">
        <v>237056.35000000003</v>
      </c>
      <c r="G161" s="102">
        <v>69.533600000000007</v>
      </c>
      <c r="H161" s="90">
        <v>668.08792000000017</v>
      </c>
      <c r="I161" s="91">
        <v>1E-4</v>
      </c>
      <c r="J161" s="91">
        <f t="shared" si="4"/>
        <v>4.5773659331745176E-3</v>
      </c>
      <c r="K161" s="91">
        <f>H161/'סכום נכסי הקרן'!$C$42</f>
        <v>8.0650305601463908E-4</v>
      </c>
    </row>
    <row r="162" spans="2:11">
      <c r="B162" s="86" t="s">
        <v>2187</v>
      </c>
      <c r="C162" s="87">
        <v>9245</v>
      </c>
      <c r="D162" s="88" t="s">
        <v>129</v>
      </c>
      <c r="E162" s="101">
        <v>44816</v>
      </c>
      <c r="F162" s="90">
        <v>22270.000000000004</v>
      </c>
      <c r="G162" s="102">
        <v>101.8784</v>
      </c>
      <c r="H162" s="90">
        <v>86.760140000000007</v>
      </c>
      <c r="I162" s="91">
        <v>2.0000000000000001E-4</v>
      </c>
      <c r="J162" s="91">
        <f t="shared" si="4"/>
        <v>5.9443210587231047E-4</v>
      </c>
      <c r="K162" s="91">
        <f>H162/'סכום נכסי הקרן'!$C$42</f>
        <v>1.0473519420955541E-4</v>
      </c>
    </row>
    <row r="163" spans="2:11">
      <c r="B163" s="86" t="s">
        <v>2188</v>
      </c>
      <c r="C163" s="87">
        <v>9534</v>
      </c>
      <c r="D163" s="88" t="s">
        <v>131</v>
      </c>
      <c r="E163" s="101">
        <v>45007</v>
      </c>
      <c r="F163" s="90">
        <v>98134.94426600002</v>
      </c>
      <c r="G163" s="102">
        <v>100.5012</v>
      </c>
      <c r="H163" s="90">
        <v>399.74426944000004</v>
      </c>
      <c r="I163" s="91">
        <v>9.8142999999999993E-4</v>
      </c>
      <c r="J163" s="91">
        <f t="shared" si="4"/>
        <v>2.7388248554417673E-3</v>
      </c>
      <c r="K163" s="91">
        <f>H163/'סכום נכסי הקרן'!$C$42</f>
        <v>4.8256369450251288E-4</v>
      </c>
    </row>
    <row r="164" spans="2:11">
      <c r="B164" s="86" t="s">
        <v>2189</v>
      </c>
      <c r="C164" s="87">
        <v>8412</v>
      </c>
      <c r="D164" s="88" t="s">
        <v>131</v>
      </c>
      <c r="E164" s="101">
        <v>44440</v>
      </c>
      <c r="F164" s="90">
        <v>49345.360000000008</v>
      </c>
      <c r="G164" s="102">
        <v>296.9803</v>
      </c>
      <c r="H164" s="90">
        <v>593.96560000000011</v>
      </c>
      <c r="I164" s="91">
        <v>2.9999999999999997E-4</v>
      </c>
      <c r="J164" s="91">
        <f t="shared" si="4"/>
        <v>4.0695211236831856E-3</v>
      </c>
      <c r="K164" s="91">
        <f>H164/'סכום נכסי הקרן'!$C$42</f>
        <v>7.1702399823000648E-4</v>
      </c>
    </row>
    <row r="165" spans="2:11">
      <c r="B165" s="86" t="s">
        <v>2190</v>
      </c>
      <c r="C165" s="87">
        <v>9495</v>
      </c>
      <c r="D165" s="88" t="s">
        <v>129</v>
      </c>
      <c r="E165" s="101">
        <v>44980</v>
      </c>
      <c r="F165" s="90">
        <v>162047.70000000004</v>
      </c>
      <c r="G165" s="102">
        <v>99.556600000000003</v>
      </c>
      <c r="H165" s="90">
        <v>616.92279000000019</v>
      </c>
      <c r="I165" s="91">
        <v>4.0000000000000002E-4</v>
      </c>
      <c r="J165" s="91">
        <f t="shared" si="4"/>
        <v>4.2268109897047341E-3</v>
      </c>
      <c r="K165" s="91">
        <f>H165/'סכום נכסי הקרן'!$C$42</f>
        <v>7.4473748224646464E-4</v>
      </c>
    </row>
    <row r="166" spans="2:11">
      <c r="B166" s="86" t="s">
        <v>2191</v>
      </c>
      <c r="C166" s="87">
        <v>7018</v>
      </c>
      <c r="D166" s="88" t="s">
        <v>129</v>
      </c>
      <c r="E166" s="101">
        <v>43525</v>
      </c>
      <c r="F166" s="90">
        <v>500559.0400000001</v>
      </c>
      <c r="G166" s="102">
        <v>109.9271</v>
      </c>
      <c r="H166" s="90">
        <v>2104.1561200000001</v>
      </c>
      <c r="I166" s="91">
        <v>2.780883555555556E-3</v>
      </c>
      <c r="J166" s="91">
        <f t="shared" si="4"/>
        <v>1.4416504554922457E-2</v>
      </c>
      <c r="K166" s="91">
        <f>H166/'סכום נכסי הקרן'!$C$42</f>
        <v>2.5400973289741646E-3</v>
      </c>
    </row>
    <row r="167" spans="2:11">
      <c r="B167" s="86" t="s">
        <v>2192</v>
      </c>
      <c r="C167" s="115">
        <v>62171</v>
      </c>
      <c r="D167" s="88" t="s">
        <v>129</v>
      </c>
      <c r="E167" s="101">
        <v>42549</v>
      </c>
      <c r="F167" s="90">
        <v>17668.01715</v>
      </c>
      <c r="G167" s="102">
        <v>100</v>
      </c>
      <c r="H167" s="90">
        <v>67.5624976</v>
      </c>
      <c r="I167" s="91">
        <v>3.9999999999999998E-6</v>
      </c>
      <c r="J167" s="91">
        <f t="shared" si="4"/>
        <v>4.6290056385756088E-4</v>
      </c>
      <c r="K167" s="91">
        <f>H167/'סכום נכסי הקרן'!$C$42</f>
        <v>8.1560164695661174E-5</v>
      </c>
    </row>
    <row r="168" spans="2:11">
      <c r="B168" s="86" t="s">
        <v>2193</v>
      </c>
      <c r="C168" s="115">
        <v>62172</v>
      </c>
      <c r="D168" s="88" t="s">
        <v>129</v>
      </c>
      <c r="E168" s="101">
        <v>42549</v>
      </c>
      <c r="F168" s="90">
        <v>48349.072119999997</v>
      </c>
      <c r="G168" s="102">
        <v>100</v>
      </c>
      <c r="H168" s="90">
        <v>184.88685180000002</v>
      </c>
      <c r="I168" s="91">
        <v>1.7E-5</v>
      </c>
      <c r="J168" s="91">
        <f t="shared" si="4"/>
        <v>1.2667416242479067E-3</v>
      </c>
      <c r="K168" s="91">
        <f>H168/'סכום נכסי הקרן'!$C$42</f>
        <v>2.2319189814661768E-4</v>
      </c>
    </row>
    <row r="169" spans="2:11">
      <c r="B169" s="86" t="s">
        <v>2194</v>
      </c>
      <c r="C169" s="115">
        <v>62173</v>
      </c>
      <c r="D169" s="88" t="s">
        <v>129</v>
      </c>
      <c r="E169" s="101">
        <v>42549</v>
      </c>
      <c r="F169" s="90">
        <v>121037.2919</v>
      </c>
      <c r="G169" s="102">
        <v>100</v>
      </c>
      <c r="H169" s="90">
        <v>462.84660439999999</v>
      </c>
      <c r="I169" s="91">
        <v>1.0899999999999999E-4</v>
      </c>
      <c r="J169" s="91">
        <f t="shared" si="4"/>
        <v>3.1711668716687203E-3</v>
      </c>
      <c r="K169" s="91">
        <f>H169/'סכום נכסי הקרן'!$C$42</f>
        <v>5.5873963551773039E-4</v>
      </c>
    </row>
    <row r="170" spans="2:11">
      <c r="B170" s="86" t="s">
        <v>2195</v>
      </c>
      <c r="C170" s="115">
        <v>87956</v>
      </c>
      <c r="D170" s="88" t="s">
        <v>131</v>
      </c>
      <c r="E170" s="101">
        <v>44837</v>
      </c>
      <c r="F170" s="90">
        <v>35548.496520000001</v>
      </c>
      <c r="G170" s="102">
        <v>100</v>
      </c>
      <c r="H170" s="90">
        <v>144.08161129999999</v>
      </c>
      <c r="I170" s="91">
        <v>4.0000000000000003E-5</v>
      </c>
      <c r="J170" s="91">
        <f t="shared" si="4"/>
        <v>9.8716686744090864E-4</v>
      </c>
      <c r="K170" s="91">
        <f>H170/'סכום נכסי הקרן'!$C$42</f>
        <v>1.7393258634127573E-4</v>
      </c>
    </row>
    <row r="171" spans="2:11">
      <c r="B171" s="86" t="s">
        <v>2196</v>
      </c>
      <c r="C171" s="87">
        <v>5295</v>
      </c>
      <c r="D171" s="88" t="s">
        <v>129</v>
      </c>
      <c r="E171" s="101">
        <v>42879</v>
      </c>
      <c r="F171" s="90">
        <v>143731.53000000003</v>
      </c>
      <c r="G171" s="102">
        <v>201.3614</v>
      </c>
      <c r="H171" s="90">
        <v>1106.7413899999999</v>
      </c>
      <c r="I171" s="91">
        <v>1E-4</v>
      </c>
      <c r="J171" s="91">
        <f t="shared" si="4"/>
        <v>7.5827749368978428E-3</v>
      </c>
      <c r="K171" s="91">
        <f>H171/'סכום נכסי הקרן'!$C$42</f>
        <v>1.3360371988957521E-3</v>
      </c>
    </row>
    <row r="172" spans="2:11">
      <c r="B172" s="86" t="s">
        <v>2197</v>
      </c>
      <c r="C172" s="87">
        <v>8299</v>
      </c>
      <c r="D172" s="88" t="s">
        <v>132</v>
      </c>
      <c r="E172" s="101">
        <v>44286</v>
      </c>
      <c r="F172" s="90">
        <v>257828.57000000004</v>
      </c>
      <c r="G172" s="102">
        <v>100.2175</v>
      </c>
      <c r="H172" s="90">
        <v>1208.7195400000001</v>
      </c>
      <c r="I172" s="91">
        <v>1E-3</v>
      </c>
      <c r="J172" s="91">
        <f t="shared" si="4"/>
        <v>8.281472362437526E-3</v>
      </c>
      <c r="K172" s="91">
        <f>H172/'סכום נכסי הקרן'!$C$42</f>
        <v>1.4591432859235184E-3</v>
      </c>
    </row>
    <row r="173" spans="2:11">
      <c r="B173" s="86" t="s">
        <v>2198</v>
      </c>
      <c r="C173" s="87">
        <v>9157</v>
      </c>
      <c r="D173" s="88" t="s">
        <v>131</v>
      </c>
      <c r="E173" s="101">
        <v>44763</v>
      </c>
      <c r="F173" s="90">
        <v>37497.514225000006</v>
      </c>
      <c r="G173" s="102">
        <v>95.172499999999999</v>
      </c>
      <c r="H173" s="90">
        <v>144.64428376300003</v>
      </c>
      <c r="I173" s="91">
        <v>9.3599999999999998E-5</v>
      </c>
      <c r="J173" s="91">
        <f t="shared" si="4"/>
        <v>9.910219854374618E-4</v>
      </c>
      <c r="K173" s="91">
        <f>H173/'סכום נכסי הקרן'!$C$42</f>
        <v>1.7461183385849595E-4</v>
      </c>
    </row>
    <row r="174" spans="2:11">
      <c r="B174" s="86" t="s">
        <v>2199</v>
      </c>
      <c r="C174" s="87">
        <v>5326</v>
      </c>
      <c r="D174" s="88" t="s">
        <v>132</v>
      </c>
      <c r="E174" s="101">
        <v>43220</v>
      </c>
      <c r="F174" s="90">
        <v>345875.74000000005</v>
      </c>
      <c r="G174" s="102">
        <v>92.877899999999997</v>
      </c>
      <c r="H174" s="90">
        <v>1502.7385100000001</v>
      </c>
      <c r="I174" s="91">
        <v>2.9999999999999997E-4</v>
      </c>
      <c r="J174" s="91">
        <f t="shared" si="4"/>
        <v>1.0295926413612497E-2</v>
      </c>
      <c r="K174" s="91">
        <f>H174/'סכום נכסי הקרן'!$C$42</f>
        <v>1.8140774057191231E-3</v>
      </c>
    </row>
    <row r="175" spans="2:11">
      <c r="B175" s="86" t="s">
        <v>2200</v>
      </c>
      <c r="C175" s="87">
        <v>7036</v>
      </c>
      <c r="D175" s="88" t="s">
        <v>129</v>
      </c>
      <c r="E175" s="101">
        <v>37987</v>
      </c>
      <c r="F175" s="90">
        <v>1187324.1100000001</v>
      </c>
      <c r="G175" s="102">
        <v>131.8203</v>
      </c>
      <c r="H175" s="90">
        <v>5985.0732100000005</v>
      </c>
      <c r="I175" s="91">
        <v>1E-4</v>
      </c>
      <c r="J175" s="91">
        <f t="shared" si="4"/>
        <v>4.1006384637233752E-2</v>
      </c>
      <c r="K175" s="91">
        <f>H175/'סכום נכסי הקרן'!$C$42</f>
        <v>7.2250667761457879E-3</v>
      </c>
    </row>
    <row r="176" spans="2:11">
      <c r="B176" s="86" t="s">
        <v>2201</v>
      </c>
      <c r="C176" s="115">
        <v>62174</v>
      </c>
      <c r="D176" s="88" t="s">
        <v>129</v>
      </c>
      <c r="E176" s="101">
        <v>42549</v>
      </c>
      <c r="F176" s="90">
        <v>33842.554559999997</v>
      </c>
      <c r="G176" s="102">
        <v>100</v>
      </c>
      <c r="H176" s="90">
        <v>129.41392870000001</v>
      </c>
      <c r="I176" s="91">
        <v>5.1999999999999997E-5</v>
      </c>
      <c r="J176" s="91">
        <f t="shared" si="4"/>
        <v>8.8667208428144589E-4</v>
      </c>
      <c r="K176" s="91">
        <f>H176/'סכום נכסי הקרן'!$C$42</f>
        <v>1.5622603831455387E-4</v>
      </c>
    </row>
    <row r="177" spans="2:11">
      <c r="B177" s="86" t="s">
        <v>2202</v>
      </c>
      <c r="C177" s="115">
        <v>60837</v>
      </c>
      <c r="D177" s="88" t="s">
        <v>129</v>
      </c>
      <c r="E177" s="101">
        <v>42555</v>
      </c>
      <c r="F177" s="90">
        <v>14814.06192</v>
      </c>
      <c r="G177" s="102">
        <v>100</v>
      </c>
      <c r="H177" s="90">
        <v>56.64897277</v>
      </c>
      <c r="I177" s="91">
        <v>2.3E-5</v>
      </c>
      <c r="J177" s="91">
        <f t="shared" si="4"/>
        <v>3.8812717659485418E-4</v>
      </c>
      <c r="K177" s="91">
        <f>H177/'סכום נכסי הקרן'!$C$42</f>
        <v>6.8385564671031711E-5</v>
      </c>
    </row>
    <row r="178" spans="2:11">
      <c r="B178" s="86" t="s">
        <v>2203</v>
      </c>
      <c r="C178" s="87">
        <v>5309</v>
      </c>
      <c r="D178" s="88" t="s">
        <v>129</v>
      </c>
      <c r="E178" s="101">
        <v>42795</v>
      </c>
      <c r="F178" s="90">
        <v>273874.92000000004</v>
      </c>
      <c r="G178" s="102">
        <v>135.57820000000001</v>
      </c>
      <c r="H178" s="90">
        <v>1419.9073700000004</v>
      </c>
      <c r="I178" s="91">
        <v>4.0000000000000002E-4</v>
      </c>
      <c r="J178" s="91">
        <f t="shared" si="2"/>
        <v>9.7284136251130308E-3</v>
      </c>
      <c r="K178" s="91">
        <f>H178/'סכום נכסי הקרן'!$C$42</f>
        <v>1.7140852257330277E-3</v>
      </c>
    </row>
    <row r="179" spans="2:11">
      <c r="B179" s="86" t="s">
        <v>2204</v>
      </c>
      <c r="C179" s="115">
        <v>87344</v>
      </c>
      <c r="D179" s="88" t="s">
        <v>129</v>
      </c>
      <c r="E179" s="101">
        <v>44421</v>
      </c>
      <c r="F179" s="90">
        <v>17229.054800000002</v>
      </c>
      <c r="G179" s="102">
        <v>100</v>
      </c>
      <c r="H179" s="90">
        <v>65.883905549999994</v>
      </c>
      <c r="I179" s="91">
        <v>1.5900000000000002E-4</v>
      </c>
      <c r="J179" s="91">
        <f t="shared" si="2"/>
        <v>4.5139978703560065E-4</v>
      </c>
      <c r="K179" s="91">
        <f>H179/'סכום נכסי הקרן'!$C$42</f>
        <v>7.9533800234338659E-5</v>
      </c>
    </row>
    <row r="180" spans="2:11">
      <c r="B180" s="86" t="s">
        <v>2205</v>
      </c>
      <c r="C180" s="115">
        <v>62175</v>
      </c>
      <c r="D180" s="88" t="s">
        <v>129</v>
      </c>
      <c r="E180" s="101">
        <v>42549</v>
      </c>
      <c r="F180" s="90">
        <v>103167.8389</v>
      </c>
      <c r="G180" s="102">
        <v>100</v>
      </c>
      <c r="H180" s="90">
        <v>394.51381579999997</v>
      </c>
      <c r="I180" s="91">
        <v>7.9999999999999996E-6</v>
      </c>
      <c r="J180" s="91">
        <f t="shared" si="2"/>
        <v>2.7029887033574954E-3</v>
      </c>
      <c r="K180" s="91">
        <f>H180/'סכום נכסי הקרן'!$C$42</f>
        <v>4.7624959014780019E-4</v>
      </c>
    </row>
    <row r="181" spans="2:11">
      <c r="B181" s="86" t="s">
        <v>2206</v>
      </c>
      <c r="C181" s="115">
        <v>87346</v>
      </c>
      <c r="D181" s="88" t="s">
        <v>129</v>
      </c>
      <c r="E181" s="101">
        <v>44421</v>
      </c>
      <c r="F181" s="90">
        <v>23688.243050000001</v>
      </c>
      <c r="G181" s="102">
        <v>100</v>
      </c>
      <c r="H181" s="90">
        <v>90.583841409999991</v>
      </c>
      <c r="I181" s="91">
        <v>3.0499999999999999E-4</v>
      </c>
      <c r="J181" s="91">
        <f t="shared" si="2"/>
        <v>6.2062997601605642E-4</v>
      </c>
      <c r="K181" s="91">
        <f>H181/'סכום נכסי הקרן'!$C$42</f>
        <v>1.0935109397384462E-4</v>
      </c>
    </row>
    <row r="182" spans="2:11">
      <c r="B182" s="86" t="s">
        <v>2207</v>
      </c>
      <c r="C182" s="115">
        <v>62176</v>
      </c>
      <c r="D182" s="88" t="s">
        <v>129</v>
      </c>
      <c r="E182" s="101">
        <v>42549</v>
      </c>
      <c r="F182" s="90">
        <v>30023.676309999999</v>
      </c>
      <c r="G182" s="102">
        <v>100</v>
      </c>
      <c r="H182" s="90">
        <v>114.8105382</v>
      </c>
      <c r="I182" s="91">
        <v>1.2999999999999999E-5</v>
      </c>
      <c r="J182" s="91">
        <f t="shared" si="2"/>
        <v>7.8661779474490637E-4</v>
      </c>
      <c r="K182" s="91">
        <f>H182/'סכום נכסי הקרן'!$C$42</f>
        <v>1.3859710249062044E-4</v>
      </c>
    </row>
    <row r="183" spans="2:11">
      <c r="B183" s="86" t="s">
        <v>2208</v>
      </c>
      <c r="C183" s="87">
        <v>9457</v>
      </c>
      <c r="D183" s="88" t="s">
        <v>129</v>
      </c>
      <c r="E183" s="101">
        <v>44893</v>
      </c>
      <c r="F183" s="90">
        <v>2387.0513150000006</v>
      </c>
      <c r="G183" s="102">
        <v>100</v>
      </c>
      <c r="H183" s="90">
        <v>9.1280842290000024</v>
      </c>
      <c r="I183" s="91">
        <v>1.1564699999999999E-3</v>
      </c>
      <c r="J183" s="91">
        <f t="shared" si="2"/>
        <v>6.2540543743063305E-5</v>
      </c>
      <c r="K183" s="91">
        <f>H183/'סכום נכסי הקרן'!$C$42</f>
        <v>1.10192500206373E-5</v>
      </c>
    </row>
    <row r="184" spans="2:11">
      <c r="B184" s="86" t="s">
        <v>2209</v>
      </c>
      <c r="C184" s="87">
        <v>8296</v>
      </c>
      <c r="D184" s="88" t="s">
        <v>129</v>
      </c>
      <c r="E184" s="101">
        <v>44085</v>
      </c>
      <c r="F184" s="90">
        <v>146192.60999999999</v>
      </c>
      <c r="G184" s="102">
        <v>123.25749999999999</v>
      </c>
      <c r="H184" s="90">
        <v>689.05941000000018</v>
      </c>
      <c r="I184" s="91">
        <v>1.1245585384615383E-5</v>
      </c>
      <c r="J184" s="91">
        <f t="shared" si="2"/>
        <v>4.7210508899297749E-3</v>
      </c>
      <c r="K184" s="91">
        <f>H184/'סכום נכסי הקרן'!$C$42</f>
        <v>8.3181944068176563E-4</v>
      </c>
    </row>
    <row r="185" spans="2:11">
      <c r="B185" s="86" t="s">
        <v>2210</v>
      </c>
      <c r="C185" s="87">
        <v>8333</v>
      </c>
      <c r="D185" s="88" t="s">
        <v>129</v>
      </c>
      <c r="E185" s="101">
        <v>44501</v>
      </c>
      <c r="F185" s="90">
        <v>39667.510000000009</v>
      </c>
      <c r="G185" s="102">
        <v>120.4042</v>
      </c>
      <c r="H185" s="90">
        <v>182.63941000000003</v>
      </c>
      <c r="I185" s="91">
        <v>1E-4</v>
      </c>
      <c r="J185" s="91">
        <f t="shared" si="2"/>
        <v>1.2513434061030369E-3</v>
      </c>
      <c r="K185" s="91">
        <f>H185/'סכום נכסי הקרן'!$C$42</f>
        <v>2.2047882906445999E-4</v>
      </c>
    </row>
    <row r="186" spans="2:11">
      <c r="B186" s="86" t="s">
        <v>2211</v>
      </c>
      <c r="C186" s="115">
        <v>87955</v>
      </c>
      <c r="D186" s="88" t="s">
        <v>131</v>
      </c>
      <c r="E186" s="101">
        <v>44827</v>
      </c>
      <c r="F186" s="90">
        <v>41591.740890000001</v>
      </c>
      <c r="G186" s="102">
        <v>100</v>
      </c>
      <c r="H186" s="90">
        <v>168.57548499999999</v>
      </c>
      <c r="I186" s="91">
        <v>6.3999999999999997E-5</v>
      </c>
      <c r="J186" s="91">
        <f t="shared" si="2"/>
        <v>1.1549852333916943E-3</v>
      </c>
      <c r="K186" s="91">
        <f>H186/'סכום נכסי הקרן'!$C$42</f>
        <v>2.0350112575250561E-4</v>
      </c>
    </row>
    <row r="187" spans="2:11">
      <c r="B187" s="86" t="s">
        <v>2212</v>
      </c>
      <c r="C187" s="87">
        <v>6653</v>
      </c>
      <c r="D187" s="88" t="s">
        <v>129</v>
      </c>
      <c r="E187" s="101">
        <v>39264</v>
      </c>
      <c r="F187" s="90">
        <v>3265070.1900000004</v>
      </c>
      <c r="G187" s="102">
        <v>91.099800000000002</v>
      </c>
      <c r="H187" s="90">
        <v>11374.382500000002</v>
      </c>
      <c r="I187" s="91">
        <v>1E-4</v>
      </c>
      <c r="J187" s="91">
        <f t="shared" si="2"/>
        <v>7.7930927064803673E-2</v>
      </c>
      <c r="K187" s="91">
        <f>H187/'סכום נכסי הקרן'!$C$42</f>
        <v>1.373093865629157E-2</v>
      </c>
    </row>
    <row r="188" spans="2:11">
      <c r="B188" s="86" t="s">
        <v>2213</v>
      </c>
      <c r="C188" s="87">
        <v>8410</v>
      </c>
      <c r="D188" s="88" t="s">
        <v>131</v>
      </c>
      <c r="E188" s="101">
        <v>44651</v>
      </c>
      <c r="F188" s="90">
        <v>58679.937300000005</v>
      </c>
      <c r="G188" s="102">
        <v>121.9333</v>
      </c>
      <c r="H188" s="90">
        <v>290.00086124000006</v>
      </c>
      <c r="I188" s="91">
        <v>1.7828000000000001E-4</v>
      </c>
      <c r="J188" s="91">
        <f t="shared" si="2"/>
        <v>1.9869242102614972E-3</v>
      </c>
      <c r="K188" s="91">
        <f>H188/'סכום נכסי הקרן'!$C$42</f>
        <v>3.5008353516845101E-4</v>
      </c>
    </row>
    <row r="189" spans="2:11">
      <c r="B189" s="86" t="s">
        <v>2214</v>
      </c>
      <c r="C189" s="87">
        <v>7001</v>
      </c>
      <c r="D189" s="88" t="s">
        <v>131</v>
      </c>
      <c r="E189" s="101">
        <v>43602</v>
      </c>
      <c r="F189" s="90">
        <v>114411.82000000002</v>
      </c>
      <c r="G189" s="102">
        <v>64.608699999999999</v>
      </c>
      <c r="H189" s="90">
        <v>299.60512000000006</v>
      </c>
      <c r="I189" s="91">
        <v>2.0000000000000001E-4</v>
      </c>
      <c r="J189" s="91">
        <f t="shared" si="2"/>
        <v>2.0527272363982619E-3</v>
      </c>
      <c r="K189" s="91">
        <f>H189/'סכום נכסי הקרן'!$C$42</f>
        <v>3.6167761404461954E-4</v>
      </c>
    </row>
    <row r="190" spans="2:11">
      <c r="B190" s="86" t="s">
        <v>2215</v>
      </c>
      <c r="C190" s="87">
        <v>8319</v>
      </c>
      <c r="D190" s="88" t="s">
        <v>131</v>
      </c>
      <c r="E190" s="101">
        <v>44377</v>
      </c>
      <c r="F190" s="90">
        <v>95794.4</v>
      </c>
      <c r="G190" s="102">
        <v>100.80710000000001</v>
      </c>
      <c r="H190" s="90">
        <v>391.39796999999999</v>
      </c>
      <c r="I190" s="91">
        <v>1E-4</v>
      </c>
      <c r="J190" s="91">
        <f t="shared" si="2"/>
        <v>2.6816406651861946E-3</v>
      </c>
      <c r="K190" s="91">
        <f>H190/'סכום נכסי הקרן'!$C$42</f>
        <v>4.7248820024006115E-4</v>
      </c>
    </row>
    <row r="191" spans="2:11">
      <c r="B191" s="86" t="s">
        <v>2216</v>
      </c>
      <c r="C191" s="87">
        <v>8411</v>
      </c>
      <c r="D191" s="88" t="s">
        <v>131</v>
      </c>
      <c r="E191" s="101">
        <v>44651</v>
      </c>
      <c r="F191" s="90">
        <v>83485.543626000013</v>
      </c>
      <c r="G191" s="102">
        <v>104.4327</v>
      </c>
      <c r="H191" s="90">
        <v>353.37441689700006</v>
      </c>
      <c r="I191" s="91">
        <v>2.6630000000000002E-4</v>
      </c>
      <c r="J191" s="91">
        <f t="shared" si="2"/>
        <v>2.4211244794842828E-3</v>
      </c>
      <c r="K191" s="91">
        <f>H191/'סכום נכסי הקרן'!$C$42</f>
        <v>4.2658688866103371E-4</v>
      </c>
    </row>
    <row r="192" spans="2:11">
      <c r="B192" s="86" t="s">
        <v>2217</v>
      </c>
      <c r="C192" s="87">
        <v>9384</v>
      </c>
      <c r="D192" s="88" t="s">
        <v>131</v>
      </c>
      <c r="E192" s="101">
        <v>44910</v>
      </c>
      <c r="F192" s="90">
        <v>15200.516743000004</v>
      </c>
      <c r="G192" s="102">
        <v>100.80459999999999</v>
      </c>
      <c r="H192" s="90">
        <v>62.104922007000006</v>
      </c>
      <c r="I192" s="91">
        <v>1.0362E-4</v>
      </c>
      <c r="J192" s="91">
        <f t="shared" si="2"/>
        <v>4.2550829878394171E-4</v>
      </c>
      <c r="K192" s="91">
        <f>H192/'סכום נכסי הקרן'!$C$42</f>
        <v>7.4971883030299825E-5</v>
      </c>
    </row>
    <row r="193" spans="2:11">
      <c r="B193" s="86" t="s">
        <v>2218</v>
      </c>
      <c r="C193" s="87">
        <v>5303</v>
      </c>
      <c r="D193" s="88" t="s">
        <v>131</v>
      </c>
      <c r="E193" s="101">
        <v>42788</v>
      </c>
      <c r="F193" s="90">
        <v>269521.74000000005</v>
      </c>
      <c r="G193" s="102">
        <v>58.000999999999998</v>
      </c>
      <c r="H193" s="90">
        <v>633.60207000000003</v>
      </c>
      <c r="I193" s="91">
        <v>2.9999999999999997E-4</v>
      </c>
      <c r="J193" s="91">
        <f t="shared" si="2"/>
        <v>4.3410881166761036E-3</v>
      </c>
      <c r="K193" s="91">
        <f>H193/'סכום נכסי הקרן'!$C$42</f>
        <v>7.6487239247223808E-4</v>
      </c>
    </row>
    <row r="194" spans="2:11">
      <c r="B194" s="86" t="s">
        <v>2219</v>
      </c>
      <c r="C194" s="87">
        <v>7011</v>
      </c>
      <c r="D194" s="88" t="s">
        <v>131</v>
      </c>
      <c r="E194" s="101">
        <v>43651</v>
      </c>
      <c r="F194" s="90">
        <v>386337.08000000007</v>
      </c>
      <c r="G194" s="102">
        <v>95.488200000000006</v>
      </c>
      <c r="H194" s="90">
        <v>1495.2142100000001</v>
      </c>
      <c r="I194" s="91">
        <v>4.0000000000000002E-4</v>
      </c>
      <c r="J194" s="91">
        <f t="shared" si="2"/>
        <v>1.0244374105211253E-2</v>
      </c>
      <c r="K194" s="91">
        <f>H194/'סכום נכסי הקרן'!$C$42</f>
        <v>1.8049942135782281E-3</v>
      </c>
    </row>
    <row r="195" spans="2:11">
      <c r="B195" s="86" t="s">
        <v>2220</v>
      </c>
      <c r="C195" s="115">
        <v>62177</v>
      </c>
      <c r="D195" s="88" t="s">
        <v>129</v>
      </c>
      <c r="E195" s="101">
        <v>42549</v>
      </c>
      <c r="F195" s="90">
        <v>77785.242689999999</v>
      </c>
      <c r="G195" s="102">
        <v>100</v>
      </c>
      <c r="H195" s="90">
        <v>297.45076799999998</v>
      </c>
      <c r="I195" s="91">
        <v>1.7E-5</v>
      </c>
      <c r="J195" s="91">
        <f t="shared" si="2"/>
        <v>2.0379668176604606E-3</v>
      </c>
      <c r="K195" s="91">
        <f>H195/'סכום נכסי הקרן'!$C$42</f>
        <v>3.5907692120207974E-4</v>
      </c>
    </row>
    <row r="196" spans="2:11">
      <c r="B196" s="86" t="s">
        <v>2221</v>
      </c>
      <c r="C196" s="87">
        <v>9736</v>
      </c>
      <c r="D196" s="88" t="s">
        <v>129</v>
      </c>
      <c r="E196" s="101">
        <v>44621</v>
      </c>
      <c r="F196" s="90">
        <v>209717.95000000004</v>
      </c>
      <c r="G196" s="102">
        <v>110.88979999999999</v>
      </c>
      <c r="H196" s="90">
        <v>889.2934200000002</v>
      </c>
      <c r="I196" s="91">
        <v>2.0000000000000001E-4</v>
      </c>
      <c r="J196" s="91">
        <f t="shared" si="2"/>
        <v>6.0929426853044404E-3</v>
      </c>
      <c r="K196" s="91">
        <f>H196/'סכום נכסי הקרן'!$C$42</f>
        <v>1.0735381369022657E-3</v>
      </c>
    </row>
    <row r="197" spans="2:11">
      <c r="B197" s="86" t="s">
        <v>2222</v>
      </c>
      <c r="C197" s="87">
        <v>8502</v>
      </c>
      <c r="D197" s="88" t="s">
        <v>129</v>
      </c>
      <c r="E197" s="101">
        <v>44621</v>
      </c>
      <c r="F197" s="90">
        <v>320363.18113000004</v>
      </c>
      <c r="G197" s="102">
        <v>101.9405</v>
      </c>
      <c r="H197" s="90">
        <v>1248.8412646380002</v>
      </c>
      <c r="I197" s="91">
        <v>2.6630000000000002E-4</v>
      </c>
      <c r="J197" s="91">
        <f t="shared" si="2"/>
        <v>8.5563640496546661E-3</v>
      </c>
      <c r="K197" s="91">
        <f>H197/'סכום נכסי הקרן'!$C$42</f>
        <v>1.5075774703541018E-3</v>
      </c>
    </row>
    <row r="198" spans="2:11">
      <c r="B198" s="86" t="s">
        <v>2223</v>
      </c>
      <c r="C198" s="87">
        <v>7017</v>
      </c>
      <c r="D198" s="88" t="s">
        <v>130</v>
      </c>
      <c r="E198" s="101">
        <v>43709</v>
      </c>
      <c r="F198" s="90">
        <v>695887.47600500006</v>
      </c>
      <c r="G198" s="102">
        <v>95.077365999999998</v>
      </c>
      <c r="H198" s="90">
        <v>661.63171902700014</v>
      </c>
      <c r="I198" s="91">
        <v>4.2229999999999996E-4</v>
      </c>
      <c r="J198" s="91">
        <f t="shared" ref="J198:J260" si="5">IFERROR(H198/$H$11,0)</f>
        <v>4.5331316437840757E-3</v>
      </c>
      <c r="K198" s="91">
        <f>H198/'סכום נכסי הקרן'!$C$42</f>
        <v>7.9870925274549867E-4</v>
      </c>
    </row>
    <row r="199" spans="2:11">
      <c r="B199" s="86" t="s">
        <v>2224</v>
      </c>
      <c r="C199" s="87">
        <v>9536</v>
      </c>
      <c r="D199" s="88" t="s">
        <v>130</v>
      </c>
      <c r="E199" s="101">
        <v>45015</v>
      </c>
      <c r="F199" s="90">
        <v>160178.13056200003</v>
      </c>
      <c r="G199" s="102">
        <v>106.155328</v>
      </c>
      <c r="H199" s="90">
        <v>170.037575014</v>
      </c>
      <c r="I199" s="91">
        <v>4.4457999999999998E-4</v>
      </c>
      <c r="J199" s="91">
        <f t="shared" si="5"/>
        <v>1.1650026589744204E-3</v>
      </c>
      <c r="K199" s="91">
        <f>H199/'סכום נכסי הקרן'!$C$42</f>
        <v>2.0526613306540462E-4</v>
      </c>
    </row>
    <row r="200" spans="2:11">
      <c r="B200" s="86" t="s">
        <v>2225</v>
      </c>
      <c r="C200" s="87">
        <v>6885</v>
      </c>
      <c r="D200" s="88" t="s">
        <v>131</v>
      </c>
      <c r="E200" s="101">
        <v>43602</v>
      </c>
      <c r="F200" s="90">
        <v>163786.52000000002</v>
      </c>
      <c r="G200" s="102">
        <v>93.861400000000003</v>
      </c>
      <c r="H200" s="90">
        <v>623.09246000000007</v>
      </c>
      <c r="I200" s="91">
        <v>2.0000000000000001E-4</v>
      </c>
      <c r="J200" s="91">
        <f t="shared" si="5"/>
        <v>4.2690821286244856E-3</v>
      </c>
      <c r="K200" s="91">
        <f>H200/'סכום נכסי הקרן'!$C$42</f>
        <v>7.5218539076365759E-4</v>
      </c>
    </row>
    <row r="201" spans="2:11">
      <c r="B201" s="86" t="s">
        <v>2226</v>
      </c>
      <c r="C201" s="115">
        <v>76202</v>
      </c>
      <c r="D201" s="88" t="s">
        <v>129</v>
      </c>
      <c r="E201" s="101">
        <v>43466</v>
      </c>
      <c r="F201" s="90">
        <v>30686.149979999998</v>
      </c>
      <c r="G201" s="102">
        <v>100</v>
      </c>
      <c r="H201" s="90">
        <v>117.34383749999999</v>
      </c>
      <c r="I201" s="91">
        <v>1.12E-4</v>
      </c>
      <c r="J201" s="91">
        <f t="shared" si="5"/>
        <v>8.0397454909896633E-4</v>
      </c>
      <c r="K201" s="91">
        <f>H201/'סכום נכסי הקרן'!$C$42</f>
        <v>1.4165525332090299E-4</v>
      </c>
    </row>
    <row r="202" spans="2:11">
      <c r="B202" s="86" t="s">
        <v>2227</v>
      </c>
      <c r="C202" s="115">
        <v>76201</v>
      </c>
      <c r="D202" s="88" t="s">
        <v>129</v>
      </c>
      <c r="E202" s="101">
        <v>43466</v>
      </c>
      <c r="F202" s="90">
        <v>30293.622609999999</v>
      </c>
      <c r="G202" s="102">
        <v>100</v>
      </c>
      <c r="H202" s="90">
        <v>115.8428129</v>
      </c>
      <c r="I202" s="91">
        <v>2.0000000000000001E-4</v>
      </c>
      <c r="J202" s="91">
        <f t="shared" si="5"/>
        <v>7.9369036544107757E-4</v>
      </c>
      <c r="K202" s="91">
        <f>H202/'סכום נכסי הקרן'!$C$42</f>
        <v>1.3984324491480408E-4</v>
      </c>
    </row>
    <row r="203" spans="2:11">
      <c r="B203" s="86" t="s">
        <v>2228</v>
      </c>
      <c r="C203" s="87">
        <v>5317</v>
      </c>
      <c r="D203" s="88" t="s">
        <v>129</v>
      </c>
      <c r="E203" s="101">
        <v>43191</v>
      </c>
      <c r="F203" s="90">
        <v>298989.23000000004</v>
      </c>
      <c r="G203" s="102">
        <v>136.208</v>
      </c>
      <c r="H203" s="90">
        <v>1557.3134800000003</v>
      </c>
      <c r="I203" s="91">
        <v>2.0000000000000001E-4</v>
      </c>
      <c r="J203" s="91">
        <f t="shared" si="5"/>
        <v>1.0669843679594528E-2</v>
      </c>
      <c r="K203" s="91">
        <f>H203/'סכום נכסי הקרן'!$C$42</f>
        <v>1.8799592736129587E-3</v>
      </c>
    </row>
    <row r="204" spans="2:11">
      <c r="B204" s="86" t="s">
        <v>2229</v>
      </c>
      <c r="C204" s="115">
        <v>60838</v>
      </c>
      <c r="D204" s="88" t="s">
        <v>129</v>
      </c>
      <c r="E204" s="101">
        <v>42555</v>
      </c>
      <c r="F204" s="90">
        <v>14580.07172</v>
      </c>
      <c r="G204" s="102">
        <v>100</v>
      </c>
      <c r="H204" s="90">
        <v>55.754194259999998</v>
      </c>
      <c r="I204" s="91">
        <v>6.9999999999999999E-6</v>
      </c>
      <c r="J204" s="91">
        <f t="shared" si="5"/>
        <v>3.819966531311001E-4</v>
      </c>
      <c r="K204" s="91">
        <f>H204/'סכום נכסי הקרן'!$C$42</f>
        <v>6.730540503759421E-5</v>
      </c>
    </row>
    <row r="205" spans="2:11">
      <c r="B205" s="86" t="s">
        <v>2230</v>
      </c>
      <c r="C205" s="115">
        <v>87345</v>
      </c>
      <c r="D205" s="88" t="s">
        <v>129</v>
      </c>
      <c r="E205" s="101">
        <v>44421</v>
      </c>
      <c r="F205" s="90">
        <v>16286.59492</v>
      </c>
      <c r="G205" s="102">
        <v>100</v>
      </c>
      <c r="H205" s="90">
        <v>62.279938960000003</v>
      </c>
      <c r="I205" s="91">
        <v>6.0000000000000002E-5</v>
      </c>
      <c r="J205" s="91">
        <f t="shared" si="5"/>
        <v>4.2670741736460725E-4</v>
      </c>
      <c r="K205" s="91">
        <f>H205/'סכום נכסי הקרן'!$C$42</f>
        <v>7.5183160173956104E-5</v>
      </c>
    </row>
    <row r="206" spans="2:11">
      <c r="B206" s="86" t="s">
        <v>2231</v>
      </c>
      <c r="C206" s="87">
        <v>7077</v>
      </c>
      <c r="D206" s="88" t="s">
        <v>129</v>
      </c>
      <c r="E206" s="101">
        <v>44012</v>
      </c>
      <c r="F206" s="90">
        <v>471669.57000000007</v>
      </c>
      <c r="G206" s="102">
        <v>117.0718</v>
      </c>
      <c r="H206" s="90">
        <v>2111.5824300000008</v>
      </c>
      <c r="I206" s="91">
        <v>2.0000000000000001E-4</v>
      </c>
      <c r="J206" s="91">
        <f t="shared" si="5"/>
        <v>1.4467385490478359E-2</v>
      </c>
      <c r="K206" s="91">
        <f>H206/'סכום נכסי הקרן'!$C$42</f>
        <v>2.5490622294470134E-3</v>
      </c>
    </row>
    <row r="207" spans="2:11">
      <c r="B207" s="86" t="s">
        <v>2232</v>
      </c>
      <c r="C207" s="87">
        <v>9172</v>
      </c>
      <c r="D207" s="88" t="s">
        <v>131</v>
      </c>
      <c r="E207" s="101">
        <v>44743</v>
      </c>
      <c r="F207" s="90">
        <v>21168.800317000005</v>
      </c>
      <c r="G207" s="102">
        <v>94.228800000000007</v>
      </c>
      <c r="H207" s="90">
        <v>80.847617568000018</v>
      </c>
      <c r="I207" s="91">
        <v>4.0757E-4</v>
      </c>
      <c r="J207" s="91">
        <f t="shared" si="5"/>
        <v>5.5392279871500265E-4</v>
      </c>
      <c r="K207" s="91">
        <f>H207/'סכום נכסי הקרן'!$C$42</f>
        <v>9.7597709355521378E-5</v>
      </c>
    </row>
    <row r="208" spans="2:11">
      <c r="B208" s="86" t="s">
        <v>2233</v>
      </c>
      <c r="C208" s="87">
        <v>8275</v>
      </c>
      <c r="D208" s="88" t="s">
        <v>129</v>
      </c>
      <c r="E208" s="101">
        <v>44256</v>
      </c>
      <c r="F208" s="90">
        <v>32140.960000000006</v>
      </c>
      <c r="G208" s="102">
        <v>114.9335</v>
      </c>
      <c r="H208" s="90">
        <v>141.26134999999999</v>
      </c>
      <c r="I208" s="91">
        <v>1E-4</v>
      </c>
      <c r="J208" s="91">
        <f t="shared" si="5"/>
        <v>9.6784400945947643E-4</v>
      </c>
      <c r="K208" s="91">
        <f>H208/'סכום נכסי הקרן'!$C$42</f>
        <v>1.7052802043143289E-4</v>
      </c>
    </row>
    <row r="209" spans="2:11">
      <c r="B209" s="86" t="s">
        <v>2234</v>
      </c>
      <c r="C209" s="87">
        <v>9667</v>
      </c>
      <c r="D209" s="88" t="s">
        <v>129</v>
      </c>
      <c r="E209" s="101">
        <v>44959</v>
      </c>
      <c r="F209" s="90">
        <v>116258.84082000003</v>
      </c>
      <c r="G209" s="102">
        <v>100</v>
      </c>
      <c r="H209" s="90">
        <v>444.57380728700008</v>
      </c>
      <c r="I209" s="91">
        <v>1.3259E-4</v>
      </c>
      <c r="J209" s="91">
        <f t="shared" si="5"/>
        <v>3.0459718539098965E-3</v>
      </c>
      <c r="K209" s="91">
        <f>H209/'סכום נכסי הקרן'!$C$42</f>
        <v>5.3668106167976916E-4</v>
      </c>
    </row>
    <row r="210" spans="2:11">
      <c r="B210" s="86" t="s">
        <v>2235</v>
      </c>
      <c r="C210" s="87">
        <v>8335</v>
      </c>
      <c r="D210" s="88" t="s">
        <v>129</v>
      </c>
      <c r="E210" s="101">
        <v>44412</v>
      </c>
      <c r="F210" s="90">
        <v>311798.71999999997</v>
      </c>
      <c r="G210" s="102">
        <v>99.453599999999994</v>
      </c>
      <c r="H210" s="90">
        <v>1185.8034700000003</v>
      </c>
      <c r="I210" s="91">
        <v>8.9999999999999998E-4</v>
      </c>
      <c r="J210" s="91">
        <f t="shared" si="5"/>
        <v>8.1244642277293853E-3</v>
      </c>
      <c r="K210" s="91">
        <f>H210/'סכום נכסי הקרן'!$C$42</f>
        <v>1.4314794411905598E-3</v>
      </c>
    </row>
    <row r="211" spans="2:11">
      <c r="B211" s="86" t="s">
        <v>2236</v>
      </c>
      <c r="C211" s="87">
        <v>6651</v>
      </c>
      <c r="D211" s="88" t="s">
        <v>131</v>
      </c>
      <c r="E211" s="101">
        <v>43465</v>
      </c>
      <c r="F211" s="90">
        <v>268500.00000000006</v>
      </c>
      <c r="G211" s="102">
        <v>106.4761</v>
      </c>
      <c r="H211" s="90">
        <v>1158.7339900000002</v>
      </c>
      <c r="I211" s="91">
        <v>1.1000000000000001E-3</v>
      </c>
      <c r="J211" s="91">
        <f t="shared" si="5"/>
        <v>7.9389992434489489E-3</v>
      </c>
      <c r="K211" s="91">
        <f>H211/'סכום נכסי הקרן'!$C$42</f>
        <v>1.3988016787416784E-3</v>
      </c>
    </row>
    <row r="212" spans="2:11">
      <c r="B212" s="86" t="s">
        <v>2237</v>
      </c>
      <c r="C212" s="115">
        <v>87341</v>
      </c>
      <c r="D212" s="88" t="s">
        <v>129</v>
      </c>
      <c r="E212" s="101">
        <v>44421</v>
      </c>
      <c r="F212" s="90">
        <v>14315.54912</v>
      </c>
      <c r="G212" s="102">
        <v>100</v>
      </c>
      <c r="H212" s="90">
        <v>54.742659849999995</v>
      </c>
      <c r="I212" s="91">
        <v>6.2000000000000003E-5</v>
      </c>
      <c r="J212" s="91">
        <f t="shared" si="5"/>
        <v>3.7506618333819051E-4</v>
      </c>
      <c r="K212" s="91">
        <f>H212/'סכום נכסי הקרן'!$C$42</f>
        <v>6.6084299897826122E-5</v>
      </c>
    </row>
    <row r="213" spans="2:11">
      <c r="B213" s="86" t="s">
        <v>2238</v>
      </c>
      <c r="C213" s="87">
        <v>8310</v>
      </c>
      <c r="D213" s="88" t="s">
        <v>129</v>
      </c>
      <c r="E213" s="101">
        <v>44377</v>
      </c>
      <c r="F213" s="90">
        <v>104827.72000000002</v>
      </c>
      <c r="G213" s="102">
        <v>34.741199999999999</v>
      </c>
      <c r="H213" s="90">
        <v>139.26400000000004</v>
      </c>
      <c r="I213" s="91">
        <v>2.9999999999999997E-4</v>
      </c>
      <c r="J213" s="91">
        <f t="shared" si="5"/>
        <v>9.5415928088868308E-4</v>
      </c>
      <c r="K213" s="91">
        <f>H213/'סכום נכסי הקרן'!$C$42</f>
        <v>1.6811685742323062E-4</v>
      </c>
    </row>
    <row r="214" spans="2:11">
      <c r="B214" s="86" t="s">
        <v>2239</v>
      </c>
      <c r="C214" s="87">
        <v>9695</v>
      </c>
      <c r="D214" s="88" t="s">
        <v>129</v>
      </c>
      <c r="E214" s="101">
        <v>45108</v>
      </c>
      <c r="F214" s="90">
        <v>217985.35318100004</v>
      </c>
      <c r="G214" s="102">
        <v>100</v>
      </c>
      <c r="H214" s="90">
        <v>833.57599051800014</v>
      </c>
      <c r="I214" s="91">
        <v>1.7493000000000001E-4</v>
      </c>
      <c r="J214" s="91">
        <f t="shared" si="5"/>
        <v>5.7111979239338698E-3</v>
      </c>
      <c r="K214" s="91">
        <f>H214/'סכום נכסי הקרן'!$C$42</f>
        <v>1.0062771136068391E-3</v>
      </c>
    </row>
    <row r="215" spans="2:11">
      <c r="B215" s="86" t="s">
        <v>2240</v>
      </c>
      <c r="C215" s="115">
        <v>87951</v>
      </c>
      <c r="D215" s="88" t="s">
        <v>131</v>
      </c>
      <c r="E215" s="101">
        <v>44771</v>
      </c>
      <c r="F215" s="90">
        <v>27727.82732</v>
      </c>
      <c r="G215" s="102">
        <v>100</v>
      </c>
      <c r="H215" s="90">
        <v>112.38365690000001</v>
      </c>
      <c r="I215" s="91">
        <v>1.1900000000000001E-4</v>
      </c>
      <c r="J215" s="91">
        <f t="shared" si="5"/>
        <v>7.6999015719313288E-4</v>
      </c>
      <c r="K215" s="91">
        <f>H215/'סכום נכסי הקרן'!$C$42</f>
        <v>1.3566741745001267E-4</v>
      </c>
    </row>
    <row r="216" spans="2:11">
      <c r="B216" s="86" t="s">
        <v>2241</v>
      </c>
      <c r="C216" s="87">
        <v>7085</v>
      </c>
      <c r="D216" s="88" t="s">
        <v>129</v>
      </c>
      <c r="E216" s="101">
        <v>43983</v>
      </c>
      <c r="F216" s="90">
        <v>511609.83434100007</v>
      </c>
      <c r="G216" s="102">
        <v>98.566800000000001</v>
      </c>
      <c r="H216" s="90">
        <v>1928.3569390400005</v>
      </c>
      <c r="I216" s="91">
        <v>1.7048000000000001E-4</v>
      </c>
      <c r="J216" s="91">
        <f t="shared" si="5"/>
        <v>1.321202658440881E-2</v>
      </c>
      <c r="K216" s="91">
        <f>H216/'סכום נכסי הקרן'!$C$42</f>
        <v>2.3278758945720723E-3</v>
      </c>
    </row>
    <row r="217" spans="2:11">
      <c r="B217" s="86" t="s">
        <v>2242</v>
      </c>
      <c r="C217" s="115">
        <v>608311</v>
      </c>
      <c r="D217" s="88" t="s">
        <v>129</v>
      </c>
      <c r="E217" s="101">
        <v>42555</v>
      </c>
      <c r="F217" s="90">
        <v>23908.880880000001</v>
      </c>
      <c r="G217" s="102">
        <v>100</v>
      </c>
      <c r="H217" s="90">
        <v>91.427560479999997</v>
      </c>
      <c r="I217" s="91">
        <v>2.2000000000000003E-5</v>
      </c>
      <c r="J217" s="91">
        <f t="shared" si="5"/>
        <v>6.2641066866529294E-4</v>
      </c>
      <c r="K217" s="91">
        <f>H217/'סכום נכסי הקרן'!$C$42</f>
        <v>1.1036961562047586E-4</v>
      </c>
    </row>
    <row r="218" spans="2:11">
      <c r="B218" s="86" t="s">
        <v>2243</v>
      </c>
      <c r="C218" s="87">
        <v>8330</v>
      </c>
      <c r="D218" s="88" t="s">
        <v>129</v>
      </c>
      <c r="E218" s="101">
        <v>44002</v>
      </c>
      <c r="F218" s="90">
        <v>249772.77000000005</v>
      </c>
      <c r="G218" s="102">
        <v>110.6713</v>
      </c>
      <c r="H218" s="90">
        <v>1057.0559600000001</v>
      </c>
      <c r="I218" s="91">
        <v>7.000000000000001E-4</v>
      </c>
      <c r="J218" s="91">
        <f t="shared" si="5"/>
        <v>7.2423580728163519E-3</v>
      </c>
      <c r="K218" s="91">
        <f>H218/'סכום נכסי הקרן'!$C$42</f>
        <v>1.27605789088132E-3</v>
      </c>
    </row>
    <row r="219" spans="2:11">
      <c r="B219" s="86" t="s">
        <v>2244</v>
      </c>
      <c r="C219" s="87">
        <v>5331</v>
      </c>
      <c r="D219" s="88" t="s">
        <v>129</v>
      </c>
      <c r="E219" s="101">
        <v>43251</v>
      </c>
      <c r="F219" s="90">
        <v>199871.08</v>
      </c>
      <c r="G219" s="102">
        <v>148.63829999999999</v>
      </c>
      <c r="H219" s="90">
        <v>1136.0529600000002</v>
      </c>
      <c r="I219" s="91">
        <v>4.0000000000000002E-4</v>
      </c>
      <c r="J219" s="91">
        <f t="shared" si="5"/>
        <v>7.7836014717734643E-3</v>
      </c>
      <c r="K219" s="91">
        <f>H219/'סכום נכסי הקרן'!$C$42</f>
        <v>1.3714215698354139E-3</v>
      </c>
    </row>
    <row r="220" spans="2:11">
      <c r="B220" s="86" t="s">
        <v>2245</v>
      </c>
      <c r="C220" s="115">
        <v>62178</v>
      </c>
      <c r="D220" s="88" t="s">
        <v>129</v>
      </c>
      <c r="E220" s="101">
        <v>42549</v>
      </c>
      <c r="F220" s="90">
        <v>21625.18651</v>
      </c>
      <c r="G220" s="102">
        <v>100</v>
      </c>
      <c r="H220" s="90">
        <v>82.694713199999995</v>
      </c>
      <c r="I220" s="91">
        <v>3.8000000000000002E-5</v>
      </c>
      <c r="J220" s="91">
        <f t="shared" si="5"/>
        <v>5.6657806813108821E-4</v>
      </c>
      <c r="K220" s="91">
        <f>H220/'סכום נכסי הקרן'!$C$42</f>
        <v>9.9827488142659572E-5</v>
      </c>
    </row>
    <row r="221" spans="2:11">
      <c r="B221" s="86" t="s">
        <v>2246</v>
      </c>
      <c r="C221" s="87">
        <v>5320</v>
      </c>
      <c r="D221" s="88" t="s">
        <v>129</v>
      </c>
      <c r="E221" s="101">
        <v>42948</v>
      </c>
      <c r="F221" s="90">
        <v>170095.32000000004</v>
      </c>
      <c r="G221" s="102">
        <v>144.01419999999999</v>
      </c>
      <c r="H221" s="90">
        <v>936.73247000000015</v>
      </c>
      <c r="I221" s="91">
        <v>1E-4</v>
      </c>
      <c r="J221" s="91">
        <f t="shared" si="5"/>
        <v>6.417968606102652E-3</v>
      </c>
      <c r="K221" s="91">
        <f>H221/'סכום נכסי הקרן'!$C$42</f>
        <v>1.1308056576193463E-3</v>
      </c>
    </row>
    <row r="222" spans="2:11">
      <c r="B222" s="86" t="s">
        <v>2247</v>
      </c>
      <c r="C222" s="87">
        <v>5287</v>
      </c>
      <c r="D222" s="88" t="s">
        <v>131</v>
      </c>
      <c r="E222" s="101">
        <v>42735</v>
      </c>
      <c r="F222" s="90">
        <v>214063.04176000002</v>
      </c>
      <c r="G222" s="102">
        <v>24.521899999999999</v>
      </c>
      <c r="H222" s="90">
        <v>212.75664267800002</v>
      </c>
      <c r="I222" s="91">
        <v>1.3927999999999998E-4</v>
      </c>
      <c r="J222" s="91">
        <f t="shared" si="5"/>
        <v>1.4576898924483783E-3</v>
      </c>
      <c r="K222" s="91">
        <f>H222/'סכום נכסי הקרן'!$C$42</f>
        <v>2.5683578069668071E-4</v>
      </c>
    </row>
    <row r="223" spans="2:11">
      <c r="B223" s="86" t="s">
        <v>2248</v>
      </c>
      <c r="C223" s="87">
        <v>7028</v>
      </c>
      <c r="D223" s="88" t="s">
        <v>131</v>
      </c>
      <c r="E223" s="101">
        <v>43754</v>
      </c>
      <c r="F223" s="90">
        <v>375521.3600000001</v>
      </c>
      <c r="G223" s="102">
        <v>109.4756</v>
      </c>
      <c r="H223" s="90">
        <v>1666.2466800000004</v>
      </c>
      <c r="I223" s="91">
        <v>3.1293446666666677E-3</v>
      </c>
      <c r="J223" s="91">
        <f t="shared" si="5"/>
        <v>1.1416193229922706E-2</v>
      </c>
      <c r="K223" s="91">
        <f>H223/'סכום נכסי הקרן'!$C$42</f>
        <v>2.0114613649865822E-3</v>
      </c>
    </row>
    <row r="224" spans="2:11">
      <c r="B224" s="86" t="s">
        <v>2249</v>
      </c>
      <c r="C224" s="87">
        <v>8416</v>
      </c>
      <c r="D224" s="88" t="s">
        <v>131</v>
      </c>
      <c r="E224" s="101">
        <v>44713</v>
      </c>
      <c r="F224" s="90">
        <v>71803.73000000001</v>
      </c>
      <c r="G224" s="102">
        <v>107.7308</v>
      </c>
      <c r="H224" s="90">
        <v>313.52645000000007</v>
      </c>
      <c r="I224" s="91">
        <v>4.2237488235294122E-6</v>
      </c>
      <c r="J224" s="91">
        <f t="shared" si="5"/>
        <v>2.1481084276739259E-3</v>
      </c>
      <c r="K224" s="91">
        <f>H224/'סכום נכסי הקרן'!$C$42</f>
        <v>3.7848317937917654E-4</v>
      </c>
    </row>
    <row r="225" spans="2:11">
      <c r="B225" s="86" t="s">
        <v>2250</v>
      </c>
      <c r="C225" s="87">
        <v>5335</v>
      </c>
      <c r="D225" s="88" t="s">
        <v>129</v>
      </c>
      <c r="E225" s="101">
        <v>43306</v>
      </c>
      <c r="F225" s="90">
        <v>175854.63000000003</v>
      </c>
      <c r="G225" s="102">
        <v>146.36670000000001</v>
      </c>
      <c r="H225" s="90">
        <v>984.26938000000007</v>
      </c>
      <c r="I225" s="91">
        <v>2.0000000000000001E-4</v>
      </c>
      <c r="J225" s="91">
        <f t="shared" si="5"/>
        <v>6.7436650090586924E-3</v>
      </c>
      <c r="K225" s="91">
        <f>H225/'סכום נכסי הקרן'!$C$42</f>
        <v>1.1881913130709413E-3</v>
      </c>
    </row>
    <row r="226" spans="2:11">
      <c r="B226" s="86" t="s">
        <v>2251</v>
      </c>
      <c r="C226" s="115">
        <v>87257</v>
      </c>
      <c r="D226" s="88" t="s">
        <v>129</v>
      </c>
      <c r="E226" s="101">
        <v>44469</v>
      </c>
      <c r="F226" s="90">
        <v>673.93479790000004</v>
      </c>
      <c r="G226" s="102">
        <v>100</v>
      </c>
      <c r="H226" s="90">
        <v>2.5771266669999999</v>
      </c>
      <c r="I226" s="91">
        <v>3.68E-4</v>
      </c>
      <c r="J226" s="91">
        <f t="shared" si="5"/>
        <v>1.7657035036648151E-5</v>
      </c>
      <c r="K226" s="91">
        <f>H226/'סכום נכסי הקרן'!$C$42</f>
        <v>3.1110583958355668E-6</v>
      </c>
    </row>
    <row r="227" spans="2:11">
      <c r="B227" s="86" t="s">
        <v>2252</v>
      </c>
      <c r="C227" s="115">
        <v>872510</v>
      </c>
      <c r="D227" s="88" t="s">
        <v>129</v>
      </c>
      <c r="E227" s="101">
        <v>44469</v>
      </c>
      <c r="F227" s="90">
        <v>1411.853425</v>
      </c>
      <c r="G227" s="102">
        <v>100</v>
      </c>
      <c r="H227" s="90">
        <v>5.3989274960000007</v>
      </c>
      <c r="I227" s="91">
        <v>3.5200000000000005E-4</v>
      </c>
      <c r="J227" s="91">
        <f t="shared" si="5"/>
        <v>3.6990441012418841E-5</v>
      </c>
      <c r="K227" s="91">
        <f>H227/'סכום נכסי הקרן'!$C$42</f>
        <v>6.5174827958653443E-6</v>
      </c>
    </row>
    <row r="228" spans="2:11">
      <c r="B228" s="86" t="s">
        <v>2253</v>
      </c>
      <c r="C228" s="115">
        <v>79693</v>
      </c>
      <c r="D228" s="88" t="s">
        <v>129</v>
      </c>
      <c r="E228" s="101">
        <v>43466</v>
      </c>
      <c r="F228" s="90">
        <v>8160.0150400000002</v>
      </c>
      <c r="G228" s="102">
        <v>100</v>
      </c>
      <c r="H228" s="90">
        <v>31.203897509999997</v>
      </c>
      <c r="I228" s="91">
        <v>3.5999999999999997E-4</v>
      </c>
      <c r="J228" s="91">
        <f t="shared" si="5"/>
        <v>2.1379170790057557E-4</v>
      </c>
      <c r="K228" s="91">
        <f>H228/'סכום נכסי הקרן'!$C$42</f>
        <v>3.7668752791372999E-5</v>
      </c>
    </row>
    <row r="229" spans="2:11">
      <c r="B229" s="86" t="s">
        <v>2254</v>
      </c>
      <c r="C229" s="87">
        <v>8339</v>
      </c>
      <c r="D229" s="88" t="s">
        <v>129</v>
      </c>
      <c r="E229" s="101">
        <v>44539</v>
      </c>
      <c r="F229" s="90">
        <v>48745.32299500001</v>
      </c>
      <c r="G229" s="102">
        <v>98.844399999999993</v>
      </c>
      <c r="H229" s="90">
        <v>184.24805204200001</v>
      </c>
      <c r="I229" s="91">
        <v>1.1922E-4</v>
      </c>
      <c r="J229" s="91">
        <f t="shared" si="5"/>
        <v>1.2623649244710431E-3</v>
      </c>
      <c r="K229" s="91">
        <f>H229/'סכום נכסי הקרן'!$C$42</f>
        <v>2.224207512038494E-4</v>
      </c>
    </row>
    <row r="230" spans="2:11">
      <c r="B230" s="86" t="s">
        <v>2255</v>
      </c>
      <c r="C230" s="87">
        <v>7013</v>
      </c>
      <c r="D230" s="88" t="s">
        <v>131</v>
      </c>
      <c r="E230" s="101">
        <v>43507</v>
      </c>
      <c r="F230" s="90">
        <v>286341.844194</v>
      </c>
      <c r="G230" s="102">
        <v>94.651300000000006</v>
      </c>
      <c r="H230" s="90">
        <v>1098.4966070310004</v>
      </c>
      <c r="I230" s="91">
        <v>2.3845000000000002E-4</v>
      </c>
      <c r="J230" s="91">
        <f t="shared" si="5"/>
        <v>7.526286280900716E-3</v>
      </c>
      <c r="K230" s="91">
        <f>H230/'סכום נכסי הקרן'!$C$42</f>
        <v>1.3260842533902031E-3</v>
      </c>
    </row>
    <row r="231" spans="2:11">
      <c r="B231" s="86" t="s">
        <v>2256</v>
      </c>
      <c r="C231" s="115">
        <v>608312</v>
      </c>
      <c r="D231" s="88" t="s">
        <v>129</v>
      </c>
      <c r="E231" s="101">
        <v>42555</v>
      </c>
      <c r="F231" s="90">
        <v>13374.10511</v>
      </c>
      <c r="G231" s="102">
        <v>100</v>
      </c>
      <c r="H231" s="90">
        <v>51.142577930000002</v>
      </c>
      <c r="I231" s="91">
        <v>4.0000000000000003E-5</v>
      </c>
      <c r="J231" s="91">
        <f t="shared" si="5"/>
        <v>3.5040042926012626E-4</v>
      </c>
      <c r="K231" s="91">
        <f>H231/'סכום נכסי הקרן'!$C$42</f>
        <v>6.1738349337332469E-5</v>
      </c>
    </row>
    <row r="232" spans="2:11">
      <c r="B232" s="86" t="s">
        <v>2257</v>
      </c>
      <c r="C232" s="115">
        <v>608314</v>
      </c>
      <c r="D232" s="88" t="s">
        <v>129</v>
      </c>
      <c r="E232" s="101">
        <v>42555</v>
      </c>
      <c r="F232" s="90">
        <v>5363.7903189999997</v>
      </c>
      <c r="G232" s="102">
        <v>100</v>
      </c>
      <c r="H232" s="90">
        <v>20.511134180000003</v>
      </c>
      <c r="I232" s="91">
        <v>1.6899999999999999E-4</v>
      </c>
      <c r="J232" s="91">
        <f t="shared" si="5"/>
        <v>1.4053085534955254E-4</v>
      </c>
      <c r="K232" s="91">
        <f>H232/'סכום נכסי הקרן'!$C$42</f>
        <v>2.4760651859258757E-5</v>
      </c>
    </row>
    <row r="233" spans="2:11">
      <c r="B233" s="86" t="s">
        <v>2258</v>
      </c>
      <c r="C233" s="115">
        <v>608315</v>
      </c>
      <c r="D233" s="88" t="s">
        <v>129</v>
      </c>
      <c r="E233" s="101">
        <v>42555</v>
      </c>
      <c r="F233" s="90">
        <v>5659.1077189999996</v>
      </c>
      <c r="G233" s="102">
        <v>100</v>
      </c>
      <c r="H233" s="90">
        <v>21.640427919999997</v>
      </c>
      <c r="I233" s="91">
        <v>1.1000000000000001E-5</v>
      </c>
      <c r="J233" s="91">
        <f t="shared" si="5"/>
        <v>1.4826814641451179E-4</v>
      </c>
      <c r="K233" s="91">
        <f>H233/'סכום נכסי הקרן'!$C$42</f>
        <v>2.612391382700725E-5</v>
      </c>
    </row>
    <row r="234" spans="2:11">
      <c r="B234" s="86" t="s">
        <v>2259</v>
      </c>
      <c r="C234" s="115">
        <v>608316</v>
      </c>
      <c r="D234" s="88" t="s">
        <v>129</v>
      </c>
      <c r="E234" s="101">
        <v>42555</v>
      </c>
      <c r="F234" s="90">
        <v>22343.72365</v>
      </c>
      <c r="G234" s="102">
        <v>100</v>
      </c>
      <c r="H234" s="90">
        <v>85.442399229999992</v>
      </c>
      <c r="I234" s="91">
        <v>5.9999999999999993E-6</v>
      </c>
      <c r="J234" s="91">
        <f t="shared" si="5"/>
        <v>5.8540368082706613E-4</v>
      </c>
      <c r="K234" s="91">
        <f>H234/'סכום נכסי הקרן'!$C$42</f>
        <v>1.0314444256411315E-4</v>
      </c>
    </row>
    <row r="235" spans="2:11">
      <c r="B235" s="86" t="s">
        <v>2260</v>
      </c>
      <c r="C235" s="115">
        <v>608317</v>
      </c>
      <c r="D235" s="88" t="s">
        <v>129</v>
      </c>
      <c r="E235" s="101">
        <v>42555</v>
      </c>
      <c r="F235" s="90">
        <v>1479.7374380000001</v>
      </c>
      <c r="G235" s="102">
        <v>100</v>
      </c>
      <c r="H235" s="90">
        <v>5.6585159630000001</v>
      </c>
      <c r="I235" s="91">
        <v>8.8999999999999995E-5</v>
      </c>
      <c r="J235" s="91">
        <f t="shared" si="5"/>
        <v>3.8768996453880487E-5</v>
      </c>
      <c r="K235" s="91">
        <f>H235/'סכום נכסי הקרן'!$C$42</f>
        <v>6.830853065966404E-6</v>
      </c>
    </row>
    <row r="236" spans="2:11">
      <c r="B236" s="86" t="s">
        <v>2261</v>
      </c>
      <c r="C236" s="87">
        <v>8112</v>
      </c>
      <c r="D236" s="88" t="s">
        <v>129</v>
      </c>
      <c r="E236" s="101">
        <v>44440</v>
      </c>
      <c r="F236" s="90">
        <v>43022.960000000006</v>
      </c>
      <c r="G236" s="102">
        <v>76.177899999999994</v>
      </c>
      <c r="H236" s="90">
        <v>125.32774000000002</v>
      </c>
      <c r="I236" s="91">
        <v>2.6889350000000004E-5</v>
      </c>
      <c r="J236" s="91">
        <f t="shared" si="5"/>
        <v>8.5867579757729082E-4</v>
      </c>
      <c r="K236" s="91">
        <f>H236/'סכום נכסי הקרן'!$C$42</f>
        <v>1.5129326887606067E-4</v>
      </c>
    </row>
    <row r="237" spans="2:11">
      <c r="B237" s="86" t="s">
        <v>2262</v>
      </c>
      <c r="C237" s="87">
        <v>8317</v>
      </c>
      <c r="D237" s="88" t="s">
        <v>129</v>
      </c>
      <c r="E237" s="101">
        <v>44378</v>
      </c>
      <c r="F237" s="90">
        <v>41376.030000000006</v>
      </c>
      <c r="G237" s="102">
        <v>115.0716</v>
      </c>
      <c r="H237" s="90">
        <v>182.06851999999998</v>
      </c>
      <c r="I237" s="91">
        <v>8.8980709677419371E-6</v>
      </c>
      <c r="J237" s="91">
        <f t="shared" si="5"/>
        <v>1.247431986124675E-3</v>
      </c>
      <c r="K237" s="91">
        <f>H237/'סכום נכסי הקרן'!$C$42</f>
        <v>2.1978966149255083E-4</v>
      </c>
    </row>
    <row r="238" spans="2:11">
      <c r="B238" s="86" t="s">
        <v>2263</v>
      </c>
      <c r="C238" s="87">
        <v>9377</v>
      </c>
      <c r="D238" s="88" t="s">
        <v>129</v>
      </c>
      <c r="E238" s="101">
        <v>44502</v>
      </c>
      <c r="F238" s="90">
        <v>263525.92000000004</v>
      </c>
      <c r="G238" s="102">
        <v>100.67440000000001</v>
      </c>
      <c r="H238" s="90">
        <v>1014.5192100000002</v>
      </c>
      <c r="I238" s="91">
        <v>7.000000000000001E-4</v>
      </c>
      <c r="J238" s="91">
        <f t="shared" si="5"/>
        <v>6.9509199783242956E-3</v>
      </c>
      <c r="K238" s="91">
        <f>H238/'סכום נכסי הקרן'!$C$42</f>
        <v>1.2247083336734443E-3</v>
      </c>
    </row>
    <row r="239" spans="2:11">
      <c r="B239" s="86" t="s">
        <v>2264</v>
      </c>
      <c r="C239" s="87">
        <v>7043</v>
      </c>
      <c r="D239" s="88" t="s">
        <v>131</v>
      </c>
      <c r="E239" s="101">
        <v>43860</v>
      </c>
      <c r="F239" s="90">
        <v>608965.50815600017</v>
      </c>
      <c r="G239" s="102">
        <v>93.243600000000001</v>
      </c>
      <c r="H239" s="90">
        <v>2301.4367643820001</v>
      </c>
      <c r="I239" s="91">
        <v>1.8831000000000002E-4</v>
      </c>
      <c r="J239" s="91">
        <f t="shared" si="5"/>
        <v>1.5768161535741513E-2</v>
      </c>
      <c r="K239" s="91">
        <f>H239/'סכום נכסי הקרן'!$C$42</f>
        <v>2.7782507782785917E-3</v>
      </c>
    </row>
    <row r="240" spans="2:11">
      <c r="B240" s="86" t="s">
        <v>2265</v>
      </c>
      <c r="C240" s="87">
        <v>5304</v>
      </c>
      <c r="D240" s="88" t="s">
        <v>131</v>
      </c>
      <c r="E240" s="101">
        <v>42928</v>
      </c>
      <c r="F240" s="90">
        <v>325306.57402100007</v>
      </c>
      <c r="G240" s="102">
        <v>56.848599999999998</v>
      </c>
      <c r="H240" s="90">
        <v>749.54883379800015</v>
      </c>
      <c r="I240" s="91">
        <v>6.0169999999999995E-5</v>
      </c>
      <c r="J240" s="91">
        <f t="shared" si="5"/>
        <v>5.1354906957121055E-3</v>
      </c>
      <c r="K240" s="91">
        <f>H240/'סכום נכסי הקרן'!$C$42</f>
        <v>9.0484112493801076E-4</v>
      </c>
    </row>
    <row r="241" spans="2:11">
      <c r="B241" s="86" t="s">
        <v>2266</v>
      </c>
      <c r="C241" s="87">
        <v>5284</v>
      </c>
      <c r="D241" s="88" t="s">
        <v>131</v>
      </c>
      <c r="E241" s="101">
        <v>42531</v>
      </c>
      <c r="F241" s="90">
        <v>224719.00000000003</v>
      </c>
      <c r="G241" s="102">
        <v>43.971299999999999</v>
      </c>
      <c r="H241" s="90">
        <v>400.49439000000007</v>
      </c>
      <c r="I241" s="91">
        <v>2.0000000000000001E-4</v>
      </c>
      <c r="J241" s="91">
        <f t="shared" si="5"/>
        <v>2.7439642632866479E-3</v>
      </c>
      <c r="K241" s="91">
        <f>H241/'סכום נכסי הקרן'!$C$42</f>
        <v>4.8346922580447E-4</v>
      </c>
    </row>
    <row r="242" spans="2:11">
      <c r="B242" s="86" t="s">
        <v>2267</v>
      </c>
      <c r="C242" s="115">
        <v>87256</v>
      </c>
      <c r="D242" s="88" t="s">
        <v>129</v>
      </c>
      <c r="E242" s="101">
        <v>44469</v>
      </c>
      <c r="F242" s="90">
        <v>9105.1686030000001</v>
      </c>
      <c r="G242" s="102">
        <v>100</v>
      </c>
      <c r="H242" s="90">
        <v>34.81816474</v>
      </c>
      <c r="I242" s="91">
        <v>1.84E-4</v>
      </c>
      <c r="J242" s="91">
        <f t="shared" si="5"/>
        <v>2.3855465181369263E-4</v>
      </c>
      <c r="K242" s="91">
        <f>H242/'סכום נכסי הקרן'!$C$42</f>
        <v>4.2031827588846605E-5</v>
      </c>
    </row>
    <row r="243" spans="2:11">
      <c r="B243" s="86" t="s">
        <v>2268</v>
      </c>
      <c r="C243" s="115">
        <v>87258</v>
      </c>
      <c r="D243" s="88" t="s">
        <v>129</v>
      </c>
      <c r="E243" s="101">
        <v>44469</v>
      </c>
      <c r="F243" s="90">
        <v>5202.723661</v>
      </c>
      <c r="G243" s="102">
        <v>100</v>
      </c>
      <c r="H243" s="90">
        <v>19.895215279999999</v>
      </c>
      <c r="I243" s="91">
        <v>1.7600000000000002E-4</v>
      </c>
      <c r="J243" s="91">
        <f t="shared" si="5"/>
        <v>1.3631092245440553E-4</v>
      </c>
      <c r="K243" s="91">
        <f>H243/'סכום נכסי הקרן'!$C$42</f>
        <v>2.4017126253965403E-5</v>
      </c>
    </row>
    <row r="244" spans="2:11">
      <c r="B244" s="86" t="s">
        <v>2269</v>
      </c>
      <c r="C244" s="87">
        <v>7041</v>
      </c>
      <c r="D244" s="88" t="s">
        <v>129</v>
      </c>
      <c r="E244" s="101">
        <v>43516</v>
      </c>
      <c r="F244" s="90">
        <v>232968.15000000002</v>
      </c>
      <c r="G244" s="102">
        <v>81.414699999999996</v>
      </c>
      <c r="H244" s="90">
        <v>725.29930000000013</v>
      </c>
      <c r="I244" s="91">
        <v>2.0000000000000001E-4</v>
      </c>
      <c r="J244" s="91">
        <f t="shared" si="5"/>
        <v>4.9693464105372903E-3</v>
      </c>
      <c r="K244" s="91">
        <f>H244/'סכום נכסי הקרן'!$C$42</f>
        <v>8.7556754801864777E-4</v>
      </c>
    </row>
    <row r="245" spans="2:11">
      <c r="B245" s="86" t="s">
        <v>2270</v>
      </c>
      <c r="C245" s="87">
        <v>7054</v>
      </c>
      <c r="D245" s="88" t="s">
        <v>129</v>
      </c>
      <c r="E245" s="101">
        <v>43973</v>
      </c>
      <c r="F245" s="90">
        <v>84429.910000000018</v>
      </c>
      <c r="G245" s="102">
        <v>105.489</v>
      </c>
      <c r="H245" s="90">
        <v>340.58177000000006</v>
      </c>
      <c r="I245" s="91">
        <v>2.9999999999999997E-4</v>
      </c>
      <c r="J245" s="91">
        <f t="shared" si="5"/>
        <v>2.3334763955293173E-3</v>
      </c>
      <c r="K245" s="91">
        <f>H245/'סכום נכסי הקרן'!$C$42</f>
        <v>4.1114384814482937E-4</v>
      </c>
    </row>
    <row r="246" spans="2:11">
      <c r="B246" s="86" t="s">
        <v>2271</v>
      </c>
      <c r="C246" s="87">
        <v>7071</v>
      </c>
      <c r="D246" s="88" t="s">
        <v>129</v>
      </c>
      <c r="E246" s="101">
        <v>44055</v>
      </c>
      <c r="F246" s="90">
        <v>112849.64000000001</v>
      </c>
      <c r="G246" s="102">
        <v>0</v>
      </c>
      <c r="H246" s="90">
        <v>0</v>
      </c>
      <c r="I246" s="91">
        <v>3.472296615384616E-4</v>
      </c>
      <c r="J246" s="91">
        <f t="shared" ref="J246:J249" si="6">IFERROR(H246/$H$11,0)</f>
        <v>0</v>
      </c>
      <c r="K246" s="91">
        <f>H246/'סכום נכסי הקרן'!$C$42</f>
        <v>0</v>
      </c>
    </row>
    <row r="247" spans="2:11">
      <c r="B247" s="86" t="s">
        <v>2272</v>
      </c>
      <c r="C247" s="115">
        <v>83111</v>
      </c>
      <c r="D247" s="88" t="s">
        <v>129</v>
      </c>
      <c r="E247" s="101">
        <v>44256</v>
      </c>
      <c r="F247" s="90">
        <v>32289.776890000001</v>
      </c>
      <c r="G247" s="102">
        <v>100</v>
      </c>
      <c r="H247" s="90">
        <v>123.4761068</v>
      </c>
      <c r="I247" s="91">
        <v>3.1999999999999999E-5</v>
      </c>
      <c r="J247" s="91">
        <f t="shared" si="6"/>
        <v>8.459894392752053E-4</v>
      </c>
      <c r="K247" s="91">
        <f>H247/'סכום נכסי הקרן'!$C$42</f>
        <v>1.4905801242296064E-4</v>
      </c>
    </row>
    <row r="248" spans="2:11">
      <c r="B248" s="86" t="s">
        <v>2273</v>
      </c>
      <c r="C248" s="87">
        <v>5327</v>
      </c>
      <c r="D248" s="88" t="s">
        <v>129</v>
      </c>
      <c r="E248" s="101">
        <v>43244</v>
      </c>
      <c r="F248" s="90">
        <v>137335.82</v>
      </c>
      <c r="G248" s="102">
        <v>174.14150000000001</v>
      </c>
      <c r="H248" s="90">
        <v>914.54271000000017</v>
      </c>
      <c r="I248" s="91">
        <v>2.0000000000000001E-4</v>
      </c>
      <c r="J248" s="91">
        <f t="shared" si="6"/>
        <v>6.2659367425579281E-3</v>
      </c>
      <c r="K248" s="91">
        <f>H248/'סכום נכסי הקרן'!$C$42</f>
        <v>1.104018600532262E-3</v>
      </c>
    </row>
    <row r="249" spans="2:11">
      <c r="B249" s="86" t="s">
        <v>2274</v>
      </c>
      <c r="C249" s="87">
        <v>5288</v>
      </c>
      <c r="D249" s="88" t="s">
        <v>129</v>
      </c>
      <c r="E249" s="101">
        <v>42649</v>
      </c>
      <c r="F249" s="90">
        <v>113008.67000000001</v>
      </c>
      <c r="G249" s="102">
        <v>274.30450000000002</v>
      </c>
      <c r="H249" s="90">
        <v>1185.3935700000004</v>
      </c>
      <c r="I249" s="91">
        <v>2.9999999999999997E-4</v>
      </c>
      <c r="J249" s="91">
        <f t="shared" si="6"/>
        <v>8.1216558214705081E-3</v>
      </c>
      <c r="K249" s="91">
        <f>H249/'סכום נכסי הקרן'!$C$42</f>
        <v>1.4309846176908919E-3</v>
      </c>
    </row>
    <row r="250" spans="2:11">
      <c r="B250" s="86" t="s">
        <v>2275</v>
      </c>
      <c r="C250" s="87">
        <v>7068</v>
      </c>
      <c r="D250" s="88" t="s">
        <v>129</v>
      </c>
      <c r="E250" s="101">
        <v>43885</v>
      </c>
      <c r="F250" s="90">
        <v>184514.84000000003</v>
      </c>
      <c r="G250" s="102">
        <v>107.2679</v>
      </c>
      <c r="H250" s="90">
        <v>756.86593000000016</v>
      </c>
      <c r="I250" s="91">
        <v>2.0000000000000001E-4</v>
      </c>
      <c r="J250" s="91">
        <f t="shared" si="5"/>
        <v>5.1856233592166264E-3</v>
      </c>
      <c r="K250" s="91">
        <f>H250/'סכום נכסי הקרן'!$C$42</f>
        <v>9.1367418458690572E-4</v>
      </c>
    </row>
    <row r="251" spans="2:11">
      <c r="B251" s="86" t="s">
        <v>2276</v>
      </c>
      <c r="C251" s="115">
        <v>62179</v>
      </c>
      <c r="D251" s="88" t="s">
        <v>129</v>
      </c>
      <c r="E251" s="101">
        <v>42549</v>
      </c>
      <c r="F251" s="90">
        <v>44119.909549999997</v>
      </c>
      <c r="G251" s="102">
        <v>100</v>
      </c>
      <c r="H251" s="90">
        <v>168.71453409999998</v>
      </c>
      <c r="I251" s="91">
        <v>2.3E-5</v>
      </c>
      <c r="J251" s="91">
        <f t="shared" si="5"/>
        <v>1.1559379202976013E-3</v>
      </c>
      <c r="K251" s="91">
        <f>H251/'סכום נכסי הקרן'!$C$42</f>
        <v>2.0366898318672786E-4</v>
      </c>
    </row>
    <row r="252" spans="2:11">
      <c r="B252" s="86" t="s">
        <v>2277</v>
      </c>
      <c r="C252" s="87">
        <v>6646</v>
      </c>
      <c r="D252" s="88" t="s">
        <v>131</v>
      </c>
      <c r="E252" s="101">
        <v>42947</v>
      </c>
      <c r="F252" s="90">
        <v>291937.07000000007</v>
      </c>
      <c r="G252" s="102">
        <v>67.285799999999995</v>
      </c>
      <c r="H252" s="90">
        <v>796.15931000000012</v>
      </c>
      <c r="I252" s="91">
        <v>2.0000000000000001E-4</v>
      </c>
      <c r="J252" s="91">
        <f t="shared" si="5"/>
        <v>5.4548396908205279E-3</v>
      </c>
      <c r="K252" s="91">
        <f>H252/'סכום נכסי הקרן'!$C$42</f>
        <v>9.6110840709334538E-4</v>
      </c>
    </row>
    <row r="253" spans="2:11">
      <c r="B253" s="86" t="s">
        <v>2278</v>
      </c>
      <c r="C253" s="115">
        <v>621710</v>
      </c>
      <c r="D253" s="88" t="s">
        <v>129</v>
      </c>
      <c r="E253" s="101">
        <v>42549</v>
      </c>
      <c r="F253" s="90">
        <v>54242.74338</v>
      </c>
      <c r="G253" s="102">
        <v>100</v>
      </c>
      <c r="H253" s="90">
        <v>207.42425070000002</v>
      </c>
      <c r="I253" s="91">
        <v>1.5999999999999999E-5</v>
      </c>
      <c r="J253" s="91">
        <f t="shared" si="5"/>
        <v>1.4211553157081936E-3</v>
      </c>
      <c r="K253" s="91">
        <f>H253/'סכום נכסי הקרן'!$C$42</f>
        <v>2.5039861831523103E-4</v>
      </c>
    </row>
    <row r="254" spans="2:11">
      <c r="B254" s="86" t="s">
        <v>2279</v>
      </c>
      <c r="C254" s="87">
        <v>5276</v>
      </c>
      <c r="D254" s="88" t="s">
        <v>129</v>
      </c>
      <c r="E254" s="101">
        <v>42423</v>
      </c>
      <c r="F254" s="90">
        <v>178411.41000000003</v>
      </c>
      <c r="G254" s="102">
        <v>103.1589</v>
      </c>
      <c r="H254" s="90">
        <v>703.7966899999999</v>
      </c>
      <c r="I254" s="91">
        <v>2.3788188000000004E-5</v>
      </c>
      <c r="J254" s="91">
        <f t="shared" si="5"/>
        <v>4.8220225156697721E-3</v>
      </c>
      <c r="K254" s="91">
        <f>H254/'סכום נכסי הקרן'!$C$42</f>
        <v>8.496100053687355E-4</v>
      </c>
    </row>
    <row r="255" spans="2:11">
      <c r="B255" s="86" t="s">
        <v>2280</v>
      </c>
      <c r="C255" s="87">
        <v>6647</v>
      </c>
      <c r="D255" s="88" t="s">
        <v>129</v>
      </c>
      <c r="E255" s="101">
        <v>43454</v>
      </c>
      <c r="F255" s="90">
        <v>430647.64000000007</v>
      </c>
      <c r="G255" s="102">
        <v>133.69300000000001</v>
      </c>
      <c r="H255" s="90">
        <v>2201.6517500000004</v>
      </c>
      <c r="I255" s="91">
        <v>3.7447620869565221E-5</v>
      </c>
      <c r="J255" s="91">
        <f t="shared" si="5"/>
        <v>1.5084490252666234E-2</v>
      </c>
      <c r="K255" s="91">
        <f>H255/'סכום נכסי הקרן'!$C$42</f>
        <v>2.6577922029408616E-3</v>
      </c>
    </row>
    <row r="256" spans="2:11">
      <c r="B256" s="86" t="s">
        <v>2281</v>
      </c>
      <c r="C256" s="87">
        <v>8000</v>
      </c>
      <c r="D256" s="88" t="s">
        <v>129</v>
      </c>
      <c r="E256" s="101">
        <v>44228</v>
      </c>
      <c r="F256" s="90">
        <v>237572.65000000002</v>
      </c>
      <c r="G256" s="102">
        <v>112.9675</v>
      </c>
      <c r="H256" s="90">
        <v>1026.2846600000003</v>
      </c>
      <c r="I256" s="91">
        <v>1.4398342424242426E-5</v>
      </c>
      <c r="J256" s="91">
        <f t="shared" si="5"/>
        <v>7.0315302818581013E-3</v>
      </c>
      <c r="K256" s="91">
        <f>H256/'סכום נכסי הקרן'!$C$42</f>
        <v>1.2389113615928647E-3</v>
      </c>
    </row>
    <row r="257" spans="2:11">
      <c r="B257" s="86" t="s">
        <v>2282</v>
      </c>
      <c r="C257" s="87">
        <v>9618</v>
      </c>
      <c r="D257" s="88" t="s">
        <v>133</v>
      </c>
      <c r="E257" s="101">
        <v>45020</v>
      </c>
      <c r="F257" s="90">
        <v>297738.97257600003</v>
      </c>
      <c r="G257" s="102">
        <v>102.5916</v>
      </c>
      <c r="H257" s="90">
        <v>756.73465259500006</v>
      </c>
      <c r="I257" s="91">
        <v>4.5758000000000002E-4</v>
      </c>
      <c r="J257" s="91">
        <f t="shared" si="5"/>
        <v>5.1847239196317245E-3</v>
      </c>
      <c r="K257" s="91">
        <f>H257/'סכום נכסי הקרן'!$C$42</f>
        <v>9.1351570899537245E-4</v>
      </c>
    </row>
    <row r="258" spans="2:11">
      <c r="B258" s="86" t="s">
        <v>2283</v>
      </c>
      <c r="C258" s="87">
        <v>8312</v>
      </c>
      <c r="D258" s="88" t="s">
        <v>131</v>
      </c>
      <c r="E258" s="101">
        <v>44377</v>
      </c>
      <c r="F258" s="90">
        <v>529509.27</v>
      </c>
      <c r="G258" s="102">
        <v>91.404399999999995</v>
      </c>
      <c r="H258" s="90">
        <v>1961.6792100000002</v>
      </c>
      <c r="I258" s="91">
        <v>5.0000000000000001E-4</v>
      </c>
      <c r="J258" s="91">
        <f t="shared" si="5"/>
        <v>1.3440332206082546E-2</v>
      </c>
      <c r="K258" s="91">
        <f>H258/'סכום נכסי הקרן'!$C$42</f>
        <v>2.3681019075833354E-3</v>
      </c>
    </row>
    <row r="259" spans="2:11">
      <c r="B259" s="86" t="s">
        <v>2284</v>
      </c>
      <c r="C259" s="87">
        <v>5337</v>
      </c>
      <c r="D259" s="88" t="s">
        <v>129</v>
      </c>
      <c r="E259" s="101">
        <v>42985</v>
      </c>
      <c r="F259" s="90">
        <v>209887.65000000002</v>
      </c>
      <c r="G259" s="102">
        <v>102.8734</v>
      </c>
      <c r="H259" s="90">
        <v>825.67258000000015</v>
      </c>
      <c r="I259" s="91">
        <v>2.7985020000000005E-3</v>
      </c>
      <c r="J259" s="91">
        <f t="shared" si="5"/>
        <v>5.6570481616376352E-3</v>
      </c>
      <c r="K259" s="91">
        <f>H259/'סכום נכסי הקרן'!$C$42</f>
        <v>9.9673626644452965E-4</v>
      </c>
    </row>
    <row r="260" spans="2:11">
      <c r="B260" s="86" t="s">
        <v>2285</v>
      </c>
      <c r="C260" s="87">
        <v>7049</v>
      </c>
      <c r="D260" s="88" t="s">
        <v>131</v>
      </c>
      <c r="E260" s="101">
        <v>43922</v>
      </c>
      <c r="F260" s="90">
        <v>111502.00000000001</v>
      </c>
      <c r="G260" s="102">
        <v>156.39359999999999</v>
      </c>
      <c r="H260" s="90">
        <v>706.78764000000012</v>
      </c>
      <c r="I260" s="91">
        <v>2.0000000000000001E-4</v>
      </c>
      <c r="J260" s="91">
        <f t="shared" si="5"/>
        <v>4.8425148374555476E-3</v>
      </c>
      <c r="K260" s="91">
        <f>H260/'סכום נכסי הקרן'!$C$42</f>
        <v>8.5322062343736816E-4</v>
      </c>
    </row>
    <row r="261" spans="2:11">
      <c r="B261" s="86" t="s">
        <v>2286</v>
      </c>
      <c r="C261" s="115">
        <v>608318</v>
      </c>
      <c r="D261" s="88" t="s">
        <v>129</v>
      </c>
      <c r="E261" s="101">
        <v>42555</v>
      </c>
      <c r="F261" s="90">
        <v>4151.5363340000004</v>
      </c>
      <c r="G261" s="102">
        <v>100</v>
      </c>
      <c r="H261" s="90">
        <v>15.87547494</v>
      </c>
      <c r="I261" s="91">
        <v>4.6E-5</v>
      </c>
      <c r="J261" s="91">
        <f t="shared" ref="J261:J274" si="7">IFERROR(H261/$H$11,0)</f>
        <v>1.0876990286446393E-4</v>
      </c>
      <c r="K261" s="91">
        <f>H261/'סכום נכסי הקרן'!$C$42</f>
        <v>1.9164572014404655E-5</v>
      </c>
    </row>
    <row r="262" spans="2:11">
      <c r="B262" s="86" t="s">
        <v>2287</v>
      </c>
      <c r="C262" s="87">
        <v>5333</v>
      </c>
      <c r="D262" s="88" t="s">
        <v>129</v>
      </c>
      <c r="E262" s="101">
        <v>43321</v>
      </c>
      <c r="F262" s="90">
        <v>184957.67000000004</v>
      </c>
      <c r="G262" s="102">
        <v>162.12289999999999</v>
      </c>
      <c r="H262" s="90">
        <v>1146.6597800000002</v>
      </c>
      <c r="I262" s="91">
        <v>1E-3</v>
      </c>
      <c r="J262" s="91">
        <f t="shared" si="7"/>
        <v>7.8562734885453192E-3</v>
      </c>
      <c r="K262" s="91">
        <f>H262/'סכום נכסי הקרן'!$C$42</f>
        <v>1.3842259216108467E-3</v>
      </c>
    </row>
    <row r="263" spans="2:11">
      <c r="B263" s="86" t="s">
        <v>2288</v>
      </c>
      <c r="C263" s="87">
        <v>8322</v>
      </c>
      <c r="D263" s="88" t="s">
        <v>129</v>
      </c>
      <c r="E263" s="101">
        <v>44197</v>
      </c>
      <c r="F263" s="90">
        <v>239161.68000000005</v>
      </c>
      <c r="G263" s="102">
        <v>100.0003</v>
      </c>
      <c r="H263" s="90">
        <v>914.5570100000001</v>
      </c>
      <c r="I263" s="91">
        <v>1.1999999999999999E-3</v>
      </c>
      <c r="J263" s="91">
        <f t="shared" si="7"/>
        <v>6.2660347181849145E-3</v>
      </c>
      <c r="K263" s="91">
        <f>H263/'סכום נכסי הקרן'!$C$42</f>
        <v>1.1040358632208329E-3</v>
      </c>
    </row>
    <row r="264" spans="2:11">
      <c r="B264" s="86" t="s">
        <v>2289</v>
      </c>
      <c r="C264" s="87">
        <v>9273</v>
      </c>
      <c r="D264" s="88" t="s">
        <v>129</v>
      </c>
      <c r="E264" s="101">
        <v>44852</v>
      </c>
      <c r="F264" s="90">
        <v>22100.050000000003</v>
      </c>
      <c r="G264" s="102">
        <v>81.6875</v>
      </c>
      <c r="H264" s="90">
        <v>69.034600000000026</v>
      </c>
      <c r="I264" s="91">
        <v>8.0000000000000004E-4</v>
      </c>
      <c r="J264" s="91">
        <f t="shared" si="7"/>
        <v>4.7298658872671967E-4</v>
      </c>
      <c r="K264" s="91">
        <f>H264/'סכום נכסי הקרן'!$C$42</f>
        <v>8.3337258770893824E-5</v>
      </c>
    </row>
    <row r="265" spans="2:11">
      <c r="B265" s="86" t="s">
        <v>2290</v>
      </c>
      <c r="C265" s="87">
        <v>7005</v>
      </c>
      <c r="D265" s="88" t="s">
        <v>129</v>
      </c>
      <c r="E265" s="101">
        <v>43621</v>
      </c>
      <c r="F265" s="90">
        <v>115524.06000000001</v>
      </c>
      <c r="G265" s="102">
        <v>91.712100000000007</v>
      </c>
      <c r="H265" s="90">
        <v>405.15103999999997</v>
      </c>
      <c r="I265" s="91">
        <v>1E-4</v>
      </c>
      <c r="J265" s="91">
        <f t="shared" si="7"/>
        <v>2.7758690327557871E-3</v>
      </c>
      <c r="K265" s="91">
        <f>H265/'סכום נכסי הקרן'!$C$42</f>
        <v>4.8909064529636937E-4</v>
      </c>
    </row>
    <row r="266" spans="2:11">
      <c r="B266" s="86" t="s">
        <v>2291</v>
      </c>
      <c r="C266" s="87">
        <v>5286</v>
      </c>
      <c r="D266" s="88" t="s">
        <v>129</v>
      </c>
      <c r="E266" s="101">
        <v>42705</v>
      </c>
      <c r="F266" s="90">
        <v>149364.73000000004</v>
      </c>
      <c r="G266" s="102">
        <v>97.419600000000003</v>
      </c>
      <c r="H266" s="90">
        <v>556.43223000000012</v>
      </c>
      <c r="I266" s="91">
        <v>1E-4</v>
      </c>
      <c r="J266" s="91">
        <f t="shared" si="7"/>
        <v>3.8123633992997921E-3</v>
      </c>
      <c r="K266" s="91">
        <f>H266/'סכום נכסי הקרן'!$C$42</f>
        <v>6.7171442638873119E-4</v>
      </c>
    </row>
    <row r="267" spans="2:11">
      <c r="B267" s="86" t="s">
        <v>2292</v>
      </c>
      <c r="C267" s="115">
        <v>608320</v>
      </c>
      <c r="D267" s="88" t="s">
        <v>129</v>
      </c>
      <c r="E267" s="101">
        <v>42555</v>
      </c>
      <c r="F267" s="90">
        <v>13709.442880000001</v>
      </c>
      <c r="G267" s="102">
        <v>100</v>
      </c>
      <c r="H267" s="90">
        <v>52.424909579999998</v>
      </c>
      <c r="I267" s="91">
        <v>1.9000000000000001E-5</v>
      </c>
      <c r="J267" s="91">
        <f t="shared" si="7"/>
        <v>3.5918625075760435E-4</v>
      </c>
      <c r="K267" s="91">
        <f>H267/'סכום נכסי הקרן'!$C$42</f>
        <v>6.3286355765212934E-5</v>
      </c>
    </row>
    <row r="268" spans="2:11">
      <c r="B268" s="86" t="s">
        <v>2293</v>
      </c>
      <c r="C268" s="87">
        <v>8273</v>
      </c>
      <c r="D268" s="88" t="s">
        <v>129</v>
      </c>
      <c r="E268" s="101">
        <v>43922</v>
      </c>
      <c r="F268" s="90">
        <v>580712.15</v>
      </c>
      <c r="G268" s="102">
        <v>68.1708</v>
      </c>
      <c r="H268" s="90">
        <v>1513.8302900000003</v>
      </c>
      <c r="I268" s="91">
        <v>2.0000000000000001E-4</v>
      </c>
      <c r="J268" s="91">
        <f t="shared" si="7"/>
        <v>1.0371921105913276E-2</v>
      </c>
      <c r="K268" s="91">
        <f>H268/'סכום נכסי הקרן'!$C$42</f>
        <v>1.8274671920015069E-3</v>
      </c>
    </row>
    <row r="269" spans="2:11">
      <c r="B269" s="86" t="s">
        <v>2294</v>
      </c>
      <c r="C269" s="87">
        <v>8321</v>
      </c>
      <c r="D269" s="88" t="s">
        <v>129</v>
      </c>
      <c r="E269" s="101">
        <v>44217</v>
      </c>
      <c r="F269" s="90">
        <v>279660.06000000006</v>
      </c>
      <c r="G269" s="102">
        <v>95.413300000000007</v>
      </c>
      <c r="H269" s="90">
        <v>1020.3689700000002</v>
      </c>
      <c r="I269" s="91">
        <v>8.0000000000000004E-4</v>
      </c>
      <c r="J269" s="91">
        <f t="shared" si="7"/>
        <v>6.9909992722909453E-3</v>
      </c>
      <c r="K269" s="91">
        <f>H269/'סכום נכסי הקרן'!$C$42</f>
        <v>1.2317700529108648E-3</v>
      </c>
    </row>
    <row r="270" spans="2:11">
      <c r="B270" s="86" t="s">
        <v>2295</v>
      </c>
      <c r="C270" s="87">
        <v>8509</v>
      </c>
      <c r="D270" s="88" t="s">
        <v>129</v>
      </c>
      <c r="E270" s="101">
        <v>44531</v>
      </c>
      <c r="F270" s="90">
        <v>363403.07000000007</v>
      </c>
      <c r="G270" s="102">
        <v>74.639300000000006</v>
      </c>
      <c r="H270" s="90">
        <v>1037.2275400000001</v>
      </c>
      <c r="I270" s="91">
        <v>2.0000000000000001E-4</v>
      </c>
      <c r="J270" s="91">
        <f t="shared" si="7"/>
        <v>7.1065047943785729E-3</v>
      </c>
      <c r="K270" s="91">
        <f>H270/'סכום נכסי הקרן'!$C$42</f>
        <v>1.2521213986215261E-3</v>
      </c>
    </row>
    <row r="271" spans="2:11">
      <c r="B271" s="86" t="s">
        <v>2296</v>
      </c>
      <c r="C271" s="87">
        <v>9409</v>
      </c>
      <c r="D271" s="88" t="s">
        <v>129</v>
      </c>
      <c r="E271" s="101">
        <v>44931</v>
      </c>
      <c r="F271" s="90">
        <v>77933.960000000021</v>
      </c>
      <c r="G271" s="102">
        <v>94.820099999999996</v>
      </c>
      <c r="H271" s="90">
        <v>282.58234999999996</v>
      </c>
      <c r="I271" s="91">
        <v>2.9999999999999997E-4</v>
      </c>
      <c r="J271" s="91">
        <f t="shared" si="7"/>
        <v>1.9360967074608948E-3</v>
      </c>
      <c r="K271" s="91">
        <f>H271/'סכום נכסי הקרן'!$C$42</f>
        <v>3.411280492106462E-4</v>
      </c>
    </row>
    <row r="272" spans="2:11">
      <c r="B272" s="86" t="s">
        <v>2297</v>
      </c>
      <c r="C272" s="115">
        <v>608321</v>
      </c>
      <c r="D272" s="88" t="s">
        <v>129</v>
      </c>
      <c r="E272" s="101">
        <v>42555</v>
      </c>
      <c r="F272" s="90">
        <v>12718.25655</v>
      </c>
      <c r="G272" s="102">
        <v>100</v>
      </c>
      <c r="H272" s="90">
        <v>48.634613049999999</v>
      </c>
      <c r="I272" s="91">
        <v>2.0000000000000002E-5</v>
      </c>
      <c r="J272" s="91">
        <f t="shared" si="7"/>
        <v>3.3321725222661526E-4</v>
      </c>
      <c r="K272" s="91">
        <f>H272/'סכום נכסי הקרן'!$C$42</f>
        <v>5.8710781738000049E-5</v>
      </c>
    </row>
    <row r="273" spans="2:11">
      <c r="B273" s="86" t="s">
        <v>2298</v>
      </c>
      <c r="C273" s="87">
        <v>6658</v>
      </c>
      <c r="D273" s="88" t="s">
        <v>129</v>
      </c>
      <c r="E273" s="101">
        <v>43356</v>
      </c>
      <c r="F273" s="90">
        <v>363031.65000000008</v>
      </c>
      <c r="G273" s="102">
        <v>53.740699999999997</v>
      </c>
      <c r="H273" s="90">
        <v>746.04615000000013</v>
      </c>
      <c r="I273" s="91">
        <v>2.9999999999999997E-4</v>
      </c>
      <c r="J273" s="91">
        <f t="shared" si="7"/>
        <v>5.1114922592613342E-3</v>
      </c>
      <c r="K273" s="91">
        <f>H273/'סכום נכסי הקרן'!$C$42</f>
        <v>9.0061275154167705E-4</v>
      </c>
    </row>
    <row r="274" spans="2:11">
      <c r="B274" s="86" t="s">
        <v>2299</v>
      </c>
      <c r="C274" s="115">
        <v>79691</v>
      </c>
      <c r="D274" s="88" t="s">
        <v>129</v>
      </c>
      <c r="E274" s="101">
        <v>43466</v>
      </c>
      <c r="F274" s="90">
        <v>72629.160510000002</v>
      </c>
      <c r="G274" s="102">
        <v>100</v>
      </c>
      <c r="H274" s="90">
        <v>277.73390980000005</v>
      </c>
      <c r="I274" s="91">
        <v>1.384E-3</v>
      </c>
      <c r="J274" s="91">
        <f t="shared" si="7"/>
        <v>1.9028778984746262E-3</v>
      </c>
      <c r="K274" s="91">
        <f>H274/'סכום נכסי הקרן'!$C$42</f>
        <v>3.3527510422968598E-4</v>
      </c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114" t="s">
        <v>109</v>
      </c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114" t="s">
        <v>201</v>
      </c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114" t="s">
        <v>209</v>
      </c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E1:E23 D1:D1048576 E25:E1048576 A1:B1048576 C5:C1048576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50.425781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143</v>
      </c>
      <c r="C1" s="46" t="s" vm="1">
        <v>227</v>
      </c>
    </row>
    <row r="2" spans="2:12">
      <c r="B2" s="46" t="s">
        <v>142</v>
      </c>
      <c r="C2" s="46" t="s">
        <v>228</v>
      </c>
    </row>
    <row r="3" spans="2:12">
      <c r="B3" s="46" t="s">
        <v>144</v>
      </c>
      <c r="C3" s="46" t="s">
        <v>229</v>
      </c>
    </row>
    <row r="4" spans="2:12">
      <c r="B4" s="46" t="s">
        <v>145</v>
      </c>
      <c r="C4" s="46">
        <v>2145</v>
      </c>
    </row>
    <row r="6" spans="2:12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96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63">
      <c r="B8" s="21" t="s">
        <v>113</v>
      </c>
      <c r="C8" s="29" t="s">
        <v>45</v>
      </c>
      <c r="D8" s="29" t="s">
        <v>66</v>
      </c>
      <c r="E8" s="29" t="s">
        <v>100</v>
      </c>
      <c r="F8" s="29" t="s">
        <v>101</v>
      </c>
      <c r="G8" s="29" t="s">
        <v>203</v>
      </c>
      <c r="H8" s="29" t="s">
        <v>202</v>
      </c>
      <c r="I8" s="29" t="s">
        <v>108</v>
      </c>
      <c r="J8" s="29" t="s">
        <v>59</v>
      </c>
      <c r="K8" s="29" t="s">
        <v>146</v>
      </c>
      <c r="L8" s="30" t="s">
        <v>148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49</v>
      </c>
      <c r="C11" s="87"/>
      <c r="D11" s="88"/>
      <c r="E11" s="88"/>
      <c r="F11" s="101"/>
      <c r="G11" s="90"/>
      <c r="H11" s="102"/>
      <c r="I11" s="90">
        <v>0.69886741500000005</v>
      </c>
      <c r="J11" s="91"/>
      <c r="K11" s="91">
        <f>IFERROR(I11/$I$11,0)</f>
        <v>1</v>
      </c>
      <c r="L11" s="91">
        <f>I11/'סכום נכסי הקרן'!$C$42</f>
        <v>8.4365947815154471E-7</v>
      </c>
    </row>
    <row r="12" spans="2:12" ht="21" customHeight="1">
      <c r="B12" s="111" t="s">
        <v>2300</v>
      </c>
      <c r="C12" s="87"/>
      <c r="D12" s="88"/>
      <c r="E12" s="88"/>
      <c r="F12" s="101"/>
      <c r="G12" s="90"/>
      <c r="H12" s="102"/>
      <c r="I12" s="90">
        <v>1.6057415000000002E-2</v>
      </c>
      <c r="J12" s="91"/>
      <c r="K12" s="91">
        <f t="shared" ref="K12:K16" si="0">IFERROR(I12/$I$11,0)</f>
        <v>2.2976339510692455E-2</v>
      </c>
      <c r="L12" s="91">
        <f>I12/'סכום נכסי הקרן'!$C$42</f>
        <v>1.9384206601423515E-8</v>
      </c>
    </row>
    <row r="13" spans="2:12">
      <c r="B13" s="92" t="s">
        <v>2301</v>
      </c>
      <c r="C13" s="87">
        <v>8944</v>
      </c>
      <c r="D13" s="88" t="s">
        <v>620</v>
      </c>
      <c r="E13" s="88" t="s">
        <v>130</v>
      </c>
      <c r="F13" s="101">
        <v>44607</v>
      </c>
      <c r="G13" s="90">
        <v>4400.2407500000008</v>
      </c>
      <c r="H13" s="102">
        <v>0.3649</v>
      </c>
      <c r="I13" s="90">
        <v>1.6056478000000002E-2</v>
      </c>
      <c r="J13" s="91">
        <v>2.641622813074355E-5</v>
      </c>
      <c r="K13" s="91">
        <f t="shared" si="0"/>
        <v>2.2974998769974133E-2</v>
      </c>
      <c r="L13" s="91">
        <f>I13/'סכום נכסי הקרן'!$C$42</f>
        <v>1.9383075472808758E-8</v>
      </c>
    </row>
    <row r="14" spans="2:12">
      <c r="B14" s="92" t="s">
        <v>2302</v>
      </c>
      <c r="C14" s="87">
        <v>8731</v>
      </c>
      <c r="D14" s="88" t="s">
        <v>152</v>
      </c>
      <c r="E14" s="88" t="s">
        <v>130</v>
      </c>
      <c r="F14" s="101">
        <v>44537</v>
      </c>
      <c r="G14" s="90">
        <v>936.82545000000016</v>
      </c>
      <c r="H14" s="102">
        <v>1E-4</v>
      </c>
      <c r="I14" s="90">
        <v>9.370000000000002E-7</v>
      </c>
      <c r="J14" s="91">
        <v>1.431722317603257E-4</v>
      </c>
      <c r="K14" s="91">
        <f t="shared" si="0"/>
        <v>1.3407407183235179E-6</v>
      </c>
      <c r="L14" s="91">
        <f>I14/'סכום נכסי הקרן'!$C$42</f>
        <v>1.1311286147573463E-12</v>
      </c>
    </row>
    <row r="15" spans="2:12">
      <c r="B15" s="111" t="s">
        <v>197</v>
      </c>
      <c r="C15" s="87"/>
      <c r="D15" s="88"/>
      <c r="E15" s="88"/>
      <c r="F15" s="101"/>
      <c r="G15" s="90"/>
      <c r="H15" s="102"/>
      <c r="I15" s="90">
        <v>0.68280999999999992</v>
      </c>
      <c r="J15" s="91"/>
      <c r="K15" s="91">
        <f t="shared" si="0"/>
        <v>0.97702366048930733</v>
      </c>
      <c r="L15" s="91">
        <f>I15/'סכום נכסי הקרן'!$C$42</f>
        <v>8.2427527155012097E-7</v>
      </c>
    </row>
    <row r="16" spans="2:12">
      <c r="B16" s="92" t="s">
        <v>2303</v>
      </c>
      <c r="C16" s="87">
        <v>9122</v>
      </c>
      <c r="D16" s="88" t="s">
        <v>1409</v>
      </c>
      <c r="E16" s="88" t="s">
        <v>129</v>
      </c>
      <c r="F16" s="101">
        <v>44742</v>
      </c>
      <c r="G16" s="90">
        <v>1072.4100000000003</v>
      </c>
      <c r="H16" s="102">
        <v>16.649999999999999</v>
      </c>
      <c r="I16" s="90">
        <v>0.68280999999999992</v>
      </c>
      <c r="J16" s="91">
        <v>1.2892097206083545E-4</v>
      </c>
      <c r="K16" s="91">
        <f t="shared" si="0"/>
        <v>0.97702366048930733</v>
      </c>
      <c r="L16" s="91">
        <f>I16/'סכום נכסי הקרן'!$C$42</f>
        <v>8.2427527155012097E-7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9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9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9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33.8554687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143</v>
      </c>
      <c r="C1" s="46" t="s" vm="1">
        <v>227</v>
      </c>
    </row>
    <row r="2" spans="2:12">
      <c r="B2" s="46" t="s">
        <v>142</v>
      </c>
      <c r="C2" s="46" t="s">
        <v>228</v>
      </c>
    </row>
    <row r="3" spans="2:12">
      <c r="B3" s="46" t="s">
        <v>144</v>
      </c>
      <c r="C3" s="46" t="s">
        <v>229</v>
      </c>
    </row>
    <row r="4" spans="2:12">
      <c r="B4" s="46" t="s">
        <v>145</v>
      </c>
      <c r="C4" s="46">
        <v>2145</v>
      </c>
    </row>
    <row r="6" spans="2:12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97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63">
      <c r="B8" s="21" t="s">
        <v>113</v>
      </c>
      <c r="C8" s="29" t="s">
        <v>45</v>
      </c>
      <c r="D8" s="29" t="s">
        <v>66</v>
      </c>
      <c r="E8" s="29" t="s">
        <v>100</v>
      </c>
      <c r="F8" s="29" t="s">
        <v>101</v>
      </c>
      <c r="G8" s="29" t="s">
        <v>203</v>
      </c>
      <c r="H8" s="29" t="s">
        <v>202</v>
      </c>
      <c r="I8" s="29" t="s">
        <v>108</v>
      </c>
      <c r="J8" s="29" t="s">
        <v>59</v>
      </c>
      <c r="K8" s="29" t="s">
        <v>146</v>
      </c>
      <c r="L8" s="30" t="s">
        <v>148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51</v>
      </c>
      <c r="C11" s="87"/>
      <c r="D11" s="88"/>
      <c r="E11" s="88"/>
      <c r="F11" s="101"/>
      <c r="G11" s="90"/>
      <c r="H11" s="102"/>
      <c r="I11" s="90">
        <v>38.154956437000003</v>
      </c>
      <c r="J11" s="91"/>
      <c r="K11" s="91">
        <f>IFERROR(I11/$I$11,0)</f>
        <v>1</v>
      </c>
      <c r="L11" s="91">
        <f>I11/'סכום נכסי הקרן'!$C$42</f>
        <v>4.6059939189659231E-5</v>
      </c>
    </row>
    <row r="12" spans="2:12" ht="19.5" customHeight="1">
      <c r="B12" s="111" t="s">
        <v>199</v>
      </c>
      <c r="C12" s="87"/>
      <c r="D12" s="88"/>
      <c r="E12" s="88"/>
      <c r="F12" s="101"/>
      <c r="G12" s="90"/>
      <c r="H12" s="102"/>
      <c r="I12" s="90">
        <v>38.154956437000017</v>
      </c>
      <c r="J12" s="91"/>
      <c r="K12" s="91">
        <f t="shared" ref="K12:K19" si="0">IFERROR(I12/$I$11,0)</f>
        <v>1.0000000000000004</v>
      </c>
      <c r="L12" s="91">
        <f>I12/'סכום נכסי הקרן'!$C$42</f>
        <v>4.6059939189659245E-5</v>
      </c>
    </row>
    <row r="13" spans="2:12">
      <c r="B13" s="92" t="s">
        <v>2304</v>
      </c>
      <c r="C13" s="87"/>
      <c r="D13" s="88"/>
      <c r="E13" s="88"/>
      <c r="F13" s="101"/>
      <c r="G13" s="90"/>
      <c r="H13" s="102"/>
      <c r="I13" s="90">
        <v>38.154956437000017</v>
      </c>
      <c r="J13" s="91"/>
      <c r="K13" s="91">
        <f t="shared" si="0"/>
        <v>1.0000000000000004</v>
      </c>
      <c r="L13" s="91">
        <f>I13/'סכום נכסי הקרן'!$C$42</f>
        <v>4.6059939189659245E-5</v>
      </c>
    </row>
    <row r="14" spans="2:12">
      <c r="B14" s="86" t="s">
        <v>2305</v>
      </c>
      <c r="C14" s="87" t="s">
        <v>2306</v>
      </c>
      <c r="D14" s="88" t="s">
        <v>676</v>
      </c>
      <c r="E14" s="88" t="s">
        <v>129</v>
      </c>
      <c r="F14" s="101">
        <v>45140</v>
      </c>
      <c r="G14" s="90">
        <v>-726235.41888000013</v>
      </c>
      <c r="H14" s="102">
        <v>2.6110000000000002</v>
      </c>
      <c r="I14" s="90">
        <v>-18.962006787000004</v>
      </c>
      <c r="J14" s="91"/>
      <c r="K14" s="91">
        <f t="shared" si="0"/>
        <v>-0.49697361909741244</v>
      </c>
      <c r="L14" s="91">
        <f>I14/'סכום נכסי הקרן'!$C$42</f>
        <v>-2.2890574674491685E-5</v>
      </c>
    </row>
    <row r="15" spans="2:12">
      <c r="B15" s="86" t="s">
        <v>2307</v>
      </c>
      <c r="C15" s="87" t="s">
        <v>2308</v>
      </c>
      <c r="D15" s="88" t="s">
        <v>676</v>
      </c>
      <c r="E15" s="88" t="s">
        <v>129</v>
      </c>
      <c r="F15" s="101">
        <v>45140</v>
      </c>
      <c r="G15" s="90">
        <v>726235.41888000013</v>
      </c>
      <c r="H15" s="102">
        <v>7.4800000000000005E-2</v>
      </c>
      <c r="I15" s="90">
        <v>0.54322409300000019</v>
      </c>
      <c r="J15" s="91"/>
      <c r="K15" s="91">
        <f t="shared" si="0"/>
        <v>1.423731393579104E-2</v>
      </c>
      <c r="L15" s="91">
        <f>I15/'סכום נכסי הקרן'!$C$42</f>
        <v>6.5576981410662325E-7</v>
      </c>
    </row>
    <row r="16" spans="2:12" s="6" customFormat="1">
      <c r="B16" s="86" t="s">
        <v>2309</v>
      </c>
      <c r="C16" s="87" t="s">
        <v>2310</v>
      </c>
      <c r="D16" s="88" t="s">
        <v>676</v>
      </c>
      <c r="E16" s="88" t="s">
        <v>129</v>
      </c>
      <c r="F16" s="101">
        <v>45180</v>
      </c>
      <c r="G16" s="90">
        <v>2420784.7296000007</v>
      </c>
      <c r="H16" s="102">
        <v>0.62319999999999998</v>
      </c>
      <c r="I16" s="90">
        <v>15.086330435000002</v>
      </c>
      <c r="J16" s="91"/>
      <c r="K16" s="91">
        <f t="shared" si="0"/>
        <v>0.3953963480448463</v>
      </c>
      <c r="L16" s="91">
        <f>I16/'סכום נכסי הקרן'!$C$42</f>
        <v>1.8211931746758957E-5</v>
      </c>
    </row>
    <row r="17" spans="2:12" s="6" customFormat="1">
      <c r="B17" s="86" t="s">
        <v>2309</v>
      </c>
      <c r="C17" s="87" t="s">
        <v>2311</v>
      </c>
      <c r="D17" s="88" t="s">
        <v>676</v>
      </c>
      <c r="E17" s="88" t="s">
        <v>129</v>
      </c>
      <c r="F17" s="101">
        <v>45180</v>
      </c>
      <c r="G17" s="90">
        <v>2420784.7296000007</v>
      </c>
      <c r="H17" s="102">
        <v>0.62319999999999998</v>
      </c>
      <c r="I17" s="90">
        <v>15.086330435000002</v>
      </c>
      <c r="J17" s="91"/>
      <c r="K17" s="91">
        <f t="shared" si="0"/>
        <v>0.3953963480448463</v>
      </c>
      <c r="L17" s="91">
        <f>I17/'סכום נכסי הקרן'!$C$42</f>
        <v>1.8211931746758957E-5</v>
      </c>
    </row>
    <row r="18" spans="2:12" s="6" customFormat="1">
      <c r="B18" s="86" t="s">
        <v>2312</v>
      </c>
      <c r="C18" s="87" t="s">
        <v>2313</v>
      </c>
      <c r="D18" s="88" t="s">
        <v>676</v>
      </c>
      <c r="E18" s="88" t="s">
        <v>129</v>
      </c>
      <c r="F18" s="101">
        <v>45181</v>
      </c>
      <c r="G18" s="90">
        <v>2420784.7296000007</v>
      </c>
      <c r="H18" s="102">
        <v>0.62319999999999998</v>
      </c>
      <c r="I18" s="90">
        <v>15.086330435000002</v>
      </c>
      <c r="J18" s="91"/>
      <c r="K18" s="91">
        <f t="shared" si="0"/>
        <v>0.3953963480448463</v>
      </c>
      <c r="L18" s="91">
        <f>I18/'סכום נכסי הקרן'!$C$42</f>
        <v>1.8211931746758957E-5</v>
      </c>
    </row>
    <row r="19" spans="2:12">
      <c r="B19" s="86" t="s">
        <v>2312</v>
      </c>
      <c r="C19" s="87" t="s">
        <v>2314</v>
      </c>
      <c r="D19" s="88" t="s">
        <v>676</v>
      </c>
      <c r="E19" s="88" t="s">
        <v>129</v>
      </c>
      <c r="F19" s="101">
        <v>45182</v>
      </c>
      <c r="G19" s="90">
        <v>1815588.5472000004</v>
      </c>
      <c r="H19" s="102">
        <v>0.62319999999999998</v>
      </c>
      <c r="I19" s="90">
        <v>11.314747826000003</v>
      </c>
      <c r="J19" s="91"/>
      <c r="K19" s="91">
        <f t="shared" si="0"/>
        <v>0.29654726102708256</v>
      </c>
      <c r="L19" s="91">
        <f>I19/'סכום נכסי הקרן'!$C$42</f>
        <v>1.3658948809767425E-5</v>
      </c>
    </row>
    <row r="20" spans="2:12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4" t="s">
        <v>218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4" t="s">
        <v>109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4" t="s">
        <v>201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4" t="s">
        <v>209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8"/>
  <sheetViews>
    <sheetView rightToLeft="1" workbookViewId="0">
      <selection activeCell="H13" sqref="H13:I6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0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143</v>
      </c>
      <c r="C1" s="46" t="s" vm="1">
        <v>227</v>
      </c>
    </row>
    <row r="2" spans="2:12">
      <c r="B2" s="46" t="s">
        <v>142</v>
      </c>
      <c r="C2" s="46" t="s">
        <v>228</v>
      </c>
    </row>
    <row r="3" spans="2:12">
      <c r="B3" s="46" t="s">
        <v>144</v>
      </c>
      <c r="C3" s="46" t="s">
        <v>229</v>
      </c>
    </row>
    <row r="4" spans="2:12">
      <c r="B4" s="46" t="s">
        <v>145</v>
      </c>
      <c r="C4" s="46">
        <v>2145</v>
      </c>
    </row>
    <row r="6" spans="2:12" ht="26.25" customHeight="1">
      <c r="B6" s="148" t="s">
        <v>169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s="3" customFormat="1" ht="63">
      <c r="B7" s="66" t="s">
        <v>112</v>
      </c>
      <c r="C7" s="49" t="s">
        <v>45</v>
      </c>
      <c r="D7" s="49" t="s">
        <v>114</v>
      </c>
      <c r="E7" s="49" t="s">
        <v>14</v>
      </c>
      <c r="F7" s="49" t="s">
        <v>67</v>
      </c>
      <c r="G7" s="49" t="s">
        <v>100</v>
      </c>
      <c r="H7" s="49" t="s">
        <v>16</v>
      </c>
      <c r="I7" s="49" t="s">
        <v>18</v>
      </c>
      <c r="J7" s="49" t="s">
        <v>62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44</v>
      </c>
      <c r="C10" s="74"/>
      <c r="D10" s="74"/>
      <c r="E10" s="74"/>
      <c r="F10" s="74"/>
      <c r="G10" s="75"/>
      <c r="H10" s="76"/>
      <c r="I10" s="76"/>
      <c r="J10" s="77">
        <f>J11+J62</f>
        <v>137594.07923632901</v>
      </c>
      <c r="K10" s="78">
        <f>IFERROR(J10/$J$10,0)</f>
        <v>1</v>
      </c>
      <c r="L10" s="78">
        <f>J10/'סכום נכסי הקרן'!$C$42</f>
        <v>0.16610096077417433</v>
      </c>
    </row>
    <row r="11" spans="2:12">
      <c r="B11" s="79" t="s">
        <v>196</v>
      </c>
      <c r="C11" s="80"/>
      <c r="D11" s="80"/>
      <c r="E11" s="80"/>
      <c r="F11" s="80"/>
      <c r="G11" s="81"/>
      <c r="H11" s="82"/>
      <c r="I11" s="82"/>
      <c r="J11" s="83">
        <f>J12+J22</f>
        <v>133345.45976483001</v>
      </c>
      <c r="K11" s="84">
        <f t="shared" ref="K11:K65" si="0">IFERROR(J11/$J$10,0)</f>
        <v>0.96912207636346293</v>
      </c>
      <c r="L11" s="84">
        <f>J11/'סכום נכסי הקרן'!$C$42</f>
        <v>0.16097210799143394</v>
      </c>
    </row>
    <row r="12" spans="2:12">
      <c r="B12" s="85" t="s">
        <v>42</v>
      </c>
      <c r="C12" s="80"/>
      <c r="D12" s="80"/>
      <c r="E12" s="80"/>
      <c r="F12" s="80"/>
      <c r="G12" s="81"/>
      <c r="H12" s="82"/>
      <c r="I12" s="82"/>
      <c r="J12" s="83">
        <f>SUM(J13:J20)</f>
        <v>90023.616014916013</v>
      </c>
      <c r="K12" s="84">
        <f t="shared" si="0"/>
        <v>0.65426954789452196</v>
      </c>
      <c r="L12" s="84">
        <f>J12/'סכום נכסי הקרן'!$C$42</f>
        <v>0.10867480051056477</v>
      </c>
    </row>
    <row r="13" spans="2:12">
      <c r="B13" s="86" t="s">
        <v>3003</v>
      </c>
      <c r="C13" s="87" t="s">
        <v>3004</v>
      </c>
      <c r="D13" s="87">
        <v>11</v>
      </c>
      <c r="E13" s="87" t="s">
        <v>321</v>
      </c>
      <c r="F13" s="87" t="s">
        <v>322</v>
      </c>
      <c r="G13" s="88" t="s">
        <v>130</v>
      </c>
      <c r="H13" s="89"/>
      <c r="I13" s="89"/>
      <c r="J13" s="90">
        <v>9988.373259744003</v>
      </c>
      <c r="K13" s="91">
        <f t="shared" si="0"/>
        <v>7.2593045537869119E-2</v>
      </c>
      <c r="L13" s="91">
        <f>J13/'סכום נכסי הקרן'!$C$42</f>
        <v>1.2057774609363449E-2</v>
      </c>
    </row>
    <row r="14" spans="2:12">
      <c r="B14" s="86" t="s">
        <v>3003</v>
      </c>
      <c r="C14" s="87" t="s">
        <v>3005</v>
      </c>
      <c r="D14" s="87">
        <v>11</v>
      </c>
      <c r="E14" s="87" t="s">
        <v>321</v>
      </c>
      <c r="F14" s="87" t="s">
        <v>322</v>
      </c>
      <c r="G14" s="88" t="s">
        <v>130</v>
      </c>
      <c r="H14" s="89"/>
      <c r="I14" s="89"/>
      <c r="J14" s="90">
        <v>42088.986900000004</v>
      </c>
      <c r="K14" s="91">
        <f t="shared" si="0"/>
        <v>0.30589242744746847</v>
      </c>
      <c r="L14" s="91">
        <f>J14/'סכום נכסי הקרן'!$C$42</f>
        <v>5.0809026092568932E-2</v>
      </c>
    </row>
    <row r="15" spans="2:12">
      <c r="B15" s="86" t="s">
        <v>3006</v>
      </c>
      <c r="C15" s="87" t="s">
        <v>3007</v>
      </c>
      <c r="D15" s="87">
        <v>12</v>
      </c>
      <c r="E15" s="87" t="s">
        <v>321</v>
      </c>
      <c r="F15" s="87" t="s">
        <v>322</v>
      </c>
      <c r="G15" s="88" t="s">
        <v>130</v>
      </c>
      <c r="H15" s="89"/>
      <c r="I15" s="89"/>
      <c r="J15" s="90">
        <v>4393.3677682320003</v>
      </c>
      <c r="K15" s="91">
        <f t="shared" si="0"/>
        <v>3.1929918733538197E-2</v>
      </c>
      <c r="L15" s="91">
        <f>J15/'סכום נכסי הקרן'!$C$42</f>
        <v>5.3035901790820014E-3</v>
      </c>
    </row>
    <row r="16" spans="2:12">
      <c r="B16" s="86" t="s">
        <v>3008</v>
      </c>
      <c r="C16" s="87" t="s">
        <v>3009</v>
      </c>
      <c r="D16" s="87">
        <v>10</v>
      </c>
      <c r="E16" s="87" t="s">
        <v>321</v>
      </c>
      <c r="F16" s="87" t="s">
        <v>322</v>
      </c>
      <c r="G16" s="88" t="s">
        <v>130</v>
      </c>
      <c r="H16" s="89"/>
      <c r="I16" s="89"/>
      <c r="J16" s="90">
        <v>1072.8352044500002</v>
      </c>
      <c r="K16" s="91">
        <f t="shared" si="0"/>
        <v>7.7971029742298619E-3</v>
      </c>
      <c r="L16" s="91">
        <f>J16/'סכום נכסי הקרן'!$C$42</f>
        <v>1.2951062952747522E-3</v>
      </c>
    </row>
    <row r="17" spans="2:12">
      <c r="B17" s="86" t="s">
        <v>3008</v>
      </c>
      <c r="C17" s="87" t="s">
        <v>3010</v>
      </c>
      <c r="D17" s="87">
        <v>10</v>
      </c>
      <c r="E17" s="87" t="s">
        <v>321</v>
      </c>
      <c r="F17" s="87" t="s">
        <v>322</v>
      </c>
      <c r="G17" s="88" t="s">
        <v>130</v>
      </c>
      <c r="H17" s="89"/>
      <c r="I17" s="89"/>
      <c r="J17" s="90">
        <v>8760.7850752390004</v>
      </c>
      <c r="K17" s="91">
        <f t="shared" si="0"/>
        <v>6.3671235883570543E-2</v>
      </c>
      <c r="L17" s="91">
        <f>J17/'סכום נכסי הקרן'!$C$42</f>
        <v>1.0575853453940152E-2</v>
      </c>
    </row>
    <row r="18" spans="2:12">
      <c r="B18" s="86" t="s">
        <v>3008</v>
      </c>
      <c r="C18" s="87" t="s">
        <v>3011</v>
      </c>
      <c r="D18" s="87">
        <v>10</v>
      </c>
      <c r="E18" s="87" t="s">
        <v>321</v>
      </c>
      <c r="F18" s="87" t="s">
        <v>322</v>
      </c>
      <c r="G18" s="88" t="s">
        <v>130</v>
      </c>
      <c r="H18" s="89"/>
      <c r="I18" s="89"/>
      <c r="J18" s="90">
        <v>22053.176100000004</v>
      </c>
      <c r="K18" s="91">
        <f t="shared" si="0"/>
        <v>0.16027707167633196</v>
      </c>
      <c r="L18" s="91">
        <f>J18/'סכום נכסי הקרן'!$C$42</f>
        <v>2.6622175595509945E-2</v>
      </c>
    </row>
    <row r="19" spans="2:12">
      <c r="B19" s="86" t="s">
        <v>3012</v>
      </c>
      <c r="C19" s="87" t="s">
        <v>3013</v>
      </c>
      <c r="D19" s="87">
        <v>20</v>
      </c>
      <c r="E19" s="87" t="s">
        <v>321</v>
      </c>
      <c r="F19" s="87" t="s">
        <v>322</v>
      </c>
      <c r="G19" s="88" t="s">
        <v>130</v>
      </c>
      <c r="H19" s="89"/>
      <c r="I19" s="89"/>
      <c r="J19" s="90">
        <v>1628.0040872510003</v>
      </c>
      <c r="K19" s="91">
        <f t="shared" si="0"/>
        <v>1.1831934166693111E-2</v>
      </c>
      <c r="L19" s="91">
        <f>J19/'סכום נכסי הקרן'!$C$42</f>
        <v>1.9652956329045054E-3</v>
      </c>
    </row>
    <row r="20" spans="2:12">
      <c r="B20" s="86" t="s">
        <v>3014</v>
      </c>
      <c r="C20" s="87" t="s">
        <v>3015</v>
      </c>
      <c r="D20" s="87">
        <v>26</v>
      </c>
      <c r="E20" s="87" t="s">
        <v>321</v>
      </c>
      <c r="F20" s="87" t="s">
        <v>322</v>
      </c>
      <c r="G20" s="88" t="s">
        <v>130</v>
      </c>
      <c r="H20" s="89"/>
      <c r="I20" s="89"/>
      <c r="J20" s="90">
        <v>38.087620000000008</v>
      </c>
      <c r="K20" s="91">
        <f t="shared" si="0"/>
        <v>2.7681147482066745E-4</v>
      </c>
      <c r="L20" s="91">
        <f>J20/'סכום נכסי הקרן'!$C$42</f>
        <v>4.5978651921029027E-5</v>
      </c>
    </row>
    <row r="21" spans="2:12">
      <c r="B21" s="92"/>
      <c r="C21" s="87"/>
      <c r="D21" s="87"/>
      <c r="E21" s="87"/>
      <c r="F21" s="87"/>
      <c r="G21" s="87"/>
      <c r="H21" s="87"/>
      <c r="I21" s="87"/>
      <c r="J21" s="87"/>
      <c r="K21" s="91"/>
      <c r="L21" s="87"/>
    </row>
    <row r="22" spans="2:12">
      <c r="B22" s="85" t="s">
        <v>43</v>
      </c>
      <c r="C22" s="80"/>
      <c r="D22" s="80"/>
      <c r="E22" s="80"/>
      <c r="F22" s="80"/>
      <c r="G22" s="81"/>
      <c r="H22" s="82"/>
      <c r="I22" s="82"/>
      <c r="J22" s="83">
        <f>SUM(J23:J59)</f>
        <v>43321.843749913998</v>
      </c>
      <c r="K22" s="84">
        <f t="shared" si="0"/>
        <v>0.31485252846894096</v>
      </c>
      <c r="L22" s="84">
        <f>J22/'סכום נכסי הקרן'!$C$42</f>
        <v>5.2297307480869172E-2</v>
      </c>
    </row>
    <row r="23" spans="2:12">
      <c r="B23" s="86" t="s">
        <v>3003</v>
      </c>
      <c r="C23" s="87" t="s">
        <v>3016</v>
      </c>
      <c r="D23" s="87">
        <v>11</v>
      </c>
      <c r="E23" s="87" t="s">
        <v>321</v>
      </c>
      <c r="F23" s="87" t="s">
        <v>322</v>
      </c>
      <c r="G23" s="88" t="s">
        <v>131</v>
      </c>
      <c r="H23" s="89"/>
      <c r="I23" s="89"/>
      <c r="J23" s="90">
        <v>1.2409461040000003</v>
      </c>
      <c r="K23" s="91">
        <f t="shared" si="0"/>
        <v>9.0188917349312281E-6</v>
      </c>
      <c r="L23" s="91">
        <f>J23/'סכום נכסי הקרן'!$C$42</f>
        <v>1.4980465822903372E-6</v>
      </c>
    </row>
    <row r="24" spans="2:12">
      <c r="B24" s="86" t="s">
        <v>3003</v>
      </c>
      <c r="C24" s="87" t="s">
        <v>3017</v>
      </c>
      <c r="D24" s="87">
        <v>11</v>
      </c>
      <c r="E24" s="87" t="s">
        <v>321</v>
      </c>
      <c r="F24" s="87" t="s">
        <v>322</v>
      </c>
      <c r="G24" s="88" t="s">
        <v>133</v>
      </c>
      <c r="H24" s="89"/>
      <c r="I24" s="89"/>
      <c r="J24" s="90">
        <v>2.1798000000000005E-4</v>
      </c>
      <c r="K24" s="91">
        <f t="shared" si="0"/>
        <v>1.5842251440601721E-9</v>
      </c>
      <c r="L24" s="91">
        <f>J24/'סכום נכסי הקרן'!$C$42</f>
        <v>2.6314131851099933E-10</v>
      </c>
    </row>
    <row r="25" spans="2:12">
      <c r="B25" s="86" t="s">
        <v>3003</v>
      </c>
      <c r="C25" s="87" t="s">
        <v>3018</v>
      </c>
      <c r="D25" s="87">
        <v>11</v>
      </c>
      <c r="E25" s="87" t="s">
        <v>321</v>
      </c>
      <c r="F25" s="87" t="s">
        <v>322</v>
      </c>
      <c r="G25" s="88" t="s">
        <v>132</v>
      </c>
      <c r="H25" s="89"/>
      <c r="I25" s="89"/>
      <c r="J25" s="90">
        <v>2.9454020000000002E-3</v>
      </c>
      <c r="K25" s="91">
        <f t="shared" si="0"/>
        <v>2.1406458885058804E-8</v>
      </c>
      <c r="L25" s="91">
        <f>J25/'סכום נכסי הקרן'!$C$42</f>
        <v>3.5556333875811279E-9</v>
      </c>
    </row>
    <row r="26" spans="2:12">
      <c r="B26" s="86" t="s">
        <v>3003</v>
      </c>
      <c r="C26" s="87" t="s">
        <v>3019</v>
      </c>
      <c r="D26" s="87">
        <v>11</v>
      </c>
      <c r="E26" s="87" t="s">
        <v>321</v>
      </c>
      <c r="F26" s="87" t="s">
        <v>322</v>
      </c>
      <c r="G26" s="88" t="s">
        <v>129</v>
      </c>
      <c r="H26" s="89"/>
      <c r="I26" s="89"/>
      <c r="J26" s="90">
        <v>2717.0147288970006</v>
      </c>
      <c r="K26" s="91">
        <f t="shared" si="0"/>
        <v>1.9746596248740523E-2</v>
      </c>
      <c r="L26" s="91">
        <f>J26/'סכום נכסי הקרן'!$C$42</f>
        <v>3.2799286089355076E-3</v>
      </c>
    </row>
    <row r="27" spans="2:12">
      <c r="B27" s="86" t="s">
        <v>3006</v>
      </c>
      <c r="C27" s="87" t="s">
        <v>3020</v>
      </c>
      <c r="D27" s="87">
        <v>12</v>
      </c>
      <c r="E27" s="87" t="s">
        <v>321</v>
      </c>
      <c r="F27" s="87" t="s">
        <v>322</v>
      </c>
      <c r="G27" s="88" t="s">
        <v>131</v>
      </c>
      <c r="H27" s="89"/>
      <c r="I27" s="89"/>
      <c r="J27" s="90">
        <v>189.86951336200002</v>
      </c>
      <c r="K27" s="91">
        <f t="shared" si="0"/>
        <v>1.3799250259590291E-3</v>
      </c>
      <c r="L27" s="91">
        <f>J27/'סכום נכסי הקרן'!$C$42</f>
        <v>2.2920687260812218E-4</v>
      </c>
    </row>
    <row r="28" spans="2:12">
      <c r="B28" s="86" t="s">
        <v>3006</v>
      </c>
      <c r="C28" s="87" t="s">
        <v>3021</v>
      </c>
      <c r="D28" s="87">
        <v>12</v>
      </c>
      <c r="E28" s="87" t="s">
        <v>321</v>
      </c>
      <c r="F28" s="87" t="s">
        <v>322</v>
      </c>
      <c r="G28" s="88" t="s">
        <v>133</v>
      </c>
      <c r="H28" s="89"/>
      <c r="I28" s="89"/>
      <c r="J28" s="90">
        <v>14.098610000000003</v>
      </c>
      <c r="K28" s="91">
        <f t="shared" si="0"/>
        <v>1.0246523744517011E-4</v>
      </c>
      <c r="L28" s="91">
        <f>J28/'סכום נכסי הקרן'!$C$42</f>
        <v>1.701957438559666E-5</v>
      </c>
    </row>
    <row r="29" spans="2:12">
      <c r="B29" s="86" t="s">
        <v>3006</v>
      </c>
      <c r="C29" s="87" t="s">
        <v>3022</v>
      </c>
      <c r="D29" s="87">
        <v>12</v>
      </c>
      <c r="E29" s="87" t="s">
        <v>321</v>
      </c>
      <c r="F29" s="87" t="s">
        <v>322</v>
      </c>
      <c r="G29" s="88" t="s">
        <v>132</v>
      </c>
      <c r="H29" s="89"/>
      <c r="I29" s="89"/>
      <c r="J29" s="90">
        <v>665.59168940100005</v>
      </c>
      <c r="K29" s="91">
        <f t="shared" si="0"/>
        <v>4.8373570512274169E-3</v>
      </c>
      <c r="L29" s="91">
        <f>J29/'סכום נכסי הקרן'!$C$42</f>
        <v>8.034896538166008E-4</v>
      </c>
    </row>
    <row r="30" spans="2:12">
      <c r="B30" s="86" t="s">
        <v>3006</v>
      </c>
      <c r="C30" s="87" t="s">
        <v>3023</v>
      </c>
      <c r="D30" s="87">
        <v>12</v>
      </c>
      <c r="E30" s="87" t="s">
        <v>321</v>
      </c>
      <c r="F30" s="87" t="s">
        <v>322</v>
      </c>
      <c r="G30" s="88" t="s">
        <v>129</v>
      </c>
      <c r="H30" s="89"/>
      <c r="I30" s="89"/>
      <c r="J30" s="90">
        <v>6124.9390930270001</v>
      </c>
      <c r="K30" s="91">
        <f t="shared" si="0"/>
        <v>4.4514554165567835E-2</v>
      </c>
      <c r="L30" s="91">
        <f>J30/'סכום נכסי הקרן'!$C$42</f>
        <v>7.3939102153348412E-3</v>
      </c>
    </row>
    <row r="31" spans="2:12">
      <c r="B31" s="86" t="s">
        <v>3006</v>
      </c>
      <c r="C31" s="87" t="s">
        <v>3024</v>
      </c>
      <c r="D31" s="87">
        <v>12</v>
      </c>
      <c r="E31" s="87" t="s">
        <v>321</v>
      </c>
      <c r="F31" s="87" t="s">
        <v>322</v>
      </c>
      <c r="G31" s="88" t="s">
        <v>138</v>
      </c>
      <c r="H31" s="89"/>
      <c r="I31" s="89"/>
      <c r="J31" s="90">
        <v>0.76922133400000003</v>
      </c>
      <c r="K31" s="91">
        <f t="shared" si="0"/>
        <v>5.5905118757239541E-6</v>
      </c>
      <c r="L31" s="91">
        <f>J31/'סכום נכסי הקרן'!$C$42</f>
        <v>9.2858939377718021E-7</v>
      </c>
    </row>
    <row r="32" spans="2:12">
      <c r="B32" s="86" t="s">
        <v>3006</v>
      </c>
      <c r="C32" s="87" t="s">
        <v>3025</v>
      </c>
      <c r="D32" s="87">
        <v>12</v>
      </c>
      <c r="E32" s="87" t="s">
        <v>321</v>
      </c>
      <c r="F32" s="87" t="s">
        <v>322</v>
      </c>
      <c r="G32" s="88" t="s">
        <v>137</v>
      </c>
      <c r="H32" s="89"/>
      <c r="I32" s="89"/>
      <c r="J32" s="90">
        <v>0.17968366400000002</v>
      </c>
      <c r="K32" s="91">
        <f t="shared" si="0"/>
        <v>1.3058967725739036E-6</v>
      </c>
      <c r="L32" s="91">
        <f>J32/'סכום נכסי הקרן'!$C$42</f>
        <v>2.1691070859641882E-7</v>
      </c>
    </row>
    <row r="33" spans="2:12">
      <c r="B33" s="86" t="s">
        <v>3006</v>
      </c>
      <c r="C33" s="87" t="s">
        <v>3026</v>
      </c>
      <c r="D33" s="87">
        <v>12</v>
      </c>
      <c r="E33" s="87" t="s">
        <v>321</v>
      </c>
      <c r="F33" s="87" t="s">
        <v>322</v>
      </c>
      <c r="G33" s="88" t="s">
        <v>136</v>
      </c>
      <c r="H33" s="89"/>
      <c r="I33" s="89"/>
      <c r="J33" s="90">
        <v>-43.389949999999999</v>
      </c>
      <c r="K33" s="91">
        <f t="shared" si="0"/>
        <v>-3.1534750798015252E-4</v>
      </c>
      <c r="L33" s="91">
        <f>J33/'סכום נכסי הקרן'!$C$42</f>
        <v>-5.2379524053244939E-5</v>
      </c>
    </row>
    <row r="34" spans="2:12">
      <c r="B34" s="86" t="s">
        <v>3008</v>
      </c>
      <c r="C34" s="87" t="s">
        <v>3027</v>
      </c>
      <c r="D34" s="87">
        <v>10</v>
      </c>
      <c r="E34" s="87" t="s">
        <v>321</v>
      </c>
      <c r="F34" s="87" t="s">
        <v>322</v>
      </c>
      <c r="G34" s="88" t="s">
        <v>134</v>
      </c>
      <c r="H34" s="89"/>
      <c r="I34" s="89"/>
      <c r="J34" s="90">
        <v>0.33879458400000007</v>
      </c>
      <c r="K34" s="91">
        <f t="shared" si="0"/>
        <v>2.4622758906514637E-6</v>
      </c>
      <c r="L34" s="91">
        <f>J34/'סכום נכסי הקרן'!$C$42</f>
        <v>4.0898639112829394E-7</v>
      </c>
    </row>
    <row r="35" spans="2:12">
      <c r="B35" s="86" t="s">
        <v>3008</v>
      </c>
      <c r="C35" s="87" t="s">
        <v>3028</v>
      </c>
      <c r="D35" s="87">
        <v>10</v>
      </c>
      <c r="E35" s="87" t="s">
        <v>321</v>
      </c>
      <c r="F35" s="87" t="s">
        <v>322</v>
      </c>
      <c r="G35" s="88" t="s">
        <v>131</v>
      </c>
      <c r="H35" s="89"/>
      <c r="I35" s="89"/>
      <c r="J35" s="90">
        <v>1529.9382484140003</v>
      </c>
      <c r="K35" s="91">
        <f t="shared" si="0"/>
        <v>1.1119215717023748E-2</v>
      </c>
      <c r="L35" s="91">
        <f>J35/'סכום נכסי הקרן'!$C$42</f>
        <v>1.8469124136529442E-3</v>
      </c>
    </row>
    <row r="36" spans="2:12">
      <c r="B36" s="86" t="s">
        <v>3008</v>
      </c>
      <c r="C36" s="87" t="s">
        <v>3029</v>
      </c>
      <c r="D36" s="87">
        <v>10</v>
      </c>
      <c r="E36" s="87" t="s">
        <v>321</v>
      </c>
      <c r="F36" s="87" t="s">
        <v>322</v>
      </c>
      <c r="G36" s="88" t="s">
        <v>129</v>
      </c>
      <c r="H36" s="89"/>
      <c r="I36" s="89"/>
      <c r="J36" s="90">
        <v>4187.1256600000006</v>
      </c>
      <c r="K36" s="91">
        <f t="shared" si="0"/>
        <v>3.0431001706172779E-2</v>
      </c>
      <c r="L36" s="91">
        <f>J36/'סכום נכסי הקרן'!$C$42</f>
        <v>5.0546186207158367E-3</v>
      </c>
    </row>
    <row r="37" spans="2:12">
      <c r="B37" s="86" t="s">
        <v>3008</v>
      </c>
      <c r="C37" s="87" t="s">
        <v>3030</v>
      </c>
      <c r="D37" s="87">
        <v>10</v>
      </c>
      <c r="E37" s="87" t="s">
        <v>321</v>
      </c>
      <c r="F37" s="87" t="s">
        <v>322</v>
      </c>
      <c r="G37" s="88" t="s">
        <v>131</v>
      </c>
      <c r="H37" s="89"/>
      <c r="I37" s="89"/>
      <c r="J37" s="90">
        <v>8.8052000000000028</v>
      </c>
      <c r="K37" s="91">
        <f t="shared" si="0"/>
        <v>6.3994032656567701E-5</v>
      </c>
      <c r="L37" s="91">
        <f>J37/'סכום נכסי הקרן'!$C$42</f>
        <v>1.0629470308069783E-5</v>
      </c>
    </row>
    <row r="38" spans="2:12">
      <c r="B38" s="86" t="s">
        <v>3008</v>
      </c>
      <c r="C38" s="87" t="s">
        <v>3031</v>
      </c>
      <c r="D38" s="87">
        <v>10</v>
      </c>
      <c r="E38" s="87" t="s">
        <v>321</v>
      </c>
      <c r="F38" s="87" t="s">
        <v>322</v>
      </c>
      <c r="G38" s="88" t="s">
        <v>132</v>
      </c>
      <c r="H38" s="89"/>
      <c r="I38" s="89"/>
      <c r="J38" s="90">
        <v>145.58280656800002</v>
      </c>
      <c r="K38" s="91">
        <f t="shared" si="0"/>
        <v>1.0580601096792088E-3</v>
      </c>
      <c r="L38" s="91">
        <f>J38/'סכום נכסי הקרן'!$C$42</f>
        <v>1.7574480077454485E-4</v>
      </c>
    </row>
    <row r="39" spans="2:12">
      <c r="B39" s="86" t="s">
        <v>3008</v>
      </c>
      <c r="C39" s="87" t="s">
        <v>3032</v>
      </c>
      <c r="D39" s="87">
        <v>10</v>
      </c>
      <c r="E39" s="87" t="s">
        <v>321</v>
      </c>
      <c r="F39" s="87" t="s">
        <v>322</v>
      </c>
      <c r="G39" s="88" t="s">
        <v>137</v>
      </c>
      <c r="H39" s="89"/>
      <c r="I39" s="89"/>
      <c r="J39" s="90">
        <v>3.9117100000000007</v>
      </c>
      <c r="K39" s="91">
        <f t="shared" si="0"/>
        <v>2.8429348280904738E-5</v>
      </c>
      <c r="L39" s="91">
        <f>J39/'סכום נכסי הקרן'!$C$42</f>
        <v>4.7221420636418984E-6</v>
      </c>
    </row>
    <row r="40" spans="2:12">
      <c r="B40" s="86" t="s">
        <v>3008</v>
      </c>
      <c r="C40" s="87" t="s">
        <v>3033</v>
      </c>
      <c r="D40" s="87">
        <v>10</v>
      </c>
      <c r="E40" s="87" t="s">
        <v>321</v>
      </c>
      <c r="F40" s="87" t="s">
        <v>322</v>
      </c>
      <c r="G40" s="88" t="s">
        <v>133</v>
      </c>
      <c r="H40" s="89"/>
      <c r="I40" s="89"/>
      <c r="J40" s="90">
        <v>0.80629000000000017</v>
      </c>
      <c r="K40" s="91">
        <f t="shared" si="0"/>
        <v>5.8599178429409856E-6</v>
      </c>
      <c r="L40" s="91">
        <f>J40/'סכום נכסי הקרן'!$C$42</f>
        <v>9.7333798377022495E-7</v>
      </c>
    </row>
    <row r="41" spans="2:12">
      <c r="B41" s="86" t="s">
        <v>3008</v>
      </c>
      <c r="C41" s="87" t="s">
        <v>3034</v>
      </c>
      <c r="D41" s="87">
        <v>10</v>
      </c>
      <c r="E41" s="87" t="s">
        <v>321</v>
      </c>
      <c r="F41" s="87" t="s">
        <v>322</v>
      </c>
      <c r="G41" s="88" t="s">
        <v>133</v>
      </c>
      <c r="H41" s="89"/>
      <c r="I41" s="89"/>
      <c r="J41" s="90">
        <v>0.46563764400000007</v>
      </c>
      <c r="K41" s="91">
        <f t="shared" si="0"/>
        <v>3.3841401213218599E-6</v>
      </c>
      <c r="L41" s="91">
        <f>J41/'סכום נכסי הקרן'!$C$42</f>
        <v>5.6210892554599179E-7</v>
      </c>
    </row>
    <row r="42" spans="2:12">
      <c r="B42" s="86" t="s">
        <v>3008</v>
      </c>
      <c r="C42" s="87" t="s">
        <v>3035</v>
      </c>
      <c r="D42" s="87">
        <v>10</v>
      </c>
      <c r="E42" s="87" t="s">
        <v>321</v>
      </c>
      <c r="F42" s="87" t="s">
        <v>322</v>
      </c>
      <c r="G42" s="88" t="s">
        <v>138</v>
      </c>
      <c r="H42" s="89"/>
      <c r="I42" s="89"/>
      <c r="J42" s="90">
        <v>78.113185232000021</v>
      </c>
      <c r="K42" s="91">
        <f t="shared" si="0"/>
        <v>5.6770745998332007E-4</v>
      </c>
      <c r="L42" s="91">
        <f>J42/'סכום נכסי הקרן'!$C$42</f>
        <v>9.4296754541895592E-5</v>
      </c>
    </row>
    <row r="43" spans="2:12">
      <c r="B43" s="86" t="s">
        <v>3008</v>
      </c>
      <c r="C43" s="87" t="s">
        <v>3036</v>
      </c>
      <c r="D43" s="87">
        <v>10</v>
      </c>
      <c r="E43" s="87" t="s">
        <v>321</v>
      </c>
      <c r="F43" s="87" t="s">
        <v>322</v>
      </c>
      <c r="G43" s="88" t="s">
        <v>1727</v>
      </c>
      <c r="H43" s="89"/>
      <c r="I43" s="89"/>
      <c r="J43" s="90">
        <v>3.830944821000001</v>
      </c>
      <c r="K43" s="91">
        <f t="shared" si="0"/>
        <v>2.7842366781059248E-5</v>
      </c>
      <c r="L43" s="91">
        <f>J43/'סכום נכסי הקרן'!$C$42</f>
        <v>4.6246438725608964E-6</v>
      </c>
    </row>
    <row r="44" spans="2:12">
      <c r="B44" s="86" t="s">
        <v>3008</v>
      </c>
      <c r="C44" s="87" t="s">
        <v>3037</v>
      </c>
      <c r="D44" s="87">
        <v>10</v>
      </c>
      <c r="E44" s="87" t="s">
        <v>321</v>
      </c>
      <c r="F44" s="87" t="s">
        <v>322</v>
      </c>
      <c r="G44" s="88" t="s">
        <v>132</v>
      </c>
      <c r="H44" s="89"/>
      <c r="I44" s="89"/>
      <c r="J44" s="90">
        <v>6.7507200000000012</v>
      </c>
      <c r="K44" s="91">
        <f t="shared" si="0"/>
        <v>4.9062576220340782E-5</v>
      </c>
      <c r="L44" s="91">
        <f>J44/'סכום נכסי הקרן'!$C$42</f>
        <v>8.1493410482547628E-6</v>
      </c>
    </row>
    <row r="45" spans="2:12">
      <c r="B45" s="86" t="s">
        <v>3008</v>
      </c>
      <c r="C45" s="87" t="s">
        <v>3038</v>
      </c>
      <c r="D45" s="87">
        <v>10</v>
      </c>
      <c r="E45" s="87" t="s">
        <v>321</v>
      </c>
      <c r="F45" s="87" t="s">
        <v>322</v>
      </c>
      <c r="G45" s="88" t="s">
        <v>137</v>
      </c>
      <c r="H45" s="89"/>
      <c r="I45" s="89"/>
      <c r="J45" s="90">
        <v>10.522652399000002</v>
      </c>
      <c r="K45" s="91">
        <f t="shared" si="0"/>
        <v>7.6476055200939947E-5</v>
      </c>
      <c r="L45" s="91">
        <f>J45/'סכום נכסי הקרן'!$C$42</f>
        <v>1.2702746245094916E-5</v>
      </c>
    </row>
    <row r="46" spans="2:12">
      <c r="B46" s="86" t="s">
        <v>3008</v>
      </c>
      <c r="C46" s="87" t="s">
        <v>3039</v>
      </c>
      <c r="D46" s="87">
        <v>10</v>
      </c>
      <c r="E46" s="87" t="s">
        <v>321</v>
      </c>
      <c r="F46" s="87" t="s">
        <v>322</v>
      </c>
      <c r="G46" s="88" t="s">
        <v>129</v>
      </c>
      <c r="H46" s="89"/>
      <c r="I46" s="89"/>
      <c r="J46" s="90">
        <v>37.670605948000009</v>
      </c>
      <c r="K46" s="91">
        <f t="shared" si="0"/>
        <v>2.7378071903295839E-4</v>
      </c>
      <c r="L46" s="91">
        <f>J46/'סכום נכסי הקרן'!$C$42</f>
        <v>4.5475240472818667E-5</v>
      </c>
    </row>
    <row r="47" spans="2:12">
      <c r="B47" s="86" t="s">
        <v>3008</v>
      </c>
      <c r="C47" s="87" t="s">
        <v>3040</v>
      </c>
      <c r="D47" s="87">
        <v>10</v>
      </c>
      <c r="E47" s="87" t="s">
        <v>321</v>
      </c>
      <c r="F47" s="87" t="s">
        <v>322</v>
      </c>
      <c r="G47" s="88" t="s">
        <v>3000</v>
      </c>
      <c r="H47" s="89"/>
      <c r="I47" s="89"/>
      <c r="J47" s="90">
        <v>15.547362897000003</v>
      </c>
      <c r="K47" s="91">
        <f t="shared" si="0"/>
        <v>1.1299441795236076E-4</v>
      </c>
      <c r="L47" s="91">
        <f>J47/'סכום נכסי הקרן'!$C$42</f>
        <v>1.8768481384005734E-5</v>
      </c>
    </row>
    <row r="48" spans="2:12">
      <c r="B48" s="86" t="s">
        <v>3008</v>
      </c>
      <c r="C48" s="87" t="s">
        <v>3041</v>
      </c>
      <c r="D48" s="87">
        <v>10</v>
      </c>
      <c r="E48" s="87" t="s">
        <v>321</v>
      </c>
      <c r="F48" s="87" t="s">
        <v>322</v>
      </c>
      <c r="G48" s="88" t="s">
        <v>129</v>
      </c>
      <c r="H48" s="89"/>
      <c r="I48" s="89"/>
      <c r="J48" s="90">
        <v>20303.095387262998</v>
      </c>
      <c r="K48" s="91">
        <f t="shared" si="0"/>
        <v>0.14755791455525338</v>
      </c>
      <c r="L48" s="91">
        <f>J48/'סכום נכסי הקרן'!$C$42</f>
        <v>2.4509511377461109E-2</v>
      </c>
    </row>
    <row r="49" spans="2:12">
      <c r="B49" s="86" t="s">
        <v>3008</v>
      </c>
      <c r="C49" s="87" t="s">
        <v>3042</v>
      </c>
      <c r="D49" s="87">
        <v>10</v>
      </c>
      <c r="E49" s="87" t="s">
        <v>321</v>
      </c>
      <c r="F49" s="87" t="s">
        <v>322</v>
      </c>
      <c r="G49" s="88" t="s">
        <v>135</v>
      </c>
      <c r="H49" s="89"/>
      <c r="I49" s="89"/>
      <c r="J49" s="90">
        <v>0.59434469400000012</v>
      </c>
      <c r="K49" s="91">
        <f t="shared" si="0"/>
        <v>4.3195513738579171E-6</v>
      </c>
      <c r="L49" s="91">
        <f>J49/'סכום נכסי הקרן'!$C$42</f>
        <v>7.1748163331120476E-7</v>
      </c>
    </row>
    <row r="50" spans="2:12">
      <c r="B50" s="86" t="s">
        <v>3012</v>
      </c>
      <c r="C50" s="87" t="s">
        <v>3043</v>
      </c>
      <c r="D50" s="87">
        <v>20</v>
      </c>
      <c r="E50" s="87" t="s">
        <v>321</v>
      </c>
      <c r="F50" s="87" t="s">
        <v>322</v>
      </c>
      <c r="G50" s="88" t="s">
        <v>132</v>
      </c>
      <c r="H50" s="89"/>
      <c r="I50" s="89"/>
      <c r="J50" s="90">
        <v>1.7404589999999998E-2</v>
      </c>
      <c r="K50" s="91">
        <f t="shared" si="0"/>
        <v>1.2649228874235352E-7</v>
      </c>
      <c r="L50" s="91">
        <f>J50/'סכום נכסי הקרן'!$C$42</f>
        <v>2.1010490690629195E-8</v>
      </c>
    </row>
    <row r="51" spans="2:12">
      <c r="B51" s="86" t="s">
        <v>3012</v>
      </c>
      <c r="C51" s="87" t="s">
        <v>3044</v>
      </c>
      <c r="D51" s="87">
        <v>20</v>
      </c>
      <c r="E51" s="87" t="s">
        <v>321</v>
      </c>
      <c r="F51" s="87" t="s">
        <v>322</v>
      </c>
      <c r="G51" s="88" t="s">
        <v>131</v>
      </c>
      <c r="H51" s="89"/>
      <c r="I51" s="89"/>
      <c r="J51" s="90">
        <v>5.3493491000000004E-2</v>
      </c>
      <c r="K51" s="91">
        <f t="shared" si="0"/>
        <v>3.8877756439011148E-7</v>
      </c>
      <c r="L51" s="91">
        <f>J51/'סכום נכסי הקרן'!$C$42</f>
        <v>6.4576326972640945E-8</v>
      </c>
    </row>
    <row r="52" spans="2:12">
      <c r="B52" s="86" t="s">
        <v>3012</v>
      </c>
      <c r="C52" s="87" t="s">
        <v>3045</v>
      </c>
      <c r="D52" s="87">
        <v>20</v>
      </c>
      <c r="E52" s="87" t="s">
        <v>321</v>
      </c>
      <c r="F52" s="87" t="s">
        <v>322</v>
      </c>
      <c r="G52" s="88" t="s">
        <v>138</v>
      </c>
      <c r="H52" s="89"/>
      <c r="I52" s="89"/>
      <c r="J52" s="90">
        <v>3.133600000000001E-4</v>
      </c>
      <c r="K52" s="91">
        <f t="shared" si="0"/>
        <v>2.2774235762120174E-9</v>
      </c>
      <c r="L52" s="91">
        <f>J52/'סכום נכסי הקרן'!$C$42</f>
        <v>3.7828224409857215E-10</v>
      </c>
    </row>
    <row r="53" spans="2:12">
      <c r="B53" s="86" t="s">
        <v>3012</v>
      </c>
      <c r="C53" s="87" t="s">
        <v>3046</v>
      </c>
      <c r="D53" s="87">
        <v>20</v>
      </c>
      <c r="E53" s="87" t="s">
        <v>321</v>
      </c>
      <c r="F53" s="87" t="s">
        <v>322</v>
      </c>
      <c r="G53" s="88" t="s">
        <v>129</v>
      </c>
      <c r="H53" s="89"/>
      <c r="I53" s="89"/>
      <c r="J53" s="90">
        <v>7312.0858728270014</v>
      </c>
      <c r="K53" s="91">
        <f t="shared" si="0"/>
        <v>5.3142445615467944E-2</v>
      </c>
      <c r="L53" s="91">
        <f>J53/'סכום נכסי הקרן'!$C$42</f>
        <v>8.8270112746185337E-3</v>
      </c>
    </row>
    <row r="54" spans="2:12">
      <c r="B54" s="86" t="s">
        <v>3012</v>
      </c>
      <c r="C54" s="87" t="s">
        <v>3047</v>
      </c>
      <c r="D54" s="87">
        <v>20</v>
      </c>
      <c r="E54" s="87" t="s">
        <v>321</v>
      </c>
      <c r="F54" s="87" t="s">
        <v>322</v>
      </c>
      <c r="G54" s="88" t="s">
        <v>135</v>
      </c>
      <c r="H54" s="89"/>
      <c r="I54" s="89"/>
      <c r="J54" s="90">
        <v>2.8800000000000004E-6</v>
      </c>
      <c r="K54" s="91">
        <f t="shared" si="0"/>
        <v>2.0931133199804088E-11</v>
      </c>
      <c r="L54" s="91">
        <f>J54/'סכום נכסי הקרן'!$C$42</f>
        <v>3.4766813345796769E-12</v>
      </c>
    </row>
    <row r="55" spans="2:12">
      <c r="B55" s="86" t="s">
        <v>3012</v>
      </c>
      <c r="C55" s="87" t="s">
        <v>3048</v>
      </c>
      <c r="D55" s="87">
        <v>20</v>
      </c>
      <c r="E55" s="87" t="s">
        <v>321</v>
      </c>
      <c r="F55" s="87" t="s">
        <v>322</v>
      </c>
      <c r="G55" s="88" t="s">
        <v>131</v>
      </c>
      <c r="H55" s="89"/>
      <c r="I55" s="89"/>
      <c r="J55" s="90">
        <v>2.7323479539999997</v>
      </c>
      <c r="K55" s="91">
        <f t="shared" si="0"/>
        <v>1.9858034365759084E-5</v>
      </c>
      <c r="L55" s="91">
        <f>J55/'סכום נכסי הקרן'!$C$42</f>
        <v>3.2984385872391555E-6</v>
      </c>
    </row>
    <row r="56" spans="2:12">
      <c r="B56" s="86" t="s">
        <v>3012</v>
      </c>
      <c r="C56" s="87" t="s">
        <v>3049</v>
      </c>
      <c r="D56" s="87">
        <v>20</v>
      </c>
      <c r="E56" s="87" t="s">
        <v>321</v>
      </c>
      <c r="F56" s="87" t="s">
        <v>322</v>
      </c>
      <c r="G56" s="88" t="s">
        <v>137</v>
      </c>
      <c r="H56" s="89"/>
      <c r="I56" s="89"/>
      <c r="J56" s="90">
        <v>2.6233674410000005</v>
      </c>
      <c r="K56" s="91">
        <f t="shared" si="0"/>
        <v>1.9065990742916734E-5</v>
      </c>
      <c r="L56" s="91">
        <f>J56/'סכום נכסי הקרן'!$C$42</f>
        <v>3.1668793805099836E-6</v>
      </c>
    </row>
    <row r="57" spans="2:12">
      <c r="B57" s="86" t="s">
        <v>3012</v>
      </c>
      <c r="C57" s="87" t="s">
        <v>3050</v>
      </c>
      <c r="D57" s="87">
        <v>20</v>
      </c>
      <c r="E57" s="87" t="s">
        <v>321</v>
      </c>
      <c r="F57" s="87" t="s">
        <v>322</v>
      </c>
      <c r="G57" s="88" t="s">
        <v>133</v>
      </c>
      <c r="H57" s="89"/>
      <c r="I57" s="89"/>
      <c r="J57" s="90">
        <v>3.7967736000000009E-2</v>
      </c>
      <c r="K57" s="91">
        <f t="shared" si="0"/>
        <v>2.7594018733020728E-7</v>
      </c>
      <c r="L57" s="91">
        <f>J57/'סכום נכסי הקרן'!$C$42</f>
        <v>4.5833930231753074E-8</v>
      </c>
    </row>
    <row r="58" spans="2:12">
      <c r="B58" s="86" t="s">
        <v>3014</v>
      </c>
      <c r="C58" s="87" t="s">
        <v>3051</v>
      </c>
      <c r="D58" s="87">
        <v>26</v>
      </c>
      <c r="E58" s="87" t="s">
        <v>321</v>
      </c>
      <c r="F58" s="87" t="s">
        <v>322</v>
      </c>
      <c r="G58" s="88" t="s">
        <v>129</v>
      </c>
      <c r="H58" s="89"/>
      <c r="I58" s="89"/>
      <c r="J58" s="90">
        <v>0.87650000000000017</v>
      </c>
      <c r="K58" s="91">
        <f t="shared" si="0"/>
        <v>6.3701868922320429E-6</v>
      </c>
      <c r="L58" s="91">
        <f>J58/'סכום נכסי הקרן'!$C$42</f>
        <v>1.058094163110794E-6</v>
      </c>
    </row>
    <row r="59" spans="2:12">
      <c r="B59" s="86" t="s">
        <v>3014</v>
      </c>
      <c r="C59" s="87" t="s">
        <v>3052</v>
      </c>
      <c r="D59" s="87">
        <v>26</v>
      </c>
      <c r="E59" s="87" t="s">
        <v>321</v>
      </c>
      <c r="F59" s="87" t="s">
        <v>322</v>
      </c>
      <c r="G59" s="88" t="s">
        <v>138</v>
      </c>
      <c r="H59" s="89"/>
      <c r="I59" s="89"/>
      <c r="J59" s="90">
        <v>2.3000000000000003E-4</v>
      </c>
      <c r="K59" s="91">
        <f t="shared" si="0"/>
        <v>1.6715835541510208E-9</v>
      </c>
      <c r="L59" s="91">
        <f>J59/'סכום נכסי הקרן'!$C$42</f>
        <v>2.7765163435879364E-10</v>
      </c>
    </row>
    <row r="60" spans="2:12">
      <c r="B60" s="86"/>
      <c r="C60" s="87"/>
      <c r="D60" s="87"/>
      <c r="E60" s="87"/>
      <c r="F60" s="87"/>
      <c r="G60" s="88"/>
      <c r="H60" s="88"/>
      <c r="I60" s="88"/>
      <c r="J60" s="88"/>
      <c r="K60" s="91"/>
      <c r="L60" s="91"/>
    </row>
    <row r="61" spans="2:12">
      <c r="B61" s="79" t="s">
        <v>195</v>
      </c>
      <c r="C61" s="93"/>
      <c r="D61" s="93"/>
      <c r="E61" s="94"/>
      <c r="F61" s="94"/>
      <c r="G61" s="94"/>
      <c r="H61" s="94"/>
      <c r="I61" s="94"/>
      <c r="J61" s="83">
        <f>J62</f>
        <v>4248.6194714990006</v>
      </c>
      <c r="K61" s="84">
        <f t="shared" ref="K61" si="1">IFERROR(J61/$J$10,0)</f>
        <v>3.0877923636537088E-2</v>
      </c>
      <c r="L61" s="84">
        <f>J61/'סכום נכסי הקרן'!$C$42</f>
        <v>5.1288527827403974E-3</v>
      </c>
    </row>
    <row r="62" spans="2:12">
      <c r="B62" s="85" t="s">
        <v>43</v>
      </c>
      <c r="C62" s="80"/>
      <c r="D62" s="80"/>
      <c r="E62" s="80"/>
      <c r="F62" s="80"/>
      <c r="G62" s="81"/>
      <c r="H62" s="82"/>
      <c r="I62" s="82"/>
      <c r="J62" s="83">
        <f>SUM(J63:J65)</f>
        <v>4248.6194714990006</v>
      </c>
      <c r="K62" s="84">
        <f t="shared" si="0"/>
        <v>3.0877923636537088E-2</v>
      </c>
      <c r="L62" s="84">
        <f>J62/'סכום נכסי הקרן'!$C$42</f>
        <v>5.1288527827403974E-3</v>
      </c>
    </row>
    <row r="63" spans="2:12">
      <c r="B63" s="86" t="s">
        <v>3053</v>
      </c>
      <c r="C63" s="87" t="s">
        <v>3054</v>
      </c>
      <c r="D63" s="87">
        <v>85</v>
      </c>
      <c r="E63" s="87" t="s">
        <v>942</v>
      </c>
      <c r="F63" s="87" t="s">
        <v>898</v>
      </c>
      <c r="G63" s="88" t="s">
        <v>138</v>
      </c>
      <c r="H63" s="89"/>
      <c r="I63" s="89"/>
      <c r="J63" s="90">
        <v>167.12770299400003</v>
      </c>
      <c r="K63" s="91">
        <f t="shared" si="0"/>
        <v>1.2146431294252468E-3</v>
      </c>
      <c r="L63" s="91">
        <f>J63/'סכום נכסי הקרן'!$C$42</f>
        <v>2.0175339079528325E-4</v>
      </c>
    </row>
    <row r="64" spans="2:12">
      <c r="B64" s="86" t="s">
        <v>3053</v>
      </c>
      <c r="C64" s="87" t="s">
        <v>3055</v>
      </c>
      <c r="D64" s="87">
        <v>85</v>
      </c>
      <c r="E64" s="87" t="s">
        <v>942</v>
      </c>
      <c r="F64" s="87" t="s">
        <v>898</v>
      </c>
      <c r="G64" s="88" t="s">
        <v>131</v>
      </c>
      <c r="H64" s="89"/>
      <c r="I64" s="89"/>
      <c r="J64" s="90">
        <v>612.77908089900018</v>
      </c>
      <c r="K64" s="91">
        <f t="shared" si="0"/>
        <v>4.4535279737328111E-3</v>
      </c>
      <c r="L64" s="91">
        <f>J64/'סכום נכסי הקרן'!$C$42</f>
        <v>7.3973527527168169E-4</v>
      </c>
    </row>
    <row r="65" spans="2:12">
      <c r="B65" s="86" t="s">
        <v>3053</v>
      </c>
      <c r="C65" s="87" t="s">
        <v>3056</v>
      </c>
      <c r="D65" s="87">
        <v>85</v>
      </c>
      <c r="E65" s="87" t="s">
        <v>942</v>
      </c>
      <c r="F65" s="87" t="s">
        <v>898</v>
      </c>
      <c r="G65" s="88" t="s">
        <v>129</v>
      </c>
      <c r="H65" s="89"/>
      <c r="I65" s="89"/>
      <c r="J65" s="90">
        <v>3468.7126876060001</v>
      </c>
      <c r="K65" s="91">
        <f t="shared" si="0"/>
        <v>2.520975253337903E-2</v>
      </c>
      <c r="L65" s="91">
        <f>J65/'סכום נכסי הקרן'!$C$42</f>
        <v>4.187364116673432E-3</v>
      </c>
    </row>
    <row r="66" spans="2:12">
      <c r="B66" s="93"/>
      <c r="C66" s="93"/>
      <c r="D66" s="93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3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3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5" t="s">
        <v>218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6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D517" s="1"/>
    </row>
    <row r="518" spans="4:5">
      <c r="E518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0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143</v>
      </c>
      <c r="C1" s="46" t="s" vm="1">
        <v>227</v>
      </c>
    </row>
    <row r="2" spans="2:11">
      <c r="B2" s="46" t="s">
        <v>142</v>
      </c>
      <c r="C2" s="46" t="s">
        <v>228</v>
      </c>
    </row>
    <row r="3" spans="2:11">
      <c r="B3" s="46" t="s">
        <v>144</v>
      </c>
      <c r="C3" s="46" t="s">
        <v>229</v>
      </c>
    </row>
    <row r="4" spans="2:11">
      <c r="B4" s="46" t="s">
        <v>145</v>
      </c>
      <c r="C4" s="46">
        <v>2145</v>
      </c>
    </row>
    <row r="6" spans="2:11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98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63">
      <c r="B8" s="21" t="s">
        <v>113</v>
      </c>
      <c r="C8" s="29" t="s">
        <v>45</v>
      </c>
      <c r="D8" s="29" t="s">
        <v>66</v>
      </c>
      <c r="E8" s="29" t="s">
        <v>100</v>
      </c>
      <c r="F8" s="29" t="s">
        <v>101</v>
      </c>
      <c r="G8" s="29" t="s">
        <v>203</v>
      </c>
      <c r="H8" s="29" t="s">
        <v>202</v>
      </c>
      <c r="I8" s="29" t="s">
        <v>108</v>
      </c>
      <c r="J8" s="29" t="s">
        <v>146</v>
      </c>
      <c r="K8" s="30" t="s">
        <v>148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7"/>
      <c r="G11" s="77"/>
      <c r="H11" s="98"/>
      <c r="I11" s="77">
        <v>-7385.3779514260004</v>
      </c>
      <c r="J11" s="78">
        <f>IFERROR(I11/$I$11,0)</f>
        <v>1</v>
      </c>
      <c r="K11" s="78">
        <f>I11/'סכום נכסי הקרן'!$C$42</f>
        <v>-8.9154880807427294E-3</v>
      </c>
    </row>
    <row r="12" spans="2:11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-7841.9770901340062</v>
      </c>
      <c r="J12" s="84">
        <f t="shared" ref="J12:J75" si="0">IFERROR(I12/$I$11,0)</f>
        <v>1.0618247490800174</v>
      </c>
      <c r="K12" s="84">
        <f>I12/'סכום נכסי הקרן'!$C$42</f>
        <v>-9.4666858942605361E-3</v>
      </c>
    </row>
    <row r="13" spans="2:11">
      <c r="B13" s="85" t="s">
        <v>188</v>
      </c>
      <c r="C13" s="80"/>
      <c r="D13" s="81"/>
      <c r="E13" s="81"/>
      <c r="F13" s="99"/>
      <c r="G13" s="83"/>
      <c r="H13" s="100"/>
      <c r="I13" s="83">
        <v>95.920032191999994</v>
      </c>
      <c r="J13" s="84">
        <f t="shared" si="0"/>
        <v>-1.2987829847418891E-2</v>
      </c>
      <c r="K13" s="84">
        <f>I13/'סכום נכסי הקרן'!$C$42</f>
        <v>1.157928421993778E-4</v>
      </c>
    </row>
    <row r="14" spans="2:11">
      <c r="B14" s="86" t="s">
        <v>1177</v>
      </c>
      <c r="C14" s="87" t="s">
        <v>2315</v>
      </c>
      <c r="D14" s="88" t="s">
        <v>676</v>
      </c>
      <c r="E14" s="88" t="s">
        <v>130</v>
      </c>
      <c r="F14" s="101">
        <v>44882</v>
      </c>
      <c r="G14" s="90">
        <v>123666.63713000002</v>
      </c>
      <c r="H14" s="102">
        <v>1.585175</v>
      </c>
      <c r="I14" s="90">
        <v>1.9603328890000005</v>
      </c>
      <c r="J14" s="91">
        <f t="shared" si="0"/>
        <v>-2.6543433550634888E-4</v>
      </c>
      <c r="K14" s="91">
        <f>I14/'סכום נכסי הקרן'!$C$42</f>
        <v>2.3664766544267203E-6</v>
      </c>
    </row>
    <row r="15" spans="2:11">
      <c r="B15" s="86" t="s">
        <v>1209</v>
      </c>
      <c r="C15" s="87" t="s">
        <v>2316</v>
      </c>
      <c r="D15" s="88" t="s">
        <v>676</v>
      </c>
      <c r="E15" s="88" t="s">
        <v>130</v>
      </c>
      <c r="F15" s="101">
        <v>44917</v>
      </c>
      <c r="G15" s="90">
        <v>435476.38473700004</v>
      </c>
      <c r="H15" s="102">
        <v>4.195055</v>
      </c>
      <c r="I15" s="90">
        <v>18.268472198000005</v>
      </c>
      <c r="J15" s="91">
        <f t="shared" si="0"/>
        <v>-2.4736001756650314E-3</v>
      </c>
      <c r="K15" s="91">
        <f>I15/'סכום נכסי הקרן'!$C$42</f>
        <v>2.2053352882664713E-5</v>
      </c>
    </row>
    <row r="16" spans="2:11" s="6" customFormat="1">
      <c r="B16" s="86" t="s">
        <v>2317</v>
      </c>
      <c r="C16" s="87" t="s">
        <v>2318</v>
      </c>
      <c r="D16" s="88" t="s">
        <v>676</v>
      </c>
      <c r="E16" s="88" t="s">
        <v>130</v>
      </c>
      <c r="F16" s="101">
        <v>44952</v>
      </c>
      <c r="G16" s="90">
        <v>274878.52699300006</v>
      </c>
      <c r="H16" s="102">
        <v>-35.132581999999999</v>
      </c>
      <c r="I16" s="90">
        <v>-96.571923854999994</v>
      </c>
      <c r="J16" s="91">
        <f t="shared" si="0"/>
        <v>1.3076097728533104E-2</v>
      </c>
      <c r="K16" s="91">
        <f>I16/'סכום נכסי הקרן'!$C$42</f>
        <v>-1.1657979344136399E-4</v>
      </c>
    </row>
    <row r="17" spans="2:11" s="6" customFormat="1">
      <c r="B17" s="86" t="s">
        <v>1164</v>
      </c>
      <c r="C17" s="87" t="s">
        <v>2319</v>
      </c>
      <c r="D17" s="88" t="s">
        <v>676</v>
      </c>
      <c r="E17" s="88" t="s">
        <v>130</v>
      </c>
      <c r="F17" s="101">
        <v>44952</v>
      </c>
      <c r="G17" s="90">
        <v>457501.79228100012</v>
      </c>
      <c r="H17" s="102">
        <v>-6.1673660000000003</v>
      </c>
      <c r="I17" s="90">
        <v>-28.215811155000004</v>
      </c>
      <c r="J17" s="91">
        <f t="shared" si="0"/>
        <v>3.8204965731715836E-3</v>
      </c>
      <c r="K17" s="91">
        <f>I17/'סכום נכסי הקרן'!$C$42</f>
        <v>-3.4061591660629701E-5</v>
      </c>
    </row>
    <row r="18" spans="2:11" s="6" customFormat="1">
      <c r="B18" s="86" t="s">
        <v>1177</v>
      </c>
      <c r="C18" s="87" t="s">
        <v>2320</v>
      </c>
      <c r="D18" s="88" t="s">
        <v>676</v>
      </c>
      <c r="E18" s="88" t="s">
        <v>130</v>
      </c>
      <c r="F18" s="101">
        <v>44965</v>
      </c>
      <c r="G18" s="90">
        <v>128566.51812000001</v>
      </c>
      <c r="H18" s="102">
        <v>2.1349860000000001</v>
      </c>
      <c r="I18" s="90">
        <v>2.7448775330000004</v>
      </c>
      <c r="J18" s="91">
        <f t="shared" si="0"/>
        <v>-3.7166378634285161E-4</v>
      </c>
      <c r="K18" s="91">
        <f>I18/'סכום נכסי הקרן'!$C$42</f>
        <v>3.3135640571834066E-6</v>
      </c>
    </row>
    <row r="19" spans="2:11">
      <c r="B19" s="86" t="s">
        <v>1292</v>
      </c>
      <c r="C19" s="87" t="s">
        <v>2321</v>
      </c>
      <c r="D19" s="88" t="s">
        <v>676</v>
      </c>
      <c r="E19" s="88" t="s">
        <v>130</v>
      </c>
      <c r="F19" s="101">
        <v>44965</v>
      </c>
      <c r="G19" s="90">
        <v>109949.24145000002</v>
      </c>
      <c r="H19" s="102">
        <v>19.151985</v>
      </c>
      <c r="I19" s="90">
        <v>21.057462285000007</v>
      </c>
      <c r="J19" s="91">
        <f t="shared" si="0"/>
        <v>-2.8512369202356317E-3</v>
      </c>
      <c r="K19" s="91">
        <f>I19/'סכום נכסי הקרן'!$C$42</f>
        <v>2.5420168777734383E-5</v>
      </c>
    </row>
    <row r="20" spans="2:11">
      <c r="B20" s="86" t="s">
        <v>1292</v>
      </c>
      <c r="C20" s="87" t="s">
        <v>2322</v>
      </c>
      <c r="D20" s="88" t="s">
        <v>676</v>
      </c>
      <c r="E20" s="88" t="s">
        <v>130</v>
      </c>
      <c r="F20" s="101">
        <v>44952</v>
      </c>
      <c r="G20" s="90">
        <v>316553.59123400005</v>
      </c>
      <c r="H20" s="102">
        <v>31.591823000000002</v>
      </c>
      <c r="I20" s="90">
        <v>100.00505014100001</v>
      </c>
      <c r="J20" s="91">
        <f t="shared" si="0"/>
        <v>-1.3540952243573479E-2</v>
      </c>
      <c r="K20" s="91">
        <f>I20/'סכום נכסי הקרן'!$C$42</f>
        <v>1.207241983294859E-4</v>
      </c>
    </row>
    <row r="21" spans="2:11">
      <c r="B21" s="86" t="s">
        <v>1190</v>
      </c>
      <c r="C21" s="87" t="s">
        <v>2323</v>
      </c>
      <c r="D21" s="88" t="s">
        <v>676</v>
      </c>
      <c r="E21" s="88" t="s">
        <v>130</v>
      </c>
      <c r="F21" s="101">
        <v>45091</v>
      </c>
      <c r="G21" s="90">
        <v>269365.705525</v>
      </c>
      <c r="H21" s="102">
        <v>14.614584000000001</v>
      </c>
      <c r="I21" s="90">
        <v>39.366678186000001</v>
      </c>
      <c r="J21" s="91">
        <f t="shared" si="0"/>
        <v>-5.3303539026596349E-3</v>
      </c>
      <c r="K21" s="91">
        <f>I21/'סכום נכסי הקרן'!$C$42</f>
        <v>4.752270668530247E-5</v>
      </c>
    </row>
    <row r="22" spans="2:11">
      <c r="B22" s="86" t="s">
        <v>1209</v>
      </c>
      <c r="C22" s="87" t="s">
        <v>2324</v>
      </c>
      <c r="D22" s="88" t="s">
        <v>676</v>
      </c>
      <c r="E22" s="88" t="s">
        <v>130</v>
      </c>
      <c r="F22" s="101">
        <v>45043</v>
      </c>
      <c r="G22" s="90">
        <v>358889.31330000004</v>
      </c>
      <c r="H22" s="102">
        <v>10.394539999999999</v>
      </c>
      <c r="I22" s="90">
        <v>37.304893970000002</v>
      </c>
      <c r="J22" s="91">
        <f t="shared" si="0"/>
        <v>-5.0511827851406049E-3</v>
      </c>
      <c r="K22" s="91">
        <f>I22/'סכום נכסי הקרן'!$C$42</f>
        <v>4.5033759914573935E-5</v>
      </c>
    </row>
    <row r="23" spans="2:11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1">
      <c r="B24" s="85" t="s">
        <v>2304</v>
      </c>
      <c r="C24" s="80"/>
      <c r="D24" s="81"/>
      <c r="E24" s="81"/>
      <c r="F24" s="99"/>
      <c r="G24" s="83"/>
      <c r="H24" s="100"/>
      <c r="I24" s="83">
        <v>-9764.8911607060036</v>
      </c>
      <c r="J24" s="84">
        <f t="shared" si="0"/>
        <v>1.3221924761237922</v>
      </c>
      <c r="K24" s="84">
        <f>I24/'סכום נכסי הקרן'!$C$42</f>
        <v>-1.1787991261329386E-2</v>
      </c>
    </row>
    <row r="25" spans="2:11">
      <c r="B25" s="86" t="s">
        <v>2325</v>
      </c>
      <c r="C25" s="87" t="s">
        <v>2326</v>
      </c>
      <c r="D25" s="88" t="s">
        <v>676</v>
      </c>
      <c r="E25" s="88" t="s">
        <v>129</v>
      </c>
      <c r="F25" s="101">
        <v>44951</v>
      </c>
      <c r="G25" s="90">
        <v>366694.44420000009</v>
      </c>
      <c r="H25" s="102">
        <v>-15.460433999999999</v>
      </c>
      <c r="I25" s="90">
        <v>-56.692551581000004</v>
      </c>
      <c r="J25" s="91">
        <f t="shared" si="0"/>
        <v>7.6763236700775166E-3</v>
      </c>
      <c r="K25" s="91">
        <f>I25/'סכום נכסי הקרן'!$C$42</f>
        <v>-6.843817218449939E-5</v>
      </c>
    </row>
    <row r="26" spans="2:11">
      <c r="B26" s="86" t="s">
        <v>2325</v>
      </c>
      <c r="C26" s="87" t="s">
        <v>2327</v>
      </c>
      <c r="D26" s="88" t="s">
        <v>676</v>
      </c>
      <c r="E26" s="88" t="s">
        <v>129</v>
      </c>
      <c r="F26" s="101">
        <v>44951</v>
      </c>
      <c r="G26" s="90">
        <v>140949.64725000004</v>
      </c>
      <c r="H26" s="102">
        <v>-15.460433999999999</v>
      </c>
      <c r="I26" s="90">
        <v>-21.791426814000001</v>
      </c>
      <c r="J26" s="91">
        <f t="shared" si="0"/>
        <v>2.9506176877234047E-3</v>
      </c>
      <c r="K26" s="91">
        <f>I26/'סכום נכסי הקרן'!$C$42</f>
        <v>-2.6306196825726689E-5</v>
      </c>
    </row>
    <row r="27" spans="2:11">
      <c r="B27" s="86" t="s">
        <v>2328</v>
      </c>
      <c r="C27" s="87" t="s">
        <v>2329</v>
      </c>
      <c r="D27" s="88" t="s">
        <v>676</v>
      </c>
      <c r="E27" s="88" t="s">
        <v>129</v>
      </c>
      <c r="F27" s="101">
        <v>44951</v>
      </c>
      <c r="G27" s="90">
        <v>419079.36480000004</v>
      </c>
      <c r="H27" s="102">
        <v>-15.460433999999999</v>
      </c>
      <c r="I27" s="90">
        <v>-64.791487539000002</v>
      </c>
      <c r="J27" s="91">
        <f t="shared" si="0"/>
        <v>8.7729413396493514E-3</v>
      </c>
      <c r="K27" s="91">
        <f>I27/'סכום נכסי הקרן'!$C$42</f>
        <v>-7.8215053946698951E-5</v>
      </c>
    </row>
    <row r="28" spans="2:11">
      <c r="B28" s="86" t="s">
        <v>2330</v>
      </c>
      <c r="C28" s="87" t="s">
        <v>2331</v>
      </c>
      <c r="D28" s="88" t="s">
        <v>676</v>
      </c>
      <c r="E28" s="88" t="s">
        <v>129</v>
      </c>
      <c r="F28" s="101">
        <v>44951</v>
      </c>
      <c r="G28" s="90">
        <v>722500.83473800006</v>
      </c>
      <c r="H28" s="102">
        <v>-15.408134</v>
      </c>
      <c r="I28" s="90">
        <v>-111.32389664700001</v>
      </c>
      <c r="J28" s="91">
        <f t="shared" si="0"/>
        <v>1.5073554444902189E-2</v>
      </c>
      <c r="K28" s="91">
        <f>I28/'סכום נכסי הקרן'!$C$42</f>
        <v>-1.3438809498795206E-4</v>
      </c>
    </row>
    <row r="29" spans="2:11">
      <c r="B29" s="86" t="s">
        <v>2330</v>
      </c>
      <c r="C29" s="87" t="s">
        <v>2332</v>
      </c>
      <c r="D29" s="88" t="s">
        <v>676</v>
      </c>
      <c r="E29" s="88" t="s">
        <v>129</v>
      </c>
      <c r="F29" s="101">
        <v>44951</v>
      </c>
      <c r="G29" s="90">
        <v>786129.89985000016</v>
      </c>
      <c r="H29" s="102">
        <v>-15.408134</v>
      </c>
      <c r="I29" s="90">
        <v>-121.12794827</v>
      </c>
      <c r="J29" s="91">
        <f t="shared" si="0"/>
        <v>1.6401049352743294E-2</v>
      </c>
      <c r="K29" s="91">
        <f>I29/'סכום נכסי הקרן'!$C$42</f>
        <v>-1.4622336001605612E-4</v>
      </c>
    </row>
    <row r="30" spans="2:11">
      <c r="B30" s="86" t="s">
        <v>2333</v>
      </c>
      <c r="C30" s="87" t="s">
        <v>2334</v>
      </c>
      <c r="D30" s="88" t="s">
        <v>676</v>
      </c>
      <c r="E30" s="88" t="s">
        <v>129</v>
      </c>
      <c r="F30" s="101">
        <v>44950</v>
      </c>
      <c r="G30" s="90">
        <v>425659.41810000013</v>
      </c>
      <c r="H30" s="102">
        <v>-14.7034</v>
      </c>
      <c r="I30" s="90">
        <v>-62.586406625000016</v>
      </c>
      <c r="J30" s="91">
        <f t="shared" si="0"/>
        <v>8.4743674645541417E-3</v>
      </c>
      <c r="K30" s="91">
        <f>I30/'סכום נכסי הקרן'!$C$42</f>
        <v>-7.5553122122066447E-5</v>
      </c>
    </row>
    <row r="31" spans="2:11">
      <c r="B31" s="86" t="s">
        <v>2335</v>
      </c>
      <c r="C31" s="87" t="s">
        <v>2336</v>
      </c>
      <c r="D31" s="88" t="s">
        <v>676</v>
      </c>
      <c r="E31" s="88" t="s">
        <v>129</v>
      </c>
      <c r="F31" s="101">
        <v>44950</v>
      </c>
      <c r="G31" s="90">
        <v>633518.85729600012</v>
      </c>
      <c r="H31" s="102">
        <v>-14.572735</v>
      </c>
      <c r="I31" s="90">
        <v>-92.321022705000004</v>
      </c>
      <c r="J31" s="91">
        <f t="shared" si="0"/>
        <v>1.250051430166472E-2</v>
      </c>
      <c r="K31" s="91">
        <f>I31/'סכום נכסי הקרן'!$C$42</f>
        <v>-1.1144818625964584E-4</v>
      </c>
    </row>
    <row r="32" spans="2:11">
      <c r="B32" s="86" t="s">
        <v>2337</v>
      </c>
      <c r="C32" s="87" t="s">
        <v>2338</v>
      </c>
      <c r="D32" s="88" t="s">
        <v>676</v>
      </c>
      <c r="E32" s="88" t="s">
        <v>129</v>
      </c>
      <c r="F32" s="101">
        <v>44950</v>
      </c>
      <c r="G32" s="90">
        <v>369574.82352000003</v>
      </c>
      <c r="H32" s="102">
        <v>-14.565866</v>
      </c>
      <c r="I32" s="90">
        <v>-53.831773147000007</v>
      </c>
      <c r="J32" s="91">
        <f t="shared" si="0"/>
        <v>7.288966590613814E-3</v>
      </c>
      <c r="K32" s="91">
        <f>I32/'סכום נכסי הקרן'!$C$42</f>
        <v>-6.4984694759549438E-5</v>
      </c>
    </row>
    <row r="33" spans="2:11">
      <c r="B33" s="86" t="s">
        <v>2339</v>
      </c>
      <c r="C33" s="87" t="s">
        <v>2340</v>
      </c>
      <c r="D33" s="88" t="s">
        <v>676</v>
      </c>
      <c r="E33" s="88" t="s">
        <v>129</v>
      </c>
      <c r="F33" s="101">
        <v>44952</v>
      </c>
      <c r="G33" s="90">
        <v>496762.24548500008</v>
      </c>
      <c r="H33" s="102">
        <v>-14.445479000000001</v>
      </c>
      <c r="I33" s="90">
        <v>-71.759684984000017</v>
      </c>
      <c r="J33" s="91">
        <f t="shared" si="0"/>
        <v>9.7164539791960609E-3</v>
      </c>
      <c r="K33" s="91">
        <f>I33/'סכום נכסי הקרן'!$C$42</f>
        <v>-8.662692963860776E-5</v>
      </c>
    </row>
    <row r="34" spans="2:11">
      <c r="B34" s="86" t="s">
        <v>2341</v>
      </c>
      <c r="C34" s="87" t="s">
        <v>2342</v>
      </c>
      <c r="D34" s="88" t="s">
        <v>676</v>
      </c>
      <c r="E34" s="88" t="s">
        <v>129</v>
      </c>
      <c r="F34" s="101">
        <v>44952</v>
      </c>
      <c r="G34" s="90">
        <v>1004334.4596000001</v>
      </c>
      <c r="H34" s="102">
        <v>-14.418067000000001</v>
      </c>
      <c r="I34" s="90">
        <v>-144.80561262699999</v>
      </c>
      <c r="J34" s="91">
        <f t="shared" si="0"/>
        <v>1.9607068667222415E-2</v>
      </c>
      <c r="K34" s="91">
        <f>I34/'סכום נכסי הקרן'!$C$42</f>
        <v>-1.7480658700092568E-4</v>
      </c>
    </row>
    <row r="35" spans="2:11">
      <c r="B35" s="86" t="s">
        <v>2343</v>
      </c>
      <c r="C35" s="87" t="s">
        <v>2344</v>
      </c>
      <c r="D35" s="88" t="s">
        <v>676</v>
      </c>
      <c r="E35" s="88" t="s">
        <v>129</v>
      </c>
      <c r="F35" s="101">
        <v>44952</v>
      </c>
      <c r="G35" s="90">
        <v>507650.71236500004</v>
      </c>
      <c r="H35" s="102">
        <v>-14.37355</v>
      </c>
      <c r="I35" s="90">
        <v>-72.967429394000021</v>
      </c>
      <c r="J35" s="91">
        <f t="shared" si="0"/>
        <v>9.8799858143903321E-3</v>
      </c>
      <c r="K35" s="91">
        <f>I35/'סכום נכסי הקרן'!$C$42</f>
        <v>-8.8084895766104269E-5</v>
      </c>
    </row>
    <row r="36" spans="2:11">
      <c r="B36" s="86" t="s">
        <v>2345</v>
      </c>
      <c r="C36" s="87" t="s">
        <v>2346</v>
      </c>
      <c r="D36" s="88" t="s">
        <v>676</v>
      </c>
      <c r="E36" s="88" t="s">
        <v>129</v>
      </c>
      <c r="F36" s="101">
        <v>44959</v>
      </c>
      <c r="G36" s="90">
        <v>662054.23712600011</v>
      </c>
      <c r="H36" s="102">
        <v>-13.245649</v>
      </c>
      <c r="I36" s="90">
        <v>-87.693380315000013</v>
      </c>
      <c r="J36" s="91">
        <f t="shared" si="0"/>
        <v>1.1873919099572663E-2</v>
      </c>
      <c r="K36" s="91">
        <f>I36/'סכום נכסי הקרן'!$C$42</f>
        <v>-1.0586178420394353E-4</v>
      </c>
    </row>
    <row r="37" spans="2:11">
      <c r="B37" s="86" t="s">
        <v>2347</v>
      </c>
      <c r="C37" s="87" t="s">
        <v>2348</v>
      </c>
      <c r="D37" s="88" t="s">
        <v>676</v>
      </c>
      <c r="E37" s="88" t="s">
        <v>129</v>
      </c>
      <c r="F37" s="101">
        <v>44959</v>
      </c>
      <c r="G37" s="90">
        <v>123393.48938000001</v>
      </c>
      <c r="H37" s="102">
        <v>-13.232222999999999</v>
      </c>
      <c r="I37" s="90">
        <v>-16.327702047000006</v>
      </c>
      <c r="J37" s="91">
        <f t="shared" si="0"/>
        <v>2.2108146873982778E-3</v>
      </c>
      <c r="K37" s="91">
        <f>I37/'סכום נכסי הקרן'!$C$42</f>
        <v>-1.9710491994230312E-5</v>
      </c>
    </row>
    <row r="38" spans="2:11">
      <c r="B38" s="86" t="s">
        <v>2349</v>
      </c>
      <c r="C38" s="87" t="s">
        <v>2350</v>
      </c>
      <c r="D38" s="88" t="s">
        <v>676</v>
      </c>
      <c r="E38" s="88" t="s">
        <v>129</v>
      </c>
      <c r="F38" s="101">
        <v>44959</v>
      </c>
      <c r="G38" s="90">
        <v>534405.32142000017</v>
      </c>
      <c r="H38" s="102">
        <v>-13.141683</v>
      </c>
      <c r="I38" s="90">
        <v>-70.229853931000022</v>
      </c>
      <c r="J38" s="91">
        <f t="shared" si="0"/>
        <v>9.5093107479272253E-3</v>
      </c>
      <c r="K38" s="91">
        <f>I38/'סכום נכסי הקרן'!$C$42</f>
        <v>-8.4780146629223925E-5</v>
      </c>
    </row>
    <row r="39" spans="2:11">
      <c r="B39" s="86" t="s">
        <v>2349</v>
      </c>
      <c r="C39" s="87" t="s">
        <v>2351</v>
      </c>
      <c r="D39" s="88" t="s">
        <v>676</v>
      </c>
      <c r="E39" s="88" t="s">
        <v>129</v>
      </c>
      <c r="F39" s="101">
        <v>44959</v>
      </c>
      <c r="G39" s="90">
        <v>383439.81782000005</v>
      </c>
      <c r="H39" s="102">
        <v>-13.141683</v>
      </c>
      <c r="I39" s="90">
        <v>-50.390445824000011</v>
      </c>
      <c r="J39" s="91">
        <f t="shared" si="0"/>
        <v>6.8230016331487014E-3</v>
      </c>
      <c r="K39" s="91">
        <f>I39/'סכום נכסי הקרן'!$C$42</f>
        <v>-6.0830389735225428E-5</v>
      </c>
    </row>
    <row r="40" spans="2:11">
      <c r="B40" s="86" t="s">
        <v>2352</v>
      </c>
      <c r="C40" s="87" t="s">
        <v>2353</v>
      </c>
      <c r="D40" s="88" t="s">
        <v>676</v>
      </c>
      <c r="E40" s="88" t="s">
        <v>129</v>
      </c>
      <c r="F40" s="101">
        <v>44958</v>
      </c>
      <c r="G40" s="90">
        <v>288840.31942500005</v>
      </c>
      <c r="H40" s="102">
        <v>-12.652526</v>
      </c>
      <c r="I40" s="90">
        <v>-36.545597341000011</v>
      </c>
      <c r="J40" s="91">
        <f t="shared" si="0"/>
        <v>4.9483719833111088E-3</v>
      </c>
      <c r="K40" s="91">
        <f>I40/'סכום נכסי הקרן'!$C$42</f>
        <v>-4.4117151436291456E-5</v>
      </c>
    </row>
    <row r="41" spans="2:11">
      <c r="B41" s="86" t="s">
        <v>2352</v>
      </c>
      <c r="C41" s="87" t="s">
        <v>2354</v>
      </c>
      <c r="D41" s="88" t="s">
        <v>676</v>
      </c>
      <c r="E41" s="88" t="s">
        <v>129</v>
      </c>
      <c r="F41" s="101">
        <v>44958</v>
      </c>
      <c r="G41" s="90">
        <v>772916.55537600012</v>
      </c>
      <c r="H41" s="102">
        <v>-12.652526</v>
      </c>
      <c r="I41" s="90">
        <v>-97.793470346000007</v>
      </c>
      <c r="J41" s="91">
        <f t="shared" si="0"/>
        <v>1.3241498402545212E-2</v>
      </c>
      <c r="K41" s="91">
        <f>I41/'סכום נכסי הקרן'!$C$42</f>
        <v>-1.1805442117906574E-4</v>
      </c>
    </row>
    <row r="42" spans="2:11">
      <c r="B42" s="86" t="s">
        <v>2355</v>
      </c>
      <c r="C42" s="87" t="s">
        <v>2356</v>
      </c>
      <c r="D42" s="88" t="s">
        <v>676</v>
      </c>
      <c r="E42" s="88" t="s">
        <v>129</v>
      </c>
      <c r="F42" s="101">
        <v>44958</v>
      </c>
      <c r="G42" s="90">
        <v>521171.09062200011</v>
      </c>
      <c r="H42" s="102">
        <v>-12.602724</v>
      </c>
      <c r="I42" s="90">
        <v>-65.681754691000009</v>
      </c>
      <c r="J42" s="91">
        <f t="shared" si="0"/>
        <v>8.8934859018715336E-3</v>
      </c>
      <c r="K42" s="91">
        <f>I42/'סכום נכסי הקרן'!$C$42</f>
        <v>-7.928976755438918E-5</v>
      </c>
    </row>
    <row r="43" spans="2:11">
      <c r="B43" s="86" t="s">
        <v>2355</v>
      </c>
      <c r="C43" s="87" t="s">
        <v>2357</v>
      </c>
      <c r="D43" s="88" t="s">
        <v>676</v>
      </c>
      <c r="E43" s="88" t="s">
        <v>129</v>
      </c>
      <c r="F43" s="101">
        <v>44958</v>
      </c>
      <c r="G43" s="90">
        <v>483286.50162000005</v>
      </c>
      <c r="H43" s="102">
        <v>-12.602724</v>
      </c>
      <c r="I43" s="90">
        <v>-60.907264437000002</v>
      </c>
      <c r="J43" s="91">
        <f t="shared" si="0"/>
        <v>8.2470071047941115E-3</v>
      </c>
      <c r="K43" s="91">
        <f>I43/'סכום נכסי הקרן'!$C$42</f>
        <v>-7.352609354459251E-5</v>
      </c>
    </row>
    <row r="44" spans="2:11">
      <c r="B44" s="86" t="s">
        <v>2358</v>
      </c>
      <c r="C44" s="87" t="s">
        <v>2359</v>
      </c>
      <c r="D44" s="88" t="s">
        <v>676</v>
      </c>
      <c r="E44" s="88" t="s">
        <v>129</v>
      </c>
      <c r="F44" s="101">
        <v>44958</v>
      </c>
      <c r="G44" s="90">
        <v>397404.03562900005</v>
      </c>
      <c r="H44" s="102">
        <v>-12.592769000000001</v>
      </c>
      <c r="I44" s="90">
        <v>-50.044172021000008</v>
      </c>
      <c r="J44" s="91">
        <f t="shared" si="0"/>
        <v>6.7761152306818999E-3</v>
      </c>
      <c r="K44" s="91">
        <f>I44/'סכום נכסי הקרן'!$C$42</f>
        <v>-6.0412374572883754E-5</v>
      </c>
    </row>
    <row r="45" spans="2:11">
      <c r="B45" s="86" t="s">
        <v>2358</v>
      </c>
      <c r="C45" s="87" t="s">
        <v>2360</v>
      </c>
      <c r="D45" s="88" t="s">
        <v>676</v>
      </c>
      <c r="E45" s="88" t="s">
        <v>129</v>
      </c>
      <c r="F45" s="101">
        <v>44958</v>
      </c>
      <c r="G45" s="90">
        <v>620496.63235500013</v>
      </c>
      <c r="H45" s="102">
        <v>-12.592769000000001</v>
      </c>
      <c r="I45" s="90">
        <v>-78.137707295000013</v>
      </c>
      <c r="J45" s="91">
        <f t="shared" si="0"/>
        <v>1.0580055321327577E-2</v>
      </c>
      <c r="K45" s="91">
        <f>I45/'סכום נכסי הקרן'!$C$42</f>
        <v>-9.4326357110894707E-5</v>
      </c>
    </row>
    <row r="46" spans="2:11">
      <c r="B46" s="86" t="s">
        <v>2361</v>
      </c>
      <c r="C46" s="87" t="s">
        <v>2362</v>
      </c>
      <c r="D46" s="88" t="s">
        <v>676</v>
      </c>
      <c r="E46" s="88" t="s">
        <v>129</v>
      </c>
      <c r="F46" s="101">
        <v>44963</v>
      </c>
      <c r="G46" s="90">
        <v>483500.15613000008</v>
      </c>
      <c r="H46" s="102">
        <v>-12.527127</v>
      </c>
      <c r="I46" s="90">
        <v>-60.568679583000012</v>
      </c>
      <c r="J46" s="91">
        <f t="shared" si="0"/>
        <v>8.2011618066621973E-3</v>
      </c>
      <c r="K46" s="91">
        <f>I46/'סכום נכסי הקרן'!$C$42</f>
        <v>-7.3117360335539332E-5</v>
      </c>
    </row>
    <row r="47" spans="2:11">
      <c r="B47" s="86" t="s">
        <v>2363</v>
      </c>
      <c r="C47" s="87" t="s">
        <v>2364</v>
      </c>
      <c r="D47" s="88" t="s">
        <v>676</v>
      </c>
      <c r="E47" s="88" t="s">
        <v>129</v>
      </c>
      <c r="F47" s="101">
        <v>44963</v>
      </c>
      <c r="G47" s="90">
        <v>1241761.2739800001</v>
      </c>
      <c r="H47" s="102">
        <v>-12.518561</v>
      </c>
      <c r="I47" s="90">
        <v>-155.45064029200003</v>
      </c>
      <c r="J47" s="91">
        <f t="shared" si="0"/>
        <v>2.1048433988674196E-2</v>
      </c>
      <c r="K47" s="91">
        <f>I47/'סכום נכסי הקרן'!$C$42</f>
        <v>-1.8765706234432494E-4</v>
      </c>
    </row>
    <row r="48" spans="2:11">
      <c r="B48" s="86" t="s">
        <v>2365</v>
      </c>
      <c r="C48" s="87" t="s">
        <v>2366</v>
      </c>
      <c r="D48" s="88" t="s">
        <v>676</v>
      </c>
      <c r="E48" s="88" t="s">
        <v>129</v>
      </c>
      <c r="F48" s="101">
        <v>44963</v>
      </c>
      <c r="G48" s="90">
        <v>430094.44176000007</v>
      </c>
      <c r="H48" s="102">
        <v>-12.444314</v>
      </c>
      <c r="I48" s="90">
        <v>-53.522301110000008</v>
      </c>
      <c r="J48" s="91">
        <f t="shared" si="0"/>
        <v>7.2470632460544136E-3</v>
      </c>
      <c r="K48" s="91">
        <f>I48/'סכום נכסי הקרן'!$C$42</f>
        <v>-6.4611105990586854E-5</v>
      </c>
    </row>
    <row r="49" spans="2:11">
      <c r="B49" s="86" t="s">
        <v>2367</v>
      </c>
      <c r="C49" s="87" t="s">
        <v>2368</v>
      </c>
      <c r="D49" s="88" t="s">
        <v>676</v>
      </c>
      <c r="E49" s="88" t="s">
        <v>129</v>
      </c>
      <c r="F49" s="101">
        <v>44963</v>
      </c>
      <c r="G49" s="90">
        <v>667235.12160000007</v>
      </c>
      <c r="H49" s="102">
        <v>-12.345098</v>
      </c>
      <c r="I49" s="90">
        <v>-82.370829861000018</v>
      </c>
      <c r="J49" s="91">
        <f t="shared" si="0"/>
        <v>1.1153231480197368E-2</v>
      </c>
      <c r="K49" s="91">
        <f>I49/'סכום נכסי הקרן'!$C$42</f>
        <v>-9.9436502323464238E-5</v>
      </c>
    </row>
    <row r="50" spans="2:11">
      <c r="B50" s="86" t="s">
        <v>2369</v>
      </c>
      <c r="C50" s="87" t="s">
        <v>2370</v>
      </c>
      <c r="D50" s="88" t="s">
        <v>676</v>
      </c>
      <c r="E50" s="88" t="s">
        <v>129</v>
      </c>
      <c r="F50" s="101">
        <v>44964</v>
      </c>
      <c r="G50" s="90">
        <v>640343.85148500011</v>
      </c>
      <c r="H50" s="102">
        <v>-11.543341</v>
      </c>
      <c r="I50" s="90">
        <v>-73.917077495000015</v>
      </c>
      <c r="J50" s="91">
        <f t="shared" si="0"/>
        <v>1.0008570716509882E-2</v>
      </c>
      <c r="K50" s="91">
        <f>I50/'סכום נכסי הקרן'!$C$42</f>
        <v>-8.9231292928314594E-5</v>
      </c>
    </row>
    <row r="51" spans="2:11">
      <c r="B51" s="86" t="s">
        <v>2371</v>
      </c>
      <c r="C51" s="87" t="s">
        <v>2372</v>
      </c>
      <c r="D51" s="88" t="s">
        <v>676</v>
      </c>
      <c r="E51" s="88" t="s">
        <v>129</v>
      </c>
      <c r="F51" s="101">
        <v>44964</v>
      </c>
      <c r="G51" s="90">
        <v>796926.24245500017</v>
      </c>
      <c r="H51" s="102">
        <v>-11.540084</v>
      </c>
      <c r="I51" s="90">
        <v>-91.965957700000018</v>
      </c>
      <c r="J51" s="91">
        <f t="shared" si="0"/>
        <v>1.2452437546847935E-2</v>
      </c>
      <c r="K51" s="91">
        <f>I51/'סכום נכסי הקרן'!$C$42</f>
        <v>-1.1101955852511601E-4</v>
      </c>
    </row>
    <row r="52" spans="2:11">
      <c r="B52" s="86" t="s">
        <v>2371</v>
      </c>
      <c r="C52" s="87" t="s">
        <v>2373</v>
      </c>
      <c r="D52" s="88" t="s">
        <v>676</v>
      </c>
      <c r="E52" s="88" t="s">
        <v>129</v>
      </c>
      <c r="F52" s="101">
        <v>44964</v>
      </c>
      <c r="G52" s="90">
        <v>250458.79450800002</v>
      </c>
      <c r="H52" s="102">
        <v>-11.540084</v>
      </c>
      <c r="I52" s="90">
        <v>-28.903155248000004</v>
      </c>
      <c r="J52" s="91">
        <f t="shared" si="0"/>
        <v>3.9135648084766281E-3</v>
      </c>
      <c r="K52" s="91">
        <f>I52/'סכום נכסי הקרן'!$C$42</f>
        <v>-3.489134040318758E-5</v>
      </c>
    </row>
    <row r="53" spans="2:11">
      <c r="B53" s="86" t="s">
        <v>2374</v>
      </c>
      <c r="C53" s="87" t="s">
        <v>2375</v>
      </c>
      <c r="D53" s="88" t="s">
        <v>676</v>
      </c>
      <c r="E53" s="88" t="s">
        <v>129</v>
      </c>
      <c r="F53" s="101">
        <v>44964</v>
      </c>
      <c r="G53" s="90">
        <v>216838.75351200002</v>
      </c>
      <c r="H53" s="102">
        <v>-11.504263999999999</v>
      </c>
      <c r="I53" s="90">
        <v>-24.945702735000001</v>
      </c>
      <c r="J53" s="91">
        <f t="shared" si="0"/>
        <v>3.3777151147942777E-3</v>
      </c>
      <c r="K53" s="91">
        <f>I53/'סכום נכסי הקרן'!$C$42</f>
        <v>-3.0113978846092947E-5</v>
      </c>
    </row>
    <row r="54" spans="2:11">
      <c r="B54" s="86" t="s">
        <v>2374</v>
      </c>
      <c r="C54" s="87" t="s">
        <v>2376</v>
      </c>
      <c r="D54" s="88" t="s">
        <v>676</v>
      </c>
      <c r="E54" s="88" t="s">
        <v>129</v>
      </c>
      <c r="F54" s="101">
        <v>44964</v>
      </c>
      <c r="G54" s="90">
        <v>250539.25262200006</v>
      </c>
      <c r="H54" s="102">
        <v>-11.504263999999999</v>
      </c>
      <c r="I54" s="90">
        <v>-28.822697134000002</v>
      </c>
      <c r="J54" s="91">
        <f t="shared" si="0"/>
        <v>3.9026705638585215E-3</v>
      </c>
      <c r="K54" s="91">
        <f>I54/'סכום נכסי הקרן'!$C$42</f>
        <v>-3.4794212895146159E-5</v>
      </c>
    </row>
    <row r="55" spans="2:11">
      <c r="B55" s="86" t="s">
        <v>2374</v>
      </c>
      <c r="C55" s="87" t="s">
        <v>2377</v>
      </c>
      <c r="D55" s="88" t="s">
        <v>676</v>
      </c>
      <c r="E55" s="88" t="s">
        <v>129</v>
      </c>
      <c r="F55" s="101">
        <v>44964</v>
      </c>
      <c r="G55" s="90">
        <v>194479.28569000002</v>
      </c>
      <c r="H55" s="102">
        <v>-11.504263999999999</v>
      </c>
      <c r="I55" s="90">
        <v>-22.373410520000004</v>
      </c>
      <c r="J55" s="91">
        <f t="shared" si="0"/>
        <v>3.0294198437982515E-3</v>
      </c>
      <c r="K55" s="91">
        <f>I55/'סכום נכסי הקרן'!$C$42</f>
        <v>-2.7008756508948814E-5</v>
      </c>
    </row>
    <row r="56" spans="2:11">
      <c r="B56" s="86" t="s">
        <v>2378</v>
      </c>
      <c r="C56" s="87" t="s">
        <v>2379</v>
      </c>
      <c r="D56" s="88" t="s">
        <v>676</v>
      </c>
      <c r="E56" s="88" t="s">
        <v>129</v>
      </c>
      <c r="F56" s="101">
        <v>44964</v>
      </c>
      <c r="G56" s="90">
        <v>751815.24596400012</v>
      </c>
      <c r="H56" s="102">
        <v>-11.474974</v>
      </c>
      <c r="I56" s="90">
        <v>-86.270603303000016</v>
      </c>
      <c r="J56" s="91">
        <f t="shared" si="0"/>
        <v>1.1681271272832085E-2</v>
      </c>
      <c r="K56" s="91">
        <f>I56/'סכום נכסי הקרן'!$C$42</f>
        <v>-1.0414423480085692E-4</v>
      </c>
    </row>
    <row r="57" spans="2:11">
      <c r="B57" s="86" t="s">
        <v>2380</v>
      </c>
      <c r="C57" s="87" t="s">
        <v>2381</v>
      </c>
      <c r="D57" s="88" t="s">
        <v>676</v>
      </c>
      <c r="E57" s="88" t="s">
        <v>129</v>
      </c>
      <c r="F57" s="101">
        <v>44964</v>
      </c>
      <c r="G57" s="90">
        <v>379866.64039800013</v>
      </c>
      <c r="H57" s="102">
        <v>-11.392704</v>
      </c>
      <c r="I57" s="90">
        <v>-43.277083768000004</v>
      </c>
      <c r="J57" s="91">
        <f t="shared" si="0"/>
        <v>5.8598333155913682E-3</v>
      </c>
      <c r="K57" s="91">
        <f>I57/'סכום נכסי הקרן'!$C$42</f>
        <v>-5.2243274080293991E-5</v>
      </c>
    </row>
    <row r="58" spans="2:11">
      <c r="B58" s="86" t="s">
        <v>2382</v>
      </c>
      <c r="C58" s="87" t="s">
        <v>2383</v>
      </c>
      <c r="D58" s="88" t="s">
        <v>676</v>
      </c>
      <c r="E58" s="88" t="s">
        <v>129</v>
      </c>
      <c r="F58" s="101">
        <v>44956</v>
      </c>
      <c r="G58" s="90">
        <v>488556.64620000013</v>
      </c>
      <c r="H58" s="102">
        <v>-11.39711</v>
      </c>
      <c r="I58" s="90">
        <v>-55.681336085000012</v>
      </c>
      <c r="J58" s="91">
        <f t="shared" si="0"/>
        <v>7.5394023774028821E-3</v>
      </c>
      <c r="K58" s="91">
        <f>I58/'סכום נכסי הקרן'!$C$42</f>
        <v>-6.7217452031658798E-5</v>
      </c>
    </row>
    <row r="59" spans="2:11">
      <c r="B59" s="86" t="s">
        <v>2384</v>
      </c>
      <c r="C59" s="87" t="s">
        <v>2385</v>
      </c>
      <c r="D59" s="88" t="s">
        <v>676</v>
      </c>
      <c r="E59" s="88" t="s">
        <v>129</v>
      </c>
      <c r="F59" s="101">
        <v>44956</v>
      </c>
      <c r="G59" s="90">
        <v>1543500.0000000002</v>
      </c>
      <c r="H59" s="102">
        <v>-11.39711</v>
      </c>
      <c r="I59" s="90">
        <v>-175.91439000000005</v>
      </c>
      <c r="J59" s="91">
        <f t="shared" si="0"/>
        <v>2.3819280632216493E-2</v>
      </c>
      <c r="K59" s="91">
        <f>I59/'סכום נכסי הקרן'!$C$42</f>
        <v>-2.123605125683923E-4</v>
      </c>
    </row>
    <row r="60" spans="2:11">
      <c r="B60" s="86" t="s">
        <v>2384</v>
      </c>
      <c r="C60" s="87" t="s">
        <v>2386</v>
      </c>
      <c r="D60" s="88" t="s">
        <v>676</v>
      </c>
      <c r="E60" s="88" t="s">
        <v>129</v>
      </c>
      <c r="F60" s="101">
        <v>44956</v>
      </c>
      <c r="G60" s="90">
        <v>217136.28720000002</v>
      </c>
      <c r="H60" s="102">
        <v>-11.39711</v>
      </c>
      <c r="I60" s="90">
        <v>-24.747260489000006</v>
      </c>
      <c r="J60" s="91">
        <f t="shared" si="0"/>
        <v>3.3508455019856768E-3</v>
      </c>
      <c r="K60" s="91">
        <f>I60/'סכום נכסי הקרן'!$C$42</f>
        <v>-2.9874423133363694E-5</v>
      </c>
    </row>
    <row r="61" spans="2:11">
      <c r="B61" s="86" t="s">
        <v>2387</v>
      </c>
      <c r="C61" s="87" t="s">
        <v>2388</v>
      </c>
      <c r="D61" s="88" t="s">
        <v>676</v>
      </c>
      <c r="E61" s="88" t="s">
        <v>129</v>
      </c>
      <c r="F61" s="101">
        <v>44957</v>
      </c>
      <c r="G61" s="90">
        <v>1683787.4539200002</v>
      </c>
      <c r="H61" s="102">
        <v>-11.327669999999999</v>
      </c>
      <c r="I61" s="90">
        <v>-190.73389048500005</v>
      </c>
      <c r="J61" s="91">
        <f t="shared" si="0"/>
        <v>2.5825880779489739E-2</v>
      </c>
      <c r="K61" s="91">
        <f>I61/'סכום נכסי הקרן'!$C$42</f>
        <v>-2.3025033226422353E-4</v>
      </c>
    </row>
    <row r="62" spans="2:11">
      <c r="B62" s="86" t="s">
        <v>2389</v>
      </c>
      <c r="C62" s="87" t="s">
        <v>2390</v>
      </c>
      <c r="D62" s="88" t="s">
        <v>676</v>
      </c>
      <c r="E62" s="88" t="s">
        <v>129</v>
      </c>
      <c r="F62" s="101">
        <v>44964</v>
      </c>
      <c r="G62" s="90">
        <v>907660.86840000015</v>
      </c>
      <c r="H62" s="102">
        <v>-11.292088</v>
      </c>
      <c r="I62" s="90">
        <v>-102.49385972700001</v>
      </c>
      <c r="J62" s="91">
        <f t="shared" si="0"/>
        <v>1.3877943742501364E-2</v>
      </c>
      <c r="K62" s="91">
        <f>I62/'סכום נכסי הקרן'!$C$42</f>
        <v>-1.2372864202148909E-4</v>
      </c>
    </row>
    <row r="63" spans="2:11">
      <c r="B63" s="86" t="s">
        <v>2389</v>
      </c>
      <c r="C63" s="87" t="s">
        <v>2391</v>
      </c>
      <c r="D63" s="88" t="s">
        <v>676</v>
      </c>
      <c r="E63" s="88" t="s">
        <v>129</v>
      </c>
      <c r="F63" s="101">
        <v>44964</v>
      </c>
      <c r="G63" s="90">
        <v>1073295.921535</v>
      </c>
      <c r="H63" s="102">
        <v>-11.292088</v>
      </c>
      <c r="I63" s="90">
        <v>-121.19751491500004</v>
      </c>
      <c r="J63" s="91">
        <f t="shared" si="0"/>
        <v>1.6410468863221644E-2</v>
      </c>
      <c r="K63" s="91">
        <f>I63/'סכום נכסי הקרן'!$C$42</f>
        <v>-1.4630733954945228E-4</v>
      </c>
    </row>
    <row r="64" spans="2:11">
      <c r="B64" s="86" t="s">
        <v>2392</v>
      </c>
      <c r="C64" s="87" t="s">
        <v>2393</v>
      </c>
      <c r="D64" s="88" t="s">
        <v>676</v>
      </c>
      <c r="E64" s="88" t="s">
        <v>129</v>
      </c>
      <c r="F64" s="101">
        <v>44956</v>
      </c>
      <c r="G64" s="90">
        <v>499923.06613200007</v>
      </c>
      <c r="H64" s="102">
        <v>-11.283555</v>
      </c>
      <c r="I64" s="90">
        <v>-56.409093546999998</v>
      </c>
      <c r="J64" s="91">
        <f t="shared" si="0"/>
        <v>7.6379426913565458E-3</v>
      </c>
      <c r="K64" s="91">
        <f>I64/'סכום נכסי הקרן'!$C$42</f>
        <v>-6.809598702618533E-5</v>
      </c>
    </row>
    <row r="65" spans="2:11">
      <c r="B65" s="86" t="s">
        <v>2394</v>
      </c>
      <c r="C65" s="87" t="s">
        <v>2395</v>
      </c>
      <c r="D65" s="88" t="s">
        <v>676</v>
      </c>
      <c r="E65" s="88" t="s">
        <v>129</v>
      </c>
      <c r="F65" s="101">
        <v>44956</v>
      </c>
      <c r="G65" s="90">
        <v>391255.53361899999</v>
      </c>
      <c r="H65" s="102">
        <v>-11.280314000000001</v>
      </c>
      <c r="I65" s="90">
        <v>-44.134852215000009</v>
      </c>
      <c r="J65" s="91">
        <f t="shared" si="0"/>
        <v>5.9759774659167257E-3</v>
      </c>
      <c r="K65" s="91">
        <f>I65/'סכום נכסי הקרן'!$C$42</f>
        <v>-5.3278755868167713E-5</v>
      </c>
    </row>
    <row r="66" spans="2:11">
      <c r="B66" s="86" t="s">
        <v>2396</v>
      </c>
      <c r="C66" s="87" t="s">
        <v>2397</v>
      </c>
      <c r="D66" s="88" t="s">
        <v>676</v>
      </c>
      <c r="E66" s="88" t="s">
        <v>129</v>
      </c>
      <c r="F66" s="101">
        <v>44973</v>
      </c>
      <c r="G66" s="90">
        <v>13338130.000000002</v>
      </c>
      <c r="H66" s="102">
        <v>-9.7877259999999993</v>
      </c>
      <c r="I66" s="90">
        <v>-1305.4995800000004</v>
      </c>
      <c r="J66" s="91">
        <f t="shared" si="0"/>
        <v>0.17676814762715412</v>
      </c>
      <c r="K66" s="91">
        <f>I66/'סכום נכסי הקרן'!$C$42</f>
        <v>-1.575974313224864E-3</v>
      </c>
    </row>
    <row r="67" spans="2:11">
      <c r="B67" s="86" t="s">
        <v>2398</v>
      </c>
      <c r="C67" s="87" t="s">
        <v>2399</v>
      </c>
      <c r="D67" s="88" t="s">
        <v>676</v>
      </c>
      <c r="E67" s="88" t="s">
        <v>129</v>
      </c>
      <c r="F67" s="101">
        <v>44972</v>
      </c>
      <c r="G67" s="90">
        <v>446469.38896000007</v>
      </c>
      <c r="H67" s="102">
        <v>-9.4944570000000006</v>
      </c>
      <c r="I67" s="90">
        <v>-42.389845047000001</v>
      </c>
      <c r="J67" s="91">
        <f t="shared" si="0"/>
        <v>5.7396988110561343E-3</v>
      </c>
      <c r="K67" s="91">
        <f>I67/'סכום נכסי הקרן'!$C$42</f>
        <v>-5.1172216337024186E-5</v>
      </c>
    </row>
    <row r="68" spans="2:11">
      <c r="B68" s="86" t="s">
        <v>2400</v>
      </c>
      <c r="C68" s="87" t="s">
        <v>2401</v>
      </c>
      <c r="D68" s="88" t="s">
        <v>676</v>
      </c>
      <c r="E68" s="88" t="s">
        <v>129</v>
      </c>
      <c r="F68" s="101">
        <v>44972</v>
      </c>
      <c r="G68" s="90">
        <v>255271.65260000006</v>
      </c>
      <c r="H68" s="102">
        <v>-9.4317100000000007</v>
      </c>
      <c r="I68" s="90">
        <v>-24.076481108000003</v>
      </c>
      <c r="J68" s="91">
        <f t="shared" si="0"/>
        <v>3.2600201731518984E-3</v>
      </c>
      <c r="K68" s="91">
        <f>I68/'סכום נכסי הקרן'!$C$42</f>
        <v>-2.9064670996716603E-5</v>
      </c>
    </row>
    <row r="69" spans="2:11">
      <c r="B69" s="86" t="s">
        <v>2402</v>
      </c>
      <c r="C69" s="87" t="s">
        <v>2403</v>
      </c>
      <c r="D69" s="88" t="s">
        <v>676</v>
      </c>
      <c r="E69" s="88" t="s">
        <v>129</v>
      </c>
      <c r="F69" s="101">
        <v>44972</v>
      </c>
      <c r="G69" s="90">
        <v>552494.73660000006</v>
      </c>
      <c r="H69" s="102">
        <v>-9.4003630000000005</v>
      </c>
      <c r="I69" s="90">
        <v>-51.936509953000005</v>
      </c>
      <c r="J69" s="91">
        <f t="shared" si="0"/>
        <v>7.0323428664841566E-3</v>
      </c>
      <c r="K69" s="91">
        <f>I69/'סכום נכסי הקרן'!$C$42</f>
        <v>-6.2696769005835665E-5</v>
      </c>
    </row>
    <row r="70" spans="2:11">
      <c r="B70" s="86" t="s">
        <v>2402</v>
      </c>
      <c r="C70" s="87" t="s">
        <v>2404</v>
      </c>
      <c r="D70" s="88" t="s">
        <v>676</v>
      </c>
      <c r="E70" s="88" t="s">
        <v>129</v>
      </c>
      <c r="F70" s="101">
        <v>44972</v>
      </c>
      <c r="G70" s="90">
        <v>396419.10860000009</v>
      </c>
      <c r="H70" s="102">
        <v>-9.4003630000000005</v>
      </c>
      <c r="I70" s="90">
        <v>-37.264834605000004</v>
      </c>
      <c r="J70" s="91">
        <f t="shared" si="0"/>
        <v>5.0457586395838755E-3</v>
      </c>
      <c r="K70" s="91">
        <f>I70/'סכום נכסי הקרן'!$C$42</f>
        <v>-4.4985401009514695E-5</v>
      </c>
    </row>
    <row r="71" spans="2:11">
      <c r="B71" s="86" t="s">
        <v>2405</v>
      </c>
      <c r="C71" s="87" t="s">
        <v>2406</v>
      </c>
      <c r="D71" s="88" t="s">
        <v>676</v>
      </c>
      <c r="E71" s="88" t="s">
        <v>129</v>
      </c>
      <c r="F71" s="101">
        <v>44972</v>
      </c>
      <c r="G71" s="90">
        <v>110517.93883200001</v>
      </c>
      <c r="H71" s="102">
        <v>-9.3815629999999999</v>
      </c>
      <c r="I71" s="90">
        <v>-10.368310479000002</v>
      </c>
      <c r="J71" s="91">
        <f t="shared" si="0"/>
        <v>1.4038970716452018E-3</v>
      </c>
      <c r="K71" s="91">
        <f>I71/'סכום נכסי הקרן'!$C$42</f>
        <v>-1.251642760884242E-5</v>
      </c>
    </row>
    <row r="72" spans="2:11">
      <c r="B72" s="86" t="s">
        <v>2407</v>
      </c>
      <c r="C72" s="87" t="s">
        <v>2408</v>
      </c>
      <c r="D72" s="88" t="s">
        <v>676</v>
      </c>
      <c r="E72" s="88" t="s">
        <v>129</v>
      </c>
      <c r="F72" s="101">
        <v>44973</v>
      </c>
      <c r="G72" s="90">
        <v>554235.62520000013</v>
      </c>
      <c r="H72" s="102">
        <v>-9.0248799999999996</v>
      </c>
      <c r="I72" s="90">
        <v>-50.019100470999994</v>
      </c>
      <c r="J72" s="91">
        <f t="shared" si="0"/>
        <v>6.7727204755095973E-3</v>
      </c>
      <c r="K72" s="91">
        <f>I72/'סכום נכסי הקרן'!$C$42</f>
        <v>-6.0382108673608048E-5</v>
      </c>
    </row>
    <row r="73" spans="2:11">
      <c r="B73" s="86" t="s">
        <v>2409</v>
      </c>
      <c r="C73" s="87" t="s">
        <v>2410</v>
      </c>
      <c r="D73" s="88" t="s">
        <v>676</v>
      </c>
      <c r="E73" s="88" t="s">
        <v>129</v>
      </c>
      <c r="F73" s="101">
        <v>44973</v>
      </c>
      <c r="G73" s="90">
        <v>1374661.3469950003</v>
      </c>
      <c r="H73" s="102">
        <v>-9.0124289999999991</v>
      </c>
      <c r="I73" s="90">
        <v>-123.89037267</v>
      </c>
      <c r="J73" s="91">
        <f t="shared" si="0"/>
        <v>1.6775089031980918E-2</v>
      </c>
      <c r="K73" s="91">
        <f>I73/'סכום נכסי הקרן'!$C$42</f>
        <v>-1.4955810631802399E-4</v>
      </c>
    </row>
    <row r="74" spans="2:11">
      <c r="B74" s="86" t="s">
        <v>2411</v>
      </c>
      <c r="C74" s="87" t="s">
        <v>2412</v>
      </c>
      <c r="D74" s="88" t="s">
        <v>676</v>
      </c>
      <c r="E74" s="88" t="s">
        <v>129</v>
      </c>
      <c r="F74" s="101">
        <v>44977</v>
      </c>
      <c r="G74" s="90">
        <v>967426.67170400009</v>
      </c>
      <c r="H74" s="102">
        <v>-8.6751989999999992</v>
      </c>
      <c r="I74" s="90">
        <v>-83.926184524000007</v>
      </c>
      <c r="J74" s="91">
        <f t="shared" si="0"/>
        <v>1.1363830676776017E-2</v>
      </c>
      <c r="K74" s="91">
        <f>I74/'סכום נכסי הקרן'!$C$42</f>
        <v>-1.0131409695037518E-4</v>
      </c>
    </row>
    <row r="75" spans="2:11">
      <c r="B75" s="86" t="s">
        <v>2413</v>
      </c>
      <c r="C75" s="87" t="s">
        <v>2414</v>
      </c>
      <c r="D75" s="88" t="s">
        <v>676</v>
      </c>
      <c r="E75" s="88" t="s">
        <v>129</v>
      </c>
      <c r="F75" s="101">
        <v>44977</v>
      </c>
      <c r="G75" s="90">
        <v>937802.58733300015</v>
      </c>
      <c r="H75" s="102">
        <v>-8.63809</v>
      </c>
      <c r="I75" s="90">
        <v>-81.008232351000018</v>
      </c>
      <c r="J75" s="91">
        <f t="shared" si="0"/>
        <v>1.0968732119574002E-2</v>
      </c>
      <c r="K75" s="91">
        <f>I75/'סכום נכסי הקרן'!$C$42</f>
        <v>-9.7791600472921968E-5</v>
      </c>
    </row>
    <row r="76" spans="2:11">
      <c r="B76" s="86" t="s">
        <v>2415</v>
      </c>
      <c r="C76" s="87" t="s">
        <v>2416</v>
      </c>
      <c r="D76" s="88" t="s">
        <v>676</v>
      </c>
      <c r="E76" s="88" t="s">
        <v>129</v>
      </c>
      <c r="F76" s="101">
        <v>45013</v>
      </c>
      <c r="G76" s="90">
        <v>556609.56420000014</v>
      </c>
      <c r="H76" s="102">
        <v>-8.4818820000000006</v>
      </c>
      <c r="I76" s="90">
        <v>-47.210968028000003</v>
      </c>
      <c r="J76" s="91">
        <f t="shared" ref="J76:J139" si="1">IFERROR(I76/$I$11,0)</f>
        <v>6.3924918045506806E-3</v>
      </c>
      <c r="K76" s="91">
        <f>I76/'סכום נכסי הקרן'!$C$42</f>
        <v>-5.6992184489717183E-5</v>
      </c>
    </row>
    <row r="77" spans="2:11">
      <c r="B77" s="86" t="s">
        <v>2415</v>
      </c>
      <c r="C77" s="87" t="s">
        <v>2417</v>
      </c>
      <c r="D77" s="88" t="s">
        <v>676</v>
      </c>
      <c r="E77" s="88" t="s">
        <v>129</v>
      </c>
      <c r="F77" s="101">
        <v>45013</v>
      </c>
      <c r="G77" s="90">
        <v>149764.32307500002</v>
      </c>
      <c r="H77" s="102">
        <v>-8.4818820000000006</v>
      </c>
      <c r="I77" s="90">
        <v>-12.702833590000003</v>
      </c>
      <c r="J77" s="91">
        <f t="shared" si="1"/>
        <v>1.7199977676900457E-3</v>
      </c>
      <c r="K77" s="91">
        <f>I77/'סכום נכסי הקרן'!$C$42</f>
        <v>-1.5334619596744705E-5</v>
      </c>
    </row>
    <row r="78" spans="2:11">
      <c r="B78" s="86" t="s">
        <v>2418</v>
      </c>
      <c r="C78" s="87" t="s">
        <v>2419</v>
      </c>
      <c r="D78" s="88" t="s">
        <v>676</v>
      </c>
      <c r="E78" s="88" t="s">
        <v>129</v>
      </c>
      <c r="F78" s="101">
        <v>45013</v>
      </c>
      <c r="G78" s="90">
        <v>2464000.0000000005</v>
      </c>
      <c r="H78" s="102">
        <v>-8.3894260000000003</v>
      </c>
      <c r="I78" s="90">
        <v>-206.71546000000006</v>
      </c>
      <c r="J78" s="91">
        <f t="shared" si="1"/>
        <v>2.7989828192893845E-2</v>
      </c>
      <c r="K78" s="91">
        <f>I78/'סכום נכסי הקרן'!$C$42</f>
        <v>-2.495429796357819E-4</v>
      </c>
    </row>
    <row r="79" spans="2:11">
      <c r="B79" s="86" t="s">
        <v>2418</v>
      </c>
      <c r="C79" s="87" t="s">
        <v>2420</v>
      </c>
      <c r="D79" s="88" t="s">
        <v>676</v>
      </c>
      <c r="E79" s="88" t="s">
        <v>129</v>
      </c>
      <c r="F79" s="101">
        <v>45013</v>
      </c>
      <c r="G79" s="90">
        <v>189408.67968000003</v>
      </c>
      <c r="H79" s="102">
        <v>-8.3894260000000003</v>
      </c>
      <c r="I79" s="90">
        <v>-15.890301278000004</v>
      </c>
      <c r="J79" s="91">
        <f t="shared" si="1"/>
        <v>2.1515894491130052E-3</v>
      </c>
      <c r="K79" s="91">
        <f>I79/'סכום נכסי הקרן'!$C$42</f>
        <v>-1.9182470088218816E-5</v>
      </c>
    </row>
    <row r="80" spans="2:11">
      <c r="B80" s="86" t="s">
        <v>2421</v>
      </c>
      <c r="C80" s="87" t="s">
        <v>2422</v>
      </c>
      <c r="D80" s="88" t="s">
        <v>676</v>
      </c>
      <c r="E80" s="88" t="s">
        <v>129</v>
      </c>
      <c r="F80" s="101">
        <v>45013</v>
      </c>
      <c r="G80" s="90">
        <v>223086.96096000005</v>
      </c>
      <c r="H80" s="102">
        <v>-8.2663960000000003</v>
      </c>
      <c r="I80" s="90">
        <v>-18.441251931000004</v>
      </c>
      <c r="J80" s="91">
        <f t="shared" si="1"/>
        <v>2.4969950153247455E-3</v>
      </c>
      <c r="K80" s="91">
        <f>I80/'סכום נכסי הקרן'!$C$42</f>
        <v>-2.2261929296801778E-5</v>
      </c>
    </row>
    <row r="81" spans="2:11">
      <c r="B81" s="86" t="s">
        <v>2423</v>
      </c>
      <c r="C81" s="87" t="s">
        <v>2424</v>
      </c>
      <c r="D81" s="88" t="s">
        <v>676</v>
      </c>
      <c r="E81" s="88" t="s">
        <v>129</v>
      </c>
      <c r="F81" s="101">
        <v>45014</v>
      </c>
      <c r="G81" s="90">
        <v>250245.94975000006</v>
      </c>
      <c r="H81" s="102">
        <v>-8.1790500000000002</v>
      </c>
      <c r="I81" s="90">
        <v>-20.467741140000001</v>
      </c>
      <c r="J81" s="91">
        <f t="shared" si="1"/>
        <v>2.7713870941497316E-3</v>
      </c>
      <c r="K81" s="91">
        <f>I81/'סכום נכסי הקרן'!$C$42</f>
        <v>-2.4708268605016164E-5</v>
      </c>
    </row>
    <row r="82" spans="2:11">
      <c r="B82" s="86" t="s">
        <v>2423</v>
      </c>
      <c r="C82" s="87" t="s">
        <v>2425</v>
      </c>
      <c r="D82" s="88" t="s">
        <v>676</v>
      </c>
      <c r="E82" s="88" t="s">
        <v>129</v>
      </c>
      <c r="F82" s="101">
        <v>45014</v>
      </c>
      <c r="G82" s="90">
        <v>189731.53538400002</v>
      </c>
      <c r="H82" s="102">
        <v>-8.1790500000000002</v>
      </c>
      <c r="I82" s="90">
        <v>-15.518236983000003</v>
      </c>
      <c r="J82" s="91">
        <f t="shared" si="1"/>
        <v>2.1012109447971685E-3</v>
      </c>
      <c r="K82" s="91">
        <f>I82/'סכום נכסי הקרן'!$C$42</f>
        <v>-1.8733321133465328E-5</v>
      </c>
    </row>
    <row r="83" spans="2:11">
      <c r="B83" s="86" t="s">
        <v>2426</v>
      </c>
      <c r="C83" s="87" t="s">
        <v>2427</v>
      </c>
      <c r="D83" s="88" t="s">
        <v>676</v>
      </c>
      <c r="E83" s="88" t="s">
        <v>129</v>
      </c>
      <c r="F83" s="101">
        <v>45012</v>
      </c>
      <c r="G83" s="90">
        <v>781579.85010000016</v>
      </c>
      <c r="H83" s="102">
        <v>-8.1382340000000006</v>
      </c>
      <c r="I83" s="90">
        <v>-63.606796134000007</v>
      </c>
      <c r="J83" s="91">
        <f t="shared" si="1"/>
        <v>8.6125309432157817E-3</v>
      </c>
      <c r="K83" s="91">
        <f>I83/'סכום נכסי הקרן'!$C$42</f>
        <v>-7.6784916969268246E-5</v>
      </c>
    </row>
    <row r="84" spans="2:11">
      <c r="B84" s="86" t="s">
        <v>2428</v>
      </c>
      <c r="C84" s="87" t="s">
        <v>2429</v>
      </c>
      <c r="D84" s="88" t="s">
        <v>676</v>
      </c>
      <c r="E84" s="88" t="s">
        <v>129</v>
      </c>
      <c r="F84" s="101">
        <v>45014</v>
      </c>
      <c r="G84" s="90">
        <v>949195.76976000029</v>
      </c>
      <c r="H84" s="102">
        <v>-8.1177240000000008</v>
      </c>
      <c r="I84" s="90">
        <v>-77.053092077000002</v>
      </c>
      <c r="J84" s="91">
        <f t="shared" si="1"/>
        <v>1.0433195509259247E-2</v>
      </c>
      <c r="K84" s="91">
        <f>I84/'סכום נכסי הקרן'!$C$42</f>
        <v>-9.3017030206859387E-5</v>
      </c>
    </row>
    <row r="85" spans="2:11">
      <c r="B85" s="86" t="s">
        <v>2430</v>
      </c>
      <c r="C85" s="87" t="s">
        <v>2431</v>
      </c>
      <c r="D85" s="88" t="s">
        <v>676</v>
      </c>
      <c r="E85" s="88" t="s">
        <v>129</v>
      </c>
      <c r="F85" s="101">
        <v>45012</v>
      </c>
      <c r="G85" s="90">
        <v>335200.18680000008</v>
      </c>
      <c r="H85" s="102">
        <v>-8.0616489999999992</v>
      </c>
      <c r="I85" s="90">
        <v>-27.022661586000002</v>
      </c>
      <c r="J85" s="91">
        <f t="shared" si="1"/>
        <v>3.6589409186272384E-3</v>
      </c>
      <c r="K85" s="91">
        <f>I85/'סכום נכסי הקרן'!$C$42</f>
        <v>-3.2621244148163002E-5</v>
      </c>
    </row>
    <row r="86" spans="2:11">
      <c r="B86" s="86" t="s">
        <v>2430</v>
      </c>
      <c r="C86" s="87" t="s">
        <v>2432</v>
      </c>
      <c r="D86" s="88" t="s">
        <v>676</v>
      </c>
      <c r="E86" s="88" t="s">
        <v>129</v>
      </c>
      <c r="F86" s="101">
        <v>45012</v>
      </c>
      <c r="G86" s="90">
        <v>4236000.0000000009</v>
      </c>
      <c r="H86" s="102">
        <v>-8.0616489999999992</v>
      </c>
      <c r="I86" s="90">
        <v>-341.49144000000007</v>
      </c>
      <c r="J86" s="91">
        <f t="shared" si="1"/>
        <v>4.6238857678781817E-2</v>
      </c>
      <c r="K86" s="91">
        <f>I86/'סכום נכסי הקרן'!$C$42</f>
        <v>-4.122419845023388E-4</v>
      </c>
    </row>
    <row r="87" spans="2:11">
      <c r="B87" s="86" t="s">
        <v>2433</v>
      </c>
      <c r="C87" s="87" t="s">
        <v>2434</v>
      </c>
      <c r="D87" s="88" t="s">
        <v>676</v>
      </c>
      <c r="E87" s="88" t="s">
        <v>129</v>
      </c>
      <c r="F87" s="101">
        <v>44993</v>
      </c>
      <c r="G87" s="90">
        <v>454405.48475000006</v>
      </c>
      <c r="H87" s="102">
        <v>-7.4786109999999999</v>
      </c>
      <c r="I87" s="90">
        <v>-33.98321978300001</v>
      </c>
      <c r="J87" s="91">
        <f t="shared" si="1"/>
        <v>4.6014191834878784E-3</v>
      </c>
      <c r="K87" s="91">
        <f>I87/'סכום נכסי הקרן'!$C$42</f>
        <v>-4.1023897884887131E-5</v>
      </c>
    </row>
    <row r="88" spans="2:11">
      <c r="B88" s="86" t="s">
        <v>2435</v>
      </c>
      <c r="C88" s="87" t="s">
        <v>2436</v>
      </c>
      <c r="D88" s="88" t="s">
        <v>676</v>
      </c>
      <c r="E88" s="88" t="s">
        <v>129</v>
      </c>
      <c r="F88" s="101">
        <v>44993</v>
      </c>
      <c r="G88" s="90">
        <v>315742.74970600003</v>
      </c>
      <c r="H88" s="102">
        <v>-7.1036210000000004</v>
      </c>
      <c r="I88" s="90">
        <v>-22.429168119000007</v>
      </c>
      <c r="J88" s="91">
        <f t="shared" si="1"/>
        <v>3.0369695723790665E-3</v>
      </c>
      <c r="K88" s="91">
        <f>I88/'סכום נכסי הקרן'!$C$42</f>
        <v>-2.7076066024123915E-5</v>
      </c>
    </row>
    <row r="89" spans="2:11">
      <c r="B89" s="86" t="s">
        <v>2437</v>
      </c>
      <c r="C89" s="87" t="s">
        <v>2438</v>
      </c>
      <c r="D89" s="88" t="s">
        <v>676</v>
      </c>
      <c r="E89" s="88" t="s">
        <v>129</v>
      </c>
      <c r="F89" s="101">
        <v>44993</v>
      </c>
      <c r="G89" s="90">
        <v>395010.78859200008</v>
      </c>
      <c r="H89" s="102">
        <v>-7.0135069999999997</v>
      </c>
      <c r="I89" s="90">
        <v>-27.704108689000005</v>
      </c>
      <c r="J89" s="91">
        <f t="shared" si="1"/>
        <v>3.7512106856563486E-3</v>
      </c>
      <c r="K89" s="91">
        <f>I89/'סכום נכסי הקרן'!$C$42</f>
        <v>-3.3443874156323938E-5</v>
      </c>
    </row>
    <row r="90" spans="2:11">
      <c r="B90" s="86" t="s">
        <v>2439</v>
      </c>
      <c r="C90" s="87" t="s">
        <v>2440</v>
      </c>
      <c r="D90" s="88" t="s">
        <v>676</v>
      </c>
      <c r="E90" s="88" t="s">
        <v>129</v>
      </c>
      <c r="F90" s="101">
        <v>44993</v>
      </c>
      <c r="G90" s="90">
        <v>905299.68068600015</v>
      </c>
      <c r="H90" s="102">
        <v>-7.0105060000000003</v>
      </c>
      <c r="I90" s="90">
        <v>-63.466085274000015</v>
      </c>
      <c r="J90" s="91">
        <f t="shared" si="1"/>
        <v>8.5934783150462477E-3</v>
      </c>
      <c r="K90" s="91">
        <f>I90/'סכום נכסי הקרן'!$C$42</f>
        <v>-7.6615053489915945E-5</v>
      </c>
    </row>
    <row r="91" spans="2:11">
      <c r="B91" s="86" t="s">
        <v>2439</v>
      </c>
      <c r="C91" s="87" t="s">
        <v>2441</v>
      </c>
      <c r="D91" s="88" t="s">
        <v>676</v>
      </c>
      <c r="E91" s="88" t="s">
        <v>129</v>
      </c>
      <c r="F91" s="101">
        <v>44993</v>
      </c>
      <c r="G91" s="90">
        <v>931079.80191400007</v>
      </c>
      <c r="H91" s="102">
        <v>-7.0105060000000003</v>
      </c>
      <c r="I91" s="90">
        <v>-65.273402125000018</v>
      </c>
      <c r="J91" s="91">
        <f t="shared" si="1"/>
        <v>8.8381938682497285E-3</v>
      </c>
      <c r="K91" s="91">
        <f>I91/'סכום נכסי הקרן'!$C$42</f>
        <v>-7.8796812087673945E-5</v>
      </c>
    </row>
    <row r="92" spans="2:11">
      <c r="B92" s="86" t="s">
        <v>2442</v>
      </c>
      <c r="C92" s="87" t="s">
        <v>2443</v>
      </c>
      <c r="D92" s="88" t="s">
        <v>676</v>
      </c>
      <c r="E92" s="88" t="s">
        <v>129</v>
      </c>
      <c r="F92" s="101">
        <v>44986</v>
      </c>
      <c r="G92" s="90">
        <v>763953.71590900014</v>
      </c>
      <c r="H92" s="102">
        <v>-7.0262739999999999</v>
      </c>
      <c r="I92" s="90">
        <v>-53.677484872000015</v>
      </c>
      <c r="J92" s="91">
        <f t="shared" si="1"/>
        <v>7.2680755440059416E-3</v>
      </c>
      <c r="K92" s="91">
        <f>I92/'סכום נכסי הקרן'!$C$42</f>
        <v>-6.4798440882522708E-5</v>
      </c>
    </row>
    <row r="93" spans="2:11">
      <c r="B93" s="86" t="s">
        <v>2442</v>
      </c>
      <c r="C93" s="87" t="s">
        <v>2444</v>
      </c>
      <c r="D93" s="88" t="s">
        <v>676</v>
      </c>
      <c r="E93" s="88" t="s">
        <v>129</v>
      </c>
      <c r="F93" s="101">
        <v>44986</v>
      </c>
      <c r="G93" s="90">
        <v>575684.00580200017</v>
      </c>
      <c r="H93" s="102">
        <v>-7.0262739999999999</v>
      </c>
      <c r="I93" s="90">
        <v>-40.449138303000005</v>
      </c>
      <c r="J93" s="91">
        <f t="shared" si="1"/>
        <v>5.476921908267391E-3</v>
      </c>
      <c r="K93" s="91">
        <f>I93/'סכום נכסי הקרן'!$C$42</f>
        <v>-4.882943199231665E-5</v>
      </c>
    </row>
    <row r="94" spans="2:11">
      <c r="B94" s="86" t="s">
        <v>2445</v>
      </c>
      <c r="C94" s="87" t="s">
        <v>2446</v>
      </c>
      <c r="D94" s="88" t="s">
        <v>676</v>
      </c>
      <c r="E94" s="88" t="s">
        <v>129</v>
      </c>
      <c r="F94" s="101">
        <v>44986</v>
      </c>
      <c r="G94" s="90">
        <v>519389.99898200005</v>
      </c>
      <c r="H94" s="102">
        <v>-6.9962720000000003</v>
      </c>
      <c r="I94" s="90">
        <v>-36.337934917000005</v>
      </c>
      <c r="J94" s="91">
        <f t="shared" si="1"/>
        <v>4.9202539336505756E-3</v>
      </c>
      <c r="K94" s="91">
        <f>I94/'סכום נכסי הקרן'!$C$42</f>
        <v>-4.3866465299689237E-5</v>
      </c>
    </row>
    <row r="95" spans="2:11">
      <c r="B95" s="86" t="s">
        <v>2447</v>
      </c>
      <c r="C95" s="87" t="s">
        <v>2448</v>
      </c>
      <c r="D95" s="88" t="s">
        <v>676</v>
      </c>
      <c r="E95" s="88" t="s">
        <v>129</v>
      </c>
      <c r="F95" s="101">
        <v>44993</v>
      </c>
      <c r="G95" s="90">
        <v>677996.97840000014</v>
      </c>
      <c r="H95" s="102">
        <v>-6.8816129999999998</v>
      </c>
      <c r="I95" s="90">
        <v>-46.657131225000008</v>
      </c>
      <c r="J95" s="91">
        <f t="shared" si="1"/>
        <v>6.3175008146998416E-3</v>
      </c>
      <c r="K95" s="91">
        <f>I95/'סכום נכסי הקרן'!$C$42</f>
        <v>-5.6323603213538929E-5</v>
      </c>
    </row>
    <row r="96" spans="2:11">
      <c r="B96" s="86" t="s">
        <v>2447</v>
      </c>
      <c r="C96" s="87" t="s">
        <v>2449</v>
      </c>
      <c r="D96" s="88" t="s">
        <v>676</v>
      </c>
      <c r="E96" s="88" t="s">
        <v>129</v>
      </c>
      <c r="F96" s="101">
        <v>44993</v>
      </c>
      <c r="G96" s="90">
        <v>101347.48050000002</v>
      </c>
      <c r="H96" s="102">
        <v>-6.8816129999999998</v>
      </c>
      <c r="I96" s="90">
        <v>-6.9743418450000005</v>
      </c>
      <c r="J96" s="91">
        <f t="shared" si="1"/>
        <v>9.4434460780079164E-4</v>
      </c>
      <c r="K96" s="91">
        <f>I96/'סכום נכסי הקרן'!$C$42</f>
        <v>-8.4192930949616261E-6</v>
      </c>
    </row>
    <row r="97" spans="2:11">
      <c r="B97" s="86" t="s">
        <v>2450</v>
      </c>
      <c r="C97" s="87" t="s">
        <v>2451</v>
      </c>
      <c r="D97" s="88" t="s">
        <v>676</v>
      </c>
      <c r="E97" s="88" t="s">
        <v>129</v>
      </c>
      <c r="F97" s="101">
        <v>44980</v>
      </c>
      <c r="G97" s="90">
        <v>456280.8354230001</v>
      </c>
      <c r="H97" s="102">
        <v>-6.8717079999999999</v>
      </c>
      <c r="I97" s="90">
        <v>-31.354287355000004</v>
      </c>
      <c r="J97" s="91">
        <f t="shared" si="1"/>
        <v>4.2454546756061388E-3</v>
      </c>
      <c r="K97" s="91">
        <f>I97/'סכום נכסי הקרן'!$C$42</f>
        <v>-3.7850300557700031E-5</v>
      </c>
    </row>
    <row r="98" spans="2:11">
      <c r="B98" s="86" t="s">
        <v>2450</v>
      </c>
      <c r="C98" s="87" t="s">
        <v>2452</v>
      </c>
      <c r="D98" s="88" t="s">
        <v>676</v>
      </c>
      <c r="E98" s="88" t="s">
        <v>129</v>
      </c>
      <c r="F98" s="101">
        <v>44980</v>
      </c>
      <c r="G98" s="90">
        <v>452213.22273600014</v>
      </c>
      <c r="H98" s="102">
        <v>-6.8717079999999999</v>
      </c>
      <c r="I98" s="90">
        <v>-31.074772883000005</v>
      </c>
      <c r="J98" s="91">
        <f t="shared" si="1"/>
        <v>4.2076076657661041E-3</v>
      </c>
      <c r="K98" s="91">
        <f>I98/'סכום נכסי הקרן'!$C$42</f>
        <v>-3.7512875992579441E-5</v>
      </c>
    </row>
    <row r="99" spans="2:11">
      <c r="B99" s="86" t="s">
        <v>2450</v>
      </c>
      <c r="C99" s="87" t="s">
        <v>2453</v>
      </c>
      <c r="D99" s="88" t="s">
        <v>676</v>
      </c>
      <c r="E99" s="88" t="s">
        <v>129</v>
      </c>
      <c r="F99" s="101">
        <v>44980</v>
      </c>
      <c r="G99" s="90">
        <v>391871.24423700006</v>
      </c>
      <c r="H99" s="102">
        <v>-6.8717079999999999</v>
      </c>
      <c r="I99" s="90">
        <v>-26.928248228000001</v>
      </c>
      <c r="J99" s="91">
        <f t="shared" si="1"/>
        <v>3.6461570965099464E-3</v>
      </c>
      <c r="K99" s="91">
        <f>I99/'סכום נכסי הקרן'!$C$42</f>
        <v>-3.2507270134449944E-5</v>
      </c>
    </row>
    <row r="100" spans="2:11">
      <c r="B100" s="86" t="s">
        <v>2454</v>
      </c>
      <c r="C100" s="87" t="s">
        <v>2455</v>
      </c>
      <c r="D100" s="88" t="s">
        <v>676</v>
      </c>
      <c r="E100" s="88" t="s">
        <v>129</v>
      </c>
      <c r="F100" s="101">
        <v>44998</v>
      </c>
      <c r="G100" s="90">
        <v>339188.40432000003</v>
      </c>
      <c r="H100" s="102">
        <v>-6.6408940000000003</v>
      </c>
      <c r="I100" s="90">
        <v>-22.525142327000005</v>
      </c>
      <c r="J100" s="91">
        <f t="shared" si="1"/>
        <v>3.0499647377763184E-3</v>
      </c>
      <c r="K100" s="91">
        <f>I100/'סכום נכסי הקרן'!$C$42</f>
        <v>-2.7191924266330393E-5</v>
      </c>
    </row>
    <row r="101" spans="2:11">
      <c r="B101" s="86" t="s">
        <v>2456</v>
      </c>
      <c r="C101" s="87" t="s">
        <v>2457</v>
      </c>
      <c r="D101" s="88" t="s">
        <v>676</v>
      </c>
      <c r="E101" s="88" t="s">
        <v>129</v>
      </c>
      <c r="F101" s="101">
        <v>44991</v>
      </c>
      <c r="G101" s="90">
        <v>523109.39973200008</v>
      </c>
      <c r="H101" s="102">
        <v>-6.7052659999999999</v>
      </c>
      <c r="I101" s="90">
        <v>-35.075875715000002</v>
      </c>
      <c r="J101" s="91">
        <f t="shared" si="1"/>
        <v>4.7493677298163731E-3</v>
      </c>
      <c r="K101" s="91">
        <f>I101/'סכום נכסי הקרן'!$C$42</f>
        <v>-4.2342931386242039E-5</v>
      </c>
    </row>
    <row r="102" spans="2:11">
      <c r="B102" s="86" t="s">
        <v>2458</v>
      </c>
      <c r="C102" s="87" t="s">
        <v>2459</v>
      </c>
      <c r="D102" s="88" t="s">
        <v>676</v>
      </c>
      <c r="E102" s="88" t="s">
        <v>129</v>
      </c>
      <c r="F102" s="101">
        <v>44991</v>
      </c>
      <c r="G102" s="90">
        <v>458245.53110000008</v>
      </c>
      <c r="H102" s="102">
        <v>-6.757466</v>
      </c>
      <c r="I102" s="90">
        <v>-30.965786370000004</v>
      </c>
      <c r="J102" s="91">
        <f t="shared" si="1"/>
        <v>4.1928505993414997E-3</v>
      </c>
      <c r="K102" s="91">
        <f>I102/'סכום נכסי הקרן'!$C$42</f>
        <v>-3.7381309542764156E-5</v>
      </c>
    </row>
    <row r="103" spans="2:11">
      <c r="B103" s="86" t="s">
        <v>2460</v>
      </c>
      <c r="C103" s="87" t="s">
        <v>2461</v>
      </c>
      <c r="D103" s="88" t="s">
        <v>676</v>
      </c>
      <c r="E103" s="88" t="s">
        <v>129</v>
      </c>
      <c r="F103" s="101">
        <v>44998</v>
      </c>
      <c r="G103" s="90">
        <v>567877.86132000014</v>
      </c>
      <c r="H103" s="102">
        <v>-6.1594319999999998</v>
      </c>
      <c r="I103" s="90">
        <v>-34.978049758000012</v>
      </c>
      <c r="J103" s="91">
        <f t="shared" si="1"/>
        <v>4.7361218326336706E-3</v>
      </c>
      <c r="K103" s="91">
        <f>I103/'סכום נכסי הקרן'!$C$42</f>
        <v>-4.2224837747790905E-5</v>
      </c>
    </row>
    <row r="104" spans="2:11">
      <c r="B104" s="86" t="s">
        <v>2460</v>
      </c>
      <c r="C104" s="87" t="s">
        <v>2462</v>
      </c>
      <c r="D104" s="88" t="s">
        <v>676</v>
      </c>
      <c r="E104" s="88" t="s">
        <v>129</v>
      </c>
      <c r="F104" s="101">
        <v>44998</v>
      </c>
      <c r="G104" s="90">
        <v>509320.76965000003</v>
      </c>
      <c r="H104" s="102">
        <v>-6.1594319999999998</v>
      </c>
      <c r="I104" s="90">
        <v>-31.371265613000002</v>
      </c>
      <c r="J104" s="91">
        <f t="shared" si="1"/>
        <v>4.247753577315932E-3</v>
      </c>
      <c r="K104" s="91">
        <f>I104/'סכום נכסי הקרן'!$C$42</f>
        <v>-3.7870796388492487E-5</v>
      </c>
    </row>
    <row r="105" spans="2:11">
      <c r="B105" s="86" t="s">
        <v>2463</v>
      </c>
      <c r="C105" s="87" t="s">
        <v>2464</v>
      </c>
      <c r="D105" s="88" t="s">
        <v>676</v>
      </c>
      <c r="E105" s="88" t="s">
        <v>129</v>
      </c>
      <c r="F105" s="101">
        <v>44998</v>
      </c>
      <c r="G105" s="90">
        <v>1795000.0000000002</v>
      </c>
      <c r="H105" s="102">
        <v>-6.3625930000000004</v>
      </c>
      <c r="I105" s="90">
        <v>-114.20855000000002</v>
      </c>
      <c r="J105" s="91">
        <f t="shared" si="1"/>
        <v>1.5464144252488547E-2</v>
      </c>
      <c r="K105" s="91">
        <f>I105/'סכום נכסי הקרן'!$C$42</f>
        <v>-1.3787039376194783E-4</v>
      </c>
    </row>
    <row r="106" spans="2:11">
      <c r="B106" s="86" t="s">
        <v>2465</v>
      </c>
      <c r="C106" s="87" t="s">
        <v>2466</v>
      </c>
      <c r="D106" s="88" t="s">
        <v>676</v>
      </c>
      <c r="E106" s="88" t="s">
        <v>129</v>
      </c>
      <c r="F106" s="101">
        <v>44987</v>
      </c>
      <c r="G106" s="90">
        <v>65737.936325000017</v>
      </c>
      <c r="H106" s="102">
        <v>-6.2355119999999999</v>
      </c>
      <c r="I106" s="90">
        <v>-4.0990971200000015</v>
      </c>
      <c r="J106" s="91">
        <f t="shared" si="1"/>
        <v>5.5502875370224357E-4</v>
      </c>
      <c r="K106" s="91">
        <f>I106/'סכום נכסי הקרן'!$C$42</f>
        <v>-4.9483522381018444E-6</v>
      </c>
    </row>
    <row r="107" spans="2:11">
      <c r="B107" s="86" t="s">
        <v>2465</v>
      </c>
      <c r="C107" s="87" t="s">
        <v>2467</v>
      </c>
      <c r="D107" s="88" t="s">
        <v>676</v>
      </c>
      <c r="E107" s="88" t="s">
        <v>129</v>
      </c>
      <c r="F107" s="101">
        <v>44987</v>
      </c>
      <c r="G107" s="90">
        <v>357200.18862500007</v>
      </c>
      <c r="H107" s="102">
        <v>-6.2355119999999999</v>
      </c>
      <c r="I107" s="90">
        <v>-22.273261693000002</v>
      </c>
      <c r="J107" s="91">
        <f t="shared" si="1"/>
        <v>3.015859423782013E-3</v>
      </c>
      <c r="K107" s="91">
        <f>I107/'סכום נכסי הקרן'!$C$42</f>
        <v>-2.6887858745924175E-5</v>
      </c>
    </row>
    <row r="108" spans="2:11">
      <c r="B108" s="86" t="s">
        <v>2468</v>
      </c>
      <c r="C108" s="87" t="s">
        <v>2469</v>
      </c>
      <c r="D108" s="88" t="s">
        <v>676</v>
      </c>
      <c r="E108" s="88" t="s">
        <v>129</v>
      </c>
      <c r="F108" s="101">
        <v>44987</v>
      </c>
      <c r="G108" s="90">
        <v>394537.33356000006</v>
      </c>
      <c r="H108" s="102">
        <v>-6.2059699999999998</v>
      </c>
      <c r="I108" s="90">
        <v>-24.484867002000001</v>
      </c>
      <c r="J108" s="91">
        <f t="shared" si="1"/>
        <v>3.3153167194743716E-3</v>
      </c>
      <c r="K108" s="91">
        <f>I108/'סכום נכסי הקרן'!$C$42</f>
        <v>-2.955766669636085E-5</v>
      </c>
    </row>
    <row r="109" spans="2:11">
      <c r="B109" s="86" t="s">
        <v>2470</v>
      </c>
      <c r="C109" s="87" t="s">
        <v>2471</v>
      </c>
      <c r="D109" s="88" t="s">
        <v>676</v>
      </c>
      <c r="E109" s="88" t="s">
        <v>129</v>
      </c>
      <c r="F109" s="101">
        <v>44987</v>
      </c>
      <c r="G109" s="90">
        <v>501654.45897600008</v>
      </c>
      <c r="H109" s="102">
        <v>-5.957471</v>
      </c>
      <c r="I109" s="90">
        <v>-29.885918159000003</v>
      </c>
      <c r="J109" s="91">
        <f t="shared" si="1"/>
        <v>4.0466335447638807E-3</v>
      </c>
      <c r="K109" s="91">
        <f>I109/'סכום נכסי הקרן'!$C$42</f>
        <v>-3.607771313547608E-5</v>
      </c>
    </row>
    <row r="110" spans="2:11">
      <c r="B110" s="86" t="s">
        <v>2472</v>
      </c>
      <c r="C110" s="87" t="s">
        <v>2473</v>
      </c>
      <c r="D110" s="88" t="s">
        <v>676</v>
      </c>
      <c r="E110" s="88" t="s">
        <v>129</v>
      </c>
      <c r="F110" s="101">
        <v>44987</v>
      </c>
      <c r="G110" s="90">
        <v>684074.26224000007</v>
      </c>
      <c r="H110" s="102">
        <v>-5.957471</v>
      </c>
      <c r="I110" s="90">
        <v>-40.753524762000005</v>
      </c>
      <c r="J110" s="91">
        <f t="shared" si="1"/>
        <v>5.5181366519138188E-3</v>
      </c>
      <c r="K110" s="91">
        <f>I110/'סכום נכסי הקרן'!$C$42</f>
        <v>-4.9196881548047242E-5</v>
      </c>
    </row>
    <row r="111" spans="2:11">
      <c r="B111" s="86" t="s">
        <v>2474</v>
      </c>
      <c r="C111" s="87" t="s">
        <v>2475</v>
      </c>
      <c r="D111" s="88" t="s">
        <v>676</v>
      </c>
      <c r="E111" s="88" t="s">
        <v>129</v>
      </c>
      <c r="F111" s="101">
        <v>44987</v>
      </c>
      <c r="G111" s="90">
        <v>95288.522985000018</v>
      </c>
      <c r="H111" s="102">
        <v>-5.9331389999999997</v>
      </c>
      <c r="I111" s="90">
        <v>-5.6536005679999999</v>
      </c>
      <c r="J111" s="91">
        <f t="shared" si="1"/>
        <v>7.6551269348488506E-4</v>
      </c>
      <c r="K111" s="91">
        <f>I111/'סכום נכסי הקרן'!$C$42</f>
        <v>-6.824919294421755E-6</v>
      </c>
    </row>
    <row r="112" spans="2:11">
      <c r="B112" s="86" t="s">
        <v>2476</v>
      </c>
      <c r="C112" s="87" t="s">
        <v>2477</v>
      </c>
      <c r="D112" s="88" t="s">
        <v>676</v>
      </c>
      <c r="E112" s="88" t="s">
        <v>129</v>
      </c>
      <c r="F112" s="101">
        <v>44987</v>
      </c>
      <c r="G112" s="90">
        <v>570220.14780000004</v>
      </c>
      <c r="H112" s="102">
        <v>-5.9280629999999999</v>
      </c>
      <c r="I112" s="90">
        <v>-33.803008035000005</v>
      </c>
      <c r="J112" s="91">
        <f t="shared" si="1"/>
        <v>4.5770180290465937E-3</v>
      </c>
      <c r="K112" s="91">
        <f>I112/'סכום נכסי הקרן'!$C$42</f>
        <v>-4.0806349683309491E-5</v>
      </c>
    </row>
    <row r="113" spans="2:11">
      <c r="B113" s="86" t="s">
        <v>2478</v>
      </c>
      <c r="C113" s="87" t="s">
        <v>2479</v>
      </c>
      <c r="D113" s="88" t="s">
        <v>676</v>
      </c>
      <c r="E113" s="88" t="s">
        <v>129</v>
      </c>
      <c r="F113" s="101">
        <v>44987</v>
      </c>
      <c r="G113" s="90">
        <v>775714.63814399997</v>
      </c>
      <c r="H113" s="102">
        <v>-5.8986710000000002</v>
      </c>
      <c r="I113" s="90">
        <v>-45.756853792000008</v>
      </c>
      <c r="J113" s="91">
        <f t="shared" si="1"/>
        <v>6.1956008335585693E-3</v>
      </c>
      <c r="K113" s="91">
        <f>I113/'סכום נכסי הקרן'!$C$42</f>
        <v>-5.5236805384631149E-5</v>
      </c>
    </row>
    <row r="114" spans="2:11">
      <c r="B114" s="86" t="s">
        <v>2480</v>
      </c>
      <c r="C114" s="87" t="s">
        <v>2481</v>
      </c>
      <c r="D114" s="88" t="s">
        <v>676</v>
      </c>
      <c r="E114" s="88" t="s">
        <v>129</v>
      </c>
      <c r="F114" s="101">
        <v>45007</v>
      </c>
      <c r="G114" s="90">
        <v>662924.04837600014</v>
      </c>
      <c r="H114" s="102">
        <v>-5.4958879999999999</v>
      </c>
      <c r="I114" s="90">
        <v>-36.433560345000004</v>
      </c>
      <c r="J114" s="91">
        <f t="shared" si="1"/>
        <v>4.9332018732995584E-3</v>
      </c>
      <c r="K114" s="91">
        <f>I114/'סכום נכסי הקרן'!$C$42</f>
        <v>-4.3981902501299928E-5</v>
      </c>
    </row>
    <row r="115" spans="2:11">
      <c r="B115" s="86" t="s">
        <v>2482</v>
      </c>
      <c r="C115" s="87" t="s">
        <v>2483</v>
      </c>
      <c r="D115" s="88" t="s">
        <v>676</v>
      </c>
      <c r="E115" s="88" t="s">
        <v>129</v>
      </c>
      <c r="F115" s="101">
        <v>45007</v>
      </c>
      <c r="G115" s="90">
        <v>857466.7668000001</v>
      </c>
      <c r="H115" s="102">
        <v>-5.4666810000000003</v>
      </c>
      <c r="I115" s="90">
        <v>-46.874968615000007</v>
      </c>
      <c r="J115" s="91">
        <f t="shared" si="1"/>
        <v>6.3469965820705477E-3</v>
      </c>
      <c r="K115" s="91">
        <f>I115/'סכום נכסי הקרן'!$C$42</f>
        <v>-5.6586572375964818E-5</v>
      </c>
    </row>
    <row r="116" spans="2:11">
      <c r="B116" s="86" t="s">
        <v>2484</v>
      </c>
      <c r="C116" s="87" t="s">
        <v>2485</v>
      </c>
      <c r="D116" s="88" t="s">
        <v>676</v>
      </c>
      <c r="E116" s="88" t="s">
        <v>129</v>
      </c>
      <c r="F116" s="101">
        <v>44985</v>
      </c>
      <c r="G116" s="90">
        <v>343034.18550000002</v>
      </c>
      <c r="H116" s="102">
        <v>-5.659624</v>
      </c>
      <c r="I116" s="90">
        <v>-19.414443475999999</v>
      </c>
      <c r="J116" s="91">
        <f t="shared" si="1"/>
        <v>2.6287677629621346E-3</v>
      </c>
      <c r="K116" s="91">
        <f>I116/'סכום נכסי הקרן'!$C$42</f>
        <v>-2.3436747657729643E-5</v>
      </c>
    </row>
    <row r="117" spans="2:11">
      <c r="B117" s="86" t="s">
        <v>2484</v>
      </c>
      <c r="C117" s="87" t="s">
        <v>2486</v>
      </c>
      <c r="D117" s="88" t="s">
        <v>676</v>
      </c>
      <c r="E117" s="88" t="s">
        <v>129</v>
      </c>
      <c r="F117" s="101">
        <v>44985</v>
      </c>
      <c r="G117" s="90">
        <v>660579.4018750001</v>
      </c>
      <c r="H117" s="102">
        <v>-5.659624</v>
      </c>
      <c r="I117" s="90">
        <v>-37.386307258999999</v>
      </c>
      <c r="J117" s="91">
        <f t="shared" si="1"/>
        <v>5.0622063630177908E-3</v>
      </c>
      <c r="K117" s="91">
        <f>I117/'סכום נכסי הקרן'!$C$42</f>
        <v>-4.5132040491745124E-5</v>
      </c>
    </row>
    <row r="118" spans="2:11">
      <c r="B118" s="86" t="s">
        <v>2487</v>
      </c>
      <c r="C118" s="87" t="s">
        <v>2488</v>
      </c>
      <c r="D118" s="88" t="s">
        <v>676</v>
      </c>
      <c r="E118" s="88" t="s">
        <v>129</v>
      </c>
      <c r="F118" s="101">
        <v>44991</v>
      </c>
      <c r="G118" s="90">
        <v>396347.64112500002</v>
      </c>
      <c r="H118" s="102">
        <v>-5.6292460000000002</v>
      </c>
      <c r="I118" s="90">
        <v>-22.311382445</v>
      </c>
      <c r="J118" s="91">
        <f t="shared" si="1"/>
        <v>3.0210210759345122E-3</v>
      </c>
      <c r="K118" s="91">
        <f>I118/'סכום נכסי הקרן'!$C$42</f>
        <v>-2.6933877394166721E-5</v>
      </c>
    </row>
    <row r="119" spans="2:11">
      <c r="B119" s="86" t="s">
        <v>2489</v>
      </c>
      <c r="C119" s="87" t="s">
        <v>2490</v>
      </c>
      <c r="D119" s="88" t="s">
        <v>676</v>
      </c>
      <c r="E119" s="88" t="s">
        <v>129</v>
      </c>
      <c r="F119" s="101">
        <v>44985</v>
      </c>
      <c r="G119" s="90">
        <v>153848.12406000003</v>
      </c>
      <c r="H119" s="102">
        <v>-5.6478609999999998</v>
      </c>
      <c r="I119" s="90">
        <v>-8.6891284400000028</v>
      </c>
      <c r="J119" s="91">
        <f t="shared" si="1"/>
        <v>1.1765313159527969E-3</v>
      </c>
      <c r="K119" s="91">
        <f>I119/'סכום נכסי הקרן'!$C$42</f>
        <v>-1.0489350923997718E-5</v>
      </c>
    </row>
    <row r="120" spans="2:11">
      <c r="B120" s="86" t="s">
        <v>2491</v>
      </c>
      <c r="C120" s="87" t="s">
        <v>2492</v>
      </c>
      <c r="D120" s="88" t="s">
        <v>676</v>
      </c>
      <c r="E120" s="88" t="s">
        <v>129</v>
      </c>
      <c r="F120" s="101">
        <v>44985</v>
      </c>
      <c r="G120" s="90">
        <v>343081.66428000008</v>
      </c>
      <c r="H120" s="102">
        <v>-5.6450009999999997</v>
      </c>
      <c r="I120" s="90">
        <v>-19.366964696000004</v>
      </c>
      <c r="J120" s="91">
        <f t="shared" si="1"/>
        <v>2.6223390086976589E-3</v>
      </c>
      <c r="K120" s="91">
        <f>I120/'סכום נכסי הקרן'!$C$42</f>
        <v>-2.3379432175710682E-5</v>
      </c>
    </row>
    <row r="121" spans="2:11">
      <c r="B121" s="86" t="s">
        <v>2493</v>
      </c>
      <c r="C121" s="87" t="s">
        <v>2494</v>
      </c>
      <c r="D121" s="88" t="s">
        <v>676</v>
      </c>
      <c r="E121" s="88" t="s">
        <v>129</v>
      </c>
      <c r="F121" s="101">
        <v>44985</v>
      </c>
      <c r="G121" s="90">
        <v>1304287.6662290003</v>
      </c>
      <c r="H121" s="102">
        <v>-5.5982380000000003</v>
      </c>
      <c r="I121" s="90">
        <v>-73.017123882000021</v>
      </c>
      <c r="J121" s="91">
        <f t="shared" si="1"/>
        <v>9.8867145814658768E-3</v>
      </c>
      <c r="K121" s="91">
        <f>I121/'סכום נכסי הקרן'!$C$42</f>
        <v>-8.8144886008764377E-5</v>
      </c>
    </row>
    <row r="122" spans="2:11">
      <c r="B122" s="86" t="s">
        <v>2493</v>
      </c>
      <c r="C122" s="87" t="s">
        <v>2495</v>
      </c>
      <c r="D122" s="88" t="s">
        <v>676</v>
      </c>
      <c r="E122" s="88" t="s">
        <v>129</v>
      </c>
      <c r="F122" s="101">
        <v>44985</v>
      </c>
      <c r="G122" s="90">
        <v>10261.361429000002</v>
      </c>
      <c r="H122" s="102">
        <v>-5.5982380000000003</v>
      </c>
      <c r="I122" s="90">
        <v>-0.57445540400000017</v>
      </c>
      <c r="J122" s="91">
        <f t="shared" si="1"/>
        <v>7.7782803775002727E-5</v>
      </c>
      <c r="K122" s="91">
        <f>I122/'סכום נכסי הקרן'!$C$42</f>
        <v>-6.9347165994278739E-7</v>
      </c>
    </row>
    <row r="123" spans="2:11">
      <c r="B123" s="86" t="s">
        <v>2496</v>
      </c>
      <c r="C123" s="87" t="s">
        <v>2497</v>
      </c>
      <c r="D123" s="88" t="s">
        <v>676</v>
      </c>
      <c r="E123" s="88" t="s">
        <v>129</v>
      </c>
      <c r="F123" s="101">
        <v>44991</v>
      </c>
      <c r="G123" s="90">
        <v>410488.52354000008</v>
      </c>
      <c r="H123" s="102">
        <v>-5.5591160000000004</v>
      </c>
      <c r="I123" s="90">
        <v>-22.819534975000003</v>
      </c>
      <c r="J123" s="91">
        <f t="shared" si="1"/>
        <v>3.0898262925858669E-3</v>
      </c>
      <c r="K123" s="91">
        <f>I123/'סכום נכסי הקרן'!$C$42</f>
        <v>-2.7547309483114797E-5</v>
      </c>
    </row>
    <row r="124" spans="2:11">
      <c r="B124" s="86" t="s">
        <v>2498</v>
      </c>
      <c r="C124" s="87" t="s">
        <v>2499</v>
      </c>
      <c r="D124" s="88" t="s">
        <v>676</v>
      </c>
      <c r="E124" s="88" t="s">
        <v>129</v>
      </c>
      <c r="F124" s="101">
        <v>44991</v>
      </c>
      <c r="G124" s="90">
        <v>568805.95129700017</v>
      </c>
      <c r="H124" s="102">
        <v>-5.4978300000000004</v>
      </c>
      <c r="I124" s="90">
        <v>-31.271982487000006</v>
      </c>
      <c r="J124" s="91">
        <f t="shared" si="1"/>
        <v>4.2343103755389903E-3</v>
      </c>
      <c r="K124" s="91">
        <f>I124/'סכום נכסי הקרן'!$C$42</f>
        <v>-3.7750943683283144E-5</v>
      </c>
    </row>
    <row r="125" spans="2:11">
      <c r="B125" s="86" t="s">
        <v>2500</v>
      </c>
      <c r="C125" s="87" t="s">
        <v>2501</v>
      </c>
      <c r="D125" s="88" t="s">
        <v>676</v>
      </c>
      <c r="E125" s="88" t="s">
        <v>129</v>
      </c>
      <c r="F125" s="101">
        <v>45007</v>
      </c>
      <c r="G125" s="90">
        <v>198420.680685</v>
      </c>
      <c r="H125" s="102">
        <v>-5.4826600000000001</v>
      </c>
      <c r="I125" s="90">
        <v>-10.878730622000001</v>
      </c>
      <c r="J125" s="91">
        <f t="shared" si="1"/>
        <v>1.4730093291839572E-3</v>
      </c>
      <c r="K125" s="91">
        <f>I125/'סכום נכסי הקרן'!$C$42</f>
        <v>-1.3132597117162414E-5</v>
      </c>
    </row>
    <row r="126" spans="2:11">
      <c r="B126" s="86" t="s">
        <v>2500</v>
      </c>
      <c r="C126" s="87" t="s">
        <v>2502</v>
      </c>
      <c r="D126" s="88" t="s">
        <v>676</v>
      </c>
      <c r="E126" s="88" t="s">
        <v>129</v>
      </c>
      <c r="F126" s="101">
        <v>45007</v>
      </c>
      <c r="G126" s="90">
        <v>191317.56183000002</v>
      </c>
      <c r="H126" s="102">
        <v>-5.4826600000000001</v>
      </c>
      <c r="I126" s="90">
        <v>-10.48929079</v>
      </c>
      <c r="J126" s="91">
        <f t="shared" si="1"/>
        <v>1.4202781305152682E-3</v>
      </c>
      <c r="K126" s="91">
        <f>I126/'סכום נכסי הקרן'!$C$42</f>
        <v>-1.2662472743948441E-5</v>
      </c>
    </row>
    <row r="127" spans="2:11">
      <c r="B127" s="86" t="s">
        <v>2500</v>
      </c>
      <c r="C127" s="87" t="s">
        <v>2503</v>
      </c>
      <c r="D127" s="88" t="s">
        <v>676</v>
      </c>
      <c r="E127" s="88" t="s">
        <v>129</v>
      </c>
      <c r="F127" s="101">
        <v>45007</v>
      </c>
      <c r="G127" s="90">
        <v>457948.65936000005</v>
      </c>
      <c r="H127" s="102">
        <v>-5.4826600000000001</v>
      </c>
      <c r="I127" s="90">
        <v>-25.107766423000005</v>
      </c>
      <c r="J127" s="91">
        <f t="shared" si="1"/>
        <v>3.3996589731947421E-3</v>
      </c>
      <c r="K127" s="91">
        <f>I127/'סכום נכסי הקרן'!$C$42</f>
        <v>-3.0309619054107791E-5</v>
      </c>
    </row>
    <row r="128" spans="2:11">
      <c r="B128" s="86" t="s">
        <v>2504</v>
      </c>
      <c r="C128" s="87" t="s">
        <v>2505</v>
      </c>
      <c r="D128" s="88" t="s">
        <v>676</v>
      </c>
      <c r="E128" s="88" t="s">
        <v>129</v>
      </c>
      <c r="F128" s="101">
        <v>45006</v>
      </c>
      <c r="G128" s="90">
        <v>1808750.0000000002</v>
      </c>
      <c r="H128" s="102">
        <v>-5.5540320000000003</v>
      </c>
      <c r="I128" s="90">
        <v>-100.45855000000002</v>
      </c>
      <c r="J128" s="91">
        <f t="shared" si="1"/>
        <v>1.3602357341861299E-2</v>
      </c>
      <c r="K128" s="91">
        <f>I128/'סכום נכסי הקרן'!$C$42</f>
        <v>-1.2127165475136777E-4</v>
      </c>
    </row>
    <row r="129" spans="2:11">
      <c r="B129" s="86" t="s">
        <v>2506</v>
      </c>
      <c r="C129" s="87" t="s">
        <v>2507</v>
      </c>
      <c r="D129" s="88" t="s">
        <v>676</v>
      </c>
      <c r="E129" s="88" t="s">
        <v>129</v>
      </c>
      <c r="F129" s="101">
        <v>44984</v>
      </c>
      <c r="G129" s="90">
        <v>344221.15500000009</v>
      </c>
      <c r="H129" s="102">
        <v>-5.29528</v>
      </c>
      <c r="I129" s="90">
        <v>-18.227473976000002</v>
      </c>
      <c r="J129" s="91">
        <f t="shared" si="1"/>
        <v>2.4680489063502245E-3</v>
      </c>
      <c r="K129" s="91">
        <f>I129/'סכום נכסי הקרן'!$C$42</f>
        <v>-2.2003860607255557E-5</v>
      </c>
    </row>
    <row r="130" spans="2:11">
      <c r="B130" s="86" t="s">
        <v>2506</v>
      </c>
      <c r="C130" s="87" t="s">
        <v>2508</v>
      </c>
      <c r="D130" s="88" t="s">
        <v>676</v>
      </c>
      <c r="E130" s="88" t="s">
        <v>129</v>
      </c>
      <c r="F130" s="101">
        <v>44984</v>
      </c>
      <c r="G130" s="90">
        <v>8047500.0000000009</v>
      </c>
      <c r="H130" s="102">
        <v>-5.29528</v>
      </c>
      <c r="I130" s="90">
        <v>-426.13765999999998</v>
      </c>
      <c r="J130" s="91">
        <f t="shared" si="1"/>
        <v>5.7700183091878118E-2</v>
      </c>
      <c r="K130" s="91">
        <f>I130/'סכום נכסי הקרן'!$C$42</f>
        <v>-5.1442529461231262E-4</v>
      </c>
    </row>
    <row r="131" spans="2:11">
      <c r="B131" s="86" t="s">
        <v>2509</v>
      </c>
      <c r="C131" s="87" t="s">
        <v>2510</v>
      </c>
      <c r="D131" s="88" t="s">
        <v>676</v>
      </c>
      <c r="E131" s="88" t="s">
        <v>129</v>
      </c>
      <c r="F131" s="101">
        <v>45005</v>
      </c>
      <c r="G131" s="90">
        <v>518040.96858000004</v>
      </c>
      <c r="H131" s="102">
        <v>-4.907635</v>
      </c>
      <c r="I131" s="90">
        <v>-25.423562032000003</v>
      </c>
      <c r="J131" s="91">
        <f t="shared" si="1"/>
        <v>3.4424185463779971E-3</v>
      </c>
      <c r="K131" s="91">
        <f>I131/'סכום נכסי הקרן'!$C$42</f>
        <v>-3.069084151916075E-5</v>
      </c>
    </row>
    <row r="132" spans="2:11">
      <c r="B132" s="86" t="s">
        <v>2511</v>
      </c>
      <c r="C132" s="87" t="s">
        <v>2512</v>
      </c>
      <c r="D132" s="88" t="s">
        <v>676</v>
      </c>
      <c r="E132" s="88" t="s">
        <v>129</v>
      </c>
      <c r="F132" s="101">
        <v>45090</v>
      </c>
      <c r="G132" s="90">
        <v>951617.18754000007</v>
      </c>
      <c r="H132" s="102">
        <v>-7.7926339999999996</v>
      </c>
      <c r="I132" s="90">
        <v>-74.156045141000007</v>
      </c>
      <c r="J132" s="91">
        <f t="shared" si="1"/>
        <v>1.0040927577265242E-2</v>
      </c>
      <c r="K132" s="91">
        <f>I132/'סכום נכסי הקרן'!$C$42</f>
        <v>-8.9519770134709241E-5</v>
      </c>
    </row>
    <row r="133" spans="2:11">
      <c r="B133" s="86" t="s">
        <v>2513</v>
      </c>
      <c r="C133" s="87" t="s">
        <v>2514</v>
      </c>
      <c r="D133" s="88" t="s">
        <v>676</v>
      </c>
      <c r="E133" s="88" t="s">
        <v>129</v>
      </c>
      <c r="F133" s="101">
        <v>45090</v>
      </c>
      <c r="G133" s="90">
        <v>392396.29044000007</v>
      </c>
      <c r="H133" s="102">
        <v>-7.6404709999999998</v>
      </c>
      <c r="I133" s="90">
        <v>-29.980923008000008</v>
      </c>
      <c r="J133" s="91">
        <f t="shared" si="1"/>
        <v>4.0594974563503772E-3</v>
      </c>
      <c r="K133" s="91">
        <f>I133/'סכום נכסי הקרן'!$C$42</f>
        <v>-3.6192401185897222E-5</v>
      </c>
    </row>
    <row r="134" spans="2:11">
      <c r="B134" s="86" t="s">
        <v>2515</v>
      </c>
      <c r="C134" s="87" t="s">
        <v>2516</v>
      </c>
      <c r="D134" s="88" t="s">
        <v>676</v>
      </c>
      <c r="E134" s="88" t="s">
        <v>129</v>
      </c>
      <c r="F134" s="101">
        <v>45090</v>
      </c>
      <c r="G134" s="90">
        <v>506560.45283100003</v>
      </c>
      <c r="H134" s="102">
        <v>-7.4887360000000003</v>
      </c>
      <c r="I134" s="90">
        <v>-37.934975152</v>
      </c>
      <c r="J134" s="91">
        <f t="shared" si="1"/>
        <v>5.136497468579161E-3</v>
      </c>
      <c r="K134" s="91">
        <f>I134/'סכום נכסי הקרן'!$C$42</f>
        <v>-4.5794381957882717E-5</v>
      </c>
    </row>
    <row r="135" spans="2:11">
      <c r="B135" s="86" t="s">
        <v>2515</v>
      </c>
      <c r="C135" s="87" t="s">
        <v>2517</v>
      </c>
      <c r="D135" s="88" t="s">
        <v>676</v>
      </c>
      <c r="E135" s="88" t="s">
        <v>129</v>
      </c>
      <c r="F135" s="101">
        <v>45090</v>
      </c>
      <c r="G135" s="90">
        <v>201389.08310000002</v>
      </c>
      <c r="H135" s="102">
        <v>-7.4887360000000003</v>
      </c>
      <c r="I135" s="90">
        <v>-15.081496827000002</v>
      </c>
      <c r="J135" s="91">
        <f t="shared" si="1"/>
        <v>2.042075155285452E-3</v>
      </c>
      <c r="K135" s="91">
        <f>I135/'סכום נכסי הקרן'!$C$42</f>
        <v>-1.8206096706928305E-5</v>
      </c>
    </row>
    <row r="136" spans="2:11">
      <c r="B136" s="86" t="s">
        <v>2518</v>
      </c>
      <c r="C136" s="87" t="s">
        <v>2519</v>
      </c>
      <c r="D136" s="88" t="s">
        <v>676</v>
      </c>
      <c r="E136" s="88" t="s">
        <v>129</v>
      </c>
      <c r="F136" s="101">
        <v>45019</v>
      </c>
      <c r="G136" s="90">
        <v>887350.00000000012</v>
      </c>
      <c r="H136" s="102">
        <v>-7.5792279999999996</v>
      </c>
      <c r="I136" s="90">
        <v>-67.254280000000008</v>
      </c>
      <c r="J136" s="91">
        <f t="shared" si="1"/>
        <v>9.1064100500116273E-3</v>
      </c>
      <c r="K136" s="91">
        <f>I136/'סכום נכסי הקרן'!$C$42</f>
        <v>-8.1188090259234463E-5</v>
      </c>
    </row>
    <row r="137" spans="2:11">
      <c r="B137" s="86" t="s">
        <v>2520</v>
      </c>
      <c r="C137" s="87" t="s">
        <v>2521</v>
      </c>
      <c r="D137" s="88" t="s">
        <v>676</v>
      </c>
      <c r="E137" s="88" t="s">
        <v>129</v>
      </c>
      <c r="F137" s="101">
        <v>45020</v>
      </c>
      <c r="G137" s="90">
        <v>1952555.0000000002</v>
      </c>
      <c r="H137" s="102">
        <v>-7.5580160000000003</v>
      </c>
      <c r="I137" s="90">
        <v>-147.57441000000003</v>
      </c>
      <c r="J137" s="91">
        <f t="shared" si="1"/>
        <v>1.9981971264111911E-2</v>
      </c>
      <c r="K137" s="91">
        <f>I137/'סכום נכסי הקרן'!$C$42</f>
        <v>-1.7814902663493349E-4</v>
      </c>
    </row>
    <row r="138" spans="2:11">
      <c r="B138" s="86" t="s">
        <v>2522</v>
      </c>
      <c r="C138" s="87" t="s">
        <v>2523</v>
      </c>
      <c r="D138" s="88" t="s">
        <v>676</v>
      </c>
      <c r="E138" s="88" t="s">
        <v>129</v>
      </c>
      <c r="F138" s="101">
        <v>45019</v>
      </c>
      <c r="G138" s="90">
        <v>956460.02310000022</v>
      </c>
      <c r="H138" s="102">
        <v>-7.2914320000000004</v>
      </c>
      <c r="I138" s="90">
        <v>-69.739630147000014</v>
      </c>
      <c r="J138" s="91">
        <f t="shared" si="1"/>
        <v>9.4429331316123622E-3</v>
      </c>
      <c r="K138" s="91">
        <f>I138/'סכום נכסי הקרן'!$C$42</f>
        <v>-8.4188357782140639E-5</v>
      </c>
    </row>
    <row r="139" spans="2:11">
      <c r="B139" s="86" t="s">
        <v>2522</v>
      </c>
      <c r="C139" s="87" t="s">
        <v>2524</v>
      </c>
      <c r="D139" s="88" t="s">
        <v>676</v>
      </c>
      <c r="E139" s="88" t="s">
        <v>129</v>
      </c>
      <c r="F139" s="101">
        <v>45019</v>
      </c>
      <c r="G139" s="90">
        <v>353225.77762500005</v>
      </c>
      <c r="H139" s="102">
        <v>-7.2914320000000004</v>
      </c>
      <c r="I139" s="90">
        <v>-25.755216627000006</v>
      </c>
      <c r="J139" s="91">
        <f t="shared" si="1"/>
        <v>3.4873254688376617E-3</v>
      </c>
      <c r="K139" s="91">
        <f>I139/'סכום נכסי הקרן'!$C$42</f>
        <v>-3.1091208651092725E-5</v>
      </c>
    </row>
    <row r="140" spans="2:11">
      <c r="B140" s="86" t="s">
        <v>2525</v>
      </c>
      <c r="C140" s="87" t="s">
        <v>2526</v>
      </c>
      <c r="D140" s="88" t="s">
        <v>676</v>
      </c>
      <c r="E140" s="88" t="s">
        <v>129</v>
      </c>
      <c r="F140" s="101">
        <v>45019</v>
      </c>
      <c r="G140" s="90">
        <v>470333.35908000008</v>
      </c>
      <c r="H140" s="102">
        <v>-7.2371350000000003</v>
      </c>
      <c r="I140" s="90">
        <v>-34.038657809000007</v>
      </c>
      <c r="J140" s="91">
        <f t="shared" ref="J140:J203" si="2">IFERROR(I140/$I$11,0)</f>
        <v>4.6089256410266283E-3</v>
      </c>
      <c r="K140" s="91">
        <f>I140/'סכום נכסי הקרן'!$C$42</f>
        <v>-4.1090821617602453E-5</v>
      </c>
    </row>
    <row r="141" spans="2:11">
      <c r="B141" s="86" t="s">
        <v>2525</v>
      </c>
      <c r="C141" s="87" t="s">
        <v>2527</v>
      </c>
      <c r="D141" s="88" t="s">
        <v>676</v>
      </c>
      <c r="E141" s="88" t="s">
        <v>129</v>
      </c>
      <c r="F141" s="101">
        <v>45019</v>
      </c>
      <c r="G141" s="90">
        <v>151459.12548000002</v>
      </c>
      <c r="H141" s="102">
        <v>-7.2371350000000003</v>
      </c>
      <c r="I141" s="90">
        <v>-10.961300628000002</v>
      </c>
      <c r="J141" s="91">
        <f t="shared" si="2"/>
        <v>1.4841895296480456E-3</v>
      </c>
      <c r="K141" s="91">
        <f>I141/'סכום נכסי הקרן'!$C$42</f>
        <v>-1.3232274061140309E-5</v>
      </c>
    </row>
    <row r="142" spans="2:11">
      <c r="B142" s="86" t="s">
        <v>2525</v>
      </c>
      <c r="C142" s="87" t="s">
        <v>2528</v>
      </c>
      <c r="D142" s="88" t="s">
        <v>676</v>
      </c>
      <c r="E142" s="88" t="s">
        <v>129</v>
      </c>
      <c r="F142" s="101">
        <v>45019</v>
      </c>
      <c r="G142" s="90">
        <v>225163.36627200004</v>
      </c>
      <c r="H142" s="102">
        <v>-7.2371350000000003</v>
      </c>
      <c r="I142" s="90">
        <v>-16.295375668000005</v>
      </c>
      <c r="J142" s="91">
        <f t="shared" si="2"/>
        <v>2.2064376089044467E-3</v>
      </c>
      <c r="K142" s="91">
        <f>I142/'סכום נכסי הקרן'!$C$42</f>
        <v>-1.9671468203090083E-5</v>
      </c>
    </row>
    <row r="143" spans="2:11">
      <c r="B143" s="86" t="s">
        <v>2529</v>
      </c>
      <c r="C143" s="87" t="s">
        <v>2530</v>
      </c>
      <c r="D143" s="88" t="s">
        <v>676</v>
      </c>
      <c r="E143" s="88" t="s">
        <v>129</v>
      </c>
      <c r="F143" s="101">
        <v>45091</v>
      </c>
      <c r="G143" s="90">
        <v>545436.81018000015</v>
      </c>
      <c r="H143" s="102">
        <v>-7.3895689999999998</v>
      </c>
      <c r="I143" s="90">
        <v>-40.305428216000003</v>
      </c>
      <c r="J143" s="91">
        <f t="shared" si="2"/>
        <v>5.4574631767109029E-3</v>
      </c>
      <c r="K143" s="91">
        <f>I143/'סכום נכסי הקרן'!$C$42</f>
        <v>-4.8655947903058415E-5</v>
      </c>
    </row>
    <row r="144" spans="2:11">
      <c r="B144" s="86" t="s">
        <v>2531</v>
      </c>
      <c r="C144" s="87" t="s">
        <v>2532</v>
      </c>
      <c r="D144" s="88" t="s">
        <v>676</v>
      </c>
      <c r="E144" s="88" t="s">
        <v>129</v>
      </c>
      <c r="F144" s="101">
        <v>45019</v>
      </c>
      <c r="G144" s="90">
        <v>112619.66616000001</v>
      </c>
      <c r="H144" s="102">
        <v>-7.2009670000000003</v>
      </c>
      <c r="I144" s="90">
        <v>-8.1097048100000002</v>
      </c>
      <c r="J144" s="91">
        <f t="shared" si="2"/>
        <v>1.0980758010406418E-3</v>
      </c>
      <c r="K144" s="91">
        <f>I144/'סכום נכסי הקרן'!$C$42</f>
        <v>-9.7898817159298693E-6</v>
      </c>
    </row>
    <row r="145" spans="2:11">
      <c r="B145" s="86" t="s">
        <v>2533</v>
      </c>
      <c r="C145" s="87" t="s">
        <v>2534</v>
      </c>
      <c r="D145" s="88" t="s">
        <v>676</v>
      </c>
      <c r="E145" s="88" t="s">
        <v>129</v>
      </c>
      <c r="F145" s="101">
        <v>45091</v>
      </c>
      <c r="G145" s="90">
        <v>624940.11456000013</v>
      </c>
      <c r="H145" s="102">
        <v>-7.3292380000000001</v>
      </c>
      <c r="I145" s="90">
        <v>-45.803345595000003</v>
      </c>
      <c r="J145" s="91">
        <f t="shared" si="2"/>
        <v>6.2018959484877951E-3</v>
      </c>
      <c r="K145" s="91">
        <f>I145/'סכום נכסי הקרן'!$C$42</f>
        <v>-5.5292929406749565E-5</v>
      </c>
    </row>
    <row r="146" spans="2:11">
      <c r="B146" s="86" t="s">
        <v>2533</v>
      </c>
      <c r="C146" s="87" t="s">
        <v>2535</v>
      </c>
      <c r="D146" s="88" t="s">
        <v>676</v>
      </c>
      <c r="E146" s="88" t="s">
        <v>129</v>
      </c>
      <c r="F146" s="101">
        <v>45091</v>
      </c>
      <c r="G146" s="90">
        <v>454786.17300000007</v>
      </c>
      <c r="H146" s="102">
        <v>-7.3292380000000001</v>
      </c>
      <c r="I146" s="90">
        <v>-33.332358977999995</v>
      </c>
      <c r="J146" s="91">
        <f t="shared" si="2"/>
        <v>4.5132908833141082E-3</v>
      </c>
      <c r="K146" s="91">
        <f>I146/'סכום נכסי הקרן'!$C$42</f>
        <v>-4.0238191075111764E-5</v>
      </c>
    </row>
    <row r="147" spans="2:11">
      <c r="B147" s="86" t="s">
        <v>2536</v>
      </c>
      <c r="C147" s="87" t="s">
        <v>2537</v>
      </c>
      <c r="D147" s="88" t="s">
        <v>676</v>
      </c>
      <c r="E147" s="88" t="s">
        <v>129</v>
      </c>
      <c r="F147" s="101">
        <v>45019</v>
      </c>
      <c r="G147" s="90">
        <v>9612810.0000000019</v>
      </c>
      <c r="H147" s="102">
        <v>-7.1317139999999997</v>
      </c>
      <c r="I147" s="90">
        <v>-685.5580799999999</v>
      </c>
      <c r="J147" s="91">
        <f t="shared" si="2"/>
        <v>9.282640435045432E-2</v>
      </c>
      <c r="K147" s="91">
        <f>I147/'סכום נכסי הקרן'!$C$42</f>
        <v>-8.2759270156468063E-4</v>
      </c>
    </row>
    <row r="148" spans="2:11">
      <c r="B148" s="86" t="s">
        <v>2536</v>
      </c>
      <c r="C148" s="87" t="s">
        <v>2538</v>
      </c>
      <c r="D148" s="88" t="s">
        <v>676</v>
      </c>
      <c r="E148" s="88" t="s">
        <v>129</v>
      </c>
      <c r="F148" s="101">
        <v>45019</v>
      </c>
      <c r="G148" s="90">
        <v>533847.99792000011</v>
      </c>
      <c r="H148" s="102">
        <v>-7.1317139999999997</v>
      </c>
      <c r="I148" s="90">
        <v>-38.072510376000004</v>
      </c>
      <c r="J148" s="91">
        <f t="shared" si="2"/>
        <v>5.1551201071095894E-3</v>
      </c>
      <c r="K148" s="91">
        <f>I148/'סכום נכסי הקרן'!$C$42</f>
        <v>-4.596041186973273E-5</v>
      </c>
    </row>
    <row r="149" spans="2:11">
      <c r="B149" s="86" t="s">
        <v>2539</v>
      </c>
      <c r="C149" s="87" t="s">
        <v>2540</v>
      </c>
      <c r="D149" s="88" t="s">
        <v>676</v>
      </c>
      <c r="E149" s="88" t="s">
        <v>129</v>
      </c>
      <c r="F149" s="101">
        <v>45092</v>
      </c>
      <c r="G149" s="90">
        <v>610128.86580000015</v>
      </c>
      <c r="H149" s="102">
        <v>-6.6657080000000004</v>
      </c>
      <c r="I149" s="90">
        <v>-40.66940562700001</v>
      </c>
      <c r="J149" s="91">
        <f t="shared" si="2"/>
        <v>5.5067466952246347E-3</v>
      </c>
      <c r="K149" s="91">
        <f>I149/'סכום נכסי הקרן'!$C$42</f>
        <v>-4.9095334524944648E-5</v>
      </c>
    </row>
    <row r="150" spans="2:11">
      <c r="B150" s="86" t="s">
        <v>2541</v>
      </c>
      <c r="C150" s="87" t="s">
        <v>2542</v>
      </c>
      <c r="D150" s="88" t="s">
        <v>676</v>
      </c>
      <c r="E150" s="88" t="s">
        <v>129</v>
      </c>
      <c r="F150" s="101">
        <v>45097</v>
      </c>
      <c r="G150" s="90">
        <v>341467.38576000003</v>
      </c>
      <c r="H150" s="102">
        <v>-6.216475</v>
      </c>
      <c r="I150" s="90">
        <v>-21.227234954000004</v>
      </c>
      <c r="J150" s="91">
        <f t="shared" si="2"/>
        <v>2.8742245953575548E-3</v>
      </c>
      <c r="K150" s="91">
        <f>I150/'סכום נכסי הקרן'!$C$42</f>
        <v>-2.5625115121287878E-5</v>
      </c>
    </row>
    <row r="151" spans="2:11">
      <c r="B151" s="86" t="s">
        <v>2543</v>
      </c>
      <c r="C151" s="87" t="s">
        <v>2544</v>
      </c>
      <c r="D151" s="88" t="s">
        <v>676</v>
      </c>
      <c r="E151" s="88" t="s">
        <v>129</v>
      </c>
      <c r="F151" s="101">
        <v>45033</v>
      </c>
      <c r="G151" s="90">
        <v>570394.23666000017</v>
      </c>
      <c r="H151" s="102">
        <v>-5.8957329999999999</v>
      </c>
      <c r="I151" s="90">
        <v>-33.628919175000007</v>
      </c>
      <c r="J151" s="91">
        <f t="shared" si="2"/>
        <v>4.5534459300768477E-3</v>
      </c>
      <c r="K151" s="91">
        <f>I151/'סכום נכסי הקרן'!$C$42</f>
        <v>-4.0596192915906627E-5</v>
      </c>
    </row>
    <row r="152" spans="2:11">
      <c r="B152" s="86" t="s">
        <v>2545</v>
      </c>
      <c r="C152" s="87" t="s">
        <v>2546</v>
      </c>
      <c r="D152" s="88" t="s">
        <v>676</v>
      </c>
      <c r="E152" s="88" t="s">
        <v>129</v>
      </c>
      <c r="F152" s="101">
        <v>45034</v>
      </c>
      <c r="G152" s="90">
        <v>456492.64344000001</v>
      </c>
      <c r="H152" s="102">
        <v>-5.7633029999999996</v>
      </c>
      <c r="I152" s="90">
        <v>-26.309055523000001</v>
      </c>
      <c r="J152" s="91">
        <f t="shared" si="2"/>
        <v>3.5623167420863189E-3</v>
      </c>
      <c r="K152" s="91">
        <f>I152/'סכום נכסי הקרן'!$C$42</f>
        <v>-3.1759792453900852E-5</v>
      </c>
    </row>
    <row r="153" spans="2:11">
      <c r="B153" s="86" t="s">
        <v>2547</v>
      </c>
      <c r="C153" s="87" t="s">
        <v>2548</v>
      </c>
      <c r="D153" s="88" t="s">
        <v>676</v>
      </c>
      <c r="E153" s="88" t="s">
        <v>129</v>
      </c>
      <c r="F153" s="101">
        <v>45033</v>
      </c>
      <c r="G153" s="90">
        <v>456758.52460800007</v>
      </c>
      <c r="H153" s="102">
        <v>-5.7929950000000003</v>
      </c>
      <c r="I153" s="90">
        <v>-26.460000060000002</v>
      </c>
      <c r="J153" s="91">
        <f t="shared" si="2"/>
        <v>3.5827550375930311E-3</v>
      </c>
      <c r="K153" s="91">
        <f>I153/'סכום נכסי הקרן'!$C$42</f>
        <v>-3.1942009833881641E-5</v>
      </c>
    </row>
    <row r="154" spans="2:11">
      <c r="B154" s="86" t="s">
        <v>2549</v>
      </c>
      <c r="C154" s="87" t="s">
        <v>2550</v>
      </c>
      <c r="D154" s="88" t="s">
        <v>676</v>
      </c>
      <c r="E154" s="88" t="s">
        <v>129</v>
      </c>
      <c r="F154" s="101">
        <v>45034</v>
      </c>
      <c r="G154" s="90">
        <v>443630.22412500007</v>
      </c>
      <c r="H154" s="102">
        <v>-5.6900190000000004</v>
      </c>
      <c r="I154" s="90">
        <v>-25.242645818000003</v>
      </c>
      <c r="J154" s="91">
        <f t="shared" si="2"/>
        <v>3.4179220053492383E-3</v>
      </c>
      <c r="K154" s="91">
        <f>I154/'סכום נכסי הקרן'!$C$42</f>
        <v>-3.0472442899599424E-5</v>
      </c>
    </row>
    <row r="155" spans="2:11">
      <c r="B155" s="86" t="s">
        <v>2551</v>
      </c>
      <c r="C155" s="87" t="s">
        <v>2552</v>
      </c>
      <c r="D155" s="88" t="s">
        <v>676</v>
      </c>
      <c r="E155" s="88" t="s">
        <v>129</v>
      </c>
      <c r="F155" s="101">
        <v>45034</v>
      </c>
      <c r="G155" s="90">
        <v>571090.59210000013</v>
      </c>
      <c r="H155" s="102">
        <v>-5.6753749999999998</v>
      </c>
      <c r="I155" s="90">
        <v>-32.411531603000007</v>
      </c>
      <c r="J155" s="91">
        <f t="shared" si="2"/>
        <v>4.3886083848615831E-3</v>
      </c>
      <c r="K155" s="91">
        <f>I155/'סכום נכסי הקרן'!$C$42</f>
        <v>-3.9126585746281046E-5</v>
      </c>
    </row>
    <row r="156" spans="2:11">
      <c r="B156" s="86" t="s">
        <v>2551</v>
      </c>
      <c r="C156" s="87" t="s">
        <v>2553</v>
      </c>
      <c r="D156" s="88" t="s">
        <v>676</v>
      </c>
      <c r="E156" s="88" t="s">
        <v>129</v>
      </c>
      <c r="F156" s="101">
        <v>45034</v>
      </c>
      <c r="G156" s="90">
        <v>614642.66115000017</v>
      </c>
      <c r="H156" s="102">
        <v>-5.6753749999999998</v>
      </c>
      <c r="I156" s="90">
        <v>-34.88327475900001</v>
      </c>
      <c r="J156" s="91">
        <f t="shared" si="2"/>
        <v>4.723289043354186E-3</v>
      </c>
      <c r="K156" s="91">
        <f>I156/'סכום נכסי הקרן'!$C$42</f>
        <v>-4.2110427167926975E-5</v>
      </c>
    </row>
    <row r="157" spans="2:11">
      <c r="B157" s="86" t="s">
        <v>2554</v>
      </c>
      <c r="C157" s="87" t="s">
        <v>2555</v>
      </c>
      <c r="D157" s="88" t="s">
        <v>676</v>
      </c>
      <c r="E157" s="88" t="s">
        <v>129</v>
      </c>
      <c r="F157" s="101">
        <v>45034</v>
      </c>
      <c r="G157" s="90">
        <v>513981.53289000003</v>
      </c>
      <c r="H157" s="102">
        <v>-5.6753749999999998</v>
      </c>
      <c r="I157" s="90">
        <v>-29.170378443000004</v>
      </c>
      <c r="J157" s="91">
        <f t="shared" si="2"/>
        <v>3.9497475464160452E-3</v>
      </c>
      <c r="K157" s="91">
        <f>I157/'סכום נכסי הקרן'!$C$42</f>
        <v>-3.5213927172015097E-5</v>
      </c>
    </row>
    <row r="158" spans="2:11">
      <c r="B158" s="86" t="s">
        <v>2556</v>
      </c>
      <c r="C158" s="87" t="s">
        <v>2557</v>
      </c>
      <c r="D158" s="88" t="s">
        <v>676</v>
      </c>
      <c r="E158" s="88" t="s">
        <v>129</v>
      </c>
      <c r="F158" s="101">
        <v>45034</v>
      </c>
      <c r="G158" s="90">
        <v>456961.10073600011</v>
      </c>
      <c r="H158" s="102">
        <v>-5.7156900000000004</v>
      </c>
      <c r="I158" s="90">
        <v>-26.118482030000003</v>
      </c>
      <c r="J158" s="91">
        <f t="shared" si="2"/>
        <v>3.5365125795568707E-3</v>
      </c>
      <c r="K158" s="91">
        <f>I158/'סכום נכסי הקרן'!$C$42</f>
        <v>-3.1529735750436009E-5</v>
      </c>
    </row>
    <row r="159" spans="2:11">
      <c r="B159" s="86" t="s">
        <v>2558</v>
      </c>
      <c r="C159" s="87" t="s">
        <v>2559</v>
      </c>
      <c r="D159" s="88" t="s">
        <v>676</v>
      </c>
      <c r="E159" s="88" t="s">
        <v>129</v>
      </c>
      <c r="F159" s="101">
        <v>45034</v>
      </c>
      <c r="G159" s="90">
        <v>571676.16372000007</v>
      </c>
      <c r="H159" s="102">
        <v>-5.6278920000000001</v>
      </c>
      <c r="I159" s="90">
        <v>-32.173314738000009</v>
      </c>
      <c r="J159" s="91">
        <f t="shared" si="2"/>
        <v>4.3563531818690262E-3</v>
      </c>
      <c r="K159" s="91">
        <f>I159/'סכום נכסי הקרן'!$C$42</f>
        <v>-3.8839014868458975E-5</v>
      </c>
    </row>
    <row r="160" spans="2:11">
      <c r="B160" s="86" t="s">
        <v>2560</v>
      </c>
      <c r="C160" s="87" t="s">
        <v>2561</v>
      </c>
      <c r="D160" s="88" t="s">
        <v>676</v>
      </c>
      <c r="E160" s="88" t="s">
        <v>129</v>
      </c>
      <c r="F160" s="101">
        <v>45035</v>
      </c>
      <c r="G160" s="90">
        <v>1521837.33534</v>
      </c>
      <c r="H160" s="102">
        <v>-5.4803040000000003</v>
      </c>
      <c r="I160" s="90">
        <v>-83.401316740000013</v>
      </c>
      <c r="J160" s="91">
        <f t="shared" si="2"/>
        <v>1.1292762169862481E-2</v>
      </c>
      <c r="K160" s="91">
        <f>I160/'סכום נכסי הקרן'!$C$42</f>
        <v>-1.0068048652407137E-4</v>
      </c>
    </row>
    <row r="161" spans="2:11">
      <c r="B161" s="86" t="s">
        <v>2562</v>
      </c>
      <c r="C161" s="87" t="s">
        <v>2563</v>
      </c>
      <c r="D161" s="88" t="s">
        <v>676</v>
      </c>
      <c r="E161" s="88" t="s">
        <v>129</v>
      </c>
      <c r="F161" s="101">
        <v>45035</v>
      </c>
      <c r="G161" s="90">
        <v>112705.20560000003</v>
      </c>
      <c r="H161" s="102">
        <v>-5.4511339999999997</v>
      </c>
      <c r="I161" s="90">
        <v>-6.1437116130000016</v>
      </c>
      <c r="J161" s="91">
        <f t="shared" si="2"/>
        <v>8.3187504463651013E-4</v>
      </c>
      <c r="K161" s="91">
        <f>I161/'סכום נכסי הקרן'!$C$42</f>
        <v>-7.4165720451241322E-6</v>
      </c>
    </row>
    <row r="162" spans="2:11">
      <c r="B162" s="86" t="s">
        <v>2562</v>
      </c>
      <c r="C162" s="87" t="s">
        <v>2564</v>
      </c>
      <c r="D162" s="88" t="s">
        <v>676</v>
      </c>
      <c r="E162" s="88" t="s">
        <v>129</v>
      </c>
      <c r="F162" s="101">
        <v>45035</v>
      </c>
      <c r="G162" s="90">
        <v>382529.33568000002</v>
      </c>
      <c r="H162" s="102">
        <v>-5.4511339999999997</v>
      </c>
      <c r="I162" s="90">
        <v>-20.852186102000005</v>
      </c>
      <c r="J162" s="91">
        <f t="shared" si="2"/>
        <v>2.823441974012146E-3</v>
      </c>
      <c r="K162" s="91">
        <f>I162/'סכום נכסי הקרן'!$C$42</f>
        <v>-2.5172363265974012E-5</v>
      </c>
    </row>
    <row r="163" spans="2:11">
      <c r="B163" s="86" t="s">
        <v>2565</v>
      </c>
      <c r="C163" s="87" t="s">
        <v>2566</v>
      </c>
      <c r="D163" s="88" t="s">
        <v>676</v>
      </c>
      <c r="E163" s="88" t="s">
        <v>129</v>
      </c>
      <c r="F163" s="101">
        <v>45035</v>
      </c>
      <c r="G163" s="90">
        <v>568648.69225600013</v>
      </c>
      <c r="H163" s="102">
        <v>-5.4511339999999997</v>
      </c>
      <c r="I163" s="90">
        <v>-30.997801349000007</v>
      </c>
      <c r="J163" s="91">
        <f t="shared" si="2"/>
        <v>4.1971855134394064E-3</v>
      </c>
      <c r="K163" s="91">
        <f>I163/'סכום נכסי הקרן'!$C$42</f>
        <v>-3.7419957417735081E-5</v>
      </c>
    </row>
    <row r="164" spans="2:11">
      <c r="B164" s="86" t="s">
        <v>2567</v>
      </c>
      <c r="C164" s="87" t="s">
        <v>2568</v>
      </c>
      <c r="D164" s="88" t="s">
        <v>676</v>
      </c>
      <c r="E164" s="88" t="s">
        <v>129</v>
      </c>
      <c r="F164" s="101">
        <v>45036</v>
      </c>
      <c r="G164" s="90">
        <v>915897.3187200001</v>
      </c>
      <c r="H164" s="102">
        <v>-5.4152399999999998</v>
      </c>
      <c r="I164" s="90">
        <v>-49.598038519000006</v>
      </c>
      <c r="J164" s="91">
        <f t="shared" si="2"/>
        <v>6.7157075569061978E-3</v>
      </c>
      <c r="K164" s="91">
        <f>I164/'סכום נכסי הקרן'!$C$42</f>
        <v>-5.9873810677351089E-5</v>
      </c>
    </row>
    <row r="165" spans="2:11">
      <c r="B165" s="86" t="s">
        <v>2569</v>
      </c>
      <c r="C165" s="87" t="s">
        <v>2570</v>
      </c>
      <c r="D165" s="88" t="s">
        <v>676</v>
      </c>
      <c r="E165" s="88" t="s">
        <v>129</v>
      </c>
      <c r="F165" s="101">
        <v>45055</v>
      </c>
      <c r="G165" s="90">
        <v>556038.71148000017</v>
      </c>
      <c r="H165" s="102">
        <v>-5.2874759999999998</v>
      </c>
      <c r="I165" s="90">
        <v>-29.400413711000006</v>
      </c>
      <c r="J165" s="91">
        <f t="shared" si="2"/>
        <v>3.980894939212048E-3</v>
      </c>
      <c r="K165" s="91">
        <f>I165/'סכום נכסי הקרן'!$C$42</f>
        <v>-3.5491621381234068E-5</v>
      </c>
    </row>
    <row r="166" spans="2:11">
      <c r="B166" s="86" t="s">
        <v>2571</v>
      </c>
      <c r="C166" s="87" t="s">
        <v>2572</v>
      </c>
      <c r="D166" s="88" t="s">
        <v>676</v>
      </c>
      <c r="E166" s="88" t="s">
        <v>129</v>
      </c>
      <c r="F166" s="101">
        <v>45055</v>
      </c>
      <c r="G166" s="90">
        <v>3330400.0000000005</v>
      </c>
      <c r="H166" s="102">
        <v>-5.2874759999999998</v>
      </c>
      <c r="I166" s="90">
        <v>-176.09410000000003</v>
      </c>
      <c r="J166" s="91">
        <f t="shared" si="2"/>
        <v>2.3843613848631675E-2</v>
      </c>
      <c r="K166" s="91">
        <f>I166/'סכום נכסי הקרן'!$C$42</f>
        <v>-2.1257745506930801E-4</v>
      </c>
    </row>
    <row r="167" spans="2:11">
      <c r="B167" s="86" t="s">
        <v>2571</v>
      </c>
      <c r="C167" s="87" t="s">
        <v>2573</v>
      </c>
      <c r="D167" s="88" t="s">
        <v>676</v>
      </c>
      <c r="E167" s="88" t="s">
        <v>129</v>
      </c>
      <c r="F167" s="101">
        <v>45055</v>
      </c>
      <c r="G167" s="90">
        <v>463365.59290000005</v>
      </c>
      <c r="H167" s="102">
        <v>-5.2874759999999998</v>
      </c>
      <c r="I167" s="90">
        <v>-24.500344766000001</v>
      </c>
      <c r="J167" s="91">
        <f t="shared" si="2"/>
        <v>3.3174124502686245E-3</v>
      </c>
      <c r="K167" s="91">
        <f>I167/'סכום נכסי הקרן'!$C$42</f>
        <v>-2.9576351159277457E-5</v>
      </c>
    </row>
    <row r="168" spans="2:11">
      <c r="B168" s="86" t="s">
        <v>2574</v>
      </c>
      <c r="C168" s="87" t="s">
        <v>2575</v>
      </c>
      <c r="D168" s="88" t="s">
        <v>676</v>
      </c>
      <c r="E168" s="88" t="s">
        <v>129</v>
      </c>
      <c r="F168" s="101">
        <v>45036</v>
      </c>
      <c r="G168" s="90">
        <v>458328.48960000003</v>
      </c>
      <c r="H168" s="102">
        <v>-5.3278790000000003</v>
      </c>
      <c r="I168" s="90">
        <v>-24.419189020000005</v>
      </c>
      <c r="J168" s="91">
        <f t="shared" si="2"/>
        <v>3.3064237444049892E-3</v>
      </c>
      <c r="K168" s="91">
        <f>I168/'סכום נכסי הקרן'!$C$42</f>
        <v>-2.9478381483127427E-5</v>
      </c>
    </row>
    <row r="169" spans="2:11">
      <c r="B169" s="86" t="s">
        <v>2574</v>
      </c>
      <c r="C169" s="87" t="s">
        <v>2576</v>
      </c>
      <c r="D169" s="88" t="s">
        <v>676</v>
      </c>
      <c r="E169" s="88" t="s">
        <v>129</v>
      </c>
      <c r="F169" s="101">
        <v>45036</v>
      </c>
      <c r="G169" s="90">
        <v>264780.33880000009</v>
      </c>
      <c r="H169" s="102">
        <v>-5.3278790000000003</v>
      </c>
      <c r="I169" s="90">
        <v>-14.107177033000001</v>
      </c>
      <c r="J169" s="91">
        <f t="shared" si="2"/>
        <v>1.9101496397047799E-3</v>
      </c>
      <c r="K169" s="91">
        <f>I169/'סכום נכסי הקרן'!$C$42</f>
        <v>-1.7029916345222987E-5</v>
      </c>
    </row>
    <row r="170" spans="2:11">
      <c r="B170" s="86" t="s">
        <v>2577</v>
      </c>
      <c r="C170" s="87" t="s">
        <v>2578</v>
      </c>
      <c r="D170" s="88" t="s">
        <v>676</v>
      </c>
      <c r="E170" s="88" t="s">
        <v>129</v>
      </c>
      <c r="F170" s="101">
        <v>45036</v>
      </c>
      <c r="G170" s="90">
        <v>330975.42350000003</v>
      </c>
      <c r="H170" s="102">
        <v>-5.3278790000000003</v>
      </c>
      <c r="I170" s="90">
        <v>-17.633971272000004</v>
      </c>
      <c r="J170" s="91">
        <f t="shared" si="2"/>
        <v>2.3876870470244736E-3</v>
      </c>
      <c r="K170" s="91">
        <f>I170/'סכום נכסי הקרן'!$C$42</f>
        <v>-2.1287395408290503E-5</v>
      </c>
    </row>
    <row r="171" spans="2:11">
      <c r="B171" s="86" t="s">
        <v>2577</v>
      </c>
      <c r="C171" s="87" t="s">
        <v>2579</v>
      </c>
      <c r="D171" s="88" t="s">
        <v>676</v>
      </c>
      <c r="E171" s="88" t="s">
        <v>129</v>
      </c>
      <c r="F171" s="101">
        <v>45036</v>
      </c>
      <c r="G171" s="90">
        <v>572910.61200000008</v>
      </c>
      <c r="H171" s="102">
        <v>-5.3278790000000003</v>
      </c>
      <c r="I171" s="90">
        <v>-30.523986275000002</v>
      </c>
      <c r="J171" s="91">
        <f t="shared" si="2"/>
        <v>4.1330296805062363E-3</v>
      </c>
      <c r="K171" s="91">
        <f>I171/'סכום נכסי הקרן'!$C$42</f>
        <v>-3.6847976853909281E-5</v>
      </c>
    </row>
    <row r="172" spans="2:11">
      <c r="B172" s="86" t="s">
        <v>2580</v>
      </c>
      <c r="C172" s="87" t="s">
        <v>2581</v>
      </c>
      <c r="D172" s="88" t="s">
        <v>676</v>
      </c>
      <c r="E172" s="88" t="s">
        <v>129</v>
      </c>
      <c r="F172" s="101">
        <v>45036</v>
      </c>
      <c r="G172" s="90">
        <v>458328.48960000003</v>
      </c>
      <c r="H172" s="102">
        <v>-5.3278790000000003</v>
      </c>
      <c r="I172" s="90">
        <v>-24.419189020000005</v>
      </c>
      <c r="J172" s="91">
        <f t="shared" si="2"/>
        <v>3.3064237444049892E-3</v>
      </c>
      <c r="K172" s="91">
        <f>I172/'סכום נכסי הקרן'!$C$42</f>
        <v>-2.9478381483127427E-5</v>
      </c>
    </row>
    <row r="173" spans="2:11">
      <c r="B173" s="86" t="s">
        <v>2582</v>
      </c>
      <c r="C173" s="87" t="s">
        <v>2583</v>
      </c>
      <c r="D173" s="88" t="s">
        <v>676</v>
      </c>
      <c r="E173" s="88" t="s">
        <v>129</v>
      </c>
      <c r="F173" s="101">
        <v>45061</v>
      </c>
      <c r="G173" s="90">
        <v>595755.76230000006</v>
      </c>
      <c r="H173" s="102">
        <v>-5.3211459999999997</v>
      </c>
      <c r="I173" s="90">
        <v>-31.701030938000002</v>
      </c>
      <c r="J173" s="91">
        <f t="shared" si="2"/>
        <v>4.2924046875460224E-3</v>
      </c>
      <c r="K173" s="91">
        <f>I173/'סכום נכסי הקרן'!$C$42</f>
        <v>-3.8268882829540781E-5</v>
      </c>
    </row>
    <row r="174" spans="2:11">
      <c r="B174" s="86" t="s">
        <v>2584</v>
      </c>
      <c r="C174" s="87" t="s">
        <v>2585</v>
      </c>
      <c r="D174" s="88" t="s">
        <v>676</v>
      </c>
      <c r="E174" s="88" t="s">
        <v>129</v>
      </c>
      <c r="F174" s="101">
        <v>45055</v>
      </c>
      <c r="G174" s="90">
        <v>701861.7287310001</v>
      </c>
      <c r="H174" s="102">
        <v>-5.2583989999999998</v>
      </c>
      <c r="I174" s="90">
        <v>-36.906691138000006</v>
      </c>
      <c r="J174" s="91">
        <f t="shared" si="2"/>
        <v>4.9972650527484383E-3</v>
      </c>
      <c r="K174" s="91">
        <f>I174/'סכום נכסי הקרן'!$C$42</f>
        <v>-4.4553057014090896E-5</v>
      </c>
    </row>
    <row r="175" spans="2:11">
      <c r="B175" s="86" t="s">
        <v>2586</v>
      </c>
      <c r="C175" s="87" t="s">
        <v>2587</v>
      </c>
      <c r="D175" s="88" t="s">
        <v>676</v>
      </c>
      <c r="E175" s="88" t="s">
        <v>129</v>
      </c>
      <c r="F175" s="101">
        <v>45029</v>
      </c>
      <c r="G175" s="90">
        <v>1086660.0000000002</v>
      </c>
      <c r="H175" s="102">
        <v>-5.4170699999999998</v>
      </c>
      <c r="I175" s="90">
        <v>-58.865130000000015</v>
      </c>
      <c r="J175" s="91">
        <f t="shared" si="2"/>
        <v>7.9704966200997308E-3</v>
      </c>
      <c r="K175" s="91">
        <f>I175/'סכום נכסי הקרן'!$C$42</f>
        <v>-7.1060867614099367E-5</v>
      </c>
    </row>
    <row r="176" spans="2:11">
      <c r="B176" s="86" t="s">
        <v>2588</v>
      </c>
      <c r="C176" s="87" t="s">
        <v>2589</v>
      </c>
      <c r="D176" s="88" t="s">
        <v>676</v>
      </c>
      <c r="E176" s="88" t="s">
        <v>129</v>
      </c>
      <c r="F176" s="101">
        <v>45061</v>
      </c>
      <c r="G176" s="90">
        <v>459594.59040000004</v>
      </c>
      <c r="H176" s="102">
        <v>-5.0310050000000004</v>
      </c>
      <c r="I176" s="90">
        <v>-23.122224987000006</v>
      </c>
      <c r="J176" s="91">
        <f t="shared" si="2"/>
        <v>3.1308113327545369E-3</v>
      </c>
      <c r="K176" s="91">
        <f>I176/'סכום נכסי הקרן'!$C$42</f>
        <v>-2.7912711120227333E-5</v>
      </c>
    </row>
    <row r="177" spans="2:11">
      <c r="B177" s="86" t="s">
        <v>2590</v>
      </c>
      <c r="C177" s="87" t="s">
        <v>2591</v>
      </c>
      <c r="D177" s="88" t="s">
        <v>676</v>
      </c>
      <c r="E177" s="88" t="s">
        <v>129</v>
      </c>
      <c r="F177" s="101">
        <v>45061</v>
      </c>
      <c r="G177" s="90">
        <v>689391.88560000015</v>
      </c>
      <c r="H177" s="102">
        <v>-5.0310050000000004</v>
      </c>
      <c r="I177" s="90">
        <v>-34.683337480000006</v>
      </c>
      <c r="J177" s="91">
        <f t="shared" si="2"/>
        <v>4.6962169990641036E-3</v>
      </c>
      <c r="K177" s="91">
        <f>I177/'סכום נכסי הקרן'!$C$42</f>
        <v>-4.1869066679737403E-5</v>
      </c>
    </row>
    <row r="178" spans="2:11">
      <c r="B178" s="86" t="s">
        <v>2592</v>
      </c>
      <c r="C178" s="87" t="s">
        <v>2593</v>
      </c>
      <c r="D178" s="88" t="s">
        <v>676</v>
      </c>
      <c r="E178" s="88" t="s">
        <v>129</v>
      </c>
      <c r="F178" s="101">
        <v>45061</v>
      </c>
      <c r="G178" s="90">
        <v>663779.44050000014</v>
      </c>
      <c r="H178" s="102">
        <v>-5.0310050000000004</v>
      </c>
      <c r="I178" s="90">
        <v>-33.39477418900001</v>
      </c>
      <c r="J178" s="91">
        <f t="shared" si="2"/>
        <v>4.5217420704314806E-3</v>
      </c>
      <c r="K178" s="91">
        <f>I178/'סכום נכסי הקרן'!$C$42</f>
        <v>-4.0313537533124821E-5</v>
      </c>
    </row>
    <row r="179" spans="2:11">
      <c r="B179" s="86" t="s">
        <v>2594</v>
      </c>
      <c r="C179" s="87" t="s">
        <v>2595</v>
      </c>
      <c r="D179" s="88" t="s">
        <v>676</v>
      </c>
      <c r="E179" s="88" t="s">
        <v>129</v>
      </c>
      <c r="F179" s="101">
        <v>45062</v>
      </c>
      <c r="G179" s="90">
        <v>2523267.0000000005</v>
      </c>
      <c r="H179" s="102">
        <v>-4.9733619999999998</v>
      </c>
      <c r="I179" s="90">
        <v>-125.49119000000002</v>
      </c>
      <c r="J179" s="91">
        <f t="shared" si="2"/>
        <v>1.6991843995711776E-2</v>
      </c>
      <c r="K179" s="91">
        <f>I179/'סכום נכסי הקרן'!$C$42</f>
        <v>-1.5149058261360827E-4</v>
      </c>
    </row>
    <row r="180" spans="2:11">
      <c r="B180" s="86" t="s">
        <v>2596</v>
      </c>
      <c r="C180" s="87" t="s">
        <v>2597</v>
      </c>
      <c r="D180" s="88" t="s">
        <v>676</v>
      </c>
      <c r="E180" s="88" t="s">
        <v>129</v>
      </c>
      <c r="F180" s="101">
        <v>45061</v>
      </c>
      <c r="G180" s="90">
        <v>919619.65507200023</v>
      </c>
      <c r="H180" s="102">
        <v>-4.98184</v>
      </c>
      <c r="I180" s="90">
        <v>-45.813975702000008</v>
      </c>
      <c r="J180" s="91">
        <f t="shared" si="2"/>
        <v>6.2033352935111528E-3</v>
      </c>
      <c r="K180" s="91">
        <f>I180/'סכום נכסי הקרן'!$C$42</f>
        <v>-5.5305761870149393E-5</v>
      </c>
    </row>
    <row r="181" spans="2:11">
      <c r="B181" s="86" t="s">
        <v>2598</v>
      </c>
      <c r="C181" s="87" t="s">
        <v>2599</v>
      </c>
      <c r="D181" s="88" t="s">
        <v>676</v>
      </c>
      <c r="E181" s="88" t="s">
        <v>129</v>
      </c>
      <c r="F181" s="101">
        <v>45105</v>
      </c>
      <c r="G181" s="90">
        <v>373047.70274800004</v>
      </c>
      <c r="H181" s="102">
        <v>-4.9064059999999996</v>
      </c>
      <c r="I181" s="90">
        <v>-18.303233495000004</v>
      </c>
      <c r="J181" s="91">
        <f t="shared" si="2"/>
        <v>2.4783069485923787E-3</v>
      </c>
      <c r="K181" s="91">
        <f>I181/'סכום נכסי הקרן'!$C$42</f>
        <v>-2.2095316060597237E-5</v>
      </c>
    </row>
    <row r="182" spans="2:11">
      <c r="B182" s="86" t="s">
        <v>2600</v>
      </c>
      <c r="C182" s="87" t="s">
        <v>2601</v>
      </c>
      <c r="D182" s="88" t="s">
        <v>676</v>
      </c>
      <c r="E182" s="88" t="s">
        <v>129</v>
      </c>
      <c r="F182" s="101">
        <v>45106</v>
      </c>
      <c r="G182" s="90">
        <v>226679.76463400002</v>
      </c>
      <c r="H182" s="102">
        <v>-4.5232890000000001</v>
      </c>
      <c r="I182" s="90">
        <v>-10.253379806000003</v>
      </c>
      <c r="J182" s="91">
        <f t="shared" si="2"/>
        <v>1.3883351500000398E-3</v>
      </c>
      <c r="K182" s="91">
        <f>I182/'סכום נכסי הקרן'!$C$42</f>
        <v>-1.2377685481901525E-5</v>
      </c>
    </row>
    <row r="183" spans="2:11">
      <c r="B183" s="86" t="s">
        <v>2602</v>
      </c>
      <c r="C183" s="87" t="s">
        <v>2603</v>
      </c>
      <c r="D183" s="88" t="s">
        <v>676</v>
      </c>
      <c r="E183" s="88" t="s">
        <v>129</v>
      </c>
      <c r="F183" s="101">
        <v>45106</v>
      </c>
      <c r="G183" s="90">
        <v>1097250.4320600003</v>
      </c>
      <c r="H183" s="102">
        <v>-4.4373550000000002</v>
      </c>
      <c r="I183" s="90">
        <v>-48.688901735999998</v>
      </c>
      <c r="J183" s="91">
        <f t="shared" si="2"/>
        <v>6.5926079959928033E-3</v>
      </c>
      <c r="K183" s="91">
        <f>I183/'סכום נכסי הקרן'!$C$42</f>
        <v>-5.8776318009283052E-5</v>
      </c>
    </row>
    <row r="184" spans="2:11">
      <c r="B184" s="86" t="s">
        <v>2604</v>
      </c>
      <c r="C184" s="87" t="s">
        <v>2605</v>
      </c>
      <c r="D184" s="88" t="s">
        <v>676</v>
      </c>
      <c r="E184" s="88" t="s">
        <v>129</v>
      </c>
      <c r="F184" s="101">
        <v>45106</v>
      </c>
      <c r="G184" s="90">
        <v>334906.89952500007</v>
      </c>
      <c r="H184" s="102">
        <v>-4.038195</v>
      </c>
      <c r="I184" s="90">
        <v>-13.524195239000001</v>
      </c>
      <c r="J184" s="91">
        <f t="shared" si="2"/>
        <v>1.8312123398354571E-3</v>
      </c>
      <c r="K184" s="91">
        <f>I184/'סכום נכסי הקרן'!$C$42</f>
        <v>-1.6326151789112023E-5</v>
      </c>
    </row>
    <row r="185" spans="2:11">
      <c r="B185" s="86" t="s">
        <v>2606</v>
      </c>
      <c r="C185" s="87" t="s">
        <v>2607</v>
      </c>
      <c r="D185" s="88" t="s">
        <v>676</v>
      </c>
      <c r="E185" s="88" t="s">
        <v>129</v>
      </c>
      <c r="F185" s="101">
        <v>45083</v>
      </c>
      <c r="G185" s="90">
        <v>1291045.0000000002</v>
      </c>
      <c r="H185" s="102">
        <v>-3.5166080000000002</v>
      </c>
      <c r="I185" s="90">
        <v>-45.40099</v>
      </c>
      <c r="J185" s="91">
        <f t="shared" si="2"/>
        <v>6.1474159208377115E-3</v>
      </c>
      <c r="K185" s="91">
        <f>I185/'סכום נכסי הקרן'!$C$42</f>
        <v>-5.4807213369596716E-5</v>
      </c>
    </row>
    <row r="186" spans="2:11">
      <c r="B186" s="86" t="s">
        <v>2608</v>
      </c>
      <c r="C186" s="87" t="s">
        <v>2609</v>
      </c>
      <c r="D186" s="88" t="s">
        <v>676</v>
      </c>
      <c r="E186" s="88" t="s">
        <v>129</v>
      </c>
      <c r="F186" s="101">
        <v>45078</v>
      </c>
      <c r="G186" s="90">
        <v>1109790.0000000002</v>
      </c>
      <c r="H186" s="102">
        <v>-3.2199900000000001</v>
      </c>
      <c r="I186" s="90">
        <v>-35.735130000000005</v>
      </c>
      <c r="J186" s="91">
        <f t="shared" si="2"/>
        <v>4.8386325297136773E-3</v>
      </c>
      <c r="K186" s="91">
        <f>I186/'סכום נכסי הקרן'!$C$42</f>
        <v>-4.3138770645756336E-5</v>
      </c>
    </row>
    <row r="187" spans="2:11">
      <c r="B187" s="86" t="s">
        <v>2610</v>
      </c>
      <c r="C187" s="87" t="s">
        <v>2611</v>
      </c>
      <c r="D187" s="88" t="s">
        <v>676</v>
      </c>
      <c r="E187" s="88" t="s">
        <v>129</v>
      </c>
      <c r="F187" s="101">
        <v>45090</v>
      </c>
      <c r="G187" s="90">
        <v>363117.70944000006</v>
      </c>
      <c r="H187" s="102">
        <v>7.2873749999999999</v>
      </c>
      <c r="I187" s="90">
        <v>26.461750413000004</v>
      </c>
      <c r="J187" s="91">
        <f t="shared" si="2"/>
        <v>-3.5829920400878949E-3</v>
      </c>
      <c r="K187" s="91">
        <f>I187/'סכום נכסי הקרן'!$C$42</f>
        <v>3.1944122826799707E-5</v>
      </c>
    </row>
    <row r="188" spans="2:11">
      <c r="B188" s="86" t="s">
        <v>2612</v>
      </c>
      <c r="C188" s="87" t="s">
        <v>2613</v>
      </c>
      <c r="D188" s="88" t="s">
        <v>676</v>
      </c>
      <c r="E188" s="88" t="s">
        <v>129</v>
      </c>
      <c r="F188" s="101">
        <v>45090</v>
      </c>
      <c r="G188" s="90">
        <v>363117.70944000006</v>
      </c>
      <c r="H188" s="102">
        <v>7.1618519999999997</v>
      </c>
      <c r="I188" s="90">
        <v>26.005954125000002</v>
      </c>
      <c r="J188" s="91">
        <f t="shared" si="2"/>
        <v>-3.5212759991489211E-3</v>
      </c>
      <c r="K188" s="91">
        <f>I188/'סכום נכסי הקרן'!$C$42</f>
        <v>3.1393894199417653E-5</v>
      </c>
    </row>
    <row r="189" spans="2:11">
      <c r="B189" s="86" t="s">
        <v>2614</v>
      </c>
      <c r="C189" s="87" t="s">
        <v>2615</v>
      </c>
      <c r="D189" s="88" t="s">
        <v>676</v>
      </c>
      <c r="E189" s="88" t="s">
        <v>129</v>
      </c>
      <c r="F189" s="101">
        <v>45089</v>
      </c>
      <c r="G189" s="90">
        <v>605196.18240000017</v>
      </c>
      <c r="H189" s="102">
        <v>6.6739730000000002</v>
      </c>
      <c r="I189" s="90">
        <v>40.390630678000008</v>
      </c>
      <c r="J189" s="91">
        <f t="shared" si="2"/>
        <v>-5.4689998187839811E-3</v>
      </c>
      <c r="K189" s="91">
        <f>I189/'סכום נכסי הקרן'!$C$42</f>
        <v>4.875880269795274E-5</v>
      </c>
    </row>
    <row r="190" spans="2:11">
      <c r="B190" s="86" t="s">
        <v>2616</v>
      </c>
      <c r="C190" s="87" t="s">
        <v>2617</v>
      </c>
      <c r="D190" s="88" t="s">
        <v>676</v>
      </c>
      <c r="E190" s="88" t="s">
        <v>129</v>
      </c>
      <c r="F190" s="101">
        <v>45089</v>
      </c>
      <c r="G190" s="90">
        <v>968313.89184000017</v>
      </c>
      <c r="H190" s="102">
        <v>6.6847659999999998</v>
      </c>
      <c r="I190" s="90">
        <v>64.72952165400001</v>
      </c>
      <c r="J190" s="91">
        <f t="shared" si="2"/>
        <v>-8.7645509924785571E-3</v>
      </c>
      <c r="K190" s="91">
        <f>I190/'סכום נכסי הקרן'!$C$42</f>
        <v>7.8140249906504447E-5</v>
      </c>
    </row>
    <row r="191" spans="2:11">
      <c r="B191" s="86" t="s">
        <v>2618</v>
      </c>
      <c r="C191" s="87" t="s">
        <v>2619</v>
      </c>
      <c r="D191" s="88" t="s">
        <v>676</v>
      </c>
      <c r="E191" s="88" t="s">
        <v>129</v>
      </c>
      <c r="F191" s="101">
        <v>45089</v>
      </c>
      <c r="G191" s="90">
        <v>484156.94592000009</v>
      </c>
      <c r="H191" s="102">
        <v>6.6847659999999998</v>
      </c>
      <c r="I191" s="90">
        <v>32.364760827000005</v>
      </c>
      <c r="J191" s="91">
        <f t="shared" si="2"/>
        <v>-4.3822754962392785E-3</v>
      </c>
      <c r="K191" s="91">
        <f>I191/'סכום נכסי הקרן'!$C$42</f>
        <v>3.9070124953252223E-5</v>
      </c>
    </row>
    <row r="192" spans="2:11">
      <c r="B192" s="86" t="s">
        <v>2620</v>
      </c>
      <c r="C192" s="87" t="s">
        <v>2621</v>
      </c>
      <c r="D192" s="88" t="s">
        <v>676</v>
      </c>
      <c r="E192" s="88" t="s">
        <v>129</v>
      </c>
      <c r="F192" s="101">
        <v>45089</v>
      </c>
      <c r="G192" s="90">
        <v>605196.18240000017</v>
      </c>
      <c r="H192" s="102">
        <v>6.6128030000000004</v>
      </c>
      <c r="I192" s="90">
        <v>40.020433407000006</v>
      </c>
      <c r="J192" s="91">
        <f t="shared" si="2"/>
        <v>-5.4188741145296008E-3</v>
      </c>
      <c r="K192" s="91">
        <f>I192/'סכום נכסי הקרן'!$C$42</f>
        <v>4.8311907579133976E-5</v>
      </c>
    </row>
    <row r="193" spans="2:11">
      <c r="B193" s="86" t="s">
        <v>2622</v>
      </c>
      <c r="C193" s="87" t="s">
        <v>2623</v>
      </c>
      <c r="D193" s="88" t="s">
        <v>676</v>
      </c>
      <c r="E193" s="88" t="s">
        <v>129</v>
      </c>
      <c r="F193" s="101">
        <v>45089</v>
      </c>
      <c r="G193" s="90">
        <v>139850.83088000002</v>
      </c>
      <c r="H193" s="102">
        <v>6.4934050000000001</v>
      </c>
      <c r="I193" s="90">
        <v>9.081080582000002</v>
      </c>
      <c r="J193" s="91">
        <f t="shared" si="2"/>
        <v>-1.229602688139554E-3</v>
      </c>
      <c r="K193" s="91">
        <f>I193/'סכום נכסי הקרן'!$C$42</f>
        <v>1.0962508110157413E-5</v>
      </c>
    </row>
    <row r="194" spans="2:11">
      <c r="B194" s="86" t="s">
        <v>2624</v>
      </c>
      <c r="C194" s="87" t="s">
        <v>2625</v>
      </c>
      <c r="D194" s="88" t="s">
        <v>676</v>
      </c>
      <c r="E194" s="88" t="s">
        <v>129</v>
      </c>
      <c r="F194" s="101">
        <v>45089</v>
      </c>
      <c r="G194" s="90">
        <v>484156.94592000009</v>
      </c>
      <c r="H194" s="102">
        <v>6.3451050000000002</v>
      </c>
      <c r="I194" s="90">
        <v>30.720264659000009</v>
      </c>
      <c r="J194" s="91">
        <f t="shared" si="2"/>
        <v>-4.1596063005913475E-3</v>
      </c>
      <c r="K194" s="91">
        <f>I194/'סכום נכסי הקרן'!$C$42</f>
        <v>3.708492039350452E-5</v>
      </c>
    </row>
    <row r="195" spans="2:11">
      <c r="B195" s="86" t="s">
        <v>2626</v>
      </c>
      <c r="C195" s="87" t="s">
        <v>2627</v>
      </c>
      <c r="D195" s="88" t="s">
        <v>676</v>
      </c>
      <c r="E195" s="88" t="s">
        <v>129</v>
      </c>
      <c r="F195" s="101">
        <v>45089</v>
      </c>
      <c r="G195" s="90">
        <v>484156.94592000009</v>
      </c>
      <c r="H195" s="102">
        <v>6.3272459999999997</v>
      </c>
      <c r="I195" s="90">
        <v>30.633802635000002</v>
      </c>
      <c r="J195" s="91">
        <f t="shared" si="2"/>
        <v>-4.147899110442289E-3</v>
      </c>
      <c r="K195" s="91">
        <f>I195/'סכום נכסי הקרן'!$C$42</f>
        <v>3.6980545079271604E-5</v>
      </c>
    </row>
    <row r="196" spans="2:11">
      <c r="B196" s="86" t="s">
        <v>2628</v>
      </c>
      <c r="C196" s="87" t="s">
        <v>2629</v>
      </c>
      <c r="D196" s="88" t="s">
        <v>676</v>
      </c>
      <c r="E196" s="88" t="s">
        <v>129</v>
      </c>
      <c r="F196" s="101">
        <v>45098</v>
      </c>
      <c r="G196" s="90">
        <v>1609821.8451840002</v>
      </c>
      <c r="H196" s="102">
        <v>6.0960510000000001</v>
      </c>
      <c r="I196" s="90">
        <v>98.135564800000012</v>
      </c>
      <c r="J196" s="91">
        <f t="shared" si="2"/>
        <v>-1.3287818909938329E-2</v>
      </c>
      <c r="K196" s="91">
        <f>I196/'סכום נכסי הקרן'!$C$42</f>
        <v>1.1846739111062304E-4</v>
      </c>
    </row>
    <row r="197" spans="2:11">
      <c r="B197" s="86" t="s">
        <v>2630</v>
      </c>
      <c r="C197" s="87" t="s">
        <v>2631</v>
      </c>
      <c r="D197" s="88" t="s">
        <v>676</v>
      </c>
      <c r="E197" s="88" t="s">
        <v>129</v>
      </c>
      <c r="F197" s="101">
        <v>45098</v>
      </c>
      <c r="G197" s="90">
        <v>605196.18240000017</v>
      </c>
      <c r="H197" s="102">
        <v>6.1445259999999999</v>
      </c>
      <c r="I197" s="90">
        <v>37.186435633000009</v>
      </c>
      <c r="J197" s="91">
        <f t="shared" si="2"/>
        <v>-5.0351432083201499E-3</v>
      </c>
      <c r="K197" s="91">
        <f>I197/'סכום נכסי הקרן'!$C$42</f>
        <v>4.4890759258611005E-5</v>
      </c>
    </row>
    <row r="198" spans="2:11">
      <c r="B198" s="86" t="s">
        <v>2632</v>
      </c>
      <c r="C198" s="87" t="s">
        <v>2633</v>
      </c>
      <c r="D198" s="88" t="s">
        <v>676</v>
      </c>
      <c r="E198" s="88" t="s">
        <v>129</v>
      </c>
      <c r="F198" s="101">
        <v>45098</v>
      </c>
      <c r="G198" s="90">
        <v>484156.94592000009</v>
      </c>
      <c r="H198" s="102">
        <v>6.1436539999999997</v>
      </c>
      <c r="I198" s="90">
        <v>29.744928086000009</v>
      </c>
      <c r="J198" s="91">
        <f t="shared" si="2"/>
        <v>-4.0275431104046244E-3</v>
      </c>
      <c r="K198" s="91">
        <f>I198/'סכום נכסי הקרן'!$C$42</f>
        <v>3.5907512595489933E-5</v>
      </c>
    </row>
    <row r="199" spans="2:11">
      <c r="B199" s="86" t="s">
        <v>2634</v>
      </c>
      <c r="C199" s="87" t="s">
        <v>2635</v>
      </c>
      <c r="D199" s="88" t="s">
        <v>676</v>
      </c>
      <c r="E199" s="88" t="s">
        <v>129</v>
      </c>
      <c r="F199" s="101">
        <v>45097</v>
      </c>
      <c r="G199" s="90">
        <v>968313.89184000017</v>
      </c>
      <c r="H199" s="102">
        <v>5.8281700000000001</v>
      </c>
      <c r="I199" s="90">
        <v>56.434982839000007</v>
      </c>
      <c r="J199" s="91">
        <f t="shared" si="2"/>
        <v>-7.6414481709908017E-3</v>
      </c>
      <c r="K199" s="91">
        <f>I199/'סכום נכסי הקרן'!$C$42</f>
        <v>6.8127240088081828E-5</v>
      </c>
    </row>
    <row r="200" spans="2:11">
      <c r="B200" s="86" t="s">
        <v>2636</v>
      </c>
      <c r="C200" s="87" t="s">
        <v>2637</v>
      </c>
      <c r="D200" s="88" t="s">
        <v>676</v>
      </c>
      <c r="E200" s="88" t="s">
        <v>129</v>
      </c>
      <c r="F200" s="101">
        <v>45097</v>
      </c>
      <c r="G200" s="90">
        <v>1028833.5100800002</v>
      </c>
      <c r="H200" s="102">
        <v>5.821796</v>
      </c>
      <c r="I200" s="90">
        <v>59.89658488100001</v>
      </c>
      <c r="J200" s="91">
        <f t="shared" si="2"/>
        <v>-8.1101583798341582E-3</v>
      </c>
      <c r="K200" s="91">
        <f>I200/'סכום נכסי הקרן'!$C$42</f>
        <v>7.2306020368347209E-5</v>
      </c>
    </row>
    <row r="201" spans="2:11">
      <c r="B201" s="86" t="s">
        <v>2638</v>
      </c>
      <c r="C201" s="87" t="s">
        <v>2639</v>
      </c>
      <c r="D201" s="88" t="s">
        <v>676</v>
      </c>
      <c r="E201" s="88" t="s">
        <v>129</v>
      </c>
      <c r="F201" s="101">
        <v>45097</v>
      </c>
      <c r="G201" s="90">
        <v>1149872.7465600003</v>
      </c>
      <c r="H201" s="102">
        <v>5.821796</v>
      </c>
      <c r="I201" s="90">
        <v>66.943241959999995</v>
      </c>
      <c r="J201" s="91">
        <f t="shared" si="2"/>
        <v>-9.0642946644422309E-3</v>
      </c>
      <c r="K201" s="91">
        <f>I201/'סכום נכסי הקרן'!$C$42</f>
        <v>8.0812611041174647E-5</v>
      </c>
    </row>
    <row r="202" spans="2:11">
      <c r="B202" s="86" t="s">
        <v>2640</v>
      </c>
      <c r="C202" s="87" t="s">
        <v>2641</v>
      </c>
      <c r="D202" s="88" t="s">
        <v>676</v>
      </c>
      <c r="E202" s="88" t="s">
        <v>129</v>
      </c>
      <c r="F202" s="101">
        <v>45098</v>
      </c>
      <c r="G202" s="90">
        <v>542790.98800000013</v>
      </c>
      <c r="H202" s="102">
        <v>5.5939519999999998</v>
      </c>
      <c r="I202" s="90">
        <v>30.363468538000003</v>
      </c>
      <c r="J202" s="91">
        <f t="shared" si="2"/>
        <v>-4.1112951480211371E-3</v>
      </c>
      <c r="K202" s="91">
        <f>I202/'סכום נכסי הקרן'!$C$42</f>
        <v>3.6654202888597868E-5</v>
      </c>
    </row>
    <row r="203" spans="2:11">
      <c r="B203" s="86" t="s">
        <v>2642</v>
      </c>
      <c r="C203" s="87" t="s">
        <v>2643</v>
      </c>
      <c r="D203" s="88" t="s">
        <v>676</v>
      </c>
      <c r="E203" s="88" t="s">
        <v>129</v>
      </c>
      <c r="F203" s="101">
        <v>45050</v>
      </c>
      <c r="G203" s="90">
        <v>726235.41888000013</v>
      </c>
      <c r="H203" s="102">
        <v>5.392531</v>
      </c>
      <c r="I203" s="90">
        <v>39.162472861000012</v>
      </c>
      <c r="J203" s="91">
        <f t="shared" si="2"/>
        <v>-5.3027039534839721E-3</v>
      </c>
      <c r="K203" s="91">
        <f>I203/'סכום נכסי הקרן'!$C$42</f>
        <v>4.7276193892993708E-5</v>
      </c>
    </row>
    <row r="204" spans="2:11">
      <c r="B204" s="86" t="s">
        <v>2644</v>
      </c>
      <c r="C204" s="87" t="s">
        <v>2645</v>
      </c>
      <c r="D204" s="88" t="s">
        <v>676</v>
      </c>
      <c r="E204" s="88" t="s">
        <v>129</v>
      </c>
      <c r="F204" s="101">
        <v>45050</v>
      </c>
      <c r="G204" s="90">
        <v>423637.32768000005</v>
      </c>
      <c r="H204" s="102">
        <v>5.3372359999999999</v>
      </c>
      <c r="I204" s="90">
        <v>22.610523448000006</v>
      </c>
      <c r="J204" s="91">
        <f t="shared" ref="J204:J267" si="3">IFERROR(I204/$I$11,0)</f>
        <v>-3.0615255707575899E-3</v>
      </c>
      <c r="K204" s="91">
        <f>I204/'סכום נכסי הקרן'!$C$42</f>
        <v>2.7294994734978378E-5</v>
      </c>
    </row>
    <row r="205" spans="2:11">
      <c r="B205" s="86" t="s">
        <v>2646</v>
      </c>
      <c r="C205" s="87" t="s">
        <v>2647</v>
      </c>
      <c r="D205" s="88" t="s">
        <v>676</v>
      </c>
      <c r="E205" s="88" t="s">
        <v>129</v>
      </c>
      <c r="F205" s="101">
        <v>45050</v>
      </c>
      <c r="G205" s="90">
        <v>1912000.0000000002</v>
      </c>
      <c r="H205" s="102">
        <v>5.4502379999999997</v>
      </c>
      <c r="I205" s="90">
        <v>104.20855000000002</v>
      </c>
      <c r="J205" s="91">
        <f t="shared" si="3"/>
        <v>-1.4110117408396003E-2</v>
      </c>
      <c r="K205" s="91">
        <f>I205/'סכום נכסי הקרן'!$C$42</f>
        <v>1.2579858357243508E-4</v>
      </c>
    </row>
    <row r="206" spans="2:11">
      <c r="B206" s="86" t="s">
        <v>2648</v>
      </c>
      <c r="C206" s="87" t="s">
        <v>2649</v>
      </c>
      <c r="D206" s="88" t="s">
        <v>676</v>
      </c>
      <c r="E206" s="88" t="s">
        <v>129</v>
      </c>
      <c r="F206" s="101">
        <v>45063</v>
      </c>
      <c r="G206" s="90">
        <v>956000.00000000012</v>
      </c>
      <c r="H206" s="102">
        <v>5.141661</v>
      </c>
      <c r="I206" s="90">
        <v>49.154280000000007</v>
      </c>
      <c r="J206" s="91">
        <f t="shared" si="3"/>
        <v>-6.6556214622041227E-3</v>
      </c>
      <c r="K206" s="91">
        <f>I206/'סכום נכסי הקרן'!$C$42</f>
        <v>5.933811381621636E-5</v>
      </c>
    </row>
    <row r="207" spans="2:11">
      <c r="B207" s="86" t="s">
        <v>2650</v>
      </c>
      <c r="C207" s="87" t="s">
        <v>2651</v>
      </c>
      <c r="D207" s="88" t="s">
        <v>676</v>
      </c>
      <c r="E207" s="88" t="s">
        <v>129</v>
      </c>
      <c r="F207" s="101">
        <v>45105</v>
      </c>
      <c r="G207" s="90">
        <v>667454.19104000006</v>
      </c>
      <c r="H207" s="102">
        <v>4.6741729999999997</v>
      </c>
      <c r="I207" s="90">
        <v>31.197960377000005</v>
      </c>
      <c r="J207" s="91">
        <f t="shared" si="3"/>
        <v>-4.224287583139353E-3</v>
      </c>
      <c r="K207" s="91">
        <f>I207/'סכום נכסי הקרן'!$C$42</f>
        <v>3.7661585597108413E-5</v>
      </c>
    </row>
    <row r="208" spans="2:11">
      <c r="B208" s="86" t="s">
        <v>2652</v>
      </c>
      <c r="C208" s="87" t="s">
        <v>2653</v>
      </c>
      <c r="D208" s="88" t="s">
        <v>676</v>
      </c>
      <c r="E208" s="88" t="s">
        <v>129</v>
      </c>
      <c r="F208" s="101">
        <v>45082</v>
      </c>
      <c r="G208" s="90">
        <v>755194.48675200017</v>
      </c>
      <c r="H208" s="102">
        <v>2.7862040000000001</v>
      </c>
      <c r="I208" s="90">
        <v>21.041259613000001</v>
      </c>
      <c r="J208" s="91">
        <f t="shared" si="3"/>
        <v>-2.8490430349522281E-3</v>
      </c>
      <c r="K208" s="91">
        <f>I208/'סכום נכסי הקרן'!$C$42</f>
        <v>2.5400609219639682E-5</v>
      </c>
    </row>
    <row r="209" spans="2:11">
      <c r="B209" s="86" t="s">
        <v>2654</v>
      </c>
      <c r="C209" s="87" t="s">
        <v>2655</v>
      </c>
      <c r="D209" s="88" t="s">
        <v>676</v>
      </c>
      <c r="E209" s="88" t="s">
        <v>129</v>
      </c>
      <c r="F209" s="101">
        <v>45131</v>
      </c>
      <c r="G209" s="90">
        <v>520783.42880000011</v>
      </c>
      <c r="H209" s="102">
        <v>-6.7494379999999996</v>
      </c>
      <c r="I209" s="90">
        <v>-35.149955694000006</v>
      </c>
      <c r="J209" s="91">
        <f t="shared" si="3"/>
        <v>4.7593983578339549E-3</v>
      </c>
      <c r="K209" s="91">
        <f>I209/'סכום נכסי הקרן'!$C$42</f>
        <v>-4.2432359330775153E-5</v>
      </c>
    </row>
    <row r="210" spans="2:11">
      <c r="B210" s="86" t="s">
        <v>2654</v>
      </c>
      <c r="C210" s="87" t="s">
        <v>2656</v>
      </c>
      <c r="D210" s="88" t="s">
        <v>676</v>
      </c>
      <c r="E210" s="88" t="s">
        <v>129</v>
      </c>
      <c r="F210" s="101">
        <v>45131</v>
      </c>
      <c r="G210" s="90">
        <v>405658.69632000005</v>
      </c>
      <c r="H210" s="102">
        <v>-6.7494379999999996</v>
      </c>
      <c r="I210" s="90">
        <v>-27.379683020000009</v>
      </c>
      <c r="J210" s="91">
        <f t="shared" si="3"/>
        <v>3.7072825791824807E-3</v>
      </c>
      <c r="K210" s="91">
        <f>I210/'סכום נכסי הקרן'!$C$42</f>
        <v>-3.3052233646646574E-5</v>
      </c>
    </row>
    <row r="211" spans="2:11">
      <c r="B211" s="86" t="s">
        <v>2657</v>
      </c>
      <c r="C211" s="87" t="s">
        <v>2658</v>
      </c>
      <c r="D211" s="88" t="s">
        <v>676</v>
      </c>
      <c r="E211" s="88" t="s">
        <v>129</v>
      </c>
      <c r="F211" s="101">
        <v>45131</v>
      </c>
      <c r="G211" s="90">
        <v>690619.53589300008</v>
      </c>
      <c r="H211" s="102">
        <v>-6.6595570000000004</v>
      </c>
      <c r="I211" s="90">
        <v>-45.992198562000006</v>
      </c>
      <c r="J211" s="91">
        <f t="shared" si="3"/>
        <v>6.2274671471782474E-3</v>
      </c>
      <c r="K211" s="91">
        <f>I211/'סכום נכסי הקרן'!$C$42</f>
        <v>-5.5520909123884603E-5</v>
      </c>
    </row>
    <row r="212" spans="2:11">
      <c r="B212" s="86" t="s">
        <v>2659</v>
      </c>
      <c r="C212" s="87" t="s">
        <v>2660</v>
      </c>
      <c r="D212" s="88" t="s">
        <v>676</v>
      </c>
      <c r="E212" s="88" t="s">
        <v>129</v>
      </c>
      <c r="F212" s="101">
        <v>45131</v>
      </c>
      <c r="G212" s="90">
        <v>406713.51148500008</v>
      </c>
      <c r="H212" s="102">
        <v>-6.6296299999999997</v>
      </c>
      <c r="I212" s="90">
        <v>-26.963599471000006</v>
      </c>
      <c r="J212" s="91">
        <f t="shared" si="3"/>
        <v>3.6509437497093508E-3</v>
      </c>
      <c r="K212" s="91">
        <f>I212/'סכום נכסי הקרן'!$C$42</f>
        <v>-3.2549945483995888E-5</v>
      </c>
    </row>
    <row r="213" spans="2:11">
      <c r="B213" s="86" t="s">
        <v>2661</v>
      </c>
      <c r="C213" s="87" t="s">
        <v>2662</v>
      </c>
      <c r="D213" s="88" t="s">
        <v>676</v>
      </c>
      <c r="E213" s="88" t="s">
        <v>129</v>
      </c>
      <c r="F213" s="101">
        <v>45126</v>
      </c>
      <c r="G213" s="90">
        <v>740251.08194000006</v>
      </c>
      <c r="H213" s="102">
        <v>-6.7910469999999998</v>
      </c>
      <c r="I213" s="90">
        <v>-50.270799133000011</v>
      </c>
      <c r="J213" s="91">
        <f t="shared" si="3"/>
        <v>6.8068011500066168E-3</v>
      </c>
      <c r="K213" s="91">
        <f>I213/'סכום נכסי הקרן'!$C$42</f>
        <v>-6.0685954520869903E-5</v>
      </c>
    </row>
    <row r="214" spans="2:11">
      <c r="B214" s="86" t="s">
        <v>2663</v>
      </c>
      <c r="C214" s="87" t="s">
        <v>2664</v>
      </c>
      <c r="D214" s="88" t="s">
        <v>676</v>
      </c>
      <c r="E214" s="88" t="s">
        <v>129</v>
      </c>
      <c r="F214" s="101">
        <v>45138</v>
      </c>
      <c r="G214" s="90">
        <v>867128.69853000017</v>
      </c>
      <c r="H214" s="102">
        <v>-4.0221640000000001</v>
      </c>
      <c r="I214" s="90">
        <v>-34.877342043000006</v>
      </c>
      <c r="J214" s="91">
        <f t="shared" si="3"/>
        <v>4.7224857376819479E-3</v>
      </c>
      <c r="K214" s="91">
        <f>I214/'סכום נכסי הקרן'!$C$42</f>
        <v>-4.2103265305780945E-5</v>
      </c>
    </row>
    <row r="215" spans="2:11">
      <c r="B215" s="86" t="s">
        <v>2665</v>
      </c>
      <c r="C215" s="87" t="s">
        <v>2666</v>
      </c>
      <c r="D215" s="88" t="s">
        <v>676</v>
      </c>
      <c r="E215" s="88" t="s">
        <v>129</v>
      </c>
      <c r="F215" s="101">
        <v>45133</v>
      </c>
      <c r="G215" s="90">
        <v>1610664.0000000002</v>
      </c>
      <c r="H215" s="102">
        <v>-3.8157679999999998</v>
      </c>
      <c r="I215" s="90">
        <v>-61.45920000000001</v>
      </c>
      <c r="J215" s="91">
        <f t="shared" si="3"/>
        <v>8.3217406616452449E-3</v>
      </c>
      <c r="K215" s="91">
        <f>I215/'סכום נכסי הקרן'!$C$42</f>
        <v>-7.4192379679930302E-5</v>
      </c>
    </row>
    <row r="216" spans="2:11">
      <c r="B216" s="86" t="s">
        <v>2667</v>
      </c>
      <c r="C216" s="87" t="s">
        <v>2668</v>
      </c>
      <c r="D216" s="88" t="s">
        <v>676</v>
      </c>
      <c r="E216" s="88" t="s">
        <v>129</v>
      </c>
      <c r="F216" s="101">
        <v>45132</v>
      </c>
      <c r="G216" s="90">
        <v>322572.84890100005</v>
      </c>
      <c r="H216" s="102">
        <v>-3.6737929999999999</v>
      </c>
      <c r="I216" s="90">
        <v>-11.850657984000001</v>
      </c>
      <c r="J216" s="91">
        <f t="shared" si="3"/>
        <v>1.6046109030495624E-3</v>
      </c>
      <c r="K216" s="91">
        <f>I216/'סכום נכסי הקרן'!$C$42</f>
        <v>-1.4305889380368202E-5</v>
      </c>
    </row>
    <row r="217" spans="2:11">
      <c r="B217" s="86" t="s">
        <v>2669</v>
      </c>
      <c r="C217" s="87" t="s">
        <v>2670</v>
      </c>
      <c r="D217" s="88" t="s">
        <v>676</v>
      </c>
      <c r="E217" s="88" t="s">
        <v>129</v>
      </c>
      <c r="F217" s="101">
        <v>45132</v>
      </c>
      <c r="G217" s="90">
        <v>312984.86625000008</v>
      </c>
      <c r="H217" s="102">
        <v>-3.402971</v>
      </c>
      <c r="I217" s="90">
        <v>-10.650785574000002</v>
      </c>
      <c r="J217" s="91">
        <f t="shared" si="3"/>
        <v>1.4421449577869611E-3</v>
      </c>
      <c r="K217" s="91">
        <f>I217/'סכום נכסי הקרן'!$C$42</f>
        <v>-1.2857426181852879E-5</v>
      </c>
    </row>
    <row r="218" spans="2:11">
      <c r="B218" s="86" t="s">
        <v>2671</v>
      </c>
      <c r="C218" s="87" t="s">
        <v>2672</v>
      </c>
      <c r="D218" s="88" t="s">
        <v>676</v>
      </c>
      <c r="E218" s="88" t="s">
        <v>129</v>
      </c>
      <c r="F218" s="101">
        <v>45132</v>
      </c>
      <c r="G218" s="90">
        <v>847501.15326000017</v>
      </c>
      <c r="H218" s="102">
        <v>-3.3804669999999999</v>
      </c>
      <c r="I218" s="90">
        <v>-28.649495426000009</v>
      </c>
      <c r="J218" s="91">
        <f t="shared" si="3"/>
        <v>3.8792185876510548E-3</v>
      </c>
      <c r="K218" s="91">
        <f>I218/'סכום נכסי הקרן'!$C$42</f>
        <v>-3.4585127080798624E-5</v>
      </c>
    </row>
    <row r="219" spans="2:11">
      <c r="B219" s="86" t="s">
        <v>2673</v>
      </c>
      <c r="C219" s="87" t="s">
        <v>2674</v>
      </c>
      <c r="D219" s="88" t="s">
        <v>676</v>
      </c>
      <c r="E219" s="88" t="s">
        <v>129</v>
      </c>
      <c r="F219" s="101">
        <v>45132</v>
      </c>
      <c r="G219" s="90">
        <v>465431.31508800009</v>
      </c>
      <c r="H219" s="102">
        <v>-3.3720300000000001</v>
      </c>
      <c r="I219" s="90">
        <v>-15.694484229000002</v>
      </c>
      <c r="J219" s="91">
        <f t="shared" si="3"/>
        <v>2.1250752950253064E-3</v>
      </c>
      <c r="K219" s="91">
        <f>I219/'סכום נכסי הקרן'!$C$42</f>
        <v>-1.8946083463478961E-5</v>
      </c>
    </row>
    <row r="220" spans="2:11">
      <c r="B220" s="86" t="s">
        <v>2675</v>
      </c>
      <c r="C220" s="87" t="s">
        <v>2676</v>
      </c>
      <c r="D220" s="88" t="s">
        <v>676</v>
      </c>
      <c r="E220" s="88" t="s">
        <v>129</v>
      </c>
      <c r="F220" s="101">
        <v>45133</v>
      </c>
      <c r="G220" s="90">
        <v>455993.43534500012</v>
      </c>
      <c r="H220" s="102">
        <v>-3.3246329999999999</v>
      </c>
      <c r="I220" s="90">
        <v>-15.160108014000004</v>
      </c>
      <c r="J220" s="91">
        <f t="shared" si="3"/>
        <v>2.05271932102985E-3</v>
      </c>
      <c r="K220" s="91">
        <f>I220/'סכום נכסי הקרן'!$C$42</f>
        <v>-1.8300994639751937E-5</v>
      </c>
    </row>
    <row r="221" spans="2:11">
      <c r="B221" s="86" t="s">
        <v>2677</v>
      </c>
      <c r="C221" s="87" t="s">
        <v>2678</v>
      </c>
      <c r="D221" s="88" t="s">
        <v>676</v>
      </c>
      <c r="E221" s="88" t="s">
        <v>129</v>
      </c>
      <c r="F221" s="101">
        <v>45132</v>
      </c>
      <c r="G221" s="90">
        <v>349453.31655600003</v>
      </c>
      <c r="H221" s="102">
        <v>-3.2596720000000001</v>
      </c>
      <c r="I221" s="90">
        <v>-11.391032932000002</v>
      </c>
      <c r="J221" s="91">
        <f t="shared" si="3"/>
        <v>1.5423764371870193E-3</v>
      </c>
      <c r="K221" s="91">
        <f>I221/'סכום נכסי הקרן'!$C$42</f>
        <v>-1.3751038741759308E-5</v>
      </c>
    </row>
    <row r="222" spans="2:11">
      <c r="B222" s="86" t="s">
        <v>2679</v>
      </c>
      <c r="C222" s="87" t="s">
        <v>2314</v>
      </c>
      <c r="D222" s="88" t="s">
        <v>676</v>
      </c>
      <c r="E222" s="88" t="s">
        <v>129</v>
      </c>
      <c r="F222" s="101">
        <v>45132</v>
      </c>
      <c r="G222" s="90">
        <v>4794140.0000000009</v>
      </c>
      <c r="H222" s="102">
        <v>-3.4278</v>
      </c>
      <c r="I222" s="90">
        <v>-164.33352000000002</v>
      </c>
      <c r="J222" s="91">
        <f t="shared" si="3"/>
        <v>2.2251199746421889E-2</v>
      </c>
      <c r="K222" s="91">
        <f>I222/'סכום נכסי הקרן'!$C$42</f>
        <v>-1.9838030612145E-4</v>
      </c>
    </row>
    <row r="223" spans="2:11">
      <c r="B223" s="86" t="s">
        <v>2680</v>
      </c>
      <c r="C223" s="87" t="s">
        <v>2681</v>
      </c>
      <c r="D223" s="88" t="s">
        <v>676</v>
      </c>
      <c r="E223" s="88" t="s">
        <v>129</v>
      </c>
      <c r="F223" s="101">
        <v>45110</v>
      </c>
      <c r="G223" s="90">
        <v>233848.81776000003</v>
      </c>
      <c r="H223" s="102">
        <v>-3.2179000000000002</v>
      </c>
      <c r="I223" s="90">
        <v>-7.5250215500000017</v>
      </c>
      <c r="J223" s="91">
        <f t="shared" si="3"/>
        <v>1.018908118107488E-3</v>
      </c>
      <c r="K223" s="91">
        <f>I223/'סכום נכסי הקרן'!$C$42</f>
        <v>-9.0840631823593161E-6</v>
      </c>
    </row>
    <row r="224" spans="2:11">
      <c r="B224" s="86" t="s">
        <v>2680</v>
      </c>
      <c r="C224" s="87" t="s">
        <v>2682</v>
      </c>
      <c r="D224" s="88" t="s">
        <v>676</v>
      </c>
      <c r="E224" s="88" t="s">
        <v>129</v>
      </c>
      <c r="F224" s="101">
        <v>45110</v>
      </c>
      <c r="G224" s="90">
        <v>135096.48778</v>
      </c>
      <c r="H224" s="102">
        <v>-3.2179000000000002</v>
      </c>
      <c r="I224" s="90">
        <v>-4.3472701360000006</v>
      </c>
      <c r="J224" s="91">
        <f t="shared" si="3"/>
        <v>5.8863204626658427E-4</v>
      </c>
      <c r="K224" s="91">
        <f>I224/'סכום נכסי הקרן'!$C$42</f>
        <v>-5.2479419924329347E-6</v>
      </c>
    </row>
    <row r="225" spans="2:11">
      <c r="B225" s="86" t="s">
        <v>2683</v>
      </c>
      <c r="C225" s="87" t="s">
        <v>2684</v>
      </c>
      <c r="D225" s="88" t="s">
        <v>676</v>
      </c>
      <c r="E225" s="88" t="s">
        <v>129</v>
      </c>
      <c r="F225" s="101">
        <v>45110</v>
      </c>
      <c r="G225" s="90">
        <v>830612.76883200009</v>
      </c>
      <c r="H225" s="102">
        <v>-3.109283</v>
      </c>
      <c r="I225" s="90">
        <v>-25.826101689000001</v>
      </c>
      <c r="J225" s="91">
        <f t="shared" si="3"/>
        <v>3.4969234965169776E-3</v>
      </c>
      <c r="K225" s="91">
        <f>I225/'סכום נכסי הקרן'!$C$42</f>
        <v>-3.1176779752466305E-5</v>
      </c>
    </row>
    <row r="226" spans="2:11">
      <c r="B226" s="86" t="s">
        <v>2685</v>
      </c>
      <c r="C226" s="87" t="s">
        <v>2686</v>
      </c>
      <c r="D226" s="88" t="s">
        <v>676</v>
      </c>
      <c r="E226" s="88" t="s">
        <v>129</v>
      </c>
      <c r="F226" s="101">
        <v>45110</v>
      </c>
      <c r="G226" s="90">
        <v>473196.11155600013</v>
      </c>
      <c r="H226" s="102">
        <v>-3.1397219999999999</v>
      </c>
      <c r="I226" s="90">
        <v>-14.857041133000003</v>
      </c>
      <c r="J226" s="91">
        <f t="shared" si="3"/>
        <v>2.0116832517869097E-3</v>
      </c>
      <c r="K226" s="91">
        <f>I226/'סכום נכסי הקרן'!$C$42</f>
        <v>-1.793513805353597E-5</v>
      </c>
    </row>
    <row r="227" spans="2:11">
      <c r="B227" s="86" t="s">
        <v>2685</v>
      </c>
      <c r="C227" s="87" t="s">
        <v>2687</v>
      </c>
      <c r="D227" s="88" t="s">
        <v>676</v>
      </c>
      <c r="E227" s="88" t="s">
        <v>129</v>
      </c>
      <c r="F227" s="101">
        <v>45110</v>
      </c>
      <c r="G227" s="90">
        <v>262367.90330000006</v>
      </c>
      <c r="H227" s="102">
        <v>-3.1397219999999999</v>
      </c>
      <c r="I227" s="90">
        <v>-8.2376220640000017</v>
      </c>
      <c r="J227" s="91">
        <f t="shared" si="3"/>
        <v>1.1153961406145025E-3</v>
      </c>
      <c r="K227" s="91">
        <f>I227/'סכום נכסי הקרן'!$C$42</f>
        <v>-9.9443009969550403E-6</v>
      </c>
    </row>
    <row r="228" spans="2:11">
      <c r="B228" s="86" t="s">
        <v>2688</v>
      </c>
      <c r="C228" s="87" t="s">
        <v>2689</v>
      </c>
      <c r="D228" s="88" t="s">
        <v>676</v>
      </c>
      <c r="E228" s="88" t="s">
        <v>129</v>
      </c>
      <c r="F228" s="101">
        <v>45152</v>
      </c>
      <c r="G228" s="90">
        <v>1182506.4946800002</v>
      </c>
      <c r="H228" s="102">
        <v>-2.1598039999999998</v>
      </c>
      <c r="I228" s="90">
        <v>-25.539816990000006</v>
      </c>
      <c r="J228" s="91">
        <f t="shared" si="3"/>
        <v>3.4581597797670826E-3</v>
      </c>
      <c r="K228" s="91">
        <f>I228/'סכום נכסי הקרן'!$C$42</f>
        <v>-3.0831182297817328E-5</v>
      </c>
    </row>
    <row r="229" spans="2:11">
      <c r="B229" s="86" t="s">
        <v>2690</v>
      </c>
      <c r="C229" s="87" t="s">
        <v>2691</v>
      </c>
      <c r="D229" s="88" t="s">
        <v>676</v>
      </c>
      <c r="E229" s="88" t="s">
        <v>129</v>
      </c>
      <c r="F229" s="101">
        <v>45160</v>
      </c>
      <c r="G229" s="90">
        <v>414442.27062000008</v>
      </c>
      <c r="H229" s="102">
        <v>-1.5459579999999999</v>
      </c>
      <c r="I229" s="90">
        <v>-6.4071046810000007</v>
      </c>
      <c r="J229" s="91">
        <f t="shared" si="3"/>
        <v>8.6753917309849926E-4</v>
      </c>
      <c r="K229" s="91">
        <f>I229/'סכום נכסי הקרן'!$C$42</f>
        <v>-7.734535157337074E-6</v>
      </c>
    </row>
    <row r="230" spans="2:11">
      <c r="B230" s="86" t="s">
        <v>2692</v>
      </c>
      <c r="C230" s="87" t="s">
        <v>2693</v>
      </c>
      <c r="D230" s="88" t="s">
        <v>676</v>
      </c>
      <c r="E230" s="88" t="s">
        <v>129</v>
      </c>
      <c r="F230" s="101">
        <v>45155</v>
      </c>
      <c r="G230" s="90">
        <v>710985.23474400013</v>
      </c>
      <c r="H230" s="102">
        <v>-1.4936449999999999</v>
      </c>
      <c r="I230" s="90">
        <v>-10.619597714000001</v>
      </c>
      <c r="J230" s="91">
        <f t="shared" si="3"/>
        <v>1.4379220378219809E-3</v>
      </c>
      <c r="K230" s="91">
        <f>I230/'סכום נכסי הקרן'!$C$42</f>
        <v>-1.2819776789239167E-5</v>
      </c>
    </row>
    <row r="231" spans="2:11">
      <c r="B231" s="86" t="s">
        <v>2694</v>
      </c>
      <c r="C231" s="87" t="s">
        <v>2508</v>
      </c>
      <c r="D231" s="88" t="s">
        <v>676</v>
      </c>
      <c r="E231" s="88" t="s">
        <v>129</v>
      </c>
      <c r="F231" s="101">
        <v>45155</v>
      </c>
      <c r="G231" s="90">
        <v>711042.20928000007</v>
      </c>
      <c r="H231" s="102">
        <v>-1.4855130000000001</v>
      </c>
      <c r="I231" s="90">
        <v>-10.562623178000001</v>
      </c>
      <c r="J231" s="91">
        <f t="shared" si="3"/>
        <v>1.4302075327046091E-3</v>
      </c>
      <c r="K231" s="91">
        <f>I231/'סכום נכסי הקרן'!$C$42</f>
        <v>-1.2750998210816411E-5</v>
      </c>
    </row>
    <row r="232" spans="2:11">
      <c r="B232" s="86" t="s">
        <v>2695</v>
      </c>
      <c r="C232" s="87" t="s">
        <v>2696</v>
      </c>
      <c r="D232" s="88" t="s">
        <v>676</v>
      </c>
      <c r="E232" s="88" t="s">
        <v>129</v>
      </c>
      <c r="F232" s="101">
        <v>45160</v>
      </c>
      <c r="G232" s="90">
        <v>592535.17440000013</v>
      </c>
      <c r="H232" s="102">
        <v>-1.464591</v>
      </c>
      <c r="I232" s="90">
        <v>-8.6782188870000034</v>
      </c>
      <c r="J232" s="91">
        <f t="shared" si="3"/>
        <v>1.1750541331908919E-3</v>
      </c>
      <c r="K232" s="91">
        <f>I232/'סכום נכסי הקרן'!$C$42</f>
        <v>-1.0476181118690877E-5</v>
      </c>
    </row>
    <row r="233" spans="2:11">
      <c r="B233" s="86" t="s">
        <v>2697</v>
      </c>
      <c r="C233" s="87" t="s">
        <v>2698</v>
      </c>
      <c r="D233" s="88" t="s">
        <v>676</v>
      </c>
      <c r="E233" s="88" t="s">
        <v>129</v>
      </c>
      <c r="F233" s="101">
        <v>45160</v>
      </c>
      <c r="G233" s="90">
        <v>592535.17440000013</v>
      </c>
      <c r="H233" s="102">
        <v>-1.464591</v>
      </c>
      <c r="I233" s="90">
        <v>-8.6782188870000034</v>
      </c>
      <c r="J233" s="91">
        <f t="shared" si="3"/>
        <v>1.1750541331908919E-3</v>
      </c>
      <c r="K233" s="91">
        <f>I233/'סכום נכסי הקרן'!$C$42</f>
        <v>-1.0476181118690877E-5</v>
      </c>
    </row>
    <row r="234" spans="2:11">
      <c r="B234" s="86" t="s">
        <v>2699</v>
      </c>
      <c r="C234" s="87" t="s">
        <v>2521</v>
      </c>
      <c r="D234" s="88" t="s">
        <v>676</v>
      </c>
      <c r="E234" s="88" t="s">
        <v>129</v>
      </c>
      <c r="F234" s="101">
        <v>45168</v>
      </c>
      <c r="G234" s="90">
        <v>831100.21764000016</v>
      </c>
      <c r="H234" s="102">
        <v>-1.2752410000000001</v>
      </c>
      <c r="I234" s="90">
        <v>-10.598532962</v>
      </c>
      <c r="J234" s="91">
        <f t="shared" si="3"/>
        <v>1.4350698138547655E-3</v>
      </c>
      <c r="K234" s="91">
        <f>I234/'סכום נכסי הקרן'!$C$42</f>
        <v>-1.2794347820455851E-5</v>
      </c>
    </row>
    <row r="235" spans="2:11">
      <c r="B235" s="86" t="s">
        <v>2700</v>
      </c>
      <c r="C235" s="87" t="s">
        <v>2701</v>
      </c>
      <c r="D235" s="88" t="s">
        <v>676</v>
      </c>
      <c r="E235" s="88" t="s">
        <v>129</v>
      </c>
      <c r="F235" s="101">
        <v>45174</v>
      </c>
      <c r="G235" s="90">
        <v>823001.15782500012</v>
      </c>
      <c r="H235" s="102">
        <v>-0.79428299999999996</v>
      </c>
      <c r="I235" s="90">
        <v>-6.536957204000001</v>
      </c>
      <c r="J235" s="91">
        <f t="shared" si="3"/>
        <v>8.8512155329001374E-4</v>
      </c>
      <c r="K235" s="91">
        <f>I235/'סכום נכסי הקרן'!$C$42</f>
        <v>-7.891290658365609E-6</v>
      </c>
    </row>
    <row r="236" spans="2:11">
      <c r="B236" s="86" t="s">
        <v>2700</v>
      </c>
      <c r="C236" s="87" t="s">
        <v>2595</v>
      </c>
      <c r="D236" s="88" t="s">
        <v>676</v>
      </c>
      <c r="E236" s="88" t="s">
        <v>129</v>
      </c>
      <c r="F236" s="101">
        <v>45174</v>
      </c>
      <c r="G236" s="90">
        <v>119171.73780000002</v>
      </c>
      <c r="H236" s="102">
        <v>-0.79428299999999996</v>
      </c>
      <c r="I236" s="90">
        <v>-0.94656069700000012</v>
      </c>
      <c r="J236" s="91">
        <f t="shared" si="3"/>
        <v>1.2816685933009483E-4</v>
      </c>
      <c r="K236" s="91">
        <f>I236/'סכום נכסי הקרן'!$C$42</f>
        <v>-1.1426701067036907E-6</v>
      </c>
    </row>
    <row r="237" spans="2:11">
      <c r="B237" s="86" t="s">
        <v>2702</v>
      </c>
      <c r="C237" s="87" t="s">
        <v>2703</v>
      </c>
      <c r="D237" s="88" t="s">
        <v>676</v>
      </c>
      <c r="E237" s="88" t="s">
        <v>129</v>
      </c>
      <c r="F237" s="101">
        <v>45174</v>
      </c>
      <c r="G237" s="90">
        <v>8472600.0000000019</v>
      </c>
      <c r="H237" s="102">
        <v>-0.778223</v>
      </c>
      <c r="I237" s="90">
        <v>-65.935690000000008</v>
      </c>
      <c r="J237" s="91">
        <f t="shared" si="3"/>
        <v>8.9278694243764278E-3</v>
      </c>
      <c r="K237" s="91">
        <f>I237/'סכום נכסי הקרן'!$C$42</f>
        <v>-7.9596313439455504E-5</v>
      </c>
    </row>
    <row r="238" spans="2:11">
      <c r="B238" s="86" t="s">
        <v>2704</v>
      </c>
      <c r="C238" s="87" t="s">
        <v>2705</v>
      </c>
      <c r="D238" s="88" t="s">
        <v>676</v>
      </c>
      <c r="E238" s="88" t="s">
        <v>129</v>
      </c>
      <c r="F238" s="101">
        <v>45169</v>
      </c>
      <c r="G238" s="90">
        <v>357600.67520400009</v>
      </c>
      <c r="H238" s="102">
        <v>-0.801952</v>
      </c>
      <c r="I238" s="90">
        <v>-2.8677847820000006</v>
      </c>
      <c r="J238" s="91">
        <f t="shared" si="3"/>
        <v>3.8830575779080832E-4</v>
      </c>
      <c r="K238" s="91">
        <f>I238/'סכום נכסי הקרן'!$C$42</f>
        <v>-3.461935355267725E-6</v>
      </c>
    </row>
    <row r="239" spans="2:11">
      <c r="B239" s="86" t="s">
        <v>2706</v>
      </c>
      <c r="C239" s="87" t="s">
        <v>2707</v>
      </c>
      <c r="D239" s="88" t="s">
        <v>676</v>
      </c>
      <c r="E239" s="88" t="s">
        <v>129</v>
      </c>
      <c r="F239" s="101">
        <v>45174</v>
      </c>
      <c r="G239" s="90">
        <v>298245.86970000004</v>
      </c>
      <c r="H239" s="102">
        <v>-0.68731100000000001</v>
      </c>
      <c r="I239" s="90">
        <v>-2.0498765440000009</v>
      </c>
      <c r="J239" s="91">
        <f t="shared" si="3"/>
        <v>2.7755878676516508E-4</v>
      </c>
      <c r="K239" s="91">
        <f>I239/'סכום נכסי הקרן'!$C$42</f>
        <v>-2.4745720551102421E-6</v>
      </c>
    </row>
    <row r="240" spans="2:11">
      <c r="B240" s="86" t="s">
        <v>2706</v>
      </c>
      <c r="C240" s="87" t="s">
        <v>2708</v>
      </c>
      <c r="D240" s="88" t="s">
        <v>676</v>
      </c>
      <c r="E240" s="88" t="s">
        <v>129</v>
      </c>
      <c r="F240" s="101">
        <v>45174</v>
      </c>
      <c r="G240" s="90">
        <v>897108.51739500021</v>
      </c>
      <c r="H240" s="102">
        <v>-0.68731100000000001</v>
      </c>
      <c r="I240" s="90">
        <v>-6.1659251440000009</v>
      </c>
      <c r="J240" s="91">
        <f t="shared" si="3"/>
        <v>8.3488281636411824E-4</v>
      </c>
      <c r="K240" s="91">
        <f>I240/'סכום נכסי הקרן'!$C$42</f>
        <v>-7.4433877981112177E-6</v>
      </c>
    </row>
    <row r="241" spans="2:11">
      <c r="B241" s="86" t="s">
        <v>2706</v>
      </c>
      <c r="C241" s="87" t="s">
        <v>2709</v>
      </c>
      <c r="D241" s="88" t="s">
        <v>676</v>
      </c>
      <c r="E241" s="88" t="s">
        <v>129</v>
      </c>
      <c r="F241" s="101">
        <v>45174</v>
      </c>
      <c r="G241" s="90">
        <v>10699.682185000001</v>
      </c>
      <c r="H241" s="102">
        <v>-0.68731100000000001</v>
      </c>
      <c r="I241" s="90">
        <v>-7.3540088000000017E-2</v>
      </c>
      <c r="J241" s="91">
        <f t="shared" si="3"/>
        <v>9.9575253268927936E-6</v>
      </c>
      <c r="K241" s="91">
        <f>I241/'סכום נכסי הקרן'!$C$42</f>
        <v>-8.8776198365606569E-8</v>
      </c>
    </row>
    <row r="242" spans="2:11">
      <c r="B242" s="86" t="s">
        <v>2710</v>
      </c>
      <c r="C242" s="87" t="s">
        <v>2711</v>
      </c>
      <c r="D242" s="88" t="s">
        <v>676</v>
      </c>
      <c r="E242" s="88" t="s">
        <v>129</v>
      </c>
      <c r="F242" s="101">
        <v>45159</v>
      </c>
      <c r="G242" s="90">
        <v>897275.13346400007</v>
      </c>
      <c r="H242" s="102">
        <v>-0.79363300000000003</v>
      </c>
      <c r="I242" s="90">
        <v>-7.1210755590000012</v>
      </c>
      <c r="J242" s="91">
        <f t="shared" si="3"/>
        <v>9.6421274656973159E-4</v>
      </c>
      <c r="K242" s="91">
        <f>I242/'סכום נכסי הקרן'!$C$42</f>
        <v>-8.5964272493426524E-6</v>
      </c>
    </row>
    <row r="243" spans="2:11">
      <c r="B243" s="86" t="s">
        <v>2712</v>
      </c>
      <c r="C243" s="87" t="s">
        <v>2713</v>
      </c>
      <c r="D243" s="88" t="s">
        <v>676</v>
      </c>
      <c r="E243" s="88" t="s">
        <v>129</v>
      </c>
      <c r="F243" s="101">
        <v>45181</v>
      </c>
      <c r="G243" s="90">
        <v>428100.842</v>
      </c>
      <c r="H243" s="102">
        <v>-0.62833700000000003</v>
      </c>
      <c r="I243" s="90">
        <v>-2.6899154309999997</v>
      </c>
      <c r="J243" s="91">
        <f t="shared" si="3"/>
        <v>3.6422177019127628E-4</v>
      </c>
      <c r="K243" s="91">
        <f>I243/'סכום נכסי הקרן'!$C$42</f>
        <v>-3.2472148508873419E-6</v>
      </c>
    </row>
    <row r="244" spans="2:11">
      <c r="B244" s="86" t="s">
        <v>2712</v>
      </c>
      <c r="C244" s="87" t="s">
        <v>2714</v>
      </c>
      <c r="D244" s="88" t="s">
        <v>676</v>
      </c>
      <c r="E244" s="88" t="s">
        <v>129</v>
      </c>
      <c r="F244" s="101">
        <v>45181</v>
      </c>
      <c r="G244" s="90">
        <v>262526.00088000001</v>
      </c>
      <c r="H244" s="102">
        <v>-0.62833700000000003</v>
      </c>
      <c r="I244" s="90">
        <v>-1.6495476570000001</v>
      </c>
      <c r="J244" s="91">
        <f t="shared" si="3"/>
        <v>2.2335318081879592E-4</v>
      </c>
      <c r="K244" s="91">
        <f>I244/'סכום נכסי הקרן'!$C$42</f>
        <v>-1.991302621385951E-6</v>
      </c>
    </row>
    <row r="245" spans="2:11">
      <c r="B245" s="86" t="s">
        <v>2715</v>
      </c>
      <c r="C245" s="87" t="s">
        <v>2716</v>
      </c>
      <c r="D245" s="88" t="s">
        <v>676</v>
      </c>
      <c r="E245" s="88" t="s">
        <v>129</v>
      </c>
      <c r="F245" s="101">
        <v>45181</v>
      </c>
      <c r="G245" s="90">
        <v>358037.47998000006</v>
      </c>
      <c r="H245" s="102">
        <v>-0.61499300000000001</v>
      </c>
      <c r="I245" s="90">
        <v>-2.2019043890000001</v>
      </c>
      <c r="J245" s="91">
        <f t="shared" si="3"/>
        <v>2.9814376508311899E-4</v>
      </c>
      <c r="K245" s="91">
        <f>I245/'סכום נכסי הקרן'!$C$42</f>
        <v>-2.6580971839463078E-6</v>
      </c>
    </row>
    <row r="246" spans="2:11">
      <c r="B246" s="86" t="s">
        <v>2715</v>
      </c>
      <c r="C246" s="87" t="s">
        <v>2717</v>
      </c>
      <c r="D246" s="88" t="s">
        <v>676</v>
      </c>
      <c r="E246" s="88" t="s">
        <v>129</v>
      </c>
      <c r="F246" s="101">
        <v>45181</v>
      </c>
      <c r="G246" s="90">
        <v>89746.555183000019</v>
      </c>
      <c r="H246" s="102">
        <v>-0.61499300000000001</v>
      </c>
      <c r="I246" s="90">
        <v>-0.55193476899999994</v>
      </c>
      <c r="J246" s="91">
        <f t="shared" si="3"/>
        <v>7.4733449341401684E-5</v>
      </c>
      <c r="K246" s="91">
        <f>I246/'סכום נכסי הקרן'!$C$42</f>
        <v>-6.662851768360573E-7</v>
      </c>
    </row>
    <row r="247" spans="2:11">
      <c r="B247" s="86" t="s">
        <v>2718</v>
      </c>
      <c r="C247" s="87" t="s">
        <v>2719</v>
      </c>
      <c r="D247" s="88" t="s">
        <v>676</v>
      </c>
      <c r="E247" s="88" t="s">
        <v>129</v>
      </c>
      <c r="F247" s="101">
        <v>45159</v>
      </c>
      <c r="G247" s="90">
        <v>477636.52680000005</v>
      </c>
      <c r="H247" s="102">
        <v>-0.71882299999999999</v>
      </c>
      <c r="I247" s="90">
        <v>-3.4333615050000001</v>
      </c>
      <c r="J247" s="91">
        <f t="shared" si="3"/>
        <v>4.6488636432439749E-4</v>
      </c>
      <c r="K247" s="91">
        <f>I247/'סכום נכסי הקרן'!$C$42</f>
        <v>-4.1446888400339885E-6</v>
      </c>
    </row>
    <row r="248" spans="2:11">
      <c r="B248" s="86" t="s">
        <v>2720</v>
      </c>
      <c r="C248" s="87" t="s">
        <v>2537</v>
      </c>
      <c r="D248" s="88" t="s">
        <v>676</v>
      </c>
      <c r="E248" s="88" t="s">
        <v>129</v>
      </c>
      <c r="F248" s="101">
        <v>45167</v>
      </c>
      <c r="G248" s="90">
        <v>418009.50962400006</v>
      </c>
      <c r="H248" s="102">
        <v>-0.67937800000000004</v>
      </c>
      <c r="I248" s="90">
        <v>-2.8398656770000001</v>
      </c>
      <c r="J248" s="91">
        <f t="shared" si="3"/>
        <v>3.8452543602750439E-4</v>
      </c>
      <c r="K248" s="91">
        <f>I248/'סכום נכסי הקרן'!$C$42</f>
        <v>-3.4282319416456168E-6</v>
      </c>
    </row>
    <row r="249" spans="2:11">
      <c r="B249" s="86" t="s">
        <v>2721</v>
      </c>
      <c r="C249" s="87" t="s">
        <v>2722</v>
      </c>
      <c r="D249" s="88" t="s">
        <v>676</v>
      </c>
      <c r="E249" s="88" t="s">
        <v>129</v>
      </c>
      <c r="F249" s="101">
        <v>45189</v>
      </c>
      <c r="G249" s="90">
        <v>1765739.9050449999</v>
      </c>
      <c r="H249" s="102">
        <v>-0.49394500000000002</v>
      </c>
      <c r="I249" s="90">
        <v>-8.7217799710000019</v>
      </c>
      <c r="J249" s="91">
        <f t="shared" si="3"/>
        <v>1.1809524209002687E-3</v>
      </c>
      <c r="K249" s="91">
        <f>I249/'סכום נכסי הקרן'!$C$42</f>
        <v>-1.0528767232460618E-5</v>
      </c>
    </row>
    <row r="250" spans="2:11">
      <c r="B250" s="86" t="s">
        <v>2723</v>
      </c>
      <c r="C250" s="87" t="s">
        <v>2724</v>
      </c>
      <c r="D250" s="88" t="s">
        <v>676</v>
      </c>
      <c r="E250" s="88" t="s">
        <v>129</v>
      </c>
      <c r="F250" s="101">
        <v>45174</v>
      </c>
      <c r="G250" s="90">
        <v>1104763.04896</v>
      </c>
      <c r="H250" s="102">
        <v>-0.50065499999999996</v>
      </c>
      <c r="I250" s="90">
        <v>-5.5310564750000015</v>
      </c>
      <c r="J250" s="91">
        <f t="shared" si="3"/>
        <v>7.4891989433418789E-4</v>
      </c>
      <c r="K250" s="91">
        <f>I250/'סכום נכסי הקרן'!$C$42</f>
        <v>-6.6769863913675573E-6</v>
      </c>
    </row>
    <row r="251" spans="2:11">
      <c r="B251" s="86" t="s">
        <v>2723</v>
      </c>
      <c r="C251" s="87" t="s">
        <v>2725</v>
      </c>
      <c r="D251" s="88" t="s">
        <v>676</v>
      </c>
      <c r="E251" s="88" t="s">
        <v>129</v>
      </c>
      <c r="F251" s="101">
        <v>45174</v>
      </c>
      <c r="G251" s="90">
        <v>250991.82259200004</v>
      </c>
      <c r="H251" s="102">
        <v>-0.50065499999999996</v>
      </c>
      <c r="I251" s="90">
        <v>-1.2566042530000001</v>
      </c>
      <c r="J251" s="91">
        <f t="shared" si="3"/>
        <v>1.701475890962858E-4</v>
      </c>
      <c r="K251" s="91">
        <f>I251/'סכום נכסי הקרן'!$C$42</f>
        <v>-1.5169488025550478E-6</v>
      </c>
    </row>
    <row r="252" spans="2:11">
      <c r="B252" s="86" t="s">
        <v>2726</v>
      </c>
      <c r="C252" s="87" t="s">
        <v>2727</v>
      </c>
      <c r="D252" s="88" t="s">
        <v>676</v>
      </c>
      <c r="E252" s="88" t="s">
        <v>129</v>
      </c>
      <c r="F252" s="101">
        <v>45167</v>
      </c>
      <c r="G252" s="90">
        <v>482379.94080000004</v>
      </c>
      <c r="H252" s="102">
        <v>-0.60472199999999998</v>
      </c>
      <c r="I252" s="90">
        <v>-2.9170572780000006</v>
      </c>
      <c r="J252" s="91">
        <f t="shared" si="3"/>
        <v>3.9497738601675255E-4</v>
      </c>
      <c r="K252" s="91">
        <f>I252/'סכום נכסי הקרן'!$C$42</f>
        <v>-3.5214161771952779E-6</v>
      </c>
    </row>
    <row r="253" spans="2:11">
      <c r="B253" s="86" t="s">
        <v>2728</v>
      </c>
      <c r="C253" s="87" t="s">
        <v>2729</v>
      </c>
      <c r="D253" s="88" t="s">
        <v>676</v>
      </c>
      <c r="E253" s="88" t="s">
        <v>129</v>
      </c>
      <c r="F253" s="101">
        <v>45189</v>
      </c>
      <c r="G253" s="90">
        <v>643275.45354000013</v>
      </c>
      <c r="H253" s="102">
        <v>-0.41411599999999998</v>
      </c>
      <c r="I253" s="90">
        <v>-2.6639057500000001</v>
      </c>
      <c r="J253" s="91">
        <f t="shared" si="3"/>
        <v>3.6069998956324799E-4</v>
      </c>
      <c r="K253" s="91">
        <f>I253/'סכום נכסי הקרן'!$C$42</f>
        <v>-3.2158164576751645E-6</v>
      </c>
    </row>
    <row r="254" spans="2:11">
      <c r="B254" s="86" t="s">
        <v>2730</v>
      </c>
      <c r="C254" s="87" t="s">
        <v>2731</v>
      </c>
      <c r="D254" s="88" t="s">
        <v>676</v>
      </c>
      <c r="E254" s="88" t="s">
        <v>129</v>
      </c>
      <c r="F254" s="101">
        <v>45189</v>
      </c>
      <c r="G254" s="90">
        <v>7477668.0000000009</v>
      </c>
      <c r="H254" s="102">
        <v>-0.41411599999999998</v>
      </c>
      <c r="I254" s="90">
        <v>-30.966210000000007</v>
      </c>
      <c r="J254" s="91">
        <f t="shared" si="3"/>
        <v>4.1929079599806966E-3</v>
      </c>
      <c r="K254" s="91">
        <f>I254/'סכום נכסי הקרן'!$C$42</f>
        <v>-3.7381820940859217E-5</v>
      </c>
    </row>
    <row r="255" spans="2:11">
      <c r="B255" s="86" t="s">
        <v>2730</v>
      </c>
      <c r="C255" s="87" t="s">
        <v>2732</v>
      </c>
      <c r="D255" s="88" t="s">
        <v>676</v>
      </c>
      <c r="E255" s="88" t="s">
        <v>129</v>
      </c>
      <c r="F255" s="101">
        <v>45189</v>
      </c>
      <c r="G255" s="90">
        <v>418386.17461200006</v>
      </c>
      <c r="H255" s="102">
        <v>-0.41411599999999998</v>
      </c>
      <c r="I255" s="90">
        <v>-1.7326035530000001</v>
      </c>
      <c r="J255" s="91">
        <f t="shared" si="3"/>
        <v>2.3459917209321177E-4</v>
      </c>
      <c r="K255" s="91">
        <f>I255/'סכום נכסי הקרן'!$C$42</f>
        <v>-2.0915661225491422E-6</v>
      </c>
    </row>
    <row r="256" spans="2:11">
      <c r="B256" s="86" t="s">
        <v>2733</v>
      </c>
      <c r="C256" s="87" t="s">
        <v>2734</v>
      </c>
      <c r="D256" s="88" t="s">
        <v>676</v>
      </c>
      <c r="E256" s="88" t="s">
        <v>129</v>
      </c>
      <c r="F256" s="101">
        <v>45190</v>
      </c>
      <c r="G256" s="90">
        <v>478206.27216000005</v>
      </c>
      <c r="H256" s="102">
        <v>-0.37950800000000001</v>
      </c>
      <c r="I256" s="90">
        <v>-1.8148288870000002</v>
      </c>
      <c r="J256" s="91">
        <f t="shared" si="3"/>
        <v>2.4573270304325932E-4</v>
      </c>
      <c r="K256" s="91">
        <f>I256/'סכום נכסי הקרן'!$C$42</f>
        <v>-2.1908269850308712E-6</v>
      </c>
    </row>
    <row r="257" spans="2:11">
      <c r="B257" s="86" t="s">
        <v>2735</v>
      </c>
      <c r="C257" s="87" t="s">
        <v>2736</v>
      </c>
      <c r="D257" s="88" t="s">
        <v>676</v>
      </c>
      <c r="E257" s="88" t="s">
        <v>129</v>
      </c>
      <c r="F257" s="101">
        <v>45188</v>
      </c>
      <c r="G257" s="90">
        <v>598232.62800000014</v>
      </c>
      <c r="H257" s="102">
        <v>-0.32858700000000002</v>
      </c>
      <c r="I257" s="90">
        <v>-1.9657164500000002</v>
      </c>
      <c r="J257" s="91">
        <f t="shared" si="3"/>
        <v>2.6616328411742981E-4</v>
      </c>
      <c r="K257" s="91">
        <f>I257/'סכום נכסי הקרן'!$C$42</f>
        <v>-2.3729755870802861E-6</v>
      </c>
    </row>
    <row r="258" spans="2:11">
      <c r="B258" s="86" t="s">
        <v>2737</v>
      </c>
      <c r="C258" s="87" t="s">
        <v>2738</v>
      </c>
      <c r="D258" s="88" t="s">
        <v>676</v>
      </c>
      <c r="E258" s="88" t="s">
        <v>129</v>
      </c>
      <c r="F258" s="101">
        <v>45188</v>
      </c>
      <c r="G258" s="90">
        <v>1196465.2560000003</v>
      </c>
      <c r="H258" s="102">
        <v>-0.32858700000000002</v>
      </c>
      <c r="I258" s="90">
        <v>-3.9314328990000003</v>
      </c>
      <c r="J258" s="91">
        <f t="shared" si="3"/>
        <v>5.3232656809945687E-4</v>
      </c>
      <c r="K258" s="91">
        <f>I258/'סכום נכסי הקרן'!$C$42</f>
        <v>-4.7459511729533909E-6</v>
      </c>
    </row>
    <row r="259" spans="2:11">
      <c r="B259" s="86" t="s">
        <v>2739</v>
      </c>
      <c r="C259" s="87" t="s">
        <v>2740</v>
      </c>
      <c r="D259" s="88" t="s">
        <v>676</v>
      </c>
      <c r="E259" s="88" t="s">
        <v>129</v>
      </c>
      <c r="F259" s="101">
        <v>45190</v>
      </c>
      <c r="G259" s="90">
        <v>837525.67920000013</v>
      </c>
      <c r="H259" s="102">
        <v>-0.29984100000000002</v>
      </c>
      <c r="I259" s="90">
        <v>-2.5112476320000003</v>
      </c>
      <c r="J259" s="91">
        <f t="shared" si="3"/>
        <v>3.400296705891833E-4</v>
      </c>
      <c r="K259" s="91">
        <f>I259/'סכום נכסי הקרן'!$C$42</f>
        <v>-3.0315304752367409E-6</v>
      </c>
    </row>
    <row r="260" spans="2:11">
      <c r="B260" s="86" t="s">
        <v>2739</v>
      </c>
      <c r="C260" s="87" t="s">
        <v>2741</v>
      </c>
      <c r="D260" s="88" t="s">
        <v>676</v>
      </c>
      <c r="E260" s="88" t="s">
        <v>129</v>
      </c>
      <c r="F260" s="101">
        <v>45190</v>
      </c>
      <c r="G260" s="90">
        <v>138241.66860000003</v>
      </c>
      <c r="H260" s="102">
        <v>-0.29984100000000002</v>
      </c>
      <c r="I260" s="90">
        <v>-0.41450557500000007</v>
      </c>
      <c r="J260" s="91">
        <f t="shared" si="3"/>
        <v>5.612516755760151E-5</v>
      </c>
      <c r="K260" s="91">
        <f>I260/'סכום נכסי הקרן'!$C$42</f>
        <v>-5.0038326238948487E-7</v>
      </c>
    </row>
    <row r="261" spans="2:11">
      <c r="B261" s="86" t="s">
        <v>2742</v>
      </c>
      <c r="C261" s="87" t="s">
        <v>2743</v>
      </c>
      <c r="D261" s="88" t="s">
        <v>676</v>
      </c>
      <c r="E261" s="88" t="s">
        <v>129</v>
      </c>
      <c r="F261" s="101">
        <v>45182</v>
      </c>
      <c r="G261" s="90">
        <v>598707.41580000008</v>
      </c>
      <c r="H261" s="102">
        <v>-0.27774799999999999</v>
      </c>
      <c r="I261" s="90">
        <v>-1.6628967910000001</v>
      </c>
      <c r="J261" s="91">
        <f t="shared" si="3"/>
        <v>2.2516068939693477E-4</v>
      </c>
      <c r="K261" s="91">
        <f>I261/'סכום נכסי הקרן'!$C$42</f>
        <v>-2.0074174425701878E-6</v>
      </c>
    </row>
    <row r="262" spans="2:11">
      <c r="B262" s="86" t="s">
        <v>2744</v>
      </c>
      <c r="C262" s="87" t="s">
        <v>2745</v>
      </c>
      <c r="D262" s="88" t="s">
        <v>676</v>
      </c>
      <c r="E262" s="88" t="s">
        <v>129</v>
      </c>
      <c r="F262" s="101">
        <v>45182</v>
      </c>
      <c r="G262" s="90">
        <v>276775.91216000007</v>
      </c>
      <c r="H262" s="102">
        <v>-0.251247</v>
      </c>
      <c r="I262" s="90">
        <v>-0.69539216500000012</v>
      </c>
      <c r="J262" s="91">
        <f t="shared" si="3"/>
        <v>9.4157965858163129E-5</v>
      </c>
      <c r="K262" s="91">
        <f>I262/'סכום נכסי הקרן'!$C$42</f>
        <v>-8.3946422231543432E-7</v>
      </c>
    </row>
    <row r="263" spans="2:11">
      <c r="B263" s="86" t="s">
        <v>2746</v>
      </c>
      <c r="C263" s="87" t="s">
        <v>2747</v>
      </c>
      <c r="D263" s="88" t="s">
        <v>676</v>
      </c>
      <c r="E263" s="88" t="s">
        <v>129</v>
      </c>
      <c r="F263" s="101">
        <v>45182</v>
      </c>
      <c r="G263" s="90">
        <v>359385.87733200006</v>
      </c>
      <c r="H263" s="102">
        <v>-0.232705</v>
      </c>
      <c r="I263" s="90">
        <v>-0.83631022200000005</v>
      </c>
      <c r="J263" s="91">
        <f t="shared" si="3"/>
        <v>1.1323864905769943E-4</v>
      </c>
      <c r="K263" s="91">
        <f>I263/'סכום נכסי הקרן'!$C$42</f>
        <v>-1.0095778259533283E-6</v>
      </c>
    </row>
    <row r="264" spans="2:11">
      <c r="B264" s="86" t="s">
        <v>2746</v>
      </c>
      <c r="C264" s="87" t="s">
        <v>2748</v>
      </c>
      <c r="D264" s="88" t="s">
        <v>676</v>
      </c>
      <c r="E264" s="88" t="s">
        <v>129</v>
      </c>
      <c r="F264" s="101">
        <v>45182</v>
      </c>
      <c r="G264" s="90">
        <v>276827.11277800007</v>
      </c>
      <c r="H264" s="102">
        <v>-0.232705</v>
      </c>
      <c r="I264" s="90">
        <v>-0.64419154700000014</v>
      </c>
      <c r="J264" s="91">
        <f t="shared" si="3"/>
        <v>8.7225264737550342E-5</v>
      </c>
      <c r="K264" s="91">
        <f>I264/'סכום נכסי הקרן'!$C$42</f>
        <v>-7.7765580810725934E-7</v>
      </c>
    </row>
    <row r="265" spans="2:11">
      <c r="B265" s="86" t="s">
        <v>2749</v>
      </c>
      <c r="C265" s="87" t="s">
        <v>2750</v>
      </c>
      <c r="D265" s="88" t="s">
        <v>676</v>
      </c>
      <c r="E265" s="88" t="s">
        <v>129</v>
      </c>
      <c r="F265" s="101">
        <v>45182</v>
      </c>
      <c r="G265" s="90">
        <v>6434500.0000000009</v>
      </c>
      <c r="H265" s="102">
        <v>-0.22476099999999999</v>
      </c>
      <c r="I265" s="90">
        <v>-14.462240000000001</v>
      </c>
      <c r="J265" s="91">
        <f t="shared" si="3"/>
        <v>1.9582261185708944E-3</v>
      </c>
      <c r="K265" s="91">
        <f>I265/'סכום נכסי הקרן'!$C$42</f>
        <v>-1.745854161951791E-5</v>
      </c>
    </row>
    <row r="266" spans="2:11">
      <c r="B266" s="86" t="s">
        <v>2749</v>
      </c>
      <c r="C266" s="87" t="s">
        <v>2751</v>
      </c>
      <c r="D266" s="88" t="s">
        <v>676</v>
      </c>
      <c r="E266" s="88" t="s">
        <v>129</v>
      </c>
      <c r="F266" s="101">
        <v>45182</v>
      </c>
      <c r="G266" s="90">
        <v>479219.1528000001</v>
      </c>
      <c r="H266" s="102">
        <v>-0.22476099999999999</v>
      </c>
      <c r="I266" s="90">
        <v>-1.0770972730000004</v>
      </c>
      <c r="J266" s="91">
        <f t="shared" si="3"/>
        <v>1.458418621340875E-4</v>
      </c>
      <c r="K266" s="91">
        <f>I266/'סכום נכסי הקרן'!$C$42</f>
        <v>-1.3002513835297816E-6</v>
      </c>
    </row>
    <row r="267" spans="2:11">
      <c r="B267" s="86" t="s">
        <v>2752</v>
      </c>
      <c r="C267" s="87" t="s">
        <v>2753</v>
      </c>
      <c r="D267" s="88" t="s">
        <v>676</v>
      </c>
      <c r="E267" s="88" t="s">
        <v>129</v>
      </c>
      <c r="F267" s="101">
        <v>45173</v>
      </c>
      <c r="G267" s="90">
        <v>1138446.1868400003</v>
      </c>
      <c r="H267" s="102">
        <v>-0.26227800000000001</v>
      </c>
      <c r="I267" s="90">
        <v>-2.9858953689999996</v>
      </c>
      <c r="J267" s="91">
        <f t="shared" si="3"/>
        <v>4.0429824832776095E-4</v>
      </c>
      <c r="K267" s="91">
        <f>I267/'סכום נכסי הקרן'!$C$42</f>
        <v>-3.6045162140313175E-6</v>
      </c>
    </row>
    <row r="268" spans="2:11">
      <c r="B268" s="86" t="s">
        <v>2754</v>
      </c>
      <c r="C268" s="87" t="s">
        <v>2755</v>
      </c>
      <c r="D268" s="88" t="s">
        <v>676</v>
      </c>
      <c r="E268" s="88" t="s">
        <v>129</v>
      </c>
      <c r="F268" s="101">
        <v>45173</v>
      </c>
      <c r="G268" s="90">
        <v>1018609.7461200001</v>
      </c>
      <c r="H268" s="102">
        <v>-0.26227800000000001</v>
      </c>
      <c r="I268" s="90">
        <v>-2.6715905940000004</v>
      </c>
      <c r="J268" s="91">
        <f t="shared" ref="J268:J331" si="4">IFERROR(I268/$I$11,0)</f>
        <v>3.6174053807011439E-4</v>
      </c>
      <c r="K268" s="91">
        <f>I268/'סכום נכסי הקרן'!$C$42</f>
        <v>-3.2250934554855666E-6</v>
      </c>
    </row>
    <row r="269" spans="2:11">
      <c r="B269" s="86" t="s">
        <v>2756</v>
      </c>
      <c r="C269" s="87" t="s">
        <v>2757</v>
      </c>
      <c r="D269" s="88" t="s">
        <v>676</v>
      </c>
      <c r="E269" s="88" t="s">
        <v>129</v>
      </c>
      <c r="F269" s="101">
        <v>45173</v>
      </c>
      <c r="G269" s="90">
        <v>430088.0475000001</v>
      </c>
      <c r="H269" s="102">
        <v>-0.22256999999999999</v>
      </c>
      <c r="I269" s="90">
        <v>-0.95724824500000028</v>
      </c>
      <c r="J269" s="91">
        <f t="shared" si="4"/>
        <v>1.2961398201904762E-4</v>
      </c>
      <c r="K269" s="91">
        <f>I269/'סכום נכסי הקרן'!$C$42</f>
        <v>-1.1555719117884215E-6</v>
      </c>
    </row>
    <row r="270" spans="2:11">
      <c r="B270" s="86" t="s">
        <v>2756</v>
      </c>
      <c r="C270" s="87" t="s">
        <v>2758</v>
      </c>
      <c r="D270" s="88" t="s">
        <v>676</v>
      </c>
      <c r="E270" s="88" t="s">
        <v>129</v>
      </c>
      <c r="F270" s="101">
        <v>45173</v>
      </c>
      <c r="G270" s="90">
        <v>359651.7585</v>
      </c>
      <c r="H270" s="102">
        <v>-0.22256999999999999</v>
      </c>
      <c r="I270" s="90">
        <v>-0.80047798700000006</v>
      </c>
      <c r="J270" s="91">
        <f t="shared" si="4"/>
        <v>1.083868682503162E-4</v>
      </c>
      <c r="K270" s="91">
        <f>I270/'סכום נכסי הקרן'!$C$42</f>
        <v>-9.6632183199472676E-7</v>
      </c>
    </row>
    <row r="271" spans="2:11">
      <c r="B271" s="86" t="s">
        <v>2759</v>
      </c>
      <c r="C271" s="87" t="s">
        <v>2750</v>
      </c>
      <c r="D271" s="88" t="s">
        <v>676</v>
      </c>
      <c r="E271" s="88" t="s">
        <v>129</v>
      </c>
      <c r="F271" s="101">
        <v>45195</v>
      </c>
      <c r="G271" s="90">
        <v>990371.89997800009</v>
      </c>
      <c r="H271" s="102">
        <v>-8.3234000000000002E-2</v>
      </c>
      <c r="I271" s="90">
        <v>-0.82432512200000008</v>
      </c>
      <c r="J271" s="91">
        <f t="shared" si="4"/>
        <v>1.1161583434478609E-4</v>
      </c>
      <c r="K271" s="91">
        <f>I271/'סכום נכסי הקרן'!$C$42</f>
        <v>-9.9510964072309534E-7</v>
      </c>
    </row>
    <row r="272" spans="2:11">
      <c r="B272" s="86" t="s">
        <v>2760</v>
      </c>
      <c r="C272" s="87" t="s">
        <v>2761</v>
      </c>
      <c r="D272" s="88" t="s">
        <v>676</v>
      </c>
      <c r="E272" s="88" t="s">
        <v>129</v>
      </c>
      <c r="F272" s="101">
        <v>45173</v>
      </c>
      <c r="G272" s="90">
        <v>599498.72880000016</v>
      </c>
      <c r="H272" s="102">
        <v>-0.209341</v>
      </c>
      <c r="I272" s="90">
        <v>-1.2549986790000003</v>
      </c>
      <c r="J272" s="91">
        <f t="shared" si="4"/>
        <v>1.6993019006666813E-4</v>
      </c>
      <c r="K272" s="91">
        <f>I272/'סכום נכסי הקרן'!$C$42</f>
        <v>-1.5150105840977264E-6</v>
      </c>
    </row>
    <row r="273" spans="2:11">
      <c r="B273" s="86" t="s">
        <v>2762</v>
      </c>
      <c r="C273" s="87" t="s">
        <v>2763</v>
      </c>
      <c r="D273" s="88" t="s">
        <v>676</v>
      </c>
      <c r="E273" s="88" t="s">
        <v>129</v>
      </c>
      <c r="F273" s="101">
        <v>45195</v>
      </c>
      <c r="G273" s="90">
        <v>659727.14385600016</v>
      </c>
      <c r="H273" s="102">
        <v>-4.0978000000000001E-2</v>
      </c>
      <c r="I273" s="90">
        <v>-0.27034259100000008</v>
      </c>
      <c r="J273" s="91">
        <f t="shared" si="4"/>
        <v>3.6605112531553133E-5</v>
      </c>
      <c r="K273" s="91">
        <f>I273/'סכום נכסי הקרן'!$C$42</f>
        <v>-3.2635244446930827E-7</v>
      </c>
    </row>
    <row r="274" spans="2:11">
      <c r="B274" s="86" t="s">
        <v>2762</v>
      </c>
      <c r="C274" s="87" t="s">
        <v>2764</v>
      </c>
      <c r="D274" s="88" t="s">
        <v>676</v>
      </c>
      <c r="E274" s="88" t="s">
        <v>129</v>
      </c>
      <c r="F274" s="101">
        <v>45195</v>
      </c>
      <c r="G274" s="90">
        <v>215163.25608000002</v>
      </c>
      <c r="H274" s="102">
        <v>-4.0978000000000001E-2</v>
      </c>
      <c r="I274" s="90">
        <v>-8.8169469000000014E-2</v>
      </c>
      <c r="J274" s="91">
        <f t="shared" si="4"/>
        <v>1.1938382785538535E-5</v>
      </c>
      <c r="K274" s="91">
        <f>I274/'סכום נכסי הקרן'!$C$42</f>
        <v>-1.06436509427813E-7</v>
      </c>
    </row>
    <row r="275" spans="2:11">
      <c r="B275" s="86" t="s">
        <v>2765</v>
      </c>
      <c r="C275" s="87" t="s">
        <v>2766</v>
      </c>
      <c r="D275" s="88" t="s">
        <v>676</v>
      </c>
      <c r="E275" s="88" t="s">
        <v>129</v>
      </c>
      <c r="F275" s="101">
        <v>45187</v>
      </c>
      <c r="G275" s="90">
        <v>239926.10160000005</v>
      </c>
      <c r="H275" s="102">
        <v>-6.8645999999999999E-2</v>
      </c>
      <c r="I275" s="90">
        <v>-0.16470072300000005</v>
      </c>
      <c r="J275" s="91">
        <f t="shared" si="4"/>
        <v>2.2300920018345023E-5</v>
      </c>
      <c r="K275" s="91">
        <f>I275/'סכום נכסי הקרן'!$C$42</f>
        <v>-1.98823586613152E-7</v>
      </c>
    </row>
    <row r="276" spans="2:11">
      <c r="B276" s="86" t="s">
        <v>2767</v>
      </c>
      <c r="C276" s="87" t="s">
        <v>2768</v>
      </c>
      <c r="D276" s="88" t="s">
        <v>676</v>
      </c>
      <c r="E276" s="88" t="s">
        <v>129</v>
      </c>
      <c r="F276" s="101">
        <v>45195</v>
      </c>
      <c r="G276" s="90">
        <v>1259612.0334000001</v>
      </c>
      <c r="H276" s="102">
        <v>-3.0419999999999999E-2</v>
      </c>
      <c r="I276" s="90">
        <v>-0.38316799800000007</v>
      </c>
      <c r="J276" s="91">
        <f t="shared" si="4"/>
        <v>5.1881975508919804E-5</v>
      </c>
      <c r="K276" s="91">
        <f>I276/'סכום נכסי הקרן'!$C$42</f>
        <v>-4.6255313425516074E-7</v>
      </c>
    </row>
    <row r="277" spans="2:11">
      <c r="B277" s="86" t="s">
        <v>2769</v>
      </c>
      <c r="C277" s="87" t="s">
        <v>2770</v>
      </c>
      <c r="D277" s="88" t="s">
        <v>676</v>
      </c>
      <c r="E277" s="88" t="s">
        <v>129</v>
      </c>
      <c r="F277" s="101">
        <v>45175</v>
      </c>
      <c r="G277" s="90">
        <v>479852.20320000011</v>
      </c>
      <c r="H277" s="102">
        <v>-0.124905</v>
      </c>
      <c r="I277" s="90">
        <v>-0.59935945800000012</v>
      </c>
      <c r="J277" s="91">
        <f t="shared" si="4"/>
        <v>8.1154879539275737E-5</v>
      </c>
      <c r="K277" s="91">
        <f>I277/'סכום נכסי הקרן'!$C$42</f>
        <v>-7.2353536122652497E-7</v>
      </c>
    </row>
    <row r="278" spans="2:11">
      <c r="B278" s="86" t="s">
        <v>2771</v>
      </c>
      <c r="C278" s="87" t="s">
        <v>2772</v>
      </c>
      <c r="D278" s="88" t="s">
        <v>676</v>
      </c>
      <c r="E278" s="88" t="s">
        <v>129</v>
      </c>
      <c r="F278" s="101">
        <v>45173</v>
      </c>
      <c r="G278" s="90">
        <v>143963.25756500001</v>
      </c>
      <c r="H278" s="102">
        <v>-0.26594899999999999</v>
      </c>
      <c r="I278" s="90">
        <v>-0.38286888199999997</v>
      </c>
      <c r="J278" s="91">
        <f t="shared" si="4"/>
        <v>5.1841474399570029E-5</v>
      </c>
      <c r="K278" s="91">
        <f>I278/'סכום נכסי הקרן'!$C$42</f>
        <v>-4.6219204709749603E-7</v>
      </c>
    </row>
    <row r="279" spans="2:11">
      <c r="B279" s="86" t="s">
        <v>2773</v>
      </c>
      <c r="C279" s="87" t="s">
        <v>2609</v>
      </c>
      <c r="D279" s="88" t="s">
        <v>676</v>
      </c>
      <c r="E279" s="88" t="s">
        <v>129</v>
      </c>
      <c r="F279" s="101">
        <v>45175</v>
      </c>
      <c r="G279" s="90">
        <v>420014.69676600007</v>
      </c>
      <c r="H279" s="102">
        <v>-9.0573000000000001E-2</v>
      </c>
      <c r="I279" s="90">
        <v>-0.3804205590000001</v>
      </c>
      <c r="J279" s="91">
        <f t="shared" si="4"/>
        <v>5.1509964893069128E-5</v>
      </c>
      <c r="K279" s="91">
        <f>I279/'סכום נכסי הקרן'!$C$42</f>
        <v>-4.5923647804363433E-7</v>
      </c>
    </row>
    <row r="280" spans="2:11">
      <c r="B280" s="86" t="s">
        <v>2774</v>
      </c>
      <c r="C280" s="87" t="s">
        <v>2775</v>
      </c>
      <c r="D280" s="88" t="s">
        <v>676</v>
      </c>
      <c r="E280" s="88" t="s">
        <v>129</v>
      </c>
      <c r="F280" s="101">
        <v>45175</v>
      </c>
      <c r="G280" s="90">
        <v>1320289.9142400003</v>
      </c>
      <c r="H280" s="102">
        <v>-7.2096999999999994E-2</v>
      </c>
      <c r="I280" s="90">
        <v>-0.95188306900000008</v>
      </c>
      <c r="J280" s="91">
        <f t="shared" si="4"/>
        <v>1.2888752278631947E-4</v>
      </c>
      <c r="K280" s="91">
        <f>I280/'סכום נכסי הקרן'!$C$42</f>
        <v>-1.1490951731578883E-6</v>
      </c>
    </row>
    <row r="281" spans="2:11">
      <c r="B281" s="86" t="s">
        <v>2776</v>
      </c>
      <c r="C281" s="87" t="s">
        <v>2777</v>
      </c>
      <c r="D281" s="88" t="s">
        <v>676</v>
      </c>
      <c r="E281" s="88" t="s">
        <v>129</v>
      </c>
      <c r="F281" s="101">
        <v>45187</v>
      </c>
      <c r="G281" s="90">
        <v>388356.68753000005</v>
      </c>
      <c r="H281" s="102">
        <v>-2.6819999999999999E-3</v>
      </c>
      <c r="I281" s="90">
        <v>-1.0414206000000002E-2</v>
      </c>
      <c r="J281" s="91">
        <f t="shared" si="4"/>
        <v>1.4101114483909632E-6</v>
      </c>
      <c r="K281" s="91">
        <f>I281/'סכום נכסי הקרן'!$C$42</f>
        <v>-1.2571831810648501E-8</v>
      </c>
    </row>
    <row r="282" spans="2:11">
      <c r="B282" s="86" t="s">
        <v>2776</v>
      </c>
      <c r="C282" s="87" t="s">
        <v>2778</v>
      </c>
      <c r="D282" s="88" t="s">
        <v>676</v>
      </c>
      <c r="E282" s="88" t="s">
        <v>129</v>
      </c>
      <c r="F282" s="101">
        <v>45187</v>
      </c>
      <c r="G282" s="90">
        <v>600210.91050000011</v>
      </c>
      <c r="H282" s="102">
        <v>-2.6819999999999999E-3</v>
      </c>
      <c r="I282" s="90">
        <v>-1.6095306000000004E-2</v>
      </c>
      <c r="J282" s="91">
        <f t="shared" si="4"/>
        <v>2.1793476387883783E-6</v>
      </c>
      <c r="K282" s="91">
        <f>I282/'סכום נכסי הקרן'!$C$42</f>
        <v>-1.94299478974126E-8</v>
      </c>
    </row>
    <row r="283" spans="2:11">
      <c r="B283" s="86" t="s">
        <v>2779</v>
      </c>
      <c r="C283" s="87" t="s">
        <v>2780</v>
      </c>
      <c r="D283" s="88" t="s">
        <v>676</v>
      </c>
      <c r="E283" s="88" t="s">
        <v>129</v>
      </c>
      <c r="F283" s="101">
        <v>45175</v>
      </c>
      <c r="G283" s="90">
        <v>1500725.1045000001</v>
      </c>
      <c r="H283" s="102">
        <v>-4.5712999999999997E-2</v>
      </c>
      <c r="I283" s="90">
        <v>-0.68602880500000019</v>
      </c>
      <c r="J283" s="91">
        <f t="shared" si="4"/>
        <v>9.2890141779072911E-5</v>
      </c>
      <c r="K283" s="91">
        <f>I283/'סכום נכסי הקרן'!$C$42</f>
        <v>-8.2816095184982676E-7</v>
      </c>
    </row>
    <row r="284" spans="2:11">
      <c r="B284" s="86" t="s">
        <v>2781</v>
      </c>
      <c r="C284" s="87" t="s">
        <v>2782</v>
      </c>
      <c r="D284" s="88" t="s">
        <v>676</v>
      </c>
      <c r="E284" s="88" t="s">
        <v>129</v>
      </c>
      <c r="F284" s="101">
        <v>45187</v>
      </c>
      <c r="G284" s="90">
        <v>840538.99910400016</v>
      </c>
      <c r="H284" s="102">
        <v>2.6315000000000002E-2</v>
      </c>
      <c r="I284" s="90">
        <v>0.22119097500000004</v>
      </c>
      <c r="J284" s="91">
        <f t="shared" si="4"/>
        <v>-2.9949851782100271E-5</v>
      </c>
      <c r="K284" s="91">
        <f>I284/'סכום נכסי הקרן'!$C$42</f>
        <v>2.6701754658332635E-7</v>
      </c>
    </row>
    <row r="285" spans="2:11">
      <c r="B285" s="86" t="s">
        <v>2783</v>
      </c>
      <c r="C285" s="87" t="s">
        <v>2784</v>
      </c>
      <c r="D285" s="88" t="s">
        <v>676</v>
      </c>
      <c r="E285" s="88" t="s">
        <v>129</v>
      </c>
      <c r="F285" s="101">
        <v>45175</v>
      </c>
      <c r="G285" s="90">
        <v>802782.66502800013</v>
      </c>
      <c r="H285" s="102">
        <v>-1.1436E-2</v>
      </c>
      <c r="I285" s="90">
        <v>-9.1802809000000013E-2</v>
      </c>
      <c r="J285" s="91">
        <f t="shared" si="4"/>
        <v>1.2430346774910055E-5</v>
      </c>
      <c r="K285" s="91">
        <f>I285/'סכום נכסי הקרן'!$C$42</f>
        <v>-1.1082260851120943E-7</v>
      </c>
    </row>
    <row r="286" spans="2:11">
      <c r="B286" s="86" t="s">
        <v>2785</v>
      </c>
      <c r="C286" s="87" t="s">
        <v>2763</v>
      </c>
      <c r="D286" s="88" t="s">
        <v>676</v>
      </c>
      <c r="E286" s="88" t="s">
        <v>129</v>
      </c>
      <c r="F286" s="101">
        <v>45182</v>
      </c>
      <c r="G286" s="90">
        <v>4942600.0000000009</v>
      </c>
      <c r="H286" s="102">
        <v>-0.24100099999999999</v>
      </c>
      <c r="I286" s="90">
        <v>-11.911730000000004</v>
      </c>
      <c r="J286" s="91">
        <f t="shared" si="4"/>
        <v>1.6128802179582477E-3</v>
      </c>
      <c r="K286" s="91">
        <f>I286/'סכום נכסי הקרן'!$C$42</f>
        <v>-1.4379614358872493E-5</v>
      </c>
    </row>
    <row r="287" spans="2:11">
      <c r="B287" s="86" t="s">
        <v>2786</v>
      </c>
      <c r="C287" s="87" t="s">
        <v>2787</v>
      </c>
      <c r="D287" s="88" t="s">
        <v>676</v>
      </c>
      <c r="E287" s="88" t="s">
        <v>129</v>
      </c>
      <c r="F287" s="101">
        <v>45180</v>
      </c>
      <c r="G287" s="90">
        <v>1508717.3658</v>
      </c>
      <c r="H287" s="102">
        <v>0.50219000000000003</v>
      </c>
      <c r="I287" s="90">
        <v>7.5766241470000022</v>
      </c>
      <c r="J287" s="91">
        <f t="shared" si="4"/>
        <v>-1.0258952482637771E-3</v>
      </c>
      <c r="K287" s="91">
        <f>I287/'סכום נכסי הקרן'!$C$42</f>
        <v>9.1463568579863088E-6</v>
      </c>
    </row>
    <row r="288" spans="2:11">
      <c r="B288" s="86" t="s">
        <v>2788</v>
      </c>
      <c r="C288" s="87" t="s">
        <v>2789</v>
      </c>
      <c r="D288" s="88" t="s">
        <v>676</v>
      </c>
      <c r="E288" s="88" t="s">
        <v>129</v>
      </c>
      <c r="F288" s="101">
        <v>45180</v>
      </c>
      <c r="G288" s="90">
        <v>605133.69259500015</v>
      </c>
      <c r="H288" s="102">
        <v>0.51001700000000005</v>
      </c>
      <c r="I288" s="90">
        <v>3.0862849760000008</v>
      </c>
      <c r="J288" s="91">
        <f t="shared" si="4"/>
        <v>-4.1789127060235117E-4</v>
      </c>
      <c r="K288" s="91">
        <f>I288/'סכום נכסי הקרן'!$C$42</f>
        <v>3.7257046421016968E-6</v>
      </c>
    </row>
    <row r="289" spans="2:11">
      <c r="B289" s="86" t="s">
        <v>2790</v>
      </c>
      <c r="C289" s="87" t="s">
        <v>2791</v>
      </c>
      <c r="D289" s="88" t="s">
        <v>676</v>
      </c>
      <c r="E289" s="88" t="s">
        <v>129</v>
      </c>
      <c r="F289" s="101">
        <v>45197</v>
      </c>
      <c r="G289" s="90">
        <v>483397.28544000007</v>
      </c>
      <c r="H289" s="102">
        <v>0.609379</v>
      </c>
      <c r="I289" s="90">
        <v>2.9457227819999998</v>
      </c>
      <c r="J289" s="91">
        <f t="shared" si="4"/>
        <v>-3.9885877220829669E-4</v>
      </c>
      <c r="K289" s="91">
        <f>I289/'סכום נכסי הקרן'!$C$42</f>
        <v>3.5560206295227486E-6</v>
      </c>
    </row>
    <row r="290" spans="2:11">
      <c r="B290" s="86" t="s">
        <v>2792</v>
      </c>
      <c r="C290" s="87" t="s">
        <v>2793</v>
      </c>
      <c r="D290" s="88" t="s">
        <v>676</v>
      </c>
      <c r="E290" s="88" t="s">
        <v>129</v>
      </c>
      <c r="F290" s="101">
        <v>45180</v>
      </c>
      <c r="G290" s="90">
        <v>1918250.0000000002</v>
      </c>
      <c r="H290" s="102">
        <v>0.66042299999999998</v>
      </c>
      <c r="I290" s="90">
        <v>12.668570000000001</v>
      </c>
      <c r="J290" s="91">
        <f t="shared" si="4"/>
        <v>-1.7153583856265473E-3</v>
      </c>
      <c r="K290" s="91">
        <f>I290/'סכום נכסי הקרן'!$C$42</f>
        <v>1.5293257241255574E-5</v>
      </c>
    </row>
    <row r="291" spans="2:11">
      <c r="B291" s="86" t="s">
        <v>2794</v>
      </c>
      <c r="C291" s="87" t="s">
        <v>2795</v>
      </c>
      <c r="D291" s="88" t="s">
        <v>676</v>
      </c>
      <c r="E291" s="88" t="s">
        <v>129</v>
      </c>
      <c r="F291" s="101">
        <v>45126</v>
      </c>
      <c r="G291" s="90">
        <v>1149872.7465600003</v>
      </c>
      <c r="H291" s="102">
        <v>6.7944329999999997</v>
      </c>
      <c r="I291" s="90">
        <v>78.12732796200001</v>
      </c>
      <c r="J291" s="91">
        <f t="shared" si="4"/>
        <v>-1.0578649931776998E-2</v>
      </c>
      <c r="K291" s="91">
        <f>I291/'סכום נכסי הקרן'!$C$42</f>
        <v>9.4313827377107734E-5</v>
      </c>
    </row>
    <row r="292" spans="2:11">
      <c r="B292" s="86" t="s">
        <v>2796</v>
      </c>
      <c r="C292" s="87" t="s">
        <v>2797</v>
      </c>
      <c r="D292" s="88" t="s">
        <v>676</v>
      </c>
      <c r="E292" s="88" t="s">
        <v>129</v>
      </c>
      <c r="F292" s="101">
        <v>45126</v>
      </c>
      <c r="G292" s="90">
        <v>546119.867952</v>
      </c>
      <c r="H292" s="102">
        <v>6.5409379999999997</v>
      </c>
      <c r="I292" s="90">
        <v>35.721361670999997</v>
      </c>
      <c r="J292" s="91">
        <f t="shared" si="4"/>
        <v>-4.8367682610072462E-3</v>
      </c>
      <c r="K292" s="91">
        <f>I292/'סכום נכסי הקרן'!$C$42</f>
        <v>4.3122149780324846E-5</v>
      </c>
    </row>
    <row r="293" spans="2:11">
      <c r="B293" s="86" t="s">
        <v>2798</v>
      </c>
      <c r="C293" s="87" t="s">
        <v>2799</v>
      </c>
      <c r="D293" s="88" t="s">
        <v>676</v>
      </c>
      <c r="E293" s="88" t="s">
        <v>129</v>
      </c>
      <c r="F293" s="101">
        <v>45126</v>
      </c>
      <c r="G293" s="90">
        <v>605196.18240000017</v>
      </c>
      <c r="H293" s="102">
        <v>6.4615090000000004</v>
      </c>
      <c r="I293" s="90">
        <v>39.104805135000007</v>
      </c>
      <c r="J293" s="91">
        <f t="shared" si="4"/>
        <v>-5.2948955885797943E-3</v>
      </c>
      <c r="K293" s="91">
        <f>I293/'סכום נכסי הקרן'!$C$42</f>
        <v>4.7206578508760415E-5</v>
      </c>
    </row>
    <row r="294" spans="2:11">
      <c r="B294" s="86" t="s">
        <v>2800</v>
      </c>
      <c r="C294" s="87" t="s">
        <v>2801</v>
      </c>
      <c r="D294" s="88" t="s">
        <v>676</v>
      </c>
      <c r="E294" s="88" t="s">
        <v>129</v>
      </c>
      <c r="F294" s="101">
        <v>45126</v>
      </c>
      <c r="G294" s="90">
        <v>823066.80806400022</v>
      </c>
      <c r="H294" s="102">
        <v>6.4484339999999998</v>
      </c>
      <c r="I294" s="90">
        <v>53.074916416000008</v>
      </c>
      <c r="J294" s="91">
        <f t="shared" si="4"/>
        <v>-7.1864861575232008E-3</v>
      </c>
      <c r="K294" s="91">
        <f>I294/'סכום נכסי הקרן'!$C$42</f>
        <v>6.4071031679820717E-5</v>
      </c>
    </row>
    <row r="295" spans="2:11">
      <c r="B295" s="86" t="s">
        <v>2802</v>
      </c>
      <c r="C295" s="87" t="s">
        <v>2803</v>
      </c>
      <c r="D295" s="88" t="s">
        <v>676</v>
      </c>
      <c r="E295" s="88" t="s">
        <v>129</v>
      </c>
      <c r="F295" s="101">
        <v>45126</v>
      </c>
      <c r="G295" s="90">
        <v>1016729.5864320003</v>
      </c>
      <c r="H295" s="102">
        <v>6.4484339999999998</v>
      </c>
      <c r="I295" s="90">
        <v>65.563132043000024</v>
      </c>
      <c r="J295" s="91">
        <f t="shared" si="4"/>
        <v>-8.8774240769006023E-3</v>
      </c>
      <c r="K295" s="91">
        <f>I295/'סכום נכסי הקרן'!$C$42</f>
        <v>7.914656854530585E-5</v>
      </c>
    </row>
    <row r="296" spans="2:11">
      <c r="B296" s="86" t="s">
        <v>2804</v>
      </c>
      <c r="C296" s="87" t="s">
        <v>2805</v>
      </c>
      <c r="D296" s="88" t="s">
        <v>676</v>
      </c>
      <c r="E296" s="88" t="s">
        <v>129</v>
      </c>
      <c r="F296" s="101">
        <v>45127</v>
      </c>
      <c r="G296" s="90">
        <v>1089353.1283200001</v>
      </c>
      <c r="H296" s="102">
        <v>6.3020579999999997</v>
      </c>
      <c r="I296" s="90">
        <v>68.65166656400001</v>
      </c>
      <c r="J296" s="91">
        <f t="shared" si="4"/>
        <v>-9.2956199419346516E-3</v>
      </c>
      <c r="K296" s="91">
        <f>I296/'סכום נכסי הקרן'!$C$42</f>
        <v>8.2874988795432814E-5</v>
      </c>
    </row>
    <row r="297" spans="2:11">
      <c r="B297" s="86" t="s">
        <v>2806</v>
      </c>
      <c r="C297" s="87" t="s">
        <v>2807</v>
      </c>
      <c r="D297" s="88" t="s">
        <v>676</v>
      </c>
      <c r="E297" s="88" t="s">
        <v>129</v>
      </c>
      <c r="F297" s="101">
        <v>45127</v>
      </c>
      <c r="G297" s="90">
        <v>847274.65536000009</v>
      </c>
      <c r="H297" s="102">
        <v>6.2493780000000001</v>
      </c>
      <c r="I297" s="90">
        <v>52.949392650000007</v>
      </c>
      <c r="J297" s="91">
        <f t="shared" si="4"/>
        <v>-7.1694899026496419E-3</v>
      </c>
      <c r="K297" s="91">
        <f>I297/'סכום נכסי הקרן'!$C$42</f>
        <v>6.3919501772078242E-5</v>
      </c>
    </row>
    <row r="298" spans="2:11">
      <c r="B298" s="86" t="s">
        <v>2808</v>
      </c>
      <c r="C298" s="87" t="s">
        <v>2809</v>
      </c>
      <c r="D298" s="88" t="s">
        <v>676</v>
      </c>
      <c r="E298" s="88" t="s">
        <v>129</v>
      </c>
      <c r="F298" s="101">
        <v>45131</v>
      </c>
      <c r="G298" s="90">
        <v>617300.10604800016</v>
      </c>
      <c r="H298" s="102">
        <v>4.2500260000000001</v>
      </c>
      <c r="I298" s="90">
        <v>26.235415935000006</v>
      </c>
      <c r="J298" s="91">
        <f t="shared" si="4"/>
        <v>-3.5523457441923281E-3</v>
      </c>
      <c r="K298" s="91">
        <f>I298/'סכום נכסי הקרן'!$C$42</f>
        <v>3.1670896141023862E-5</v>
      </c>
    </row>
    <row r="299" spans="2:11">
      <c r="B299" s="86" t="s">
        <v>2810</v>
      </c>
      <c r="C299" s="87" t="s">
        <v>2782</v>
      </c>
      <c r="D299" s="88" t="s">
        <v>676</v>
      </c>
      <c r="E299" s="88" t="s">
        <v>129</v>
      </c>
      <c r="F299" s="101">
        <v>45141</v>
      </c>
      <c r="G299" s="90">
        <v>956000.00000000012</v>
      </c>
      <c r="H299" s="102">
        <v>3.6563050000000001</v>
      </c>
      <c r="I299" s="90">
        <v>34.954280000000004</v>
      </c>
      <c r="J299" s="91">
        <f t="shared" si="4"/>
        <v>-4.7329033435927108E-3</v>
      </c>
      <c r="K299" s="91">
        <f>I299/'סכום נכסי הקרן'!$C$42</f>
        <v>4.2196143347108232E-5</v>
      </c>
    </row>
    <row r="300" spans="2:11">
      <c r="B300" s="86" t="s">
        <v>2811</v>
      </c>
      <c r="C300" s="87" t="s">
        <v>2812</v>
      </c>
      <c r="D300" s="88" t="s">
        <v>676</v>
      </c>
      <c r="E300" s="88" t="s">
        <v>129</v>
      </c>
      <c r="F300" s="101">
        <v>45147</v>
      </c>
      <c r="G300" s="90">
        <v>139850.83088000002</v>
      </c>
      <c r="H300" s="102">
        <v>3.4611719999999999</v>
      </c>
      <c r="I300" s="90">
        <v>4.8404776800000002</v>
      </c>
      <c r="J300" s="91">
        <f t="shared" si="4"/>
        <v>-6.5541367169507964E-4</v>
      </c>
      <c r="K300" s="91">
        <f>I300/'סכום נכסי הקרן'!$C$42</f>
        <v>5.8433327779533113E-6</v>
      </c>
    </row>
    <row r="301" spans="2:11">
      <c r="B301" s="86" t="s">
        <v>2813</v>
      </c>
      <c r="C301" s="87" t="s">
        <v>2814</v>
      </c>
      <c r="D301" s="88" t="s">
        <v>676</v>
      </c>
      <c r="E301" s="88" t="s">
        <v>129</v>
      </c>
      <c r="F301" s="101">
        <v>45147</v>
      </c>
      <c r="G301" s="90">
        <v>699254.15440000012</v>
      </c>
      <c r="H301" s="102">
        <v>3.4600010000000001</v>
      </c>
      <c r="I301" s="90">
        <v>24.194199045000005</v>
      </c>
      <c r="J301" s="91">
        <f t="shared" si="4"/>
        <v>-3.275959497824818E-3</v>
      </c>
      <c r="K301" s="91">
        <f>I301/'סכום נכסי הקרן'!$C$42</f>
        <v>2.9206777855853108E-5</v>
      </c>
    </row>
    <row r="302" spans="2:11">
      <c r="B302" s="86" t="s">
        <v>2815</v>
      </c>
      <c r="C302" s="87" t="s">
        <v>2816</v>
      </c>
      <c r="D302" s="88" t="s">
        <v>676</v>
      </c>
      <c r="E302" s="88" t="s">
        <v>129</v>
      </c>
      <c r="F302" s="101">
        <v>45181</v>
      </c>
      <c r="G302" s="90">
        <v>505666.54440000007</v>
      </c>
      <c r="H302" s="102">
        <v>0.78202799999999995</v>
      </c>
      <c r="I302" s="90">
        <v>3.9544538690000004</v>
      </c>
      <c r="J302" s="91">
        <f t="shared" si="4"/>
        <v>-5.3544366923516178E-4</v>
      </c>
      <c r="K302" s="91">
        <f>I302/'סכום נכסי הקרן'!$C$42</f>
        <v>4.773741650975238E-6</v>
      </c>
    </row>
    <row r="303" spans="2:11">
      <c r="B303" s="86" t="s">
        <v>2817</v>
      </c>
      <c r="C303" s="87" t="s">
        <v>2818</v>
      </c>
      <c r="D303" s="88" t="s">
        <v>676</v>
      </c>
      <c r="E303" s="88" t="s">
        <v>129</v>
      </c>
      <c r="F303" s="101">
        <v>45181</v>
      </c>
      <c r="G303" s="90">
        <v>1682560.0000000002</v>
      </c>
      <c r="H303" s="102">
        <v>0.831067</v>
      </c>
      <c r="I303" s="90">
        <v>13.983200000000002</v>
      </c>
      <c r="J303" s="91">
        <f t="shared" si="4"/>
        <v>-1.8933628166314855E-3</v>
      </c>
      <c r="K303" s="91">
        <f>I303/'סכום נכסי הקרן'!$C$42</f>
        <v>1.6880253624199494E-5</v>
      </c>
    </row>
    <row r="304" spans="2:11">
      <c r="B304" s="86" t="s">
        <v>2819</v>
      </c>
      <c r="C304" s="87" t="s">
        <v>2820</v>
      </c>
      <c r="D304" s="88" t="s">
        <v>676</v>
      </c>
      <c r="E304" s="88" t="s">
        <v>129</v>
      </c>
      <c r="F304" s="101">
        <v>45189</v>
      </c>
      <c r="G304" s="90">
        <v>419552.49264000007</v>
      </c>
      <c r="H304" s="102">
        <v>0.38976899999999998</v>
      </c>
      <c r="I304" s="90">
        <v>1.6352837380000003</v>
      </c>
      <c r="J304" s="91">
        <f t="shared" si="4"/>
        <v>-2.2142180789599977E-4</v>
      </c>
      <c r="K304" s="91">
        <f>I304/'סכום נכסי הקרן'!$C$42</f>
        <v>1.9740834891132928E-6</v>
      </c>
    </row>
    <row r="305" spans="2:11">
      <c r="B305" s="86" t="s">
        <v>2821</v>
      </c>
      <c r="C305" s="87" t="s">
        <v>2822</v>
      </c>
      <c r="D305" s="88" t="s">
        <v>676</v>
      </c>
      <c r="E305" s="88" t="s">
        <v>129</v>
      </c>
      <c r="F305" s="101">
        <v>45169</v>
      </c>
      <c r="G305" s="90">
        <v>349627.07720000006</v>
      </c>
      <c r="H305" s="102">
        <v>0.67780099999999999</v>
      </c>
      <c r="I305" s="90">
        <v>2.3697748890000003</v>
      </c>
      <c r="J305" s="91">
        <f t="shared" si="4"/>
        <v>-3.2087388141624278E-4</v>
      </c>
      <c r="K305" s="91">
        <f>I305/'סכום נכסי הקרן'!$C$42</f>
        <v>2.8607472651881686E-6</v>
      </c>
    </row>
    <row r="306" spans="2:11">
      <c r="B306" s="86" t="s">
        <v>2823</v>
      </c>
      <c r="C306" s="87" t="s">
        <v>2824</v>
      </c>
      <c r="D306" s="88" t="s">
        <v>676</v>
      </c>
      <c r="E306" s="88" t="s">
        <v>129</v>
      </c>
      <c r="F306" s="101">
        <v>45169</v>
      </c>
      <c r="G306" s="90">
        <v>4971200.0000000009</v>
      </c>
      <c r="H306" s="102">
        <v>0.45666499999999999</v>
      </c>
      <c r="I306" s="90">
        <v>22.701730000000005</v>
      </c>
      <c r="J306" s="91">
        <f t="shared" si="4"/>
        <v>-3.0738751827341019E-3</v>
      </c>
      <c r="K306" s="91">
        <f>I306/'סכום נכסי הקרן'!$C$42</f>
        <v>2.740509755335677E-5</v>
      </c>
    </row>
    <row r="307" spans="2:11">
      <c r="B307" s="86" t="s">
        <v>2825</v>
      </c>
      <c r="C307" s="87" t="s">
        <v>2826</v>
      </c>
      <c r="D307" s="88" t="s">
        <v>676</v>
      </c>
      <c r="E307" s="88" t="s">
        <v>129</v>
      </c>
      <c r="F307" s="101">
        <v>45187</v>
      </c>
      <c r="G307" s="90">
        <v>474094.31668300013</v>
      </c>
      <c r="H307" s="102">
        <v>-0.13650599999999999</v>
      </c>
      <c r="I307" s="90">
        <v>-0.64716849700000012</v>
      </c>
      <c r="J307" s="91">
        <f t="shared" si="4"/>
        <v>8.7628351758902478E-5</v>
      </c>
      <c r="K307" s="91">
        <f>I307/'סכום נכסי הקרן'!$C$42</f>
        <v>-7.812495256416263E-7</v>
      </c>
    </row>
    <row r="308" spans="2:11">
      <c r="B308" s="86" t="s">
        <v>2827</v>
      </c>
      <c r="C308" s="87" t="s">
        <v>2828</v>
      </c>
      <c r="D308" s="88" t="s">
        <v>676</v>
      </c>
      <c r="E308" s="88" t="s">
        <v>129</v>
      </c>
      <c r="F308" s="101">
        <v>45173</v>
      </c>
      <c r="G308" s="90">
        <v>166863.54776000002</v>
      </c>
      <c r="H308" s="102">
        <v>0.29394199999999998</v>
      </c>
      <c r="I308" s="90">
        <v>0.49048270700000007</v>
      </c>
      <c r="J308" s="91">
        <f t="shared" si="4"/>
        <v>-6.6412675184117777E-5</v>
      </c>
      <c r="K308" s="91">
        <f>I308/'סכום נכסי הקרן'!$C$42</f>
        <v>5.9210141401424049E-7</v>
      </c>
    </row>
    <row r="309" spans="2:11">
      <c r="B309" s="86" t="s">
        <v>2829</v>
      </c>
      <c r="C309" s="87" t="s">
        <v>2830</v>
      </c>
      <c r="D309" s="88" t="s">
        <v>676</v>
      </c>
      <c r="E309" s="88" t="s">
        <v>129</v>
      </c>
      <c r="F309" s="101">
        <v>45187</v>
      </c>
      <c r="G309" s="90">
        <v>440692.34423600003</v>
      </c>
      <c r="H309" s="102">
        <v>-0.100825</v>
      </c>
      <c r="I309" s="90">
        <v>-0.44432898400000004</v>
      </c>
      <c r="J309" s="91">
        <f t="shared" si="4"/>
        <v>6.0163337194436625E-5</v>
      </c>
      <c r="K309" s="91">
        <f>I309/'סכום נכסי הקרן'!$C$42</f>
        <v>-5.3638551565470547E-7</v>
      </c>
    </row>
    <row r="310" spans="2:11">
      <c r="B310" s="86" t="s">
        <v>2831</v>
      </c>
      <c r="C310" s="87" t="s">
        <v>2832</v>
      </c>
      <c r="D310" s="88" t="s">
        <v>676</v>
      </c>
      <c r="E310" s="88" t="s">
        <v>129</v>
      </c>
      <c r="F310" s="101">
        <v>45176</v>
      </c>
      <c r="G310" s="90">
        <v>357564.7452</v>
      </c>
      <c r="H310" s="102">
        <v>-0.59739699999999996</v>
      </c>
      <c r="I310" s="90">
        <v>-2.1360794450000005</v>
      </c>
      <c r="J310" s="91">
        <f t="shared" si="4"/>
        <v>2.8923089096443018E-4</v>
      </c>
      <c r="K310" s="91">
        <f>I310/'סכום נכסי הקרן'!$C$42</f>
        <v>-2.5786345609759778E-6</v>
      </c>
    </row>
    <row r="311" spans="2:11">
      <c r="B311" s="92"/>
      <c r="C311" s="87"/>
      <c r="D311" s="87"/>
      <c r="E311" s="87"/>
      <c r="F311" s="87"/>
      <c r="G311" s="90"/>
      <c r="H311" s="102"/>
      <c r="I311" s="87"/>
      <c r="J311" s="91"/>
      <c r="K311" s="87"/>
    </row>
    <row r="312" spans="2:11">
      <c r="B312" s="85" t="s">
        <v>191</v>
      </c>
      <c r="C312" s="80"/>
      <c r="D312" s="81"/>
      <c r="E312" s="81"/>
      <c r="F312" s="99"/>
      <c r="G312" s="83"/>
      <c r="H312" s="100"/>
      <c r="I312" s="83">
        <v>1851.2738734309999</v>
      </c>
      <c r="J312" s="84">
        <f t="shared" si="4"/>
        <v>-0.25066745203927554</v>
      </c>
      <c r="K312" s="84">
        <f>I312/'סכום נכסי הקרן'!$C$42</f>
        <v>2.2348226808863109E-3</v>
      </c>
    </row>
    <row r="313" spans="2:11">
      <c r="B313" s="86" t="s">
        <v>2833</v>
      </c>
      <c r="C313" s="87" t="s">
        <v>2834</v>
      </c>
      <c r="D313" s="88" t="s">
        <v>676</v>
      </c>
      <c r="E313" s="88" t="s">
        <v>131</v>
      </c>
      <c r="F313" s="101">
        <v>45078</v>
      </c>
      <c r="G313" s="90">
        <v>1276215.9223830001</v>
      </c>
      <c r="H313" s="102">
        <v>1.3257589999999999</v>
      </c>
      <c r="I313" s="90">
        <v>16.919552095000004</v>
      </c>
      <c r="J313" s="91">
        <f t="shared" si="4"/>
        <v>-2.2909527726652236E-3</v>
      </c>
      <c r="K313" s="91">
        <f>I313/'סכום נכסי הקרן'!$C$42</f>
        <v>2.0424962138241311E-5</v>
      </c>
    </row>
    <row r="314" spans="2:11">
      <c r="B314" s="86" t="s">
        <v>2833</v>
      </c>
      <c r="C314" s="87" t="s">
        <v>2835</v>
      </c>
      <c r="D314" s="88" t="s">
        <v>676</v>
      </c>
      <c r="E314" s="88" t="s">
        <v>131</v>
      </c>
      <c r="F314" s="101">
        <v>45078</v>
      </c>
      <c r="G314" s="90">
        <v>436349.97593700007</v>
      </c>
      <c r="H314" s="102">
        <v>1.3257589999999999</v>
      </c>
      <c r="I314" s="90">
        <v>5.784950685000001</v>
      </c>
      <c r="J314" s="91">
        <f t="shared" si="4"/>
        <v>-7.8329785192415478E-4</v>
      </c>
      <c r="K314" s="91">
        <f>I314/'סכום נכסי הקרן'!$C$42</f>
        <v>6.9834826625011861E-6</v>
      </c>
    </row>
    <row r="315" spans="2:11">
      <c r="B315" s="86" t="s">
        <v>2836</v>
      </c>
      <c r="C315" s="87" t="s">
        <v>2837</v>
      </c>
      <c r="D315" s="88" t="s">
        <v>676</v>
      </c>
      <c r="E315" s="88" t="s">
        <v>131</v>
      </c>
      <c r="F315" s="101">
        <v>45078</v>
      </c>
      <c r="G315" s="90">
        <v>325565.28632200009</v>
      </c>
      <c r="H315" s="102">
        <v>1.3257589999999999</v>
      </c>
      <c r="I315" s="90">
        <v>4.3162122640000007</v>
      </c>
      <c r="J315" s="91">
        <f t="shared" si="4"/>
        <v>-5.8442672702574525E-4</v>
      </c>
      <c r="K315" s="91">
        <f>I315/'סכום נכסי הקרן'!$C$42</f>
        <v>5.2104495188655173E-6</v>
      </c>
    </row>
    <row r="316" spans="2:11">
      <c r="B316" s="86" t="s">
        <v>2838</v>
      </c>
      <c r="C316" s="87" t="s">
        <v>2839</v>
      </c>
      <c r="D316" s="88" t="s">
        <v>676</v>
      </c>
      <c r="E316" s="88" t="s">
        <v>131</v>
      </c>
      <c r="F316" s="101">
        <v>45078</v>
      </c>
      <c r="G316" s="90">
        <v>580593.33000000007</v>
      </c>
      <c r="H316" s="102">
        <v>1.4082319999999999</v>
      </c>
      <c r="I316" s="90">
        <v>8.1761000000000017</v>
      </c>
      <c r="J316" s="91">
        <f t="shared" si="4"/>
        <v>-1.1070658879985045E-3</v>
      </c>
      <c r="K316" s="91">
        <f>I316/'סכום נכסי הקרן'!$C$42</f>
        <v>9.8700327290475338E-6</v>
      </c>
    </row>
    <row r="317" spans="2:11">
      <c r="B317" s="86" t="s">
        <v>2840</v>
      </c>
      <c r="C317" s="87" t="s">
        <v>2841</v>
      </c>
      <c r="D317" s="88" t="s">
        <v>676</v>
      </c>
      <c r="E317" s="88" t="s">
        <v>131</v>
      </c>
      <c r="F317" s="101">
        <v>45099</v>
      </c>
      <c r="G317" s="90">
        <v>420763.73191400006</v>
      </c>
      <c r="H317" s="102">
        <v>4.0834000000000001</v>
      </c>
      <c r="I317" s="90">
        <v>17.181464746000003</v>
      </c>
      <c r="J317" s="91">
        <f t="shared" si="4"/>
        <v>-2.3264164486913675E-3</v>
      </c>
      <c r="K317" s="91">
        <f>I317/'סכום נכסי הקרן'!$C$42</f>
        <v>2.0741138119151719E-5</v>
      </c>
    </row>
    <row r="318" spans="2:11">
      <c r="B318" s="86" t="s">
        <v>2840</v>
      </c>
      <c r="C318" s="87" t="s">
        <v>2842</v>
      </c>
      <c r="D318" s="88" t="s">
        <v>676</v>
      </c>
      <c r="E318" s="88" t="s">
        <v>131</v>
      </c>
      <c r="F318" s="101">
        <v>45099</v>
      </c>
      <c r="G318" s="90">
        <v>256744.14168900007</v>
      </c>
      <c r="H318" s="102">
        <v>4.0834000000000001</v>
      </c>
      <c r="I318" s="90">
        <v>10.483889402000003</v>
      </c>
      <c r="J318" s="91">
        <f t="shared" si="4"/>
        <v>-1.4195467680805324E-3</v>
      </c>
      <c r="K318" s="91">
        <f>I318/'סכום נכסי הקרן'!$C$42</f>
        <v>1.2655952290878852E-5</v>
      </c>
    </row>
    <row r="319" spans="2:11">
      <c r="B319" s="86" t="s">
        <v>2840</v>
      </c>
      <c r="C319" s="87" t="s">
        <v>2843</v>
      </c>
      <c r="D319" s="88" t="s">
        <v>676</v>
      </c>
      <c r="E319" s="88" t="s">
        <v>131</v>
      </c>
      <c r="F319" s="101">
        <v>45099</v>
      </c>
      <c r="G319" s="90">
        <v>838862.48393900017</v>
      </c>
      <c r="H319" s="102">
        <v>4.0834000000000001</v>
      </c>
      <c r="I319" s="90">
        <v>34.254107771000001</v>
      </c>
      <c r="J319" s="91">
        <f t="shared" si="4"/>
        <v>-4.6380981442372994E-3</v>
      </c>
      <c r="K319" s="91">
        <f>I319/'סכום נכסי הקרן'!$C$42</f>
        <v>4.1350908722262622E-5</v>
      </c>
    </row>
    <row r="320" spans="2:11">
      <c r="B320" s="86" t="s">
        <v>2840</v>
      </c>
      <c r="C320" s="87" t="s">
        <v>2844</v>
      </c>
      <c r="D320" s="88" t="s">
        <v>676</v>
      </c>
      <c r="E320" s="88" t="s">
        <v>131</v>
      </c>
      <c r="F320" s="101">
        <v>45099</v>
      </c>
      <c r="G320" s="90">
        <v>4001296.6200000006</v>
      </c>
      <c r="H320" s="102">
        <v>4.0834000000000001</v>
      </c>
      <c r="I320" s="90">
        <v>163.38893000000002</v>
      </c>
      <c r="J320" s="91">
        <f t="shared" si="4"/>
        <v>-2.2123299724755751E-2</v>
      </c>
      <c r="K320" s="91">
        <f>I320/'סכום נכסי הקרן'!$C$42</f>
        <v>1.972400150027588E-4</v>
      </c>
    </row>
    <row r="321" spans="2:11">
      <c r="B321" s="86" t="s">
        <v>2845</v>
      </c>
      <c r="C321" s="87" t="s">
        <v>2846</v>
      </c>
      <c r="D321" s="88" t="s">
        <v>676</v>
      </c>
      <c r="E321" s="88" t="s">
        <v>131</v>
      </c>
      <c r="F321" s="101">
        <v>45099</v>
      </c>
      <c r="G321" s="90">
        <v>730604.26000000013</v>
      </c>
      <c r="H321" s="102">
        <v>4.084263</v>
      </c>
      <c r="I321" s="90">
        <v>29.839800000000004</v>
      </c>
      <c r="J321" s="91">
        <f t="shared" si="4"/>
        <v>-4.0403890222352676E-3</v>
      </c>
      <c r="K321" s="91">
        <f>I321/'סכום נכסי הקרן'!$C$42</f>
        <v>3.6022040169302307E-5</v>
      </c>
    </row>
    <row r="322" spans="2:11">
      <c r="B322" s="86" t="s">
        <v>2847</v>
      </c>
      <c r="C322" s="87" t="s">
        <v>2848</v>
      </c>
      <c r="D322" s="88" t="s">
        <v>676</v>
      </c>
      <c r="E322" s="88" t="s">
        <v>133</v>
      </c>
      <c r="F322" s="101">
        <v>45166</v>
      </c>
      <c r="G322" s="90">
        <v>78415.95304800001</v>
      </c>
      <c r="H322" s="102">
        <v>0.86027900000000002</v>
      </c>
      <c r="I322" s="90">
        <v>0.67459585200000016</v>
      </c>
      <c r="J322" s="91">
        <f t="shared" si="4"/>
        <v>-9.1342089252148065E-5</v>
      </c>
      <c r="K322" s="91">
        <f>I322/'סכום נכסי הקרן'!$C$42</f>
        <v>8.143593079976647E-7</v>
      </c>
    </row>
    <row r="323" spans="2:11">
      <c r="B323" s="86" t="s">
        <v>2849</v>
      </c>
      <c r="C323" s="87" t="s">
        <v>2850</v>
      </c>
      <c r="D323" s="88" t="s">
        <v>676</v>
      </c>
      <c r="E323" s="88" t="s">
        <v>133</v>
      </c>
      <c r="F323" s="101">
        <v>45166</v>
      </c>
      <c r="G323" s="90">
        <v>101940.73896200002</v>
      </c>
      <c r="H323" s="102">
        <v>0.70592299999999997</v>
      </c>
      <c r="I323" s="90">
        <v>0.71962358700000018</v>
      </c>
      <c r="J323" s="91">
        <f t="shared" si="4"/>
        <v>-9.74389654440166E-5</v>
      </c>
      <c r="K323" s="91">
        <f>I323/'סכום נכסי הקרן'!$C$42</f>
        <v>8.6871593501603278E-7</v>
      </c>
    </row>
    <row r="324" spans="2:11">
      <c r="B324" s="86" t="s">
        <v>2851</v>
      </c>
      <c r="C324" s="87" t="s">
        <v>2852</v>
      </c>
      <c r="D324" s="88" t="s">
        <v>676</v>
      </c>
      <c r="E324" s="88" t="s">
        <v>133</v>
      </c>
      <c r="F324" s="101">
        <v>45168</v>
      </c>
      <c r="G324" s="90">
        <v>356190.97950700007</v>
      </c>
      <c r="H324" s="102">
        <v>9.9307000000000006E-2</v>
      </c>
      <c r="I324" s="90">
        <v>0.35372203100000005</v>
      </c>
      <c r="J324" s="91">
        <f t="shared" si="4"/>
        <v>-4.7894912532093481E-5</v>
      </c>
      <c r="K324" s="91">
        <f>I324/'סכום נכסי הקרן'!$C$42</f>
        <v>4.270065218080951E-7</v>
      </c>
    </row>
    <row r="325" spans="2:11">
      <c r="B325" s="86" t="s">
        <v>2853</v>
      </c>
      <c r="C325" s="87" t="s">
        <v>2854</v>
      </c>
      <c r="D325" s="88" t="s">
        <v>676</v>
      </c>
      <c r="E325" s="88" t="s">
        <v>133</v>
      </c>
      <c r="F325" s="101">
        <v>45168</v>
      </c>
      <c r="G325" s="90">
        <v>101940.73896200002</v>
      </c>
      <c r="H325" s="102">
        <v>-0.54898599999999997</v>
      </c>
      <c r="I325" s="90">
        <v>-0.55964010300000011</v>
      </c>
      <c r="J325" s="91">
        <f t="shared" si="4"/>
        <v>7.5776772249271597E-5</v>
      </c>
      <c r="K325" s="91">
        <f>I325/'סכום נכסי הקרן'!$C$42</f>
        <v>-6.755869097855375E-7</v>
      </c>
    </row>
    <row r="326" spans="2:11">
      <c r="B326" s="86" t="s">
        <v>2855</v>
      </c>
      <c r="C326" s="87" t="s">
        <v>2856</v>
      </c>
      <c r="D326" s="88" t="s">
        <v>676</v>
      </c>
      <c r="E326" s="88" t="s">
        <v>129</v>
      </c>
      <c r="F326" s="101">
        <v>45166</v>
      </c>
      <c r="G326" s="90">
        <v>380582.77866300003</v>
      </c>
      <c r="H326" s="102">
        <v>1.032483</v>
      </c>
      <c r="I326" s="90">
        <v>3.9294528120000005</v>
      </c>
      <c r="J326" s="91">
        <f t="shared" si="4"/>
        <v>-5.3205845900429309E-4</v>
      </c>
      <c r="K326" s="91">
        <f>I326/'סכום נכסי הקרן'!$C$42</f>
        <v>4.7435608495111195E-6</v>
      </c>
    </row>
    <row r="327" spans="2:11">
      <c r="B327" s="86" t="s">
        <v>2857</v>
      </c>
      <c r="C327" s="87" t="s">
        <v>2858</v>
      </c>
      <c r="D327" s="88" t="s">
        <v>676</v>
      </c>
      <c r="E327" s="88" t="s">
        <v>129</v>
      </c>
      <c r="F327" s="101">
        <v>45167</v>
      </c>
      <c r="G327" s="90">
        <v>269736.91972400004</v>
      </c>
      <c r="H327" s="102">
        <v>1.312535</v>
      </c>
      <c r="I327" s="90">
        <v>3.5403920960000006</v>
      </c>
      <c r="J327" s="91">
        <f t="shared" si="4"/>
        <v>-4.7937859365970655E-4</v>
      </c>
      <c r="K327" s="91">
        <f>I327/'סכום נכסי הקרן'!$C$42</f>
        <v>4.2738941379363264E-6</v>
      </c>
    </row>
    <row r="328" spans="2:11">
      <c r="B328" s="86" t="s">
        <v>2859</v>
      </c>
      <c r="C328" s="87" t="s">
        <v>2860</v>
      </c>
      <c r="D328" s="88" t="s">
        <v>676</v>
      </c>
      <c r="E328" s="88" t="s">
        <v>131</v>
      </c>
      <c r="F328" s="101">
        <v>45117</v>
      </c>
      <c r="G328" s="90">
        <v>135062.31744700004</v>
      </c>
      <c r="H328" s="102">
        <v>-3.8557950000000001</v>
      </c>
      <c r="I328" s="90">
        <v>-5.2077256020000018</v>
      </c>
      <c r="J328" s="91">
        <f t="shared" si="4"/>
        <v>7.0514002617760028E-4</v>
      </c>
      <c r="K328" s="91">
        <f>I328/'סכום נכסי הקרן'!$C$42</f>
        <v>-6.2866674986410116E-6</v>
      </c>
    </row>
    <row r="329" spans="2:11">
      <c r="B329" s="86" t="s">
        <v>2861</v>
      </c>
      <c r="C329" s="87" t="s">
        <v>2862</v>
      </c>
      <c r="D329" s="88" t="s">
        <v>676</v>
      </c>
      <c r="E329" s="88" t="s">
        <v>132</v>
      </c>
      <c r="F329" s="101">
        <v>45167</v>
      </c>
      <c r="G329" s="90">
        <v>228356.98423800003</v>
      </c>
      <c r="H329" s="102">
        <v>-2.7175989999999999</v>
      </c>
      <c r="I329" s="90">
        <v>-6.2058265310000014</v>
      </c>
      <c r="J329" s="91">
        <f t="shared" si="4"/>
        <v>8.4028557127557076E-4</v>
      </c>
      <c r="K329" s="91">
        <f>I329/'סכום נכסי הקרן'!$C$42</f>
        <v>-7.4915559951274472E-6</v>
      </c>
    </row>
    <row r="330" spans="2:11">
      <c r="B330" s="86" t="s">
        <v>2863</v>
      </c>
      <c r="C330" s="87" t="s">
        <v>2864</v>
      </c>
      <c r="D330" s="88" t="s">
        <v>676</v>
      </c>
      <c r="E330" s="88" t="s">
        <v>129</v>
      </c>
      <c r="F330" s="101">
        <v>45127</v>
      </c>
      <c r="G330" s="90">
        <v>218482.78540100006</v>
      </c>
      <c r="H330" s="102">
        <v>-7.8614119999999996</v>
      </c>
      <c r="I330" s="90">
        <v>-17.175831407000004</v>
      </c>
      <c r="J330" s="91">
        <f t="shared" si="4"/>
        <v>2.3256536794685804E-3</v>
      </c>
      <c r="K330" s="91">
        <f>I330/'סכום נכסי הקרן'!$C$42</f>
        <v>-2.0734337659237601E-5</v>
      </c>
    </row>
    <row r="331" spans="2:11">
      <c r="B331" s="86" t="s">
        <v>2865</v>
      </c>
      <c r="C331" s="87" t="s">
        <v>2866</v>
      </c>
      <c r="D331" s="88" t="s">
        <v>676</v>
      </c>
      <c r="E331" s="88" t="s">
        <v>129</v>
      </c>
      <c r="F331" s="101">
        <v>45127</v>
      </c>
      <c r="G331" s="90">
        <v>568534.44220300007</v>
      </c>
      <c r="H331" s="102">
        <v>-7.8351649999999999</v>
      </c>
      <c r="I331" s="90">
        <v>-44.545612823000013</v>
      </c>
      <c r="J331" s="91">
        <f t="shared" si="4"/>
        <v>6.031595554889504E-3</v>
      </c>
      <c r="K331" s="91">
        <f>I331/'סכום נכסי הקרן'!$C$42</f>
        <v>-5.3774618277478203E-5</v>
      </c>
    </row>
    <row r="332" spans="2:11">
      <c r="B332" s="86" t="s">
        <v>2867</v>
      </c>
      <c r="C332" s="87" t="s">
        <v>2868</v>
      </c>
      <c r="D332" s="88" t="s">
        <v>676</v>
      </c>
      <c r="E332" s="88" t="s">
        <v>129</v>
      </c>
      <c r="F332" s="101">
        <v>45127</v>
      </c>
      <c r="G332" s="90">
        <v>495931.55675000005</v>
      </c>
      <c r="H332" s="102">
        <v>-7.8288039999999999</v>
      </c>
      <c r="I332" s="90">
        <v>-38.825511212000002</v>
      </c>
      <c r="J332" s="91">
        <f t="shared" ref="J332:J395" si="5">IFERROR(I332/$I$11,0)</f>
        <v>5.2570784416664023E-3</v>
      </c>
      <c r="K332" s="91">
        <f>I332/'סכום נכסי הקרן'!$C$42</f>
        <v>-4.6869420186206374E-5</v>
      </c>
    </row>
    <row r="333" spans="2:11">
      <c r="B333" s="86" t="s">
        <v>2869</v>
      </c>
      <c r="C333" s="87" t="s">
        <v>2870</v>
      </c>
      <c r="D333" s="88" t="s">
        <v>676</v>
      </c>
      <c r="E333" s="88" t="s">
        <v>129</v>
      </c>
      <c r="F333" s="101">
        <v>45168</v>
      </c>
      <c r="G333" s="90">
        <v>162440.73264000003</v>
      </c>
      <c r="H333" s="102">
        <v>-2.2661950000000002</v>
      </c>
      <c r="I333" s="90">
        <v>-3.6812242860000004</v>
      </c>
      <c r="J333" s="91">
        <f t="shared" si="5"/>
        <v>4.9844765023694063E-4</v>
      </c>
      <c r="K333" s="91">
        <f>I333/'סכום נכסי הקרן'!$C$42</f>
        <v>-4.4439040845616658E-6</v>
      </c>
    </row>
    <row r="334" spans="2:11">
      <c r="B334" s="86" t="s">
        <v>2871</v>
      </c>
      <c r="C334" s="87" t="s">
        <v>2872</v>
      </c>
      <c r="D334" s="88" t="s">
        <v>676</v>
      </c>
      <c r="E334" s="88" t="s">
        <v>129</v>
      </c>
      <c r="F334" s="101">
        <v>45166</v>
      </c>
      <c r="G334" s="90">
        <v>324881.46528000006</v>
      </c>
      <c r="H334" s="102">
        <v>-2.2033010000000002</v>
      </c>
      <c r="I334" s="90">
        <v>-7.1581164900000012</v>
      </c>
      <c r="J334" s="91">
        <f t="shared" si="5"/>
        <v>9.6922818806014952E-4</v>
      </c>
      <c r="K334" s="91">
        <f>I334/'סכום נכסי הקרן'!$C$42</f>
        <v>-8.6411423581701357E-6</v>
      </c>
    </row>
    <row r="335" spans="2:11">
      <c r="B335" s="86" t="s">
        <v>2873</v>
      </c>
      <c r="C335" s="87" t="s">
        <v>2432</v>
      </c>
      <c r="D335" s="88" t="s">
        <v>676</v>
      </c>
      <c r="E335" s="88" t="s">
        <v>129</v>
      </c>
      <c r="F335" s="101">
        <v>45166</v>
      </c>
      <c r="G335" s="90">
        <v>97464.439584000022</v>
      </c>
      <c r="H335" s="102">
        <v>-2.166172</v>
      </c>
      <c r="I335" s="90">
        <v>-2.1112478680000004</v>
      </c>
      <c r="J335" s="91">
        <f t="shared" si="5"/>
        <v>2.8586862878051512E-4</v>
      </c>
      <c r="K335" s="91">
        <f>I335/'סכום נכסי הקרן'!$C$42</f>
        <v>-2.5486583525509504E-6</v>
      </c>
    </row>
    <row r="336" spans="2:11">
      <c r="B336" s="86" t="s">
        <v>2874</v>
      </c>
      <c r="C336" s="87" t="s">
        <v>2875</v>
      </c>
      <c r="D336" s="88" t="s">
        <v>676</v>
      </c>
      <c r="E336" s="88" t="s">
        <v>129</v>
      </c>
      <c r="F336" s="101">
        <v>45168</v>
      </c>
      <c r="G336" s="90">
        <v>129952.58611200003</v>
      </c>
      <c r="H336" s="102">
        <v>-2.162604</v>
      </c>
      <c r="I336" s="90">
        <v>-2.8103596410000007</v>
      </c>
      <c r="J336" s="91">
        <f t="shared" si="5"/>
        <v>3.8053023954682841E-4</v>
      </c>
      <c r="K336" s="91">
        <f>I336/'סכום נכסי הקרן'!$C$42</f>
        <v>-3.3926128150419243E-6</v>
      </c>
    </row>
    <row r="337" spans="2:11">
      <c r="B337" s="86" t="s">
        <v>2876</v>
      </c>
      <c r="C337" s="87" t="s">
        <v>2877</v>
      </c>
      <c r="D337" s="88" t="s">
        <v>676</v>
      </c>
      <c r="E337" s="88" t="s">
        <v>129</v>
      </c>
      <c r="F337" s="101">
        <v>45189</v>
      </c>
      <c r="G337" s="90">
        <v>121830.54948000003</v>
      </c>
      <c r="H337" s="102">
        <v>-0.74099099999999996</v>
      </c>
      <c r="I337" s="90">
        <v>-0.90275316700000008</v>
      </c>
      <c r="J337" s="91">
        <f t="shared" si="5"/>
        <v>1.2223520217075588E-4</v>
      </c>
      <c r="K337" s="91">
        <f>I337/'סכום נכסי הקרן'!$C$42</f>
        <v>-1.0897864880005519E-6</v>
      </c>
    </row>
    <row r="338" spans="2:11">
      <c r="B338" s="86" t="s">
        <v>2878</v>
      </c>
      <c r="C338" s="87" t="s">
        <v>2703</v>
      </c>
      <c r="D338" s="88" t="s">
        <v>676</v>
      </c>
      <c r="E338" s="88" t="s">
        <v>129</v>
      </c>
      <c r="F338" s="101">
        <v>45189</v>
      </c>
      <c r="G338" s="90">
        <v>121830.54948000003</v>
      </c>
      <c r="H338" s="102">
        <v>-0.70283700000000005</v>
      </c>
      <c r="I338" s="90">
        <v>-0.85626966800000015</v>
      </c>
      <c r="J338" s="91">
        <f t="shared" si="5"/>
        <v>1.15941211625421E-4</v>
      </c>
      <c r="K338" s="91">
        <f>I338/'סכום נכסי הקרן'!$C$42</f>
        <v>-1.0336724903133114E-6</v>
      </c>
    </row>
    <row r="339" spans="2:11">
      <c r="B339" s="86" t="s">
        <v>2879</v>
      </c>
      <c r="C339" s="87" t="s">
        <v>2880</v>
      </c>
      <c r="D339" s="88" t="s">
        <v>676</v>
      </c>
      <c r="E339" s="88" t="s">
        <v>129</v>
      </c>
      <c r="F339" s="101">
        <v>45195</v>
      </c>
      <c r="G339" s="90">
        <v>121830.54948000003</v>
      </c>
      <c r="H339" s="102">
        <v>-3.2599999999999997E-2</v>
      </c>
      <c r="I339" s="90">
        <v>-3.9717076000000004E-2</v>
      </c>
      <c r="J339" s="91">
        <f t="shared" si="5"/>
        <v>5.37779870728637E-6</v>
      </c>
      <c r="K339" s="91">
        <f>I339/'סכום נכסי הקרן'!$C$42</f>
        <v>-4.7945700275445296E-8</v>
      </c>
    </row>
    <row r="340" spans="2:11">
      <c r="B340" s="86" t="s">
        <v>2881</v>
      </c>
      <c r="C340" s="87" t="s">
        <v>2882</v>
      </c>
      <c r="D340" s="88" t="s">
        <v>676</v>
      </c>
      <c r="E340" s="88" t="s">
        <v>129</v>
      </c>
      <c r="F340" s="101">
        <v>45196</v>
      </c>
      <c r="G340" s="90">
        <v>121830.54948000003</v>
      </c>
      <c r="H340" s="102">
        <v>0.25872400000000001</v>
      </c>
      <c r="I340" s="90">
        <v>0.31520453000000004</v>
      </c>
      <c r="J340" s="91">
        <f t="shared" si="5"/>
        <v>-4.2679539499957345E-5</v>
      </c>
      <c r="K340" s="91">
        <f>I340/'סכום נכסי הקרן'!$C$42</f>
        <v>3.8050892570345824E-7</v>
      </c>
    </row>
    <row r="341" spans="2:11">
      <c r="B341" s="86" t="s">
        <v>2883</v>
      </c>
      <c r="C341" s="87" t="s">
        <v>2884</v>
      </c>
      <c r="D341" s="88" t="s">
        <v>676</v>
      </c>
      <c r="E341" s="88" t="s">
        <v>133</v>
      </c>
      <c r="F341" s="101">
        <v>45176</v>
      </c>
      <c r="G341" s="90">
        <v>193647.64846300002</v>
      </c>
      <c r="H341" s="102">
        <v>-1.6319030000000001</v>
      </c>
      <c r="I341" s="90">
        <v>-3.1601423020000006</v>
      </c>
      <c r="J341" s="91">
        <f t="shared" si="5"/>
        <v>4.2789175080604056E-4</v>
      </c>
      <c r="K341" s="91">
        <f>I341/'סכום נכסי הקרן'!$C$42</f>
        <v>-3.8148638041593931E-6</v>
      </c>
    </row>
    <row r="342" spans="2:11">
      <c r="B342" s="86" t="s">
        <v>2885</v>
      </c>
      <c r="C342" s="87" t="s">
        <v>2886</v>
      </c>
      <c r="D342" s="88" t="s">
        <v>676</v>
      </c>
      <c r="E342" s="88" t="s">
        <v>133</v>
      </c>
      <c r="F342" s="101">
        <v>45161</v>
      </c>
      <c r="G342" s="90">
        <v>1105355.5805220001</v>
      </c>
      <c r="H342" s="102">
        <v>-0.84712500000000002</v>
      </c>
      <c r="I342" s="90">
        <v>-9.3637464430000019</v>
      </c>
      <c r="J342" s="91">
        <f t="shared" si="5"/>
        <v>1.267876404509807E-3</v>
      </c>
      <c r="K342" s="91">
        <f>I342/'סכום נכסי הקרן'!$C$42</f>
        <v>-1.1303736972262134E-5</v>
      </c>
    </row>
    <row r="343" spans="2:11">
      <c r="B343" s="86" t="s">
        <v>2887</v>
      </c>
      <c r="C343" s="87" t="s">
        <v>2844</v>
      </c>
      <c r="D343" s="88" t="s">
        <v>676</v>
      </c>
      <c r="E343" s="88" t="s">
        <v>133</v>
      </c>
      <c r="F343" s="101">
        <v>45180</v>
      </c>
      <c r="G343" s="90">
        <v>101706.97066900002</v>
      </c>
      <c r="H343" s="102">
        <v>-0.62245499999999998</v>
      </c>
      <c r="I343" s="90">
        <v>-0.63308053300000011</v>
      </c>
      <c r="J343" s="91">
        <f t="shared" si="5"/>
        <v>8.5720803615441538E-5</v>
      </c>
      <c r="K343" s="91">
        <f>I343/'סכום נכסי הקרן'!$C$42</f>
        <v>-7.6424280290515737E-7</v>
      </c>
    </row>
    <row r="344" spans="2:11">
      <c r="B344" s="86" t="s">
        <v>2888</v>
      </c>
      <c r="C344" s="87" t="s">
        <v>2889</v>
      </c>
      <c r="D344" s="88" t="s">
        <v>676</v>
      </c>
      <c r="E344" s="88" t="s">
        <v>133</v>
      </c>
      <c r="F344" s="101">
        <v>45133</v>
      </c>
      <c r="G344" s="90">
        <v>415286.40000000008</v>
      </c>
      <c r="H344" s="102">
        <v>4.177772</v>
      </c>
      <c r="I344" s="90">
        <v>17.349720000000005</v>
      </c>
      <c r="J344" s="91">
        <f t="shared" si="5"/>
        <v>-2.3491986617489289E-3</v>
      </c>
      <c r="K344" s="91">
        <f>I344/'סכום נכסי הקרן'!$C$42</f>
        <v>2.0944252668119345E-5</v>
      </c>
    </row>
    <row r="345" spans="2:11">
      <c r="B345" s="86" t="s">
        <v>2890</v>
      </c>
      <c r="C345" s="87" t="s">
        <v>2891</v>
      </c>
      <c r="D345" s="88" t="s">
        <v>676</v>
      </c>
      <c r="E345" s="88" t="s">
        <v>133</v>
      </c>
      <c r="F345" s="101">
        <v>45127</v>
      </c>
      <c r="G345" s="90">
        <v>165374.04000000004</v>
      </c>
      <c r="H345" s="102">
        <v>5.2526260000000002</v>
      </c>
      <c r="I345" s="90">
        <v>8.6864800000000013</v>
      </c>
      <c r="J345" s="91">
        <f t="shared" si="5"/>
        <v>-1.1761727100672997E-3</v>
      </c>
      <c r="K345" s="91">
        <f>I345/'סכום נכסי הקרן'!$C$42</f>
        <v>1.0486153777499887E-5</v>
      </c>
    </row>
    <row r="346" spans="2:11">
      <c r="B346" s="86" t="s">
        <v>2892</v>
      </c>
      <c r="C346" s="87" t="s">
        <v>2893</v>
      </c>
      <c r="D346" s="88" t="s">
        <v>676</v>
      </c>
      <c r="E346" s="88" t="s">
        <v>133</v>
      </c>
      <c r="F346" s="101">
        <v>45127</v>
      </c>
      <c r="G346" s="90">
        <v>377685.05056000012</v>
      </c>
      <c r="H346" s="102">
        <v>5.3215859999999999</v>
      </c>
      <c r="I346" s="90">
        <v>20.098834750000005</v>
      </c>
      <c r="J346" s="91">
        <f t="shared" si="5"/>
        <v>-2.7214361786480051E-3</v>
      </c>
      <c r="K346" s="91">
        <f>I346/'סכום נכסי הקרן'!$C$42</f>
        <v>2.4262931813238331E-5</v>
      </c>
    </row>
    <row r="347" spans="2:11">
      <c r="B347" s="86" t="s">
        <v>2892</v>
      </c>
      <c r="C347" s="87" t="s">
        <v>2894</v>
      </c>
      <c r="D347" s="88" t="s">
        <v>676</v>
      </c>
      <c r="E347" s="88" t="s">
        <v>133</v>
      </c>
      <c r="F347" s="101">
        <v>45127</v>
      </c>
      <c r="G347" s="90">
        <v>1050758.7200000002</v>
      </c>
      <c r="H347" s="102">
        <v>5.3215859999999999</v>
      </c>
      <c r="I347" s="90">
        <v>55.917030000000004</v>
      </c>
      <c r="J347" s="91">
        <f t="shared" si="5"/>
        <v>-7.5713159661928075E-3</v>
      </c>
      <c r="K347" s="91">
        <f>I347/'סכום נכסי הקרן'!$C$42</f>
        <v>6.7501977252129103E-5</v>
      </c>
    </row>
    <row r="348" spans="2:11">
      <c r="B348" s="86" t="s">
        <v>2895</v>
      </c>
      <c r="C348" s="87" t="s">
        <v>2896</v>
      </c>
      <c r="D348" s="88" t="s">
        <v>676</v>
      </c>
      <c r="E348" s="88" t="s">
        <v>129</v>
      </c>
      <c r="F348" s="101">
        <v>45127</v>
      </c>
      <c r="G348" s="90">
        <v>890342.7316510001</v>
      </c>
      <c r="H348" s="102">
        <v>2.4769519999999998</v>
      </c>
      <c r="I348" s="90">
        <v>22.053361863999999</v>
      </c>
      <c r="J348" s="91">
        <f t="shared" si="5"/>
        <v>-2.9860843966342766E-3</v>
      </c>
      <c r="K348" s="91">
        <f>I348/'סכום נכסי הקרן'!$C$42</f>
        <v>2.6622399846284741E-5</v>
      </c>
    </row>
    <row r="349" spans="2:11">
      <c r="B349" s="86" t="s">
        <v>2897</v>
      </c>
      <c r="C349" s="87" t="s">
        <v>2898</v>
      </c>
      <c r="D349" s="88" t="s">
        <v>676</v>
      </c>
      <c r="E349" s="88" t="s">
        <v>129</v>
      </c>
      <c r="F349" s="101">
        <v>45127</v>
      </c>
      <c r="G349" s="90">
        <v>369678.580006</v>
      </c>
      <c r="H349" s="102">
        <v>2.4546519999999998</v>
      </c>
      <c r="I349" s="90">
        <v>9.0743227640000015</v>
      </c>
      <c r="J349" s="91">
        <f t="shared" si="5"/>
        <v>-1.2286876614416046E-3</v>
      </c>
      <c r="K349" s="91">
        <f>I349/'סכום נכסי הקרן'!$C$42</f>
        <v>1.0954350200538285E-5</v>
      </c>
    </row>
    <row r="350" spans="2:11">
      <c r="B350" s="86" t="s">
        <v>2899</v>
      </c>
      <c r="C350" s="87" t="s">
        <v>2900</v>
      </c>
      <c r="D350" s="88" t="s">
        <v>676</v>
      </c>
      <c r="E350" s="88" t="s">
        <v>129</v>
      </c>
      <c r="F350" s="101">
        <v>45127</v>
      </c>
      <c r="G350" s="90">
        <v>277161.58661100006</v>
      </c>
      <c r="H350" s="102">
        <v>2.4204590000000001</v>
      </c>
      <c r="I350" s="90">
        <v>6.7085819250000016</v>
      </c>
      <c r="J350" s="91">
        <f t="shared" si="5"/>
        <v>-9.0836000122440316E-4</v>
      </c>
      <c r="K350" s="91">
        <f>I350/'סכום נכסי הקרן'!$C$42</f>
        <v>8.0984727639396188E-6</v>
      </c>
    </row>
    <row r="351" spans="2:11">
      <c r="B351" s="86" t="s">
        <v>2901</v>
      </c>
      <c r="C351" s="87" t="s">
        <v>2731</v>
      </c>
      <c r="D351" s="88" t="s">
        <v>676</v>
      </c>
      <c r="E351" s="88" t="s">
        <v>131</v>
      </c>
      <c r="F351" s="101">
        <v>45195</v>
      </c>
      <c r="G351" s="90">
        <v>258237.21103000003</v>
      </c>
      <c r="H351" s="102">
        <v>-0.11927400000000001</v>
      </c>
      <c r="I351" s="90">
        <v>-0.30800975400000002</v>
      </c>
      <c r="J351" s="91">
        <f t="shared" si="5"/>
        <v>4.1705347515834063E-5</v>
      </c>
      <c r="K351" s="91">
        <f>I351/'סכום נכסי הקרן'!$C$42</f>
        <v>-3.7182352868065206E-7</v>
      </c>
    </row>
    <row r="352" spans="2:11">
      <c r="B352" s="86" t="s">
        <v>2902</v>
      </c>
      <c r="C352" s="87" t="s">
        <v>2793</v>
      </c>
      <c r="D352" s="88" t="s">
        <v>676</v>
      </c>
      <c r="E352" s="88" t="s">
        <v>131</v>
      </c>
      <c r="F352" s="101">
        <v>45195</v>
      </c>
      <c r="G352" s="90">
        <v>258297.73064800003</v>
      </c>
      <c r="H352" s="102">
        <v>-9.5815999999999998E-2</v>
      </c>
      <c r="I352" s="90">
        <v>-0.24749013600000005</v>
      </c>
      <c r="J352" s="91">
        <f t="shared" si="5"/>
        <v>3.351082877921144E-5</v>
      </c>
      <c r="K352" s="91">
        <f>I352/'סכום נכסי הקרן'!$C$42</f>
        <v>-2.9876539455687005E-7</v>
      </c>
    </row>
    <row r="353" spans="2:11">
      <c r="B353" s="86" t="s">
        <v>2903</v>
      </c>
      <c r="C353" s="87" t="s">
        <v>2904</v>
      </c>
      <c r="D353" s="88" t="s">
        <v>676</v>
      </c>
      <c r="E353" s="88" t="s">
        <v>131</v>
      </c>
      <c r="F353" s="101">
        <v>45181</v>
      </c>
      <c r="G353" s="90">
        <v>719871.78102200013</v>
      </c>
      <c r="H353" s="102">
        <v>1.2325010000000001</v>
      </c>
      <c r="I353" s="90">
        <v>8.8724238729999989</v>
      </c>
      <c r="J353" s="91">
        <f t="shared" si="5"/>
        <v>-1.2013500096209528E-3</v>
      </c>
      <c r="K353" s="91">
        <f>I353/'סכום נכסי הקרן'!$C$42</f>
        <v>1.071062169157577E-5</v>
      </c>
    </row>
    <row r="354" spans="2:11">
      <c r="B354" s="86" t="s">
        <v>2905</v>
      </c>
      <c r="C354" s="87" t="s">
        <v>2906</v>
      </c>
      <c r="D354" s="88" t="s">
        <v>676</v>
      </c>
      <c r="E354" s="88" t="s">
        <v>131</v>
      </c>
      <c r="F354" s="101">
        <v>45181</v>
      </c>
      <c r="G354" s="90">
        <v>261819.97243000005</v>
      </c>
      <c r="H354" s="102">
        <v>1.2507649999999999</v>
      </c>
      <c r="I354" s="90">
        <v>3.2747516460000008</v>
      </c>
      <c r="J354" s="91">
        <f t="shared" si="5"/>
        <v>-4.4341016364202429E-4</v>
      </c>
      <c r="K354" s="91">
        <f>I354/'סכום נכסי הקרן'!$C$42</f>
        <v>3.9532180288306508E-6</v>
      </c>
    </row>
    <row r="355" spans="2:11">
      <c r="B355" s="86" t="s">
        <v>2907</v>
      </c>
      <c r="C355" s="87" t="s">
        <v>2734</v>
      </c>
      <c r="D355" s="88" t="s">
        <v>676</v>
      </c>
      <c r="E355" s="88" t="s">
        <v>131</v>
      </c>
      <c r="F355" s="101">
        <v>45176</v>
      </c>
      <c r="G355" s="90">
        <v>2909676.1300000008</v>
      </c>
      <c r="H355" s="102">
        <v>1.187799</v>
      </c>
      <c r="I355" s="90">
        <v>34.561100000000003</v>
      </c>
      <c r="J355" s="91">
        <f t="shared" si="5"/>
        <v>-4.6796657161366807E-3</v>
      </c>
      <c r="K355" s="91">
        <f>I355/'סכום נכסי הקרן'!$C$42</f>
        <v>4.1721503914076965E-5</v>
      </c>
    </row>
    <row r="356" spans="2:11">
      <c r="B356" s="86" t="s">
        <v>2908</v>
      </c>
      <c r="C356" s="87" t="s">
        <v>2909</v>
      </c>
      <c r="D356" s="88" t="s">
        <v>676</v>
      </c>
      <c r="E356" s="88" t="s">
        <v>131</v>
      </c>
      <c r="F356" s="101">
        <v>45176</v>
      </c>
      <c r="G356" s="90">
        <v>1178244.3435910002</v>
      </c>
      <c r="H356" s="102">
        <v>1.188712</v>
      </c>
      <c r="I356" s="90">
        <v>14.005935191000003</v>
      </c>
      <c r="J356" s="91">
        <f t="shared" si="5"/>
        <v>-1.8964412225234426E-3</v>
      </c>
      <c r="K356" s="91">
        <f>I356/'סכום נכסי הקרן'!$C$42</f>
        <v>1.6907699115236923E-5</v>
      </c>
    </row>
    <row r="357" spans="2:11">
      <c r="B357" s="86" t="s">
        <v>2910</v>
      </c>
      <c r="C357" s="87" t="s">
        <v>2911</v>
      </c>
      <c r="D357" s="88" t="s">
        <v>676</v>
      </c>
      <c r="E357" s="88" t="s">
        <v>131</v>
      </c>
      <c r="F357" s="101">
        <v>45181</v>
      </c>
      <c r="G357" s="90">
        <v>877363.97708400013</v>
      </c>
      <c r="H357" s="102">
        <v>1.2598940000000001</v>
      </c>
      <c r="I357" s="90">
        <v>11.053857362000002</v>
      </c>
      <c r="J357" s="91">
        <f t="shared" si="5"/>
        <v>-1.496721959891799E-3</v>
      </c>
      <c r="K357" s="91">
        <f>I357/'סכום נכסי הקרן'!$C$42</f>
        <v>1.3344006793601232E-5</v>
      </c>
    </row>
    <row r="358" spans="2:11">
      <c r="B358" s="86" t="s">
        <v>2910</v>
      </c>
      <c r="C358" s="87" t="s">
        <v>2912</v>
      </c>
      <c r="D358" s="88" t="s">
        <v>676</v>
      </c>
      <c r="E358" s="88" t="s">
        <v>131</v>
      </c>
      <c r="F358" s="101">
        <v>45181</v>
      </c>
      <c r="G358" s="90">
        <v>26910.147524000007</v>
      </c>
      <c r="H358" s="102">
        <v>1.2598940000000001</v>
      </c>
      <c r="I358" s="90">
        <v>0.33903936800000006</v>
      </c>
      <c r="J358" s="91">
        <f t="shared" si="5"/>
        <v>-4.5906840547617048E-5</v>
      </c>
      <c r="K358" s="91">
        <f>I358/'סכום נכסי הקרן'!$C$42</f>
        <v>4.092818897268369E-7</v>
      </c>
    </row>
    <row r="359" spans="2:11">
      <c r="B359" s="86" t="s">
        <v>2913</v>
      </c>
      <c r="C359" s="87" t="s">
        <v>2607</v>
      </c>
      <c r="D359" s="88" t="s">
        <v>676</v>
      </c>
      <c r="E359" s="88" t="s">
        <v>131</v>
      </c>
      <c r="F359" s="101">
        <v>45176</v>
      </c>
      <c r="G359" s="90">
        <v>372459.52980300004</v>
      </c>
      <c r="H359" s="102">
        <v>1.2069799999999999</v>
      </c>
      <c r="I359" s="90">
        <v>4.4955128380000007</v>
      </c>
      <c r="J359" s="91">
        <f t="shared" si="5"/>
        <v>-6.0870450606146536E-4</v>
      </c>
      <c r="K359" s="91">
        <f>I359/'סכום נכסי הקרן'!$C$42</f>
        <v>5.4268977684853855E-6</v>
      </c>
    </row>
    <row r="360" spans="2:11">
      <c r="B360" s="86" t="s">
        <v>2913</v>
      </c>
      <c r="C360" s="87" t="s">
        <v>2740</v>
      </c>
      <c r="D360" s="88" t="s">
        <v>676</v>
      </c>
      <c r="E360" s="88" t="s">
        <v>131</v>
      </c>
      <c r="F360" s="101">
        <v>45176</v>
      </c>
      <c r="G360" s="90">
        <v>1261724.9800000002</v>
      </c>
      <c r="H360" s="102">
        <v>1.2069799999999999</v>
      </c>
      <c r="I360" s="90">
        <v>15.228770000000003</v>
      </c>
      <c r="J360" s="91">
        <f t="shared" si="5"/>
        <v>-2.0620163382511205E-3</v>
      </c>
      <c r="K360" s="91">
        <f>I360/'סכום נכסי הקרן'!$C$42</f>
        <v>1.8383882085974633E-5</v>
      </c>
    </row>
    <row r="361" spans="2:11">
      <c r="B361" s="86" t="s">
        <v>2914</v>
      </c>
      <c r="C361" s="87" t="s">
        <v>2915</v>
      </c>
      <c r="D361" s="88" t="s">
        <v>676</v>
      </c>
      <c r="E361" s="88" t="s">
        <v>131</v>
      </c>
      <c r="F361" s="101">
        <v>45176</v>
      </c>
      <c r="G361" s="90">
        <v>378226.57211500005</v>
      </c>
      <c r="H361" s="102">
        <v>1.2069799999999999</v>
      </c>
      <c r="I361" s="90">
        <v>4.5651199150000004</v>
      </c>
      <c r="J361" s="91">
        <f t="shared" si="5"/>
        <v>-6.1812949114114699E-4</v>
      </c>
      <c r="K361" s="91">
        <f>I361/'סכום נכסי הקרן'!$C$42</f>
        <v>5.510926110624465E-6</v>
      </c>
    </row>
    <row r="362" spans="2:11">
      <c r="B362" s="86" t="s">
        <v>2916</v>
      </c>
      <c r="C362" s="87" t="s">
        <v>2917</v>
      </c>
      <c r="D362" s="88" t="s">
        <v>676</v>
      </c>
      <c r="E362" s="88" t="s">
        <v>131</v>
      </c>
      <c r="F362" s="101">
        <v>45175</v>
      </c>
      <c r="G362" s="90">
        <v>333196.28278200008</v>
      </c>
      <c r="H362" s="102">
        <v>1.4078489999999999</v>
      </c>
      <c r="I362" s="90">
        <v>4.6909015850000007</v>
      </c>
      <c r="J362" s="91">
        <f t="shared" si="5"/>
        <v>-6.3516066690862604E-4</v>
      </c>
      <c r="K362" s="91">
        <f>I362/'סכום נכסי הקרן'!$C$42</f>
        <v>5.6627673551804592E-6</v>
      </c>
    </row>
    <row r="363" spans="2:11">
      <c r="B363" s="86" t="s">
        <v>2918</v>
      </c>
      <c r="C363" s="87" t="s">
        <v>2919</v>
      </c>
      <c r="D363" s="88" t="s">
        <v>676</v>
      </c>
      <c r="E363" s="88" t="s">
        <v>131</v>
      </c>
      <c r="F363" s="101">
        <v>45183</v>
      </c>
      <c r="G363" s="90">
        <v>1870055.8404980002</v>
      </c>
      <c r="H363" s="102">
        <v>1.324182</v>
      </c>
      <c r="I363" s="90">
        <v>24.762934406000003</v>
      </c>
      <c r="J363" s="91">
        <f t="shared" si="5"/>
        <v>-3.3529677924226844E-3</v>
      </c>
      <c r="K363" s="91">
        <f>I363/'סכום נכסי הקרן'!$C$42</f>
        <v>2.9893344388458706E-5</v>
      </c>
    </row>
    <row r="364" spans="2:11">
      <c r="B364" s="86" t="s">
        <v>2918</v>
      </c>
      <c r="C364" s="87" t="s">
        <v>2920</v>
      </c>
      <c r="D364" s="88" t="s">
        <v>676</v>
      </c>
      <c r="E364" s="88" t="s">
        <v>131</v>
      </c>
      <c r="F364" s="101">
        <v>45183</v>
      </c>
      <c r="G364" s="90">
        <v>365166.53234800004</v>
      </c>
      <c r="H364" s="102">
        <v>1.324182</v>
      </c>
      <c r="I364" s="90">
        <v>4.8354678460000002</v>
      </c>
      <c r="J364" s="91">
        <f t="shared" si="5"/>
        <v>-6.5473532672303484E-4</v>
      </c>
      <c r="K364" s="91">
        <f>I364/'סכום נכסי הקרן'!$C$42</f>
        <v>5.8372850014404141E-6</v>
      </c>
    </row>
    <row r="365" spans="2:11">
      <c r="B365" s="86" t="s">
        <v>2918</v>
      </c>
      <c r="C365" s="87" t="s">
        <v>2768</v>
      </c>
      <c r="D365" s="88" t="s">
        <v>676</v>
      </c>
      <c r="E365" s="88" t="s">
        <v>131</v>
      </c>
      <c r="F365" s="101">
        <v>45183</v>
      </c>
      <c r="G365" s="90">
        <v>3509216.5400000005</v>
      </c>
      <c r="H365" s="102">
        <v>1.324182</v>
      </c>
      <c r="I365" s="90">
        <v>46.46840000000001</v>
      </c>
      <c r="J365" s="91">
        <f t="shared" si="5"/>
        <v>-6.2919461002029949E-3</v>
      </c>
      <c r="K365" s="91">
        <f>I365/'סכום נכסי הקרן'!$C$42</f>
        <v>5.609577046103551E-5</v>
      </c>
    </row>
    <row r="366" spans="2:11">
      <c r="B366" s="86" t="s">
        <v>2921</v>
      </c>
      <c r="C366" s="87" t="s">
        <v>2922</v>
      </c>
      <c r="D366" s="88" t="s">
        <v>676</v>
      </c>
      <c r="E366" s="88" t="s">
        <v>131</v>
      </c>
      <c r="F366" s="101">
        <v>45183</v>
      </c>
      <c r="G366" s="90">
        <v>237434.00673200004</v>
      </c>
      <c r="H366" s="102">
        <v>1.324182</v>
      </c>
      <c r="I366" s="90">
        <v>3.1440572960000006</v>
      </c>
      <c r="J366" s="91">
        <f t="shared" si="5"/>
        <v>-4.2571379781490164E-4</v>
      </c>
      <c r="K366" s="91">
        <f>I366/'סכום נכסי הקרן'!$C$42</f>
        <v>3.795446290226476E-6</v>
      </c>
    </row>
    <row r="367" spans="2:11">
      <c r="B367" s="86" t="s">
        <v>2923</v>
      </c>
      <c r="C367" s="87" t="s">
        <v>2889</v>
      </c>
      <c r="D367" s="88" t="s">
        <v>676</v>
      </c>
      <c r="E367" s="88" t="s">
        <v>131</v>
      </c>
      <c r="F367" s="101">
        <v>45183</v>
      </c>
      <c r="G367" s="90">
        <v>1615790.8760130003</v>
      </c>
      <c r="H367" s="102">
        <v>1.328735</v>
      </c>
      <c r="I367" s="90">
        <v>21.469580796000002</v>
      </c>
      <c r="J367" s="91">
        <f t="shared" si="5"/>
        <v>-2.9070388729197758E-3</v>
      </c>
      <c r="K367" s="91">
        <f>I367/'סכום נכסי הקרן'!$C$42</f>
        <v>2.5917670421772042E-5</v>
      </c>
    </row>
    <row r="368" spans="2:11">
      <c r="B368" s="86" t="s">
        <v>2924</v>
      </c>
      <c r="C368" s="87" t="s">
        <v>2925</v>
      </c>
      <c r="D368" s="88" t="s">
        <v>676</v>
      </c>
      <c r="E368" s="88" t="s">
        <v>131</v>
      </c>
      <c r="F368" s="101">
        <v>45161</v>
      </c>
      <c r="G368" s="90">
        <v>330406.85578100005</v>
      </c>
      <c r="H368" s="102">
        <v>2.2150789999999998</v>
      </c>
      <c r="I368" s="90">
        <v>7.3187720840000008</v>
      </c>
      <c r="J368" s="91">
        <f t="shared" si="5"/>
        <v>-9.9098138675311276E-4</v>
      </c>
      <c r="K368" s="91">
        <f>I368/'סכום נכסי הקרן'!$C$42</f>
        <v>8.835082741835279E-6</v>
      </c>
    </row>
    <row r="369" spans="2:11">
      <c r="B369" s="86" t="s">
        <v>2926</v>
      </c>
      <c r="C369" s="87" t="s">
        <v>2927</v>
      </c>
      <c r="D369" s="88" t="s">
        <v>676</v>
      </c>
      <c r="E369" s="88" t="s">
        <v>131</v>
      </c>
      <c r="F369" s="101">
        <v>45148</v>
      </c>
      <c r="G369" s="90">
        <v>1532916.17</v>
      </c>
      <c r="H369" s="102">
        <v>4.1136609999999996</v>
      </c>
      <c r="I369" s="90">
        <v>63.058980000000012</v>
      </c>
      <c r="J369" s="91">
        <f t="shared" si="5"/>
        <v>-8.5383551681094821E-3</v>
      </c>
      <c r="K369" s="91">
        <f>I369/'סכום נכסי הקרן'!$C$42</f>
        <v>7.6123603730428175E-5</v>
      </c>
    </row>
    <row r="370" spans="2:11">
      <c r="B370" s="86" t="s">
        <v>2926</v>
      </c>
      <c r="C370" s="87" t="s">
        <v>2928</v>
      </c>
      <c r="D370" s="88" t="s">
        <v>676</v>
      </c>
      <c r="E370" s="88" t="s">
        <v>131</v>
      </c>
      <c r="F370" s="101">
        <v>45148</v>
      </c>
      <c r="G370" s="90">
        <v>194736.23484200003</v>
      </c>
      <c r="H370" s="102">
        <v>4.1136619999999997</v>
      </c>
      <c r="I370" s="90">
        <v>8.010789775000001</v>
      </c>
      <c r="J370" s="91">
        <f t="shared" si="5"/>
        <v>-1.0846824397732066E-3</v>
      </c>
      <c r="K370" s="91">
        <f>I370/'סכום נכסי הקרן'!$C$42</f>
        <v>9.6704733631889688E-6</v>
      </c>
    </row>
    <row r="371" spans="2:11">
      <c r="B371" s="86" t="s">
        <v>2929</v>
      </c>
      <c r="C371" s="87" t="s">
        <v>2930</v>
      </c>
      <c r="D371" s="88" t="s">
        <v>676</v>
      </c>
      <c r="E371" s="88" t="s">
        <v>131</v>
      </c>
      <c r="F371" s="101">
        <v>45148</v>
      </c>
      <c r="G371" s="90">
        <v>269919.91813500004</v>
      </c>
      <c r="H371" s="102">
        <v>4.2417959999999999</v>
      </c>
      <c r="I371" s="90">
        <v>11.449451171</v>
      </c>
      <c r="J371" s="91">
        <f t="shared" si="5"/>
        <v>-1.5502864235660803E-3</v>
      </c>
      <c r="K371" s="91">
        <f>I371/'סכום נכסי הקרן'!$C$42</f>
        <v>1.3821560131040666E-5</v>
      </c>
    </row>
    <row r="372" spans="2:11">
      <c r="B372" s="86" t="s">
        <v>2929</v>
      </c>
      <c r="C372" s="87" t="s">
        <v>2931</v>
      </c>
      <c r="D372" s="88" t="s">
        <v>676</v>
      </c>
      <c r="E372" s="88" t="s">
        <v>131</v>
      </c>
      <c r="F372" s="101">
        <v>45148</v>
      </c>
      <c r="G372" s="90">
        <v>155935.07494000002</v>
      </c>
      <c r="H372" s="102">
        <v>4.2417959999999999</v>
      </c>
      <c r="I372" s="90">
        <v>6.6144471430000014</v>
      </c>
      <c r="J372" s="91">
        <f t="shared" si="5"/>
        <v>-8.9561389904532318E-4</v>
      </c>
      <c r="K372" s="91">
        <f>I372/'סכום נכסי הקרן'!$C$42</f>
        <v>7.9848350418861021E-6</v>
      </c>
    </row>
    <row r="373" spans="2:11">
      <c r="B373" s="86" t="s">
        <v>2932</v>
      </c>
      <c r="C373" s="87" t="s">
        <v>2919</v>
      </c>
      <c r="D373" s="88" t="s">
        <v>676</v>
      </c>
      <c r="E373" s="88" t="s">
        <v>131</v>
      </c>
      <c r="F373" s="101">
        <v>45133</v>
      </c>
      <c r="G373" s="90">
        <v>2914237.51</v>
      </c>
      <c r="H373" s="102">
        <v>4.4768470000000002</v>
      </c>
      <c r="I373" s="90">
        <v>130.46596000000002</v>
      </c>
      <c r="J373" s="91">
        <f t="shared" si="5"/>
        <v>-1.7665441208030402E-2</v>
      </c>
      <c r="K373" s="91">
        <f>I373/'סכום נכסי הקרן'!$C$42</f>
        <v>1.574960305312565E-4</v>
      </c>
    </row>
    <row r="374" spans="2:11">
      <c r="B374" s="86" t="s">
        <v>2933</v>
      </c>
      <c r="C374" s="87" t="s">
        <v>2934</v>
      </c>
      <c r="D374" s="88" t="s">
        <v>676</v>
      </c>
      <c r="E374" s="88" t="s">
        <v>131</v>
      </c>
      <c r="F374" s="101">
        <v>45148</v>
      </c>
      <c r="G374" s="90">
        <v>987563.18000000017</v>
      </c>
      <c r="H374" s="102">
        <v>4.3310279999999999</v>
      </c>
      <c r="I374" s="90">
        <v>42.771640000000005</v>
      </c>
      <c r="J374" s="91">
        <f t="shared" si="5"/>
        <v>-5.7913948725862394E-3</v>
      </c>
      <c r="K374" s="91">
        <f>I374/'סכום נכסי הקרן'!$C$42</f>
        <v>5.1633111957417185E-5</v>
      </c>
    </row>
    <row r="375" spans="2:11">
      <c r="B375" s="86" t="s">
        <v>2935</v>
      </c>
      <c r="C375" s="87" t="s">
        <v>2936</v>
      </c>
      <c r="D375" s="88" t="s">
        <v>676</v>
      </c>
      <c r="E375" s="88" t="s">
        <v>131</v>
      </c>
      <c r="F375" s="101">
        <v>45133</v>
      </c>
      <c r="G375" s="90">
        <v>3416208.6400000006</v>
      </c>
      <c r="H375" s="102">
        <v>4.5538340000000002</v>
      </c>
      <c r="I375" s="90">
        <v>155.56846000000002</v>
      </c>
      <c r="J375" s="91">
        <f t="shared" si="5"/>
        <v>-2.1064387093413708E-2</v>
      </c>
      <c r="K375" s="91">
        <f>I375/'סכום נכסי הקרן'!$C$42</f>
        <v>1.8779929205948092E-4</v>
      </c>
    </row>
    <row r="376" spans="2:11">
      <c r="B376" s="86" t="s">
        <v>2937</v>
      </c>
      <c r="C376" s="87" t="s">
        <v>2938</v>
      </c>
      <c r="D376" s="88" t="s">
        <v>676</v>
      </c>
      <c r="E376" s="88" t="s">
        <v>131</v>
      </c>
      <c r="F376" s="101">
        <v>45133</v>
      </c>
      <c r="G376" s="90">
        <v>405638.79321500001</v>
      </c>
      <c r="H376" s="102">
        <v>4.4818499999999997</v>
      </c>
      <c r="I376" s="90">
        <v>18.180121775000003</v>
      </c>
      <c r="J376" s="91">
        <f t="shared" si="5"/>
        <v>-2.461637291222138E-3</v>
      </c>
      <c r="K376" s="91">
        <f>I376/'סכום נכסי הקרן'!$C$42</f>
        <v>2.1946697929002795E-5</v>
      </c>
    </row>
    <row r="377" spans="2:11">
      <c r="B377" s="86" t="s">
        <v>2939</v>
      </c>
      <c r="C377" s="87" t="s">
        <v>2940</v>
      </c>
      <c r="D377" s="88" t="s">
        <v>676</v>
      </c>
      <c r="E377" s="88" t="s">
        <v>131</v>
      </c>
      <c r="F377" s="101">
        <v>45133</v>
      </c>
      <c r="G377" s="90">
        <v>1726021.5940860002</v>
      </c>
      <c r="H377" s="102">
        <v>4.5245829999999998</v>
      </c>
      <c r="I377" s="90">
        <v>78.095287952000007</v>
      </c>
      <c r="J377" s="91">
        <f t="shared" si="5"/>
        <v>-1.0574311628414499E-2</v>
      </c>
      <c r="K377" s="91">
        <f>I377/'סכום נכסי הקרן'!$C$42</f>
        <v>9.4275149285188718E-5</v>
      </c>
    </row>
    <row r="378" spans="2:11">
      <c r="B378" s="86" t="s">
        <v>2941</v>
      </c>
      <c r="C378" s="87" t="s">
        <v>2942</v>
      </c>
      <c r="D378" s="88" t="s">
        <v>676</v>
      </c>
      <c r="E378" s="88" t="s">
        <v>131</v>
      </c>
      <c r="F378" s="101">
        <v>45133</v>
      </c>
      <c r="G378" s="90">
        <v>468891.86577400006</v>
      </c>
      <c r="H378" s="102">
        <v>4.5245829999999998</v>
      </c>
      <c r="I378" s="90">
        <v>21.215403923000004</v>
      </c>
      <c r="J378" s="91">
        <f t="shared" si="5"/>
        <v>-2.8726226420008258E-3</v>
      </c>
      <c r="K378" s="91">
        <f>I378/'סכום נכסי הקרן'!$C$42</f>
        <v>2.5610832925230053E-5</v>
      </c>
    </row>
    <row r="379" spans="2:11">
      <c r="B379" s="86" t="s">
        <v>2943</v>
      </c>
      <c r="C379" s="87" t="s">
        <v>2944</v>
      </c>
      <c r="D379" s="88" t="s">
        <v>676</v>
      </c>
      <c r="E379" s="88" t="s">
        <v>131</v>
      </c>
      <c r="F379" s="101">
        <v>45133</v>
      </c>
      <c r="G379" s="90">
        <v>625200.34243200009</v>
      </c>
      <c r="H379" s="102">
        <v>4.5262919999999998</v>
      </c>
      <c r="I379" s="90">
        <v>28.298393297000004</v>
      </c>
      <c r="J379" s="91">
        <f t="shared" si="5"/>
        <v>-3.8316784168826497E-3</v>
      </c>
      <c r="K379" s="91">
        <f>I379/'סכום נכסי הקרן'!$C$42</f>
        <v>3.4161283254956437E-5</v>
      </c>
    </row>
    <row r="380" spans="2:11">
      <c r="B380" s="86" t="s">
        <v>2945</v>
      </c>
      <c r="C380" s="87" t="s">
        <v>2946</v>
      </c>
      <c r="D380" s="88" t="s">
        <v>676</v>
      </c>
      <c r="E380" s="88" t="s">
        <v>131</v>
      </c>
      <c r="F380" s="101">
        <v>45127</v>
      </c>
      <c r="G380" s="90">
        <v>550769.58249900001</v>
      </c>
      <c r="H380" s="102">
        <v>5.743957</v>
      </c>
      <c r="I380" s="90">
        <v>31.635966144000008</v>
      </c>
      <c r="J380" s="91">
        <f t="shared" si="5"/>
        <v>-4.2835947397778882E-3</v>
      </c>
      <c r="K380" s="91">
        <f>I380/'סכום נכסי הקרן'!$C$42</f>
        <v>3.8190337845222018E-5</v>
      </c>
    </row>
    <row r="381" spans="2:11">
      <c r="B381" s="86" t="s">
        <v>2945</v>
      </c>
      <c r="C381" s="87" t="s">
        <v>2947</v>
      </c>
      <c r="D381" s="88" t="s">
        <v>676</v>
      </c>
      <c r="E381" s="88" t="s">
        <v>131</v>
      </c>
      <c r="F381" s="101">
        <v>45127</v>
      </c>
      <c r="G381" s="90">
        <v>904579.78787800018</v>
      </c>
      <c r="H381" s="102">
        <v>5.743957</v>
      </c>
      <c r="I381" s="90">
        <v>51.958671054000007</v>
      </c>
      <c r="J381" s="91">
        <f t="shared" si="5"/>
        <v>-7.035343539049021E-3</v>
      </c>
      <c r="K381" s="91">
        <f>I381/'סכום נכסי הקרן'!$C$42</f>
        <v>6.2723521466321921E-5</v>
      </c>
    </row>
    <row r="382" spans="2:11">
      <c r="B382" s="86" t="s">
        <v>2945</v>
      </c>
      <c r="C382" s="87" t="s">
        <v>2948</v>
      </c>
      <c r="D382" s="88" t="s">
        <v>676</v>
      </c>
      <c r="E382" s="88" t="s">
        <v>131</v>
      </c>
      <c r="F382" s="101">
        <v>45127</v>
      </c>
      <c r="G382" s="90">
        <v>2659370.2100000004</v>
      </c>
      <c r="H382" s="102">
        <v>5.743957</v>
      </c>
      <c r="I382" s="90">
        <v>152.75307000000004</v>
      </c>
      <c r="J382" s="91">
        <f t="shared" si="5"/>
        <v>-2.0683175729754741E-2</v>
      </c>
      <c r="K382" s="91">
        <f>I382/'סכום נכסי הקרן'!$C$42</f>
        <v>1.8440060669053571E-4</v>
      </c>
    </row>
    <row r="383" spans="2:11">
      <c r="B383" s="86" t="s">
        <v>2949</v>
      </c>
      <c r="C383" s="87" t="s">
        <v>2950</v>
      </c>
      <c r="D383" s="88" t="s">
        <v>676</v>
      </c>
      <c r="E383" s="88" t="s">
        <v>131</v>
      </c>
      <c r="F383" s="101">
        <v>45127</v>
      </c>
      <c r="G383" s="90">
        <v>124963.37695500001</v>
      </c>
      <c r="H383" s="102">
        <v>5.743957</v>
      </c>
      <c r="I383" s="90">
        <v>7.1778422140000009</v>
      </c>
      <c r="J383" s="91">
        <f t="shared" si="5"/>
        <v>-9.718991040416655E-4</v>
      </c>
      <c r="K383" s="91">
        <f>I383/'סכום נכסי הקרן'!$C$42</f>
        <v>8.664954877768007E-6</v>
      </c>
    </row>
    <row r="384" spans="2:11">
      <c r="B384" s="86" t="s">
        <v>2951</v>
      </c>
      <c r="C384" s="87" t="s">
        <v>2952</v>
      </c>
      <c r="D384" s="88" t="s">
        <v>676</v>
      </c>
      <c r="E384" s="88" t="s">
        <v>131</v>
      </c>
      <c r="F384" s="101">
        <v>45127</v>
      </c>
      <c r="G384" s="90">
        <v>958437.09014300024</v>
      </c>
      <c r="H384" s="102">
        <v>5.7772860000000001</v>
      </c>
      <c r="I384" s="90">
        <v>55.371654160000006</v>
      </c>
      <c r="J384" s="91">
        <f t="shared" si="5"/>
        <v>-7.4974706134448557E-3</v>
      </c>
      <c r="K384" s="91">
        <f>I384/'סכום נכסי הקרן'!$C$42</f>
        <v>6.6843609889886502E-5</v>
      </c>
    </row>
    <row r="385" spans="2:11">
      <c r="B385" s="86" t="s">
        <v>2953</v>
      </c>
      <c r="C385" s="87" t="s">
        <v>2818</v>
      </c>
      <c r="D385" s="88" t="s">
        <v>676</v>
      </c>
      <c r="E385" s="88" t="s">
        <v>132</v>
      </c>
      <c r="F385" s="101">
        <v>45195</v>
      </c>
      <c r="G385" s="90">
        <v>221514.51187800002</v>
      </c>
      <c r="H385" s="102">
        <v>-0.37175000000000002</v>
      </c>
      <c r="I385" s="90">
        <v>-0.82347996800000012</v>
      </c>
      <c r="J385" s="91">
        <f t="shared" si="5"/>
        <v>1.1150139822444687E-4</v>
      </c>
      <c r="K385" s="91">
        <f>I385/'סכום נכסי הקרן'!$C$42</f>
        <v>-9.940893868562048E-7</v>
      </c>
    </row>
    <row r="386" spans="2:11">
      <c r="B386" s="86" t="s">
        <v>2954</v>
      </c>
      <c r="C386" s="87" t="s">
        <v>2955</v>
      </c>
      <c r="D386" s="88" t="s">
        <v>676</v>
      </c>
      <c r="E386" s="88" t="s">
        <v>132</v>
      </c>
      <c r="F386" s="101">
        <v>45153</v>
      </c>
      <c r="G386" s="90">
        <v>921516.49184000015</v>
      </c>
      <c r="H386" s="102">
        <v>3.4994689999999999</v>
      </c>
      <c r="I386" s="90">
        <v>32.248186748000009</v>
      </c>
      <c r="J386" s="91">
        <f t="shared" si="5"/>
        <v>-4.3664910530101433E-3</v>
      </c>
      <c r="K386" s="91">
        <f>I386/'סכום נכסי הקרן'!$C$42</f>
        <v>3.8929398937781701E-5</v>
      </c>
    </row>
    <row r="387" spans="2:11">
      <c r="B387" s="86" t="s">
        <v>2956</v>
      </c>
      <c r="C387" s="87" t="s">
        <v>2957</v>
      </c>
      <c r="D387" s="88" t="s">
        <v>676</v>
      </c>
      <c r="E387" s="88" t="s">
        <v>132</v>
      </c>
      <c r="F387" s="101">
        <v>45153</v>
      </c>
      <c r="G387" s="90">
        <v>307197.58218600007</v>
      </c>
      <c r="H387" s="102">
        <v>3.5074540000000001</v>
      </c>
      <c r="I387" s="90">
        <v>10.774813822000002</v>
      </c>
      <c r="J387" s="91">
        <f t="shared" si="5"/>
        <v>-1.4589387155087379E-3</v>
      </c>
      <c r="K387" s="91">
        <f>I387/'סכום נכסי הקרן'!$C$42</f>
        <v>1.3007150728652261E-5</v>
      </c>
    </row>
    <row r="388" spans="2:11">
      <c r="B388" s="86" t="s">
        <v>2956</v>
      </c>
      <c r="C388" s="87" t="s">
        <v>2732</v>
      </c>
      <c r="D388" s="88" t="s">
        <v>676</v>
      </c>
      <c r="E388" s="88" t="s">
        <v>132</v>
      </c>
      <c r="F388" s="101">
        <v>45153</v>
      </c>
      <c r="G388" s="90">
        <v>2377801.4400000004</v>
      </c>
      <c r="H388" s="102">
        <v>3.5074540000000001</v>
      </c>
      <c r="I388" s="90">
        <v>83.400290000000012</v>
      </c>
      <c r="J388" s="91">
        <f t="shared" si="5"/>
        <v>-1.1292623146510292E-2</v>
      </c>
      <c r="K388" s="91">
        <f>I388/'סכום נכסי הקרן'!$C$42</f>
        <v>1.0067924706303197E-4</v>
      </c>
    </row>
    <row r="389" spans="2:11">
      <c r="B389" s="86" t="s">
        <v>2958</v>
      </c>
      <c r="C389" s="87" t="s">
        <v>2959</v>
      </c>
      <c r="D389" s="88" t="s">
        <v>676</v>
      </c>
      <c r="E389" s="88" t="s">
        <v>132</v>
      </c>
      <c r="F389" s="101">
        <v>45152</v>
      </c>
      <c r="G389" s="90">
        <v>272992.96144800005</v>
      </c>
      <c r="H389" s="102">
        <v>3.5135830000000001</v>
      </c>
      <c r="I389" s="90">
        <v>9.5918333340000022</v>
      </c>
      <c r="J389" s="91">
        <f t="shared" si="5"/>
        <v>-1.2987599818297681E-3</v>
      </c>
      <c r="K389" s="91">
        <f>I389/'סכום נכסי הקרן'!$C$42</f>
        <v>1.1579079137748943E-5</v>
      </c>
    </row>
    <row r="390" spans="2:11">
      <c r="B390" s="86" t="s">
        <v>2958</v>
      </c>
      <c r="C390" s="87" t="s">
        <v>2877</v>
      </c>
      <c r="D390" s="88" t="s">
        <v>676</v>
      </c>
      <c r="E390" s="88" t="s">
        <v>132</v>
      </c>
      <c r="F390" s="101">
        <v>45152</v>
      </c>
      <c r="G390" s="90">
        <v>3931270.8500000006</v>
      </c>
      <c r="H390" s="102">
        <v>3.5135830000000001</v>
      </c>
      <c r="I390" s="90">
        <v>138.12845000000004</v>
      </c>
      <c r="J390" s="91">
        <f t="shared" si="5"/>
        <v>-1.8702962923289473E-2</v>
      </c>
      <c r="K390" s="91">
        <f>I390/'סכום נכסי הקרן'!$C$42</f>
        <v>1.667460430171605E-4</v>
      </c>
    </row>
    <row r="391" spans="2:11">
      <c r="B391" s="86" t="s">
        <v>2960</v>
      </c>
      <c r="C391" s="87" t="s">
        <v>2961</v>
      </c>
      <c r="D391" s="88" t="s">
        <v>676</v>
      </c>
      <c r="E391" s="88" t="s">
        <v>132</v>
      </c>
      <c r="F391" s="101">
        <v>45153</v>
      </c>
      <c r="G391" s="90">
        <v>660578.89544400014</v>
      </c>
      <c r="H391" s="102">
        <v>3.522659</v>
      </c>
      <c r="I391" s="90">
        <v>23.269943468000005</v>
      </c>
      <c r="J391" s="91">
        <f t="shared" si="5"/>
        <v>-3.1508128116187937E-3</v>
      </c>
      <c r="K391" s="91">
        <f>I391/'סכום נכסי הקרן'!$C$42</f>
        <v>2.8091034066638846E-5</v>
      </c>
    </row>
    <row r="392" spans="2:11">
      <c r="B392" s="86" t="s">
        <v>2962</v>
      </c>
      <c r="C392" s="87" t="s">
        <v>2963</v>
      </c>
      <c r="D392" s="88" t="s">
        <v>676</v>
      </c>
      <c r="E392" s="88" t="s">
        <v>132</v>
      </c>
      <c r="F392" s="101">
        <v>45152</v>
      </c>
      <c r="G392" s="90">
        <v>970837.12000000011</v>
      </c>
      <c r="H392" s="102">
        <v>3.5287850000000001</v>
      </c>
      <c r="I392" s="90">
        <v>34.258750000000006</v>
      </c>
      <c r="J392" s="91">
        <f t="shared" si="5"/>
        <v>-4.6387267145055425E-3</v>
      </c>
      <c r="K392" s="91">
        <f>I392/'סכום נכסי הקרן'!$C$42</f>
        <v>4.1356512732997053E-5</v>
      </c>
    </row>
    <row r="393" spans="2:11">
      <c r="B393" s="86" t="s">
        <v>2964</v>
      </c>
      <c r="C393" s="87" t="s">
        <v>2965</v>
      </c>
      <c r="D393" s="88" t="s">
        <v>676</v>
      </c>
      <c r="E393" s="88" t="s">
        <v>132</v>
      </c>
      <c r="F393" s="101">
        <v>45113</v>
      </c>
      <c r="G393" s="90">
        <v>64554.36707700001</v>
      </c>
      <c r="H393" s="102">
        <v>3.643138</v>
      </c>
      <c r="I393" s="90">
        <v>2.3518048260000004</v>
      </c>
      <c r="J393" s="91">
        <f t="shared" si="5"/>
        <v>-3.1844068664703932E-4</v>
      </c>
      <c r="K393" s="91">
        <f>I393/'סכום נכסי הקרן'!$C$42</f>
        <v>2.8390541462252099E-6</v>
      </c>
    </row>
    <row r="394" spans="2:11">
      <c r="B394" s="86" t="s">
        <v>2964</v>
      </c>
      <c r="C394" s="87" t="s">
        <v>2966</v>
      </c>
      <c r="D394" s="88" t="s">
        <v>676</v>
      </c>
      <c r="E394" s="88" t="s">
        <v>132</v>
      </c>
      <c r="F394" s="101">
        <v>45113</v>
      </c>
      <c r="G394" s="90">
        <v>734635.73459200014</v>
      </c>
      <c r="H394" s="102">
        <v>3.643138</v>
      </c>
      <c r="I394" s="90">
        <v>26.763795250000001</v>
      </c>
      <c r="J394" s="91">
        <f t="shared" si="5"/>
        <v>-3.6238897218296502E-3</v>
      </c>
      <c r="K394" s="91">
        <f>I394/'סכום נכסי הקרן'!$C$42</f>
        <v>3.2308745620898333E-5</v>
      </c>
    </row>
    <row r="395" spans="2:11">
      <c r="B395" s="86" t="s">
        <v>2967</v>
      </c>
      <c r="C395" s="87" t="s">
        <v>2968</v>
      </c>
      <c r="D395" s="88" t="s">
        <v>676</v>
      </c>
      <c r="E395" s="88" t="s">
        <v>132</v>
      </c>
      <c r="F395" s="101">
        <v>45113</v>
      </c>
      <c r="G395" s="90">
        <v>769065.15270800004</v>
      </c>
      <c r="H395" s="102">
        <v>3.659062</v>
      </c>
      <c r="I395" s="90">
        <v>28.14056763000001</v>
      </c>
      <c r="J395" s="91">
        <f t="shared" si="5"/>
        <v>-3.8103083979021696E-3</v>
      </c>
      <c r="K395" s="91">
        <f>I395/'סכום נכסי הקרן'!$C$42</f>
        <v>3.3970759105450721E-5</v>
      </c>
    </row>
    <row r="396" spans="2:11">
      <c r="B396" s="86" t="s">
        <v>2969</v>
      </c>
      <c r="C396" s="87" t="s">
        <v>2970</v>
      </c>
      <c r="D396" s="88" t="s">
        <v>676</v>
      </c>
      <c r="E396" s="88" t="s">
        <v>132</v>
      </c>
      <c r="F396" s="101">
        <v>45113</v>
      </c>
      <c r="G396" s="90">
        <v>1076970.8144280002</v>
      </c>
      <c r="H396" s="102">
        <v>3.6840730000000002</v>
      </c>
      <c r="I396" s="90">
        <v>39.676395299000013</v>
      </c>
      <c r="J396" s="91">
        <f t="shared" ref="J396:J418" si="6">IFERROR(I396/$I$11,0)</f>
        <v>-5.3722904311673206E-3</v>
      </c>
      <c r="K396" s="91">
        <f>I396/'סכום נכסי הקרן'!$C$42</f>
        <v>4.7896591305360473E-5</v>
      </c>
    </row>
    <row r="397" spans="2:11">
      <c r="B397" s="86" t="s">
        <v>2971</v>
      </c>
      <c r="C397" s="87" t="s">
        <v>2972</v>
      </c>
      <c r="D397" s="88" t="s">
        <v>676</v>
      </c>
      <c r="E397" s="88" t="s">
        <v>129</v>
      </c>
      <c r="F397" s="101">
        <v>45127</v>
      </c>
      <c r="G397" s="90">
        <v>455784.24000000005</v>
      </c>
      <c r="H397" s="102">
        <v>7.1247150000000001</v>
      </c>
      <c r="I397" s="90">
        <v>32.473330000000004</v>
      </c>
      <c r="J397" s="91">
        <f t="shared" si="6"/>
        <v>-4.3969760537075717E-3</v>
      </c>
      <c r="K397" s="91">
        <f>I397/'סכום נכסי הקרן'!$C$42</f>
        <v>3.9201187598141062E-5</v>
      </c>
    </row>
    <row r="398" spans="2:11">
      <c r="B398" s="86" t="s">
        <v>2973</v>
      </c>
      <c r="C398" s="87" t="s">
        <v>2974</v>
      </c>
      <c r="D398" s="88" t="s">
        <v>676</v>
      </c>
      <c r="E398" s="88" t="s">
        <v>129</v>
      </c>
      <c r="F398" s="101">
        <v>45141</v>
      </c>
      <c r="G398" s="90">
        <v>491907.79860900005</v>
      </c>
      <c r="H398" s="102">
        <v>4.7432480000000004</v>
      </c>
      <c r="I398" s="90">
        <v>23.332406076000002</v>
      </c>
      <c r="J398" s="91">
        <f t="shared" si="6"/>
        <v>-3.1592704164171963E-3</v>
      </c>
      <c r="K398" s="91">
        <f>I398/'סכום נכסי הקרן'!$C$42</f>
        <v>2.8166437741410635E-5</v>
      </c>
    </row>
    <row r="399" spans="2:11">
      <c r="B399" s="92"/>
      <c r="C399" s="87"/>
      <c r="D399" s="87"/>
      <c r="E399" s="87"/>
      <c r="F399" s="87"/>
      <c r="G399" s="90"/>
      <c r="H399" s="102"/>
      <c r="I399" s="87"/>
      <c r="J399" s="91"/>
      <c r="K399" s="87"/>
    </row>
    <row r="400" spans="2:11">
      <c r="B400" s="85" t="s">
        <v>189</v>
      </c>
      <c r="C400" s="80"/>
      <c r="D400" s="81"/>
      <c r="E400" s="81"/>
      <c r="F400" s="99"/>
      <c r="G400" s="83"/>
      <c r="H400" s="100"/>
      <c r="I400" s="83">
        <v>-24.279835051000006</v>
      </c>
      <c r="J400" s="84">
        <f t="shared" si="6"/>
        <v>3.2875548429193054E-3</v>
      </c>
      <c r="K400" s="84">
        <f>I400/'סכום נכסי הקרן'!$C$42</f>
        <v>-2.9310156016835107E-5</v>
      </c>
    </row>
    <row r="401" spans="2:11">
      <c r="B401" s="86" t="s">
        <v>2975</v>
      </c>
      <c r="C401" s="87" t="s">
        <v>2976</v>
      </c>
      <c r="D401" s="88" t="s">
        <v>676</v>
      </c>
      <c r="E401" s="88" t="s">
        <v>130</v>
      </c>
      <c r="F401" s="101">
        <v>45119</v>
      </c>
      <c r="G401" s="90">
        <v>651323.40000000014</v>
      </c>
      <c r="H401" s="102">
        <v>-2.4624030000000001</v>
      </c>
      <c r="I401" s="90">
        <v>-16.038206941000002</v>
      </c>
      <c r="J401" s="91">
        <f t="shared" si="6"/>
        <v>2.1716162729225356E-3</v>
      </c>
      <c r="K401" s="91">
        <f>I401/'סכום נכסי הקרן'!$C$42</f>
        <v>-1.9361018997187819E-5</v>
      </c>
    </row>
    <row r="402" spans="2:11">
      <c r="B402" s="86" t="s">
        <v>2977</v>
      </c>
      <c r="C402" s="87" t="s">
        <v>2978</v>
      </c>
      <c r="D402" s="88" t="s">
        <v>676</v>
      </c>
      <c r="E402" s="88" t="s">
        <v>130</v>
      </c>
      <c r="F402" s="101">
        <v>45196</v>
      </c>
      <c r="G402" s="90">
        <v>325661.70000000007</v>
      </c>
      <c r="H402" s="102">
        <v>-1.4406319999999999</v>
      </c>
      <c r="I402" s="90">
        <v>-4.6915866620000006</v>
      </c>
      <c r="J402" s="91">
        <f t="shared" si="6"/>
        <v>6.3525342817345308E-4</v>
      </c>
      <c r="K402" s="91">
        <f>I402/'סכום נכסי הקרן'!$C$42</f>
        <v>-5.6635943671313789E-6</v>
      </c>
    </row>
    <row r="403" spans="2:11">
      <c r="B403" s="86" t="s">
        <v>2979</v>
      </c>
      <c r="C403" s="87" t="s">
        <v>2980</v>
      </c>
      <c r="D403" s="88" t="s">
        <v>676</v>
      </c>
      <c r="E403" s="88" t="s">
        <v>130</v>
      </c>
      <c r="F403" s="101">
        <v>45196</v>
      </c>
      <c r="G403" s="90">
        <v>325661.70000000007</v>
      </c>
      <c r="H403" s="102">
        <v>-1.090101</v>
      </c>
      <c r="I403" s="90">
        <v>-3.5500414480000009</v>
      </c>
      <c r="J403" s="91">
        <f t="shared" si="6"/>
        <v>4.8068514182331639E-4</v>
      </c>
      <c r="K403" s="91">
        <f>I403/'סכום נכסי הקרן'!$C$42</f>
        <v>-4.2855426525159058E-6</v>
      </c>
    </row>
    <row r="404" spans="2:11">
      <c r="B404" s="92"/>
      <c r="C404" s="87"/>
      <c r="D404" s="87"/>
      <c r="E404" s="87"/>
      <c r="F404" s="87"/>
      <c r="G404" s="90"/>
      <c r="H404" s="102"/>
      <c r="I404" s="87"/>
      <c r="J404" s="91"/>
      <c r="K404" s="87"/>
    </row>
    <row r="405" spans="2:11">
      <c r="B405" s="79" t="s">
        <v>200</v>
      </c>
      <c r="C405" s="80"/>
      <c r="D405" s="81"/>
      <c r="E405" s="81"/>
      <c r="F405" s="99"/>
      <c r="G405" s="83"/>
      <c r="H405" s="100"/>
      <c r="I405" s="83">
        <v>456.59913870800011</v>
      </c>
      <c r="J405" s="84">
        <f t="shared" si="6"/>
        <v>-6.1824749080016679E-2</v>
      </c>
      <c r="K405" s="84">
        <f>I405/'סכום נכסי הקרן'!$C$42</f>
        <v>5.5119781351779882E-4</v>
      </c>
    </row>
    <row r="406" spans="2:11">
      <c r="B406" s="85" t="s">
        <v>188</v>
      </c>
      <c r="C406" s="80"/>
      <c r="D406" s="81"/>
      <c r="E406" s="81"/>
      <c r="F406" s="99"/>
      <c r="G406" s="83"/>
      <c r="H406" s="100"/>
      <c r="I406" s="83">
        <v>470.15575578800008</v>
      </c>
      <c r="J406" s="84">
        <f t="shared" si="6"/>
        <v>-6.3660351424157019E-2</v>
      </c>
      <c r="K406" s="84">
        <f>I406/'סכום נכסי הקרן'!$C$42</f>
        <v>5.6756310433796545E-4</v>
      </c>
    </row>
    <row r="407" spans="2:11">
      <c r="B407" s="86" t="s">
        <v>2981</v>
      </c>
      <c r="C407" s="87" t="s">
        <v>2982</v>
      </c>
      <c r="D407" s="88" t="s">
        <v>676</v>
      </c>
      <c r="E407" s="88" t="s">
        <v>138</v>
      </c>
      <c r="F407" s="101">
        <v>44909</v>
      </c>
      <c r="G407" s="90">
        <v>2108493.8183050002</v>
      </c>
      <c r="H407" s="102">
        <v>15.957428</v>
      </c>
      <c r="I407" s="90">
        <v>336.46137389400008</v>
      </c>
      <c r="J407" s="91">
        <f t="shared" si="6"/>
        <v>-4.5557773225273414E-2</v>
      </c>
      <c r="K407" s="91">
        <f>I407/'סכום נכסי הקרן'!$C$42</f>
        <v>4.0616978417510545E-4</v>
      </c>
    </row>
    <row r="408" spans="2:11">
      <c r="B408" s="86" t="s">
        <v>2983</v>
      </c>
      <c r="C408" s="87" t="s">
        <v>2984</v>
      </c>
      <c r="D408" s="88" t="s">
        <v>676</v>
      </c>
      <c r="E408" s="88" t="s">
        <v>129</v>
      </c>
      <c r="F408" s="101">
        <v>44868</v>
      </c>
      <c r="G408" s="90">
        <v>1362549.7611270002</v>
      </c>
      <c r="H408" s="102">
        <v>-4.7118099999999998</v>
      </c>
      <c r="I408" s="90">
        <v>-64.200757445000008</v>
      </c>
      <c r="J408" s="91">
        <f t="shared" si="6"/>
        <v>8.6929548991604207E-3</v>
      </c>
      <c r="K408" s="91">
        <f>I408/'סכום נכסי הקרן'!$C$42</f>
        <v>-7.750193578989886E-5</v>
      </c>
    </row>
    <row r="409" spans="2:11">
      <c r="B409" s="86" t="s">
        <v>2985</v>
      </c>
      <c r="C409" s="87" t="s">
        <v>2986</v>
      </c>
      <c r="D409" s="88" t="s">
        <v>676</v>
      </c>
      <c r="E409" s="88" t="s">
        <v>129</v>
      </c>
      <c r="F409" s="101">
        <v>44972</v>
      </c>
      <c r="G409" s="90">
        <v>6032899.1371310009</v>
      </c>
      <c r="H409" s="102">
        <v>-4.1344789999999998</v>
      </c>
      <c r="I409" s="90">
        <v>-249.42893029200005</v>
      </c>
      <c r="J409" s="91">
        <f t="shared" si="6"/>
        <v>3.3773346730865579E-2</v>
      </c>
      <c r="K409" s="91">
        <f>I409/'סכום נכסי הקרן'!$C$42</f>
        <v>-3.0110587022582356E-4</v>
      </c>
    </row>
    <row r="410" spans="2:11">
      <c r="B410" s="86" t="s">
        <v>2987</v>
      </c>
      <c r="C410" s="87" t="s">
        <v>2988</v>
      </c>
      <c r="D410" s="88" t="s">
        <v>676</v>
      </c>
      <c r="E410" s="88" t="s">
        <v>138</v>
      </c>
      <c r="F410" s="101">
        <v>44972</v>
      </c>
      <c r="G410" s="90">
        <v>2852626.1968140006</v>
      </c>
      <c r="H410" s="102">
        <v>18.719602999999999</v>
      </c>
      <c r="I410" s="90">
        <v>534.00030039500018</v>
      </c>
      <c r="J410" s="91">
        <f t="shared" si="6"/>
        <v>-7.2305074148831222E-2</v>
      </c>
      <c r="K410" s="91">
        <f>I410/'סכום נכסי הקרן'!$C$42</f>
        <v>6.4463502675112406E-4</v>
      </c>
    </row>
    <row r="411" spans="2:11">
      <c r="B411" s="86" t="s">
        <v>2989</v>
      </c>
      <c r="C411" s="87" t="s">
        <v>2990</v>
      </c>
      <c r="D411" s="88" t="s">
        <v>676</v>
      </c>
      <c r="E411" s="88" t="s">
        <v>129</v>
      </c>
      <c r="F411" s="101">
        <v>45068</v>
      </c>
      <c r="G411" s="90">
        <v>607176.16970500012</v>
      </c>
      <c r="H411" s="102">
        <v>4.9135770000000001</v>
      </c>
      <c r="I411" s="90">
        <v>29.834066805000003</v>
      </c>
      <c r="J411" s="91">
        <f t="shared" si="6"/>
        <v>-4.0396127322420263E-3</v>
      </c>
      <c r="K411" s="91">
        <f>I411/'סכום נכסי הקרן'!$C$42</f>
        <v>3.6015119165120358E-5</v>
      </c>
    </row>
    <row r="412" spans="2:11">
      <c r="B412" s="86" t="s">
        <v>2985</v>
      </c>
      <c r="C412" s="87" t="s">
        <v>2991</v>
      </c>
      <c r="D412" s="88" t="s">
        <v>676</v>
      </c>
      <c r="E412" s="88" t="s">
        <v>129</v>
      </c>
      <c r="F412" s="101">
        <v>45069</v>
      </c>
      <c r="G412" s="90">
        <v>4788458.8947030008</v>
      </c>
      <c r="H412" s="102">
        <v>2.166995</v>
      </c>
      <c r="I412" s="90">
        <v>103.76566965600001</v>
      </c>
      <c r="J412" s="91">
        <f t="shared" si="6"/>
        <v>-1.4050150220946309E-2</v>
      </c>
      <c r="K412" s="91">
        <f>I412/'סכום נכסי הקרן'!$C$42</f>
        <v>1.2526394682749165E-4</v>
      </c>
    </row>
    <row r="413" spans="2:11">
      <c r="B413" s="86" t="s">
        <v>2987</v>
      </c>
      <c r="C413" s="87" t="s">
        <v>2992</v>
      </c>
      <c r="D413" s="88" t="s">
        <v>676</v>
      </c>
      <c r="E413" s="88" t="s">
        <v>138</v>
      </c>
      <c r="F413" s="101">
        <v>45082</v>
      </c>
      <c r="G413" s="90">
        <v>1488645.8808009999</v>
      </c>
      <c r="H413" s="102">
        <v>5.7461880000000001</v>
      </c>
      <c r="I413" s="90">
        <v>85.540393725000001</v>
      </c>
      <c r="J413" s="91">
        <f t="shared" si="6"/>
        <v>-1.1582398935789535E-2</v>
      </c>
      <c r="K413" s="91">
        <f>I413/'סכום נכסי הקרן'!$C$42</f>
        <v>1.0326273965843888E-4</v>
      </c>
    </row>
    <row r="414" spans="2:11">
      <c r="B414" s="86" t="s">
        <v>2985</v>
      </c>
      <c r="C414" s="87" t="s">
        <v>2993</v>
      </c>
      <c r="D414" s="88" t="s">
        <v>676</v>
      </c>
      <c r="E414" s="88" t="s">
        <v>129</v>
      </c>
      <c r="F414" s="101">
        <v>45153</v>
      </c>
      <c r="G414" s="90">
        <v>6421179.5804110011</v>
      </c>
      <c r="H414" s="102">
        <v>-3.882339</v>
      </c>
      <c r="I414" s="90">
        <v>-249.29196467900005</v>
      </c>
      <c r="J414" s="91">
        <f t="shared" si="6"/>
        <v>3.3754801219193623E-2</v>
      </c>
      <c r="K414" s="91">
        <f>I414/'סכום נכסי הקרן'!$C$42</f>
        <v>-3.0094052793756088E-4</v>
      </c>
    </row>
    <row r="415" spans="2:11">
      <c r="B415" s="86" t="s">
        <v>2994</v>
      </c>
      <c r="C415" s="87" t="s">
        <v>2995</v>
      </c>
      <c r="D415" s="88" t="s">
        <v>676</v>
      </c>
      <c r="E415" s="88" t="s">
        <v>129</v>
      </c>
      <c r="F415" s="101">
        <v>45126</v>
      </c>
      <c r="G415" s="90">
        <v>818227.11012300011</v>
      </c>
      <c r="H415" s="102">
        <v>-6.9081549999999998</v>
      </c>
      <c r="I415" s="90">
        <v>-56.524396271000008</v>
      </c>
      <c r="J415" s="91">
        <f t="shared" si="6"/>
        <v>7.6535549897058467E-3</v>
      </c>
      <c r="K415" s="91">
        <f>I415/'סכום נכסי הקרן'!$C$42</f>
        <v>-6.8235178286031527E-5</v>
      </c>
    </row>
    <row r="416" spans="2:11">
      <c r="B416" s="92"/>
      <c r="C416" s="87"/>
      <c r="D416" s="87"/>
      <c r="E416" s="87"/>
      <c r="F416" s="87"/>
      <c r="G416" s="90"/>
      <c r="H416" s="102"/>
      <c r="I416" s="87"/>
      <c r="J416" s="91"/>
      <c r="K416" s="87"/>
    </row>
    <row r="417" spans="2:11">
      <c r="B417" s="92" t="s">
        <v>189</v>
      </c>
      <c r="C417" s="87"/>
      <c r="D417" s="88"/>
      <c r="E417" s="88"/>
      <c r="F417" s="101"/>
      <c r="G417" s="90"/>
      <c r="H417" s="102"/>
      <c r="I417" s="90">
        <v>-13.556617080000002</v>
      </c>
      <c r="J417" s="91">
        <f t="shared" si="6"/>
        <v>1.8356023441403473E-3</v>
      </c>
      <c r="K417" s="91">
        <f>I417/'סכום נכסי הקרן'!$C$42</f>
        <v>-1.6365290820166682E-5</v>
      </c>
    </row>
    <row r="418" spans="2:11">
      <c r="B418" s="86" t="s">
        <v>2996</v>
      </c>
      <c r="C418" s="87" t="s">
        <v>2997</v>
      </c>
      <c r="D418" s="88" t="s">
        <v>676</v>
      </c>
      <c r="E418" s="88" t="s">
        <v>129</v>
      </c>
      <c r="F418" s="101">
        <v>45195</v>
      </c>
      <c r="G418" s="90">
        <v>2091762.5898390005</v>
      </c>
      <c r="H418" s="102">
        <v>-0.64809499999999998</v>
      </c>
      <c r="I418" s="90">
        <v>-13.556617080000002</v>
      </c>
      <c r="J418" s="91">
        <f t="shared" si="6"/>
        <v>1.8356023441403473E-3</v>
      </c>
      <c r="K418" s="91">
        <f>I418/'סכום נכסי הקרן'!$C$42</f>
        <v>-1.6365290820166682E-5</v>
      </c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114" t="s">
        <v>218</v>
      </c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114" t="s">
        <v>109</v>
      </c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114" t="s">
        <v>201</v>
      </c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114" t="s">
        <v>209</v>
      </c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143</v>
      </c>
      <c r="C1" s="46" t="s" vm="1">
        <v>227</v>
      </c>
    </row>
    <row r="2" spans="2:17">
      <c r="B2" s="46" t="s">
        <v>142</v>
      </c>
      <c r="C2" s="46" t="s">
        <v>228</v>
      </c>
    </row>
    <row r="3" spans="2:17">
      <c r="B3" s="46" t="s">
        <v>144</v>
      </c>
      <c r="C3" s="46" t="s">
        <v>229</v>
      </c>
    </row>
    <row r="4" spans="2:17">
      <c r="B4" s="46" t="s">
        <v>145</v>
      </c>
      <c r="C4" s="46">
        <v>2145</v>
      </c>
    </row>
    <row r="6" spans="2:17" ht="26.2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26.25" customHeight="1">
      <c r="B7" s="148" t="s">
        <v>99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17" s="3" customFormat="1" ht="63">
      <c r="B8" s="21" t="s">
        <v>113</v>
      </c>
      <c r="C8" s="29" t="s">
        <v>45</v>
      </c>
      <c r="D8" s="29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108</v>
      </c>
      <c r="O8" s="29" t="s">
        <v>59</v>
      </c>
      <c r="P8" s="29" t="s">
        <v>146</v>
      </c>
      <c r="Q8" s="30" t="s">
        <v>148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210</v>
      </c>
      <c r="M9" s="15"/>
      <c r="N9" s="15" t="s">
        <v>206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17" s="4" customFormat="1" ht="18" customHeight="1">
      <c r="B11" s="106" t="s">
        <v>3261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9">
        <v>0</v>
      </c>
      <c r="O11" s="87"/>
      <c r="P11" s="110">
        <v>0</v>
      </c>
      <c r="Q11" s="110">
        <v>0</v>
      </c>
    </row>
    <row r="12" spans="2:17" ht="18" customHeight="1">
      <c r="B12" s="114" t="s">
        <v>218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4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4" t="s">
        <v>201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4" t="s">
        <v>209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9:B110">
    <cfRule type="cellIs" dxfId="6" priority="2" operator="equal">
      <formula>"NR3"</formula>
    </cfRule>
  </conditionalFormatting>
  <conditionalFormatting sqref="B12:B18">
    <cfRule type="cellIs" dxfId="5" priority="1" operator="equal">
      <formula>"NR3"</formula>
    </cfRule>
  </conditionalFormatting>
  <dataValidations count="1">
    <dataValidation allowBlank="1" showInputMessage="1" showErrorMessage="1" sqref="A1:B1048576 C5:C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0.28515625" style="2" customWidth="1"/>
    <col min="4" max="4" width="10.140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3.85546875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143</v>
      </c>
      <c r="C1" s="46" t="s" vm="1">
        <v>227</v>
      </c>
    </row>
    <row r="2" spans="2:18">
      <c r="B2" s="46" t="s">
        <v>142</v>
      </c>
      <c r="C2" s="46" t="s">
        <v>228</v>
      </c>
    </row>
    <row r="3" spans="2:18">
      <c r="B3" s="46" t="s">
        <v>144</v>
      </c>
      <c r="C3" s="46" t="s">
        <v>229</v>
      </c>
    </row>
    <row r="4" spans="2:18">
      <c r="B4" s="46" t="s">
        <v>145</v>
      </c>
      <c r="C4" s="46">
        <v>2145</v>
      </c>
    </row>
    <row r="6" spans="2:18" ht="26.25" customHeight="1">
      <c r="B6" s="148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s="3" customFormat="1" ht="78.75">
      <c r="B7" s="47" t="s">
        <v>113</v>
      </c>
      <c r="C7" s="48" t="s">
        <v>184</v>
      </c>
      <c r="D7" s="48" t="s">
        <v>45</v>
      </c>
      <c r="E7" s="48" t="s">
        <v>114</v>
      </c>
      <c r="F7" s="48" t="s">
        <v>14</v>
      </c>
      <c r="G7" s="48" t="s">
        <v>101</v>
      </c>
      <c r="H7" s="48" t="s">
        <v>67</v>
      </c>
      <c r="I7" s="48" t="s">
        <v>17</v>
      </c>
      <c r="J7" s="48" t="s">
        <v>226</v>
      </c>
      <c r="K7" s="48" t="s">
        <v>100</v>
      </c>
      <c r="L7" s="48" t="s">
        <v>35</v>
      </c>
      <c r="M7" s="48" t="s">
        <v>18</v>
      </c>
      <c r="N7" s="48" t="s">
        <v>203</v>
      </c>
      <c r="O7" s="48" t="s">
        <v>202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210</v>
      </c>
      <c r="O8" s="15"/>
      <c r="P8" s="15" t="s">
        <v>206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4.1406770586696275</v>
      </c>
      <c r="J10" s="75"/>
      <c r="K10" s="75"/>
      <c r="L10" s="76"/>
      <c r="M10" s="76">
        <v>0.18304934814027568</v>
      </c>
      <c r="N10" s="77"/>
      <c r="O10" s="98"/>
      <c r="P10" s="77">
        <f>P11+P268</f>
        <v>81456.317151582014</v>
      </c>
      <c r="Q10" s="78">
        <f>IFERROR(P10/$P$10,0)</f>
        <v>1</v>
      </c>
      <c r="R10" s="78">
        <f>P10/'סכום נכסי הקרן'!$C$42</f>
        <v>9.8332519939065111E-2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5.351162629059834</v>
      </c>
      <c r="J11" s="81"/>
      <c r="K11" s="81"/>
      <c r="L11" s="82"/>
      <c r="M11" s="82">
        <v>4.9689171831379421E-2</v>
      </c>
      <c r="N11" s="83"/>
      <c r="O11" s="100"/>
      <c r="P11" s="83">
        <f>P12+P41</f>
        <v>49393.362615401005</v>
      </c>
      <c r="Q11" s="84">
        <f t="shared" ref="Q11:Q74" si="0">IFERROR(P11/$P$10,0)</f>
        <v>0.60637853935238595</v>
      </c>
      <c r="R11" s="84">
        <f>P11/'סכום נכסי הקרן'!$C$42</f>
        <v>5.962672981148967E-2</v>
      </c>
    </row>
    <row r="12" spans="2:18">
      <c r="B12" s="85" t="s">
        <v>36</v>
      </c>
      <c r="C12" s="81"/>
      <c r="D12" s="80"/>
      <c r="E12" s="80"/>
      <c r="F12" s="80"/>
      <c r="G12" s="99"/>
      <c r="H12" s="80"/>
      <c r="I12" s="83">
        <v>7.090733831195827</v>
      </c>
      <c r="J12" s="81"/>
      <c r="K12" s="81"/>
      <c r="L12" s="82"/>
      <c r="M12" s="82">
        <v>4.510551341642733E-2</v>
      </c>
      <c r="N12" s="83"/>
      <c r="O12" s="100"/>
      <c r="P12" s="83">
        <f>SUM(P13:P39)</f>
        <v>8616.665207551001</v>
      </c>
      <c r="Q12" s="84">
        <f t="shared" si="0"/>
        <v>0.10578265147338117</v>
      </c>
      <c r="R12" s="84">
        <f>P12/'סכום נכסי הקרן'!$C$42</f>
        <v>1.040187468521343E-2</v>
      </c>
    </row>
    <row r="13" spans="2:18">
      <c r="B13" s="86" t="s">
        <v>3416</v>
      </c>
      <c r="C13" s="88" t="s">
        <v>3058</v>
      </c>
      <c r="D13" s="87">
        <v>6028</v>
      </c>
      <c r="E13" s="87"/>
      <c r="F13" s="87" t="s">
        <v>677</v>
      </c>
      <c r="G13" s="101">
        <v>43100</v>
      </c>
      <c r="H13" s="87"/>
      <c r="I13" s="90">
        <v>7.5399999999996767</v>
      </c>
      <c r="J13" s="88" t="s">
        <v>28</v>
      </c>
      <c r="K13" s="88" t="s">
        <v>130</v>
      </c>
      <c r="L13" s="89">
        <v>6.2300000000001618E-2</v>
      </c>
      <c r="M13" s="89">
        <v>6.2300000000001618E-2</v>
      </c>
      <c r="N13" s="90">
        <v>223240.96349100006</v>
      </c>
      <c r="O13" s="102">
        <v>110.56</v>
      </c>
      <c r="P13" s="90">
        <v>246.81520925200002</v>
      </c>
      <c r="Q13" s="91">
        <f t="shared" si="0"/>
        <v>3.0300315295706498E-3</v>
      </c>
      <c r="R13" s="91">
        <f>P13/'סכום נכסי הקרן'!$C$42</f>
        <v>2.9795063579750189E-4</v>
      </c>
    </row>
    <row r="14" spans="2:18">
      <c r="B14" s="86" t="s">
        <v>3416</v>
      </c>
      <c r="C14" s="88" t="s">
        <v>3058</v>
      </c>
      <c r="D14" s="87">
        <v>6869</v>
      </c>
      <c r="E14" s="87"/>
      <c r="F14" s="87" t="s">
        <v>677</v>
      </c>
      <c r="G14" s="101">
        <v>43555</v>
      </c>
      <c r="H14" s="87"/>
      <c r="I14" s="90">
        <v>3.449999999975887</v>
      </c>
      <c r="J14" s="88" t="s">
        <v>28</v>
      </c>
      <c r="K14" s="88" t="s">
        <v>130</v>
      </c>
      <c r="L14" s="89">
        <v>5.6499999999846555E-2</v>
      </c>
      <c r="M14" s="89">
        <v>5.6499999999846555E-2</v>
      </c>
      <c r="N14" s="90">
        <v>45252.65619400001</v>
      </c>
      <c r="O14" s="102">
        <v>100.81</v>
      </c>
      <c r="P14" s="90">
        <v>45.619202698000009</v>
      </c>
      <c r="Q14" s="91">
        <f t="shared" si="0"/>
        <v>5.6004499458411872E-4</v>
      </c>
      <c r="R14" s="91">
        <f>P14/'סכום נכסי הקרן'!$C$42</f>
        <v>5.5070635596716473E-5</v>
      </c>
    </row>
    <row r="15" spans="2:18">
      <c r="B15" s="86" t="s">
        <v>3416</v>
      </c>
      <c r="C15" s="88" t="s">
        <v>3058</v>
      </c>
      <c r="D15" s="87">
        <v>6870</v>
      </c>
      <c r="E15" s="87"/>
      <c r="F15" s="87" t="s">
        <v>677</v>
      </c>
      <c r="G15" s="101">
        <v>43555</v>
      </c>
      <c r="H15" s="87"/>
      <c r="I15" s="90">
        <v>5.1799999999955988</v>
      </c>
      <c r="J15" s="88" t="s">
        <v>28</v>
      </c>
      <c r="K15" s="88" t="s">
        <v>130</v>
      </c>
      <c r="L15" s="89">
        <v>4.7099999999957821E-2</v>
      </c>
      <c r="M15" s="89">
        <v>4.7099999999957821E-2</v>
      </c>
      <c r="N15" s="90">
        <v>536553.71789400012</v>
      </c>
      <c r="O15" s="102">
        <v>101.65</v>
      </c>
      <c r="P15" s="90">
        <v>545.40685423000014</v>
      </c>
      <c r="Q15" s="91">
        <f t="shared" si="0"/>
        <v>6.6956974400776414E-3</v>
      </c>
      <c r="R15" s="91">
        <f>P15/'סכום נכסי הקרן'!$C$42</f>
        <v>6.5840480203238193E-4</v>
      </c>
    </row>
    <row r="16" spans="2:18">
      <c r="B16" s="86" t="s">
        <v>3416</v>
      </c>
      <c r="C16" s="88" t="s">
        <v>3058</v>
      </c>
      <c r="D16" s="87">
        <v>6868</v>
      </c>
      <c r="E16" s="87"/>
      <c r="F16" s="87" t="s">
        <v>677</v>
      </c>
      <c r="G16" s="101">
        <v>43555</v>
      </c>
      <c r="H16" s="87"/>
      <c r="I16" s="90">
        <v>5.5799999999771615</v>
      </c>
      <c r="J16" s="88" t="s">
        <v>28</v>
      </c>
      <c r="K16" s="88" t="s">
        <v>130</v>
      </c>
      <c r="L16" s="89">
        <v>2.4699999999900607E-2</v>
      </c>
      <c r="M16" s="89">
        <v>2.4699999999900607E-2</v>
      </c>
      <c r="N16" s="90">
        <v>71879.358624000015</v>
      </c>
      <c r="O16" s="102">
        <v>131.57</v>
      </c>
      <c r="P16" s="90">
        <v>94.57166130200001</v>
      </c>
      <c r="Q16" s="91">
        <f t="shared" si="0"/>
        <v>1.1610107675996651E-3</v>
      </c>
      <c r="R16" s="91">
        <f>P16/'סכום נכסי הקרן'!$C$42</f>
        <v>1.1416511445446338E-4</v>
      </c>
    </row>
    <row r="17" spans="2:18">
      <c r="B17" s="86" t="s">
        <v>3416</v>
      </c>
      <c r="C17" s="88" t="s">
        <v>3058</v>
      </c>
      <c r="D17" s="87">
        <v>6867</v>
      </c>
      <c r="E17" s="87"/>
      <c r="F17" s="87" t="s">
        <v>677</v>
      </c>
      <c r="G17" s="101">
        <v>43555</v>
      </c>
      <c r="H17" s="87"/>
      <c r="I17" s="90">
        <v>5.020000000003165</v>
      </c>
      <c r="J17" s="88" t="s">
        <v>28</v>
      </c>
      <c r="K17" s="88" t="s">
        <v>130</v>
      </c>
      <c r="L17" s="89">
        <v>5.7300000000052254E-2</v>
      </c>
      <c r="M17" s="89">
        <v>5.7300000000052254E-2</v>
      </c>
      <c r="N17" s="90">
        <v>171970.06345700004</v>
      </c>
      <c r="O17" s="102">
        <v>121.26</v>
      </c>
      <c r="P17" s="90">
        <v>208.53087356700004</v>
      </c>
      <c r="Q17" s="91">
        <f t="shared" si="0"/>
        <v>2.560033166966597E-3</v>
      </c>
      <c r="R17" s="91">
        <f>P17/'סכום נכסי הקרן'!$C$42</f>
        <v>2.5173451243541093E-4</v>
      </c>
    </row>
    <row r="18" spans="2:18">
      <c r="B18" s="86" t="s">
        <v>3416</v>
      </c>
      <c r="C18" s="88" t="s">
        <v>3058</v>
      </c>
      <c r="D18" s="87">
        <v>6866</v>
      </c>
      <c r="E18" s="87"/>
      <c r="F18" s="87" t="s">
        <v>677</v>
      </c>
      <c r="G18" s="101">
        <v>43555</v>
      </c>
      <c r="H18" s="87"/>
      <c r="I18" s="90">
        <v>5.870000000007165</v>
      </c>
      <c r="J18" s="88" t="s">
        <v>28</v>
      </c>
      <c r="K18" s="88" t="s">
        <v>130</v>
      </c>
      <c r="L18" s="89">
        <v>3.0800000000058624E-2</v>
      </c>
      <c r="M18" s="89">
        <v>3.0800000000058624E-2</v>
      </c>
      <c r="N18" s="90">
        <v>263744.34718300006</v>
      </c>
      <c r="O18" s="102">
        <v>116.42</v>
      </c>
      <c r="P18" s="90">
        <v>307.05113114</v>
      </c>
      <c r="Q18" s="91">
        <f t="shared" si="0"/>
        <v>3.7695189504898525E-3</v>
      </c>
      <c r="R18" s="91">
        <f>P18/'סכום נכסי הקרן'!$C$42</f>
        <v>3.7066629735972725E-4</v>
      </c>
    </row>
    <row r="19" spans="2:18">
      <c r="B19" s="86" t="s">
        <v>3416</v>
      </c>
      <c r="C19" s="88" t="s">
        <v>3058</v>
      </c>
      <c r="D19" s="87">
        <v>6865</v>
      </c>
      <c r="E19" s="87"/>
      <c r="F19" s="87" t="s">
        <v>677</v>
      </c>
      <c r="G19" s="101">
        <v>43555</v>
      </c>
      <c r="H19" s="87"/>
      <c r="I19" s="90">
        <v>4.0399999999896181</v>
      </c>
      <c r="J19" s="88" t="s">
        <v>28</v>
      </c>
      <c r="K19" s="88" t="s">
        <v>130</v>
      </c>
      <c r="L19" s="89">
        <v>2.5199999999948087E-2</v>
      </c>
      <c r="M19" s="89">
        <v>2.5199999999948087E-2</v>
      </c>
      <c r="N19" s="90">
        <v>131174.63972199999</v>
      </c>
      <c r="O19" s="102">
        <v>123.35</v>
      </c>
      <c r="P19" s="90">
        <v>161.80393299200003</v>
      </c>
      <c r="Q19" s="91">
        <f t="shared" si="0"/>
        <v>1.9863890076309144E-3</v>
      </c>
      <c r="R19" s="91">
        <f>P19/'סכום נכסי הקרן'!$C$42</f>
        <v>1.9532663669960667E-4</v>
      </c>
    </row>
    <row r="20" spans="2:18">
      <c r="B20" s="86" t="s">
        <v>3416</v>
      </c>
      <c r="C20" s="88" t="s">
        <v>3058</v>
      </c>
      <c r="D20" s="87">
        <v>5212</v>
      </c>
      <c r="E20" s="87"/>
      <c r="F20" s="87" t="s">
        <v>677</v>
      </c>
      <c r="G20" s="101">
        <v>42643</v>
      </c>
      <c r="H20" s="87"/>
      <c r="I20" s="90">
        <v>6.8400000000045118</v>
      </c>
      <c r="J20" s="88" t="s">
        <v>28</v>
      </c>
      <c r="K20" s="88" t="s">
        <v>130</v>
      </c>
      <c r="L20" s="89">
        <v>5.0200000000026515E-2</v>
      </c>
      <c r="M20" s="89">
        <v>5.0200000000026515E-2</v>
      </c>
      <c r="N20" s="90">
        <v>503497.85155800008</v>
      </c>
      <c r="O20" s="102">
        <v>100.36</v>
      </c>
      <c r="P20" s="90">
        <v>505.31044383300008</v>
      </c>
      <c r="Q20" s="91">
        <f t="shared" si="0"/>
        <v>6.2034531084024852E-3</v>
      </c>
      <c r="R20" s="91">
        <f>P20/'סכום נכסי הקרן'!$C$42</f>
        <v>6.1000117647304277E-4</v>
      </c>
    </row>
    <row r="21" spans="2:18">
      <c r="B21" s="86" t="s">
        <v>3417</v>
      </c>
      <c r="C21" s="88" t="s">
        <v>3058</v>
      </c>
      <c r="D21" s="87" t="s">
        <v>3059</v>
      </c>
      <c r="E21" s="87"/>
      <c r="F21" s="87" t="s">
        <v>677</v>
      </c>
      <c r="G21" s="101">
        <v>45107</v>
      </c>
      <c r="H21" s="87"/>
      <c r="I21" s="90">
        <v>9.0199999999982072</v>
      </c>
      <c r="J21" s="88" t="s">
        <v>28</v>
      </c>
      <c r="K21" s="88" t="s">
        <v>130</v>
      </c>
      <c r="L21" s="89">
        <v>7.1499999999974848E-2</v>
      </c>
      <c r="M21" s="89">
        <v>7.1499999999974848E-2</v>
      </c>
      <c r="N21" s="90">
        <v>434289.33070700004</v>
      </c>
      <c r="O21" s="102">
        <v>105.25</v>
      </c>
      <c r="P21" s="90">
        <v>457.08952054100007</v>
      </c>
      <c r="Q21" s="91">
        <f t="shared" si="0"/>
        <v>5.6114680423177306E-3</v>
      </c>
      <c r="R21" s="91">
        <f>P21/'סכום נכסי הקרן'!$C$42</f>
        <v>5.5178979315863492E-4</v>
      </c>
    </row>
    <row r="22" spans="2:18">
      <c r="B22" s="86" t="s">
        <v>3417</v>
      </c>
      <c r="C22" s="88" t="s">
        <v>3058</v>
      </c>
      <c r="D22" s="87" t="s">
        <v>3060</v>
      </c>
      <c r="E22" s="87"/>
      <c r="F22" s="87" t="s">
        <v>677</v>
      </c>
      <c r="G22" s="101">
        <v>45107</v>
      </c>
      <c r="H22" s="87"/>
      <c r="I22" s="90">
        <v>8.8800000000011519</v>
      </c>
      <c r="J22" s="88" t="s">
        <v>28</v>
      </c>
      <c r="K22" s="88" t="s">
        <v>130</v>
      </c>
      <c r="L22" s="89">
        <v>7.1300000000018737E-2</v>
      </c>
      <c r="M22" s="89">
        <v>7.1300000000018737E-2</v>
      </c>
      <c r="N22" s="90">
        <v>330185.12107800005</v>
      </c>
      <c r="O22" s="102">
        <v>105.14</v>
      </c>
      <c r="P22" s="90">
        <v>347.15663629500006</v>
      </c>
      <c r="Q22" s="91">
        <f t="shared" si="0"/>
        <v>4.2618749341315843E-3</v>
      </c>
      <c r="R22" s="91">
        <f>P22/'סכום נכסי הקרן'!$C$42</f>
        <v>4.1908090193829587E-4</v>
      </c>
    </row>
    <row r="23" spans="2:18">
      <c r="B23" s="86" t="s">
        <v>3417</v>
      </c>
      <c r="C23" s="88" t="s">
        <v>3058</v>
      </c>
      <c r="D23" s="87" t="s">
        <v>3061</v>
      </c>
      <c r="E23" s="87"/>
      <c r="F23" s="87" t="s">
        <v>677</v>
      </c>
      <c r="G23" s="101">
        <v>45107</v>
      </c>
      <c r="H23" s="87"/>
      <c r="I23" s="90">
        <v>8.3899999999231927</v>
      </c>
      <c r="J23" s="88" t="s">
        <v>28</v>
      </c>
      <c r="K23" s="88" t="s">
        <v>130</v>
      </c>
      <c r="L23" s="89">
        <v>7.2999999999191517E-2</v>
      </c>
      <c r="M23" s="89">
        <v>7.2999999999191517E-2</v>
      </c>
      <c r="N23" s="90">
        <v>24874.635696000005</v>
      </c>
      <c r="O23" s="102">
        <v>99.45</v>
      </c>
      <c r="P23" s="90">
        <v>24.737825210000004</v>
      </c>
      <c r="Q23" s="91">
        <f t="shared" si="0"/>
        <v>3.036943735617877E-4</v>
      </c>
      <c r="R23" s="91">
        <f>P23/'סכום נכסי הקרן'!$C$42</f>
        <v>2.986303304364638E-5</v>
      </c>
    </row>
    <row r="24" spans="2:18">
      <c r="B24" s="86" t="s">
        <v>3417</v>
      </c>
      <c r="C24" s="88" t="s">
        <v>3058</v>
      </c>
      <c r="D24" s="87" t="s">
        <v>3062</v>
      </c>
      <c r="E24" s="87"/>
      <c r="F24" s="87" t="s">
        <v>677</v>
      </c>
      <c r="G24" s="101">
        <v>45107</v>
      </c>
      <c r="H24" s="87"/>
      <c r="I24" s="90">
        <v>7.6100000000130752</v>
      </c>
      <c r="J24" s="88" t="s">
        <v>28</v>
      </c>
      <c r="K24" s="88" t="s">
        <v>130</v>
      </c>
      <c r="L24" s="89">
        <v>6.5200000000105562E-2</v>
      </c>
      <c r="M24" s="89">
        <v>6.5200000000105562E-2</v>
      </c>
      <c r="N24" s="90">
        <v>198855.50242900001</v>
      </c>
      <c r="O24" s="102">
        <v>83.84</v>
      </c>
      <c r="P24" s="90">
        <v>166.72045326200004</v>
      </c>
      <c r="Q24" s="91">
        <f t="shared" si="0"/>
        <v>2.0467467606195607E-3</v>
      </c>
      <c r="R24" s="91">
        <f>P24/'סכום נכסי הקרן'!$C$42</f>
        <v>2.0126176664883987E-4</v>
      </c>
    </row>
    <row r="25" spans="2:18">
      <c r="B25" s="86" t="s">
        <v>3417</v>
      </c>
      <c r="C25" s="88" t="s">
        <v>3058</v>
      </c>
      <c r="D25" s="87" t="s">
        <v>3063</v>
      </c>
      <c r="E25" s="87"/>
      <c r="F25" s="87" t="s">
        <v>677</v>
      </c>
      <c r="G25" s="101">
        <v>45107</v>
      </c>
      <c r="H25" s="87"/>
      <c r="I25" s="90">
        <v>11.239999999829887</v>
      </c>
      <c r="J25" s="88" t="s">
        <v>28</v>
      </c>
      <c r="K25" s="88" t="s">
        <v>130</v>
      </c>
      <c r="L25" s="89">
        <v>3.5499999999297524E-2</v>
      </c>
      <c r="M25" s="89">
        <v>3.5499999999297524E-2</v>
      </c>
      <c r="N25" s="90">
        <v>18828.631942000004</v>
      </c>
      <c r="O25" s="102">
        <v>139.87</v>
      </c>
      <c r="P25" s="90">
        <v>26.335603527000004</v>
      </c>
      <c r="Q25" s="91">
        <f t="shared" si="0"/>
        <v>3.2330952893428871E-4</v>
      </c>
      <c r="R25" s="91">
        <f>P25/'סכום נכסי הקרן'!$C$42</f>
        <v>3.1791840700420698E-5</v>
      </c>
    </row>
    <row r="26" spans="2:18">
      <c r="B26" s="86" t="s">
        <v>3417</v>
      </c>
      <c r="C26" s="88" t="s">
        <v>3058</v>
      </c>
      <c r="D26" s="87" t="s">
        <v>3064</v>
      </c>
      <c r="E26" s="87"/>
      <c r="F26" s="87" t="s">
        <v>677</v>
      </c>
      <c r="G26" s="101">
        <v>45107</v>
      </c>
      <c r="H26" s="87"/>
      <c r="I26" s="90">
        <v>10.430000000013916</v>
      </c>
      <c r="J26" s="88" t="s">
        <v>28</v>
      </c>
      <c r="K26" s="88" t="s">
        <v>130</v>
      </c>
      <c r="L26" s="89">
        <v>3.3300000000055514E-2</v>
      </c>
      <c r="M26" s="89">
        <v>3.3300000000055514E-2</v>
      </c>
      <c r="N26" s="90">
        <v>95355.227958000018</v>
      </c>
      <c r="O26" s="102">
        <v>137.91</v>
      </c>
      <c r="P26" s="90">
        <v>131.50440081900004</v>
      </c>
      <c r="Q26" s="91">
        <f t="shared" si="0"/>
        <v>1.6144162345847722E-3</v>
      </c>
      <c r="R26" s="91">
        <f>P26/'סכום נכסי הקרן'!$C$42</f>
        <v>1.5874961657725756E-4</v>
      </c>
    </row>
    <row r="27" spans="2:18">
      <c r="B27" s="86" t="s">
        <v>3417</v>
      </c>
      <c r="C27" s="88" t="s">
        <v>3058</v>
      </c>
      <c r="D27" s="87" t="s">
        <v>3065</v>
      </c>
      <c r="E27" s="87"/>
      <c r="F27" s="87" t="s">
        <v>677</v>
      </c>
      <c r="G27" s="101">
        <v>45107</v>
      </c>
      <c r="H27" s="87"/>
      <c r="I27" s="90">
        <v>10.590000000054118</v>
      </c>
      <c r="J27" s="88" t="s">
        <v>28</v>
      </c>
      <c r="K27" s="88" t="s">
        <v>130</v>
      </c>
      <c r="L27" s="89">
        <v>3.4800000000187493E-2</v>
      </c>
      <c r="M27" s="89">
        <v>3.4800000000187493E-2</v>
      </c>
      <c r="N27" s="90">
        <v>73962.234672000021</v>
      </c>
      <c r="O27" s="102">
        <v>126.91</v>
      </c>
      <c r="P27" s="90">
        <v>93.865462188000038</v>
      </c>
      <c r="Q27" s="91">
        <f t="shared" si="0"/>
        <v>1.1523411009771759E-3</v>
      </c>
      <c r="R27" s="91">
        <f>P27/'סכום נכסי הקרן'!$C$42</f>
        <v>1.1331260428844241E-4</v>
      </c>
    </row>
    <row r="28" spans="2:18">
      <c r="B28" s="86" t="s">
        <v>3417</v>
      </c>
      <c r="C28" s="88" t="s">
        <v>3058</v>
      </c>
      <c r="D28" s="87" t="s">
        <v>3066</v>
      </c>
      <c r="E28" s="87"/>
      <c r="F28" s="87" t="s">
        <v>677</v>
      </c>
      <c r="G28" s="101">
        <v>45107</v>
      </c>
      <c r="H28" s="87"/>
      <c r="I28" s="90">
        <v>10.290000000000356</v>
      </c>
      <c r="J28" s="88" t="s">
        <v>28</v>
      </c>
      <c r="K28" s="88" t="s">
        <v>130</v>
      </c>
      <c r="L28" s="89">
        <v>3.0200000000005844E-2</v>
      </c>
      <c r="M28" s="89">
        <v>3.0200000000005844E-2</v>
      </c>
      <c r="N28" s="90">
        <v>287116.09037000005</v>
      </c>
      <c r="O28" s="102">
        <v>107.26</v>
      </c>
      <c r="P28" s="90">
        <v>307.96067364100008</v>
      </c>
      <c r="Q28" s="91">
        <f t="shared" si="0"/>
        <v>3.7806849660035114E-3</v>
      </c>
      <c r="R28" s="91">
        <f>P28/'סכום נכסי הקרן'!$C$42</f>
        <v>3.71764279802864E-4</v>
      </c>
    </row>
    <row r="29" spans="2:18">
      <c r="B29" s="86" t="s">
        <v>3416</v>
      </c>
      <c r="C29" s="88" t="s">
        <v>3058</v>
      </c>
      <c r="D29" s="87">
        <v>5211</v>
      </c>
      <c r="E29" s="87"/>
      <c r="F29" s="87" t="s">
        <v>677</v>
      </c>
      <c r="G29" s="101">
        <v>42643</v>
      </c>
      <c r="H29" s="87"/>
      <c r="I29" s="90">
        <v>4.5800000000038095</v>
      </c>
      <c r="J29" s="88" t="s">
        <v>28</v>
      </c>
      <c r="K29" s="88" t="s">
        <v>130</v>
      </c>
      <c r="L29" s="89">
        <v>4.6900000000037557E-2</v>
      </c>
      <c r="M29" s="89">
        <v>4.6900000000037557E-2</v>
      </c>
      <c r="N29" s="90">
        <v>390427.65805000009</v>
      </c>
      <c r="O29" s="102">
        <v>96.84</v>
      </c>
      <c r="P29" s="90">
        <v>378.09014408199999</v>
      </c>
      <c r="Q29" s="91">
        <f t="shared" si="0"/>
        <v>4.6416307206525462E-3</v>
      </c>
      <c r="R29" s="91">
        <f>P29/'סכום נכסי הקרן'!$C$42</f>
        <v>4.5642324538834372E-4</v>
      </c>
    </row>
    <row r="30" spans="2:18">
      <c r="B30" s="86" t="s">
        <v>3416</v>
      </c>
      <c r="C30" s="88" t="s">
        <v>3058</v>
      </c>
      <c r="D30" s="87">
        <v>6027</v>
      </c>
      <c r="E30" s="87"/>
      <c r="F30" s="87" t="s">
        <v>677</v>
      </c>
      <c r="G30" s="101">
        <v>43100</v>
      </c>
      <c r="H30" s="87"/>
      <c r="I30" s="90">
        <v>8.0299999999991805</v>
      </c>
      <c r="J30" s="88" t="s">
        <v>28</v>
      </c>
      <c r="K30" s="88" t="s">
        <v>130</v>
      </c>
      <c r="L30" s="89">
        <v>4.8799999999997665E-2</v>
      </c>
      <c r="M30" s="89">
        <v>4.8799999999997665E-2</v>
      </c>
      <c r="N30" s="90">
        <v>839654.37737500016</v>
      </c>
      <c r="O30" s="102">
        <v>101.75</v>
      </c>
      <c r="P30" s="90">
        <v>854.34832899000003</v>
      </c>
      <c r="Q30" s="91">
        <f t="shared" si="0"/>
        <v>1.048842322935057E-2</v>
      </c>
      <c r="R30" s="91">
        <f>P30/'סכום נכסי הקרן'!$C$42</f>
        <v>1.0313530863294686E-3</v>
      </c>
    </row>
    <row r="31" spans="2:18">
      <c r="B31" s="86" t="s">
        <v>3416</v>
      </c>
      <c r="C31" s="88" t="s">
        <v>3058</v>
      </c>
      <c r="D31" s="87">
        <v>5025</v>
      </c>
      <c r="E31" s="87"/>
      <c r="F31" s="87" t="s">
        <v>677</v>
      </c>
      <c r="G31" s="101">
        <v>42551</v>
      </c>
      <c r="H31" s="87"/>
      <c r="I31" s="90">
        <v>7.5200000000051377</v>
      </c>
      <c r="J31" s="88" t="s">
        <v>28</v>
      </c>
      <c r="K31" s="88" t="s">
        <v>130</v>
      </c>
      <c r="L31" s="89">
        <v>5.2200000000036259E-2</v>
      </c>
      <c r="M31" s="89">
        <v>5.2200000000036259E-2</v>
      </c>
      <c r="N31" s="90">
        <v>534174.6211450001</v>
      </c>
      <c r="O31" s="102">
        <v>99.09</v>
      </c>
      <c r="P31" s="90">
        <v>529.3136320640001</v>
      </c>
      <c r="Q31" s="91">
        <f t="shared" si="0"/>
        <v>6.4981286973605822E-3</v>
      </c>
      <c r="R31" s="91">
        <f>P31/'סכום נכסי הקרן'!$C$42</f>
        <v>6.3897736969982066E-4</v>
      </c>
    </row>
    <row r="32" spans="2:18">
      <c r="B32" s="86" t="s">
        <v>3416</v>
      </c>
      <c r="C32" s="88" t="s">
        <v>3058</v>
      </c>
      <c r="D32" s="87">
        <v>5024</v>
      </c>
      <c r="E32" s="87"/>
      <c r="F32" s="87" t="s">
        <v>677</v>
      </c>
      <c r="G32" s="101">
        <v>42551</v>
      </c>
      <c r="H32" s="87"/>
      <c r="I32" s="90">
        <v>5.4599999999972839</v>
      </c>
      <c r="J32" s="88" t="s">
        <v>28</v>
      </c>
      <c r="K32" s="88" t="s">
        <v>130</v>
      </c>
      <c r="L32" s="89">
        <v>4.6499999999989897E-2</v>
      </c>
      <c r="M32" s="89">
        <v>4.6499999999989897E-2</v>
      </c>
      <c r="N32" s="90">
        <v>349325.65169400006</v>
      </c>
      <c r="O32" s="102">
        <v>99.09</v>
      </c>
      <c r="P32" s="90">
        <v>346.1467882390001</v>
      </c>
      <c r="Q32" s="91">
        <f t="shared" si="0"/>
        <v>4.2494775155971724E-3</v>
      </c>
      <c r="R32" s="91">
        <f>P32/'סכום נכסי הקרן'!$C$42</f>
        <v>4.1786183253306788E-4</v>
      </c>
    </row>
    <row r="33" spans="2:18">
      <c r="B33" s="86" t="s">
        <v>3416</v>
      </c>
      <c r="C33" s="88" t="s">
        <v>3058</v>
      </c>
      <c r="D33" s="87">
        <v>6026</v>
      </c>
      <c r="E33" s="87"/>
      <c r="F33" s="87" t="s">
        <v>677</v>
      </c>
      <c r="G33" s="101">
        <v>43100</v>
      </c>
      <c r="H33" s="87"/>
      <c r="I33" s="90">
        <v>6.1400000000002644</v>
      </c>
      <c r="J33" s="88" t="s">
        <v>28</v>
      </c>
      <c r="K33" s="88" t="s">
        <v>130</v>
      </c>
      <c r="L33" s="89">
        <v>4.5300000000002748E-2</v>
      </c>
      <c r="M33" s="89">
        <v>4.5300000000002748E-2</v>
      </c>
      <c r="N33" s="90">
        <v>1021961.2357030001</v>
      </c>
      <c r="O33" s="102">
        <f>P33/N33*100000</f>
        <v>94.585652957087248</v>
      </c>
      <c r="P33" s="90">
        <v>966.62870775800002</v>
      </c>
      <c r="Q33" s="91">
        <f t="shared" si="0"/>
        <v>1.1866835397912738E-2</v>
      </c>
      <c r="R33" s="91">
        <f>P33/'סכום נכסי הקרן'!$C$42</f>
        <v>1.1668958283788582E-3</v>
      </c>
    </row>
    <row r="34" spans="2:18">
      <c r="B34" s="86" t="s">
        <v>3416</v>
      </c>
      <c r="C34" s="88" t="s">
        <v>3058</v>
      </c>
      <c r="D34" s="87">
        <v>5023</v>
      </c>
      <c r="E34" s="87"/>
      <c r="F34" s="87" t="s">
        <v>677</v>
      </c>
      <c r="G34" s="101">
        <v>42551</v>
      </c>
      <c r="H34" s="87"/>
      <c r="I34" s="90">
        <v>7.7900000000010419</v>
      </c>
      <c r="J34" s="88" t="s">
        <v>28</v>
      </c>
      <c r="K34" s="88" t="s">
        <v>130</v>
      </c>
      <c r="L34" s="89">
        <v>4.1300000000006866E-2</v>
      </c>
      <c r="M34" s="89">
        <v>4.1300000000006866E-2</v>
      </c>
      <c r="N34" s="90">
        <v>353362.76276100008</v>
      </c>
      <c r="O34" s="102">
        <v>111.49</v>
      </c>
      <c r="P34" s="90">
        <v>393.96396732099998</v>
      </c>
      <c r="Q34" s="91">
        <f t="shared" si="0"/>
        <v>4.836506008341534E-3</v>
      </c>
      <c r="R34" s="91">
        <f>P34/'סכום נכסי הקרן'!$C$42</f>
        <v>4.7558582350065216E-4</v>
      </c>
    </row>
    <row r="35" spans="2:18">
      <c r="B35" s="86" t="s">
        <v>3416</v>
      </c>
      <c r="C35" s="88" t="s">
        <v>3058</v>
      </c>
      <c r="D35" s="87">
        <v>5210</v>
      </c>
      <c r="E35" s="87"/>
      <c r="F35" s="87" t="s">
        <v>677</v>
      </c>
      <c r="G35" s="101">
        <v>42643</v>
      </c>
      <c r="H35" s="87"/>
      <c r="I35" s="90">
        <v>7.2099999999994484</v>
      </c>
      <c r="J35" s="88" t="s">
        <v>28</v>
      </c>
      <c r="K35" s="88" t="s">
        <v>130</v>
      </c>
      <c r="L35" s="89">
        <v>3.3299999999986667E-2</v>
      </c>
      <c r="M35" s="89">
        <v>3.3299999999986667E-2</v>
      </c>
      <c r="N35" s="90">
        <v>264182.50825900008</v>
      </c>
      <c r="O35" s="102">
        <v>116.39</v>
      </c>
      <c r="P35" s="90">
        <v>307.48189187700007</v>
      </c>
      <c r="Q35" s="91">
        <f t="shared" si="0"/>
        <v>3.7748071927289225E-3</v>
      </c>
      <c r="R35" s="91">
        <f>P35/'סכום נכסי הקרן'!$C$42</f>
        <v>3.7118630354514314E-4</v>
      </c>
    </row>
    <row r="36" spans="2:18">
      <c r="B36" s="86" t="s">
        <v>3416</v>
      </c>
      <c r="C36" s="88" t="s">
        <v>3058</v>
      </c>
      <c r="D36" s="87">
        <v>6025</v>
      </c>
      <c r="E36" s="87"/>
      <c r="F36" s="87" t="s">
        <v>677</v>
      </c>
      <c r="G36" s="101">
        <v>43100</v>
      </c>
      <c r="H36" s="87"/>
      <c r="I36" s="90">
        <v>8.2700000000062346</v>
      </c>
      <c r="J36" s="88" t="s">
        <v>28</v>
      </c>
      <c r="K36" s="88" t="s">
        <v>130</v>
      </c>
      <c r="L36" s="89">
        <v>3.8600000000032435E-2</v>
      </c>
      <c r="M36" s="89">
        <v>3.8600000000032435E-2</v>
      </c>
      <c r="N36" s="90">
        <v>336284.53849200008</v>
      </c>
      <c r="O36" s="102">
        <v>117.35</v>
      </c>
      <c r="P36" s="90">
        <v>394.62985760200007</v>
      </c>
      <c r="Q36" s="91">
        <f t="shared" si="0"/>
        <v>4.8446808228222935E-3</v>
      </c>
      <c r="R36" s="91">
        <f>P36/'סכום נכסי הקרן'!$C$42</f>
        <v>4.7638967360857958E-4</v>
      </c>
    </row>
    <row r="37" spans="2:18">
      <c r="B37" s="86" t="s">
        <v>3416</v>
      </c>
      <c r="C37" s="88" t="s">
        <v>3058</v>
      </c>
      <c r="D37" s="87">
        <v>5022</v>
      </c>
      <c r="E37" s="87"/>
      <c r="F37" s="87" t="s">
        <v>677</v>
      </c>
      <c r="G37" s="101">
        <v>42551</v>
      </c>
      <c r="H37" s="87"/>
      <c r="I37" s="90">
        <v>6.9699999999870341</v>
      </c>
      <c r="J37" s="88" t="s">
        <v>28</v>
      </c>
      <c r="K37" s="88" t="s">
        <v>130</v>
      </c>
      <c r="L37" s="89">
        <v>2.2399999999975086E-2</v>
      </c>
      <c r="M37" s="89">
        <v>2.2399999999975086E-2</v>
      </c>
      <c r="N37" s="90">
        <v>235882.95694100004</v>
      </c>
      <c r="O37" s="102">
        <v>115.74</v>
      </c>
      <c r="P37" s="90">
        <v>273.0108621820001</v>
      </c>
      <c r="Q37" s="91">
        <f t="shared" si="0"/>
        <v>3.3516229523850721E-3</v>
      </c>
      <c r="R37" s="91">
        <f>P37/'סכום נכסי הקרן'!$C$42</f>
        <v>3.2957353079363338E-4</v>
      </c>
    </row>
    <row r="38" spans="2:18">
      <c r="B38" s="86" t="s">
        <v>3416</v>
      </c>
      <c r="C38" s="88" t="s">
        <v>3058</v>
      </c>
      <c r="D38" s="87">
        <v>6024</v>
      </c>
      <c r="E38" s="87"/>
      <c r="F38" s="87" t="s">
        <v>677</v>
      </c>
      <c r="G38" s="101">
        <v>43100</v>
      </c>
      <c r="H38" s="87"/>
      <c r="I38" s="90">
        <v>7.3599999999936445</v>
      </c>
      <c r="J38" s="88" t="s">
        <v>28</v>
      </c>
      <c r="K38" s="88" t="s">
        <v>130</v>
      </c>
      <c r="L38" s="89">
        <v>1.6299999999973298E-2</v>
      </c>
      <c r="M38" s="89">
        <v>1.6299999999973298E-2</v>
      </c>
      <c r="N38" s="90">
        <v>244476.65120600004</v>
      </c>
      <c r="O38" s="102">
        <v>121.02</v>
      </c>
      <c r="P38" s="90">
        <v>295.86567243300004</v>
      </c>
      <c r="Q38" s="91">
        <f t="shared" si="0"/>
        <v>3.6322004576075269E-3</v>
      </c>
      <c r="R38" s="91">
        <f>P38/'סכום נכסי הקרן'!$C$42</f>
        <v>3.571634239203736E-4</v>
      </c>
    </row>
    <row r="39" spans="2:18">
      <c r="B39" s="86" t="s">
        <v>3416</v>
      </c>
      <c r="C39" s="88" t="s">
        <v>3058</v>
      </c>
      <c r="D39" s="87">
        <v>5209</v>
      </c>
      <c r="E39" s="87"/>
      <c r="F39" s="87" t="s">
        <v>677</v>
      </c>
      <c r="G39" s="101">
        <v>42643</v>
      </c>
      <c r="H39" s="87"/>
      <c r="I39" s="90">
        <v>6.0099999999997094</v>
      </c>
      <c r="J39" s="88" t="s">
        <v>28</v>
      </c>
      <c r="K39" s="88" t="s">
        <v>130</v>
      </c>
      <c r="L39" s="89">
        <v>2.0399999999988386E-2</v>
      </c>
      <c r="M39" s="89">
        <v>2.0399999999988386E-2</v>
      </c>
      <c r="N39" s="90">
        <v>178132.89478800003</v>
      </c>
      <c r="O39" s="102">
        <v>116.04</v>
      </c>
      <c r="P39" s="90">
        <v>206.70547050600004</v>
      </c>
      <c r="Q39" s="91">
        <f t="shared" si="0"/>
        <v>2.537623572169878E-3</v>
      </c>
      <c r="R39" s="91">
        <f>P39/'סכום נכסי הקרן'!$C$42</f>
        <v>2.4953092050823618E-4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37</v>
      </c>
      <c r="C41" s="81"/>
      <c r="D41" s="80"/>
      <c r="E41" s="80"/>
      <c r="F41" s="80"/>
      <c r="G41" s="99"/>
      <c r="H41" s="80"/>
      <c r="I41" s="83">
        <v>4.9829206686064582</v>
      </c>
      <c r="J41" s="81"/>
      <c r="K41" s="81"/>
      <c r="L41" s="82"/>
      <c r="M41" s="82">
        <v>5.0659465751339755E-2</v>
      </c>
      <c r="N41" s="83"/>
      <c r="O41" s="100"/>
      <c r="P41" s="83">
        <f>SUM(P42:P266)</f>
        <v>40776.697407850006</v>
      </c>
      <c r="Q41" s="84">
        <f t="shared" si="0"/>
        <v>0.50059588787900478</v>
      </c>
      <c r="R41" s="84">
        <f>P41/'סכום נכסי הקרן'!$C$42</f>
        <v>4.9224855126276244E-2</v>
      </c>
    </row>
    <row r="42" spans="2:18">
      <c r="B42" s="86" t="s">
        <v>3418</v>
      </c>
      <c r="C42" s="88" t="s">
        <v>3067</v>
      </c>
      <c r="D42" s="87" t="s">
        <v>3068</v>
      </c>
      <c r="E42" s="87"/>
      <c r="F42" s="87" t="s">
        <v>357</v>
      </c>
      <c r="G42" s="101">
        <v>42368</v>
      </c>
      <c r="H42" s="87" t="s">
        <v>322</v>
      </c>
      <c r="I42" s="90">
        <v>6.9499999999606263</v>
      </c>
      <c r="J42" s="88" t="s">
        <v>126</v>
      </c>
      <c r="K42" s="88" t="s">
        <v>130</v>
      </c>
      <c r="L42" s="89">
        <v>3.1699999999999999E-2</v>
      </c>
      <c r="M42" s="89">
        <v>2.5199999999865837E-2</v>
      </c>
      <c r="N42" s="90">
        <v>58303.284807000004</v>
      </c>
      <c r="O42" s="102">
        <v>117.61</v>
      </c>
      <c r="P42" s="90">
        <v>68.570497545999999</v>
      </c>
      <c r="Q42" s="91">
        <f t="shared" si="0"/>
        <v>8.4180699476502476E-4</v>
      </c>
      <c r="R42" s="91">
        <f>P42/'סכום נכסי הקרן'!$C$42</f>
        <v>8.2777003097576283E-5</v>
      </c>
    </row>
    <row r="43" spans="2:18">
      <c r="B43" s="86" t="s">
        <v>3418</v>
      </c>
      <c r="C43" s="88" t="s">
        <v>3067</v>
      </c>
      <c r="D43" s="87" t="s">
        <v>3069</v>
      </c>
      <c r="E43" s="87"/>
      <c r="F43" s="87" t="s">
        <v>357</v>
      </c>
      <c r="G43" s="101">
        <v>42388</v>
      </c>
      <c r="H43" s="87" t="s">
        <v>322</v>
      </c>
      <c r="I43" s="90">
        <v>6.9500000000124844</v>
      </c>
      <c r="J43" s="88" t="s">
        <v>126</v>
      </c>
      <c r="K43" s="88" t="s">
        <v>130</v>
      </c>
      <c r="L43" s="89">
        <v>3.1899999999999998E-2</v>
      </c>
      <c r="M43" s="89">
        <v>2.5400000000024972E-2</v>
      </c>
      <c r="N43" s="90">
        <v>81624.599344000017</v>
      </c>
      <c r="O43" s="102">
        <v>117.76</v>
      </c>
      <c r="P43" s="90">
        <v>96.121123744000016</v>
      </c>
      <c r="Q43" s="91">
        <f t="shared" si="0"/>
        <v>1.1800327722296636E-3</v>
      </c>
      <c r="R43" s="91">
        <f>P43/'סכום נכסי הקרן'!$C$42</f>
        <v>1.1603559610402368E-4</v>
      </c>
    </row>
    <row r="44" spans="2:18">
      <c r="B44" s="86" t="s">
        <v>3418</v>
      </c>
      <c r="C44" s="88" t="s">
        <v>3067</v>
      </c>
      <c r="D44" s="87" t="s">
        <v>3070</v>
      </c>
      <c r="E44" s="87"/>
      <c r="F44" s="87" t="s">
        <v>357</v>
      </c>
      <c r="G44" s="101">
        <v>42509</v>
      </c>
      <c r="H44" s="87" t="s">
        <v>322</v>
      </c>
      <c r="I44" s="90">
        <v>7.0100000000223206</v>
      </c>
      <c r="J44" s="88" t="s">
        <v>126</v>
      </c>
      <c r="K44" s="88" t="s">
        <v>130</v>
      </c>
      <c r="L44" s="89">
        <v>2.7400000000000001E-2</v>
      </c>
      <c r="M44" s="89">
        <v>2.7000000000097047E-2</v>
      </c>
      <c r="N44" s="90">
        <v>81624.599344000017</v>
      </c>
      <c r="O44" s="102">
        <v>113.61</v>
      </c>
      <c r="P44" s="90">
        <v>92.733708793000034</v>
      </c>
      <c r="Q44" s="91">
        <f t="shared" si="0"/>
        <v>1.1384471092700144E-3</v>
      </c>
      <c r="R44" s="91">
        <f>P44/'סכום נכסי הקרן'!$C$42</f>
        <v>1.1194637307186473E-4</v>
      </c>
    </row>
    <row r="45" spans="2:18">
      <c r="B45" s="86" t="s">
        <v>3418</v>
      </c>
      <c r="C45" s="88" t="s">
        <v>3067</v>
      </c>
      <c r="D45" s="87" t="s">
        <v>3071</v>
      </c>
      <c r="E45" s="87"/>
      <c r="F45" s="87" t="s">
        <v>357</v>
      </c>
      <c r="G45" s="101">
        <v>42723</v>
      </c>
      <c r="H45" s="87" t="s">
        <v>322</v>
      </c>
      <c r="I45" s="90">
        <v>6.9200000000772732</v>
      </c>
      <c r="J45" s="88" t="s">
        <v>126</v>
      </c>
      <c r="K45" s="88" t="s">
        <v>130</v>
      </c>
      <c r="L45" s="89">
        <v>3.15E-2</v>
      </c>
      <c r="M45" s="89">
        <v>2.8300000000713293E-2</v>
      </c>
      <c r="N45" s="90">
        <v>11660.656827000003</v>
      </c>
      <c r="O45" s="102">
        <v>115.42</v>
      </c>
      <c r="P45" s="90">
        <v>13.458729788000003</v>
      </c>
      <c r="Q45" s="91">
        <f t="shared" si="0"/>
        <v>1.6522634779761355E-4</v>
      </c>
      <c r="R45" s="91">
        <f>P45/'סכום נכסי הקרן'!$C$42</f>
        <v>1.624712313926774E-5</v>
      </c>
    </row>
    <row r="46" spans="2:18">
      <c r="B46" s="86" t="s">
        <v>3418</v>
      </c>
      <c r="C46" s="88" t="s">
        <v>3067</v>
      </c>
      <c r="D46" s="87" t="s">
        <v>3072</v>
      </c>
      <c r="E46" s="87"/>
      <c r="F46" s="87" t="s">
        <v>357</v>
      </c>
      <c r="G46" s="101">
        <v>42918</v>
      </c>
      <c r="H46" s="87" t="s">
        <v>322</v>
      </c>
      <c r="I46" s="90">
        <v>6.8900000000091195</v>
      </c>
      <c r="J46" s="88" t="s">
        <v>126</v>
      </c>
      <c r="K46" s="88" t="s">
        <v>130</v>
      </c>
      <c r="L46" s="89">
        <v>3.1899999999999998E-2</v>
      </c>
      <c r="M46" s="89">
        <v>3.1E-2</v>
      </c>
      <c r="N46" s="90">
        <v>58303.284807000004</v>
      </c>
      <c r="O46" s="102">
        <v>112.84</v>
      </c>
      <c r="P46" s="90">
        <v>65.789427460000013</v>
      </c>
      <c r="Q46" s="91">
        <f t="shared" si="0"/>
        <v>8.0766513587365494E-4</v>
      </c>
      <c r="R46" s="91">
        <f>P46/'סכום נכסי הקרן'!$C$42</f>
        <v>7.9419748077383913E-5</v>
      </c>
    </row>
    <row r="47" spans="2:18">
      <c r="B47" s="86" t="s">
        <v>3418</v>
      </c>
      <c r="C47" s="88" t="s">
        <v>3067</v>
      </c>
      <c r="D47" s="87" t="s">
        <v>3073</v>
      </c>
      <c r="E47" s="87"/>
      <c r="F47" s="87" t="s">
        <v>357</v>
      </c>
      <c r="G47" s="101">
        <v>43915</v>
      </c>
      <c r="H47" s="87" t="s">
        <v>322</v>
      </c>
      <c r="I47" s="90">
        <v>6.9199999999827719</v>
      </c>
      <c r="J47" s="88" t="s">
        <v>126</v>
      </c>
      <c r="K47" s="88" t="s">
        <v>130</v>
      </c>
      <c r="L47" s="89">
        <v>2.6600000000000002E-2</v>
      </c>
      <c r="M47" s="89">
        <v>3.6699999999906037E-2</v>
      </c>
      <c r="N47" s="90">
        <v>122743.75811200002</v>
      </c>
      <c r="O47" s="102">
        <v>104.04</v>
      </c>
      <c r="P47" s="90">
        <v>127.70260356000001</v>
      </c>
      <c r="Q47" s="91">
        <f t="shared" si="0"/>
        <v>1.5677433994757989E-3</v>
      </c>
      <c r="R47" s="91">
        <f>P47/'סכום נכסי הקרן'!$C$42</f>
        <v>1.5416015908829172E-4</v>
      </c>
    </row>
    <row r="48" spans="2:18">
      <c r="B48" s="86" t="s">
        <v>3418</v>
      </c>
      <c r="C48" s="88" t="s">
        <v>3067</v>
      </c>
      <c r="D48" s="87" t="s">
        <v>3074</v>
      </c>
      <c r="E48" s="87"/>
      <c r="F48" s="87" t="s">
        <v>357</v>
      </c>
      <c r="G48" s="101">
        <v>44168</v>
      </c>
      <c r="H48" s="87" t="s">
        <v>322</v>
      </c>
      <c r="I48" s="90">
        <v>7.0400000000206413</v>
      </c>
      <c r="J48" s="88" t="s">
        <v>126</v>
      </c>
      <c r="K48" s="88" t="s">
        <v>130</v>
      </c>
      <c r="L48" s="89">
        <v>1.89E-2</v>
      </c>
      <c r="M48" s="89">
        <v>3.9100000000159806E-2</v>
      </c>
      <c r="N48" s="90">
        <v>124314.04052500002</v>
      </c>
      <c r="O48" s="102">
        <v>96.65</v>
      </c>
      <c r="P48" s="90">
        <v>120.149520788</v>
      </c>
      <c r="Q48" s="91">
        <f t="shared" si="0"/>
        <v>1.4750178376517298E-3</v>
      </c>
      <c r="R48" s="91">
        <f>P48/'סכום נכסי הקרן'!$C$42</f>
        <v>1.4504222093136542E-4</v>
      </c>
    </row>
    <row r="49" spans="2:18">
      <c r="B49" s="86" t="s">
        <v>3418</v>
      </c>
      <c r="C49" s="88" t="s">
        <v>3067</v>
      </c>
      <c r="D49" s="87" t="s">
        <v>3075</v>
      </c>
      <c r="E49" s="87"/>
      <c r="F49" s="87" t="s">
        <v>357</v>
      </c>
      <c r="G49" s="101">
        <v>44277</v>
      </c>
      <c r="H49" s="87" t="s">
        <v>322</v>
      </c>
      <c r="I49" s="90">
        <v>6.9699999999861406</v>
      </c>
      <c r="J49" s="88" t="s">
        <v>126</v>
      </c>
      <c r="K49" s="88" t="s">
        <v>130</v>
      </c>
      <c r="L49" s="89">
        <v>1.9E-2</v>
      </c>
      <c r="M49" s="89">
        <v>4.6099999999916388E-2</v>
      </c>
      <c r="N49" s="90">
        <v>189040.64360600003</v>
      </c>
      <c r="O49" s="102">
        <v>92.37</v>
      </c>
      <c r="P49" s="90">
        <v>174.61684438600005</v>
      </c>
      <c r="Q49" s="91">
        <f t="shared" si="0"/>
        <v>2.143686953843686E-3</v>
      </c>
      <c r="R49" s="91">
        <f>P49/'סכום נכסי הקרן'!$C$42</f>
        <v>2.1079414013194803E-4</v>
      </c>
    </row>
    <row r="50" spans="2:18">
      <c r="B50" s="86" t="s">
        <v>3419</v>
      </c>
      <c r="C50" s="88" t="s">
        <v>3067</v>
      </c>
      <c r="D50" s="87" t="s">
        <v>3076</v>
      </c>
      <c r="E50" s="87"/>
      <c r="F50" s="87" t="s">
        <v>338</v>
      </c>
      <c r="G50" s="101">
        <v>42186</v>
      </c>
      <c r="H50" s="87" t="s">
        <v>128</v>
      </c>
      <c r="I50" s="90">
        <v>1.9199999999999997</v>
      </c>
      <c r="J50" s="88" t="s">
        <v>126</v>
      </c>
      <c r="K50" s="88" t="s">
        <v>129</v>
      </c>
      <c r="L50" s="89">
        <v>9.8519999999999996E-2</v>
      </c>
      <c r="M50" s="89">
        <v>6.1999999999999993E-2</v>
      </c>
      <c r="N50" s="90">
        <v>66371.560000000012</v>
      </c>
      <c r="O50" s="102">
        <v>109.67</v>
      </c>
      <c r="P50" s="90">
        <v>278.34778000000011</v>
      </c>
      <c r="Q50" s="91">
        <f t="shared" si="0"/>
        <v>3.4171417237293319E-3</v>
      </c>
      <c r="R50" s="91">
        <f>P50/'סכום נכסי הקרן'!$C$42</f>
        <v>3.3601615668322587E-4</v>
      </c>
    </row>
    <row r="51" spans="2:18">
      <c r="B51" s="86" t="s">
        <v>3419</v>
      </c>
      <c r="C51" s="88" t="s">
        <v>3067</v>
      </c>
      <c r="D51" s="87" t="s">
        <v>3077</v>
      </c>
      <c r="E51" s="87"/>
      <c r="F51" s="87" t="s">
        <v>338</v>
      </c>
      <c r="G51" s="101">
        <v>38533</v>
      </c>
      <c r="H51" s="87" t="s">
        <v>128</v>
      </c>
      <c r="I51" s="90">
        <v>1.9299999999999997</v>
      </c>
      <c r="J51" s="88" t="s">
        <v>126</v>
      </c>
      <c r="K51" s="88" t="s">
        <v>130</v>
      </c>
      <c r="L51" s="89">
        <v>3.8450999999999999E-2</v>
      </c>
      <c r="M51" s="89">
        <v>2.3900000000000001E-2</v>
      </c>
      <c r="N51" s="90">
        <v>200417.41000000003</v>
      </c>
      <c r="O51" s="102">
        <v>147.99</v>
      </c>
      <c r="P51" s="90">
        <v>296.5978300000001</v>
      </c>
      <c r="Q51" s="91">
        <f t="shared" si="0"/>
        <v>3.6411888036634575E-3</v>
      </c>
      <c r="R51" s="91">
        <f>P51/'סכום נכסי הקרן'!$C$42</f>
        <v>3.5804727063813762E-4</v>
      </c>
    </row>
    <row r="52" spans="2:18">
      <c r="B52" s="86" t="s">
        <v>3420</v>
      </c>
      <c r="C52" s="88" t="s">
        <v>3058</v>
      </c>
      <c r="D52" s="87">
        <v>4069</v>
      </c>
      <c r="E52" s="87"/>
      <c r="F52" s="87" t="s">
        <v>371</v>
      </c>
      <c r="G52" s="101">
        <v>42052</v>
      </c>
      <c r="H52" s="87" t="s">
        <v>128</v>
      </c>
      <c r="I52" s="90">
        <v>3.8600000000031378</v>
      </c>
      <c r="J52" s="88" t="s">
        <v>687</v>
      </c>
      <c r="K52" s="88" t="s">
        <v>130</v>
      </c>
      <c r="L52" s="89">
        <v>2.9779E-2</v>
      </c>
      <c r="M52" s="89">
        <v>2.3300000000024919E-2</v>
      </c>
      <c r="N52" s="90">
        <v>185420.82182899999</v>
      </c>
      <c r="O52" s="102">
        <v>116.86</v>
      </c>
      <c r="P52" s="90">
        <v>216.68278806200007</v>
      </c>
      <c r="Q52" s="91">
        <f t="shared" si="0"/>
        <v>2.6601102976307558E-3</v>
      </c>
      <c r="R52" s="91">
        <f>P52/'סכום נכסי הקרן'!$C$42</f>
        <v>2.6157534888188871E-4</v>
      </c>
    </row>
    <row r="53" spans="2:18">
      <c r="B53" s="86" t="s">
        <v>3421</v>
      </c>
      <c r="C53" s="88" t="s">
        <v>3067</v>
      </c>
      <c r="D53" s="87" t="s">
        <v>3078</v>
      </c>
      <c r="E53" s="87"/>
      <c r="F53" s="87" t="s">
        <v>371</v>
      </c>
      <c r="G53" s="101">
        <v>42122</v>
      </c>
      <c r="H53" s="87" t="s">
        <v>128</v>
      </c>
      <c r="I53" s="90">
        <v>4.2099999999995985</v>
      </c>
      <c r="J53" s="88" t="s">
        <v>337</v>
      </c>
      <c r="K53" s="88" t="s">
        <v>130</v>
      </c>
      <c r="L53" s="89">
        <v>2.98E-2</v>
      </c>
      <c r="M53" s="89">
        <v>2.8099999999994452E-2</v>
      </c>
      <c r="N53" s="90">
        <v>1141160.2004120003</v>
      </c>
      <c r="O53" s="102">
        <v>113.73</v>
      </c>
      <c r="P53" s="90">
        <v>1297.8414987120002</v>
      </c>
      <c r="Q53" s="91">
        <f t="shared" si="0"/>
        <v>1.5932975416711362E-2</v>
      </c>
      <c r="R53" s="91">
        <f>P53/'סכום נכסי הקרן'!$C$42</f>
        <v>1.5667296228524042E-3</v>
      </c>
    </row>
    <row r="54" spans="2:18">
      <c r="B54" s="86" t="s">
        <v>3422</v>
      </c>
      <c r="C54" s="88" t="s">
        <v>3058</v>
      </c>
      <c r="D54" s="87">
        <v>4099</v>
      </c>
      <c r="E54" s="87"/>
      <c r="F54" s="87" t="s">
        <v>371</v>
      </c>
      <c r="G54" s="101">
        <v>42052</v>
      </c>
      <c r="H54" s="87" t="s">
        <v>128</v>
      </c>
      <c r="I54" s="90">
        <v>3.8699999999867853</v>
      </c>
      <c r="J54" s="88" t="s">
        <v>687</v>
      </c>
      <c r="K54" s="88" t="s">
        <v>130</v>
      </c>
      <c r="L54" s="89">
        <v>2.9779E-2</v>
      </c>
      <c r="M54" s="89">
        <v>3.2399999999900071E-2</v>
      </c>
      <c r="N54" s="90">
        <v>134644.08317500004</v>
      </c>
      <c r="O54" s="102">
        <v>112.96</v>
      </c>
      <c r="P54" s="90">
        <v>152.09396732299999</v>
      </c>
      <c r="Q54" s="91">
        <f t="shared" si="0"/>
        <v>1.8671844326078285E-3</v>
      </c>
      <c r="R54" s="91">
        <f>P54/'סכום נכסי הקרן'!$C$42</f>
        <v>1.8360495044932127E-4</v>
      </c>
    </row>
    <row r="55" spans="2:18">
      <c r="B55" s="86" t="s">
        <v>3422</v>
      </c>
      <c r="C55" s="88" t="s">
        <v>3058</v>
      </c>
      <c r="D55" s="87" t="s">
        <v>3079</v>
      </c>
      <c r="E55" s="87"/>
      <c r="F55" s="87" t="s">
        <v>371</v>
      </c>
      <c r="G55" s="101">
        <v>42054</v>
      </c>
      <c r="H55" s="87" t="s">
        <v>128</v>
      </c>
      <c r="I55" s="90">
        <v>3.8700000003301329</v>
      </c>
      <c r="J55" s="88" t="s">
        <v>687</v>
      </c>
      <c r="K55" s="88" t="s">
        <v>130</v>
      </c>
      <c r="L55" s="89">
        <v>2.9779E-2</v>
      </c>
      <c r="M55" s="89">
        <v>3.2400000001952894E-2</v>
      </c>
      <c r="N55" s="90">
        <v>3807.8078820000005</v>
      </c>
      <c r="O55" s="102">
        <v>112.96</v>
      </c>
      <c r="P55" s="90">
        <v>4.3013000340000005</v>
      </c>
      <c r="Q55" s="91">
        <f t="shared" si="0"/>
        <v>5.2804990262396881E-5</v>
      </c>
      <c r="R55" s="91">
        <f>P55/'סכום נכסי הקרן'!$C$42</f>
        <v>5.192447757859281E-6</v>
      </c>
    </row>
    <row r="56" spans="2:18">
      <c r="B56" s="86" t="s">
        <v>3423</v>
      </c>
      <c r="C56" s="88" t="s">
        <v>3067</v>
      </c>
      <c r="D56" s="87" t="s">
        <v>3080</v>
      </c>
      <c r="E56" s="87"/>
      <c r="F56" s="87" t="s">
        <v>3081</v>
      </c>
      <c r="G56" s="101">
        <v>40742</v>
      </c>
      <c r="H56" s="87" t="s">
        <v>3057</v>
      </c>
      <c r="I56" s="90">
        <v>3.0599999999989365</v>
      </c>
      <c r="J56" s="88" t="s">
        <v>326</v>
      </c>
      <c r="K56" s="88" t="s">
        <v>130</v>
      </c>
      <c r="L56" s="89">
        <v>4.4999999999999998E-2</v>
      </c>
      <c r="M56" s="89">
        <v>2.0599999999989363E-2</v>
      </c>
      <c r="N56" s="90">
        <v>421830.22498100006</v>
      </c>
      <c r="O56" s="102">
        <v>124.81</v>
      </c>
      <c r="P56" s="90">
        <v>526.486324126</v>
      </c>
      <c r="Q56" s="91">
        <f t="shared" si="0"/>
        <v>6.4634191986149081E-3</v>
      </c>
      <c r="R56" s="91">
        <f>P56/'סכום נכסי הקרן'!$C$42</f>
        <v>6.3556429722233672E-4</v>
      </c>
    </row>
    <row r="57" spans="2:18">
      <c r="B57" s="86" t="s">
        <v>3424</v>
      </c>
      <c r="C57" s="88" t="s">
        <v>3067</v>
      </c>
      <c r="D57" s="87" t="s">
        <v>3082</v>
      </c>
      <c r="E57" s="87"/>
      <c r="F57" s="87" t="s">
        <v>3081</v>
      </c>
      <c r="G57" s="101">
        <v>41534</v>
      </c>
      <c r="H57" s="87" t="s">
        <v>3057</v>
      </c>
      <c r="I57" s="90">
        <v>5.3800000000002379</v>
      </c>
      <c r="J57" s="88" t="s">
        <v>568</v>
      </c>
      <c r="K57" s="88" t="s">
        <v>130</v>
      </c>
      <c r="L57" s="89">
        <v>3.9842000000000002E-2</v>
      </c>
      <c r="M57" s="89">
        <v>3.5100000000002997E-2</v>
      </c>
      <c r="N57" s="90">
        <v>1245972.1090950002</v>
      </c>
      <c r="O57" s="102">
        <v>115.19</v>
      </c>
      <c r="P57" s="90">
        <v>1435.235185707</v>
      </c>
      <c r="Q57" s="91">
        <f t="shared" si="0"/>
        <v>1.7619691583111618E-2</v>
      </c>
      <c r="R57" s="91">
        <f>P57/'סכום נכסי הקרן'!$C$42</f>
        <v>1.7325886739165009E-3</v>
      </c>
    </row>
    <row r="58" spans="2:18">
      <c r="B58" s="86" t="s">
        <v>3425</v>
      </c>
      <c r="C58" s="88" t="s">
        <v>3067</v>
      </c>
      <c r="D58" s="87" t="s">
        <v>3083</v>
      </c>
      <c r="E58" s="87"/>
      <c r="F58" s="87" t="s">
        <v>478</v>
      </c>
      <c r="G58" s="101">
        <v>43431</v>
      </c>
      <c r="H58" s="87" t="s">
        <v>322</v>
      </c>
      <c r="I58" s="90">
        <v>7.7900000000354703</v>
      </c>
      <c r="J58" s="88" t="s">
        <v>337</v>
      </c>
      <c r="K58" s="88" t="s">
        <v>130</v>
      </c>
      <c r="L58" s="89">
        <v>3.6600000000000001E-2</v>
      </c>
      <c r="M58" s="89">
        <v>3.480000000009785E-2</v>
      </c>
      <c r="N58" s="90">
        <v>36298.091414000002</v>
      </c>
      <c r="O58" s="102">
        <v>112.62</v>
      </c>
      <c r="P58" s="90">
        <v>40.878913145000006</v>
      </c>
      <c r="Q58" s="91">
        <f t="shared" si="0"/>
        <v>5.0185074128662678E-4</v>
      </c>
      <c r="R58" s="91">
        <f>P58/'סכום נכסי הקרן'!$C$42</f>
        <v>4.9348248024001838E-5</v>
      </c>
    </row>
    <row r="59" spans="2:18">
      <c r="B59" s="86" t="s">
        <v>3425</v>
      </c>
      <c r="C59" s="88" t="s">
        <v>3067</v>
      </c>
      <c r="D59" s="87" t="s">
        <v>3084</v>
      </c>
      <c r="E59" s="87"/>
      <c r="F59" s="87" t="s">
        <v>478</v>
      </c>
      <c r="G59" s="101">
        <v>43276</v>
      </c>
      <c r="H59" s="87" t="s">
        <v>322</v>
      </c>
      <c r="I59" s="90">
        <v>7.8500000000126731</v>
      </c>
      <c r="J59" s="88" t="s">
        <v>337</v>
      </c>
      <c r="K59" s="88" t="s">
        <v>130</v>
      </c>
      <c r="L59" s="89">
        <v>3.2599999999999997E-2</v>
      </c>
      <c r="M59" s="89">
        <v>3.5600000000101384E-2</v>
      </c>
      <c r="N59" s="90">
        <v>36164.841074000011</v>
      </c>
      <c r="O59" s="102">
        <v>109.1</v>
      </c>
      <c r="P59" s="90">
        <v>39.455843210000005</v>
      </c>
      <c r="Q59" s="91">
        <f t="shared" si="0"/>
        <v>4.8438039663119866E-4</v>
      </c>
      <c r="R59" s="91">
        <f>P59/'סכום נכסי הקרן'!$C$42</f>
        <v>4.7630345009829607E-5</v>
      </c>
    </row>
    <row r="60" spans="2:18">
      <c r="B60" s="86" t="s">
        <v>3425</v>
      </c>
      <c r="C60" s="88" t="s">
        <v>3067</v>
      </c>
      <c r="D60" s="87" t="s">
        <v>3085</v>
      </c>
      <c r="E60" s="87"/>
      <c r="F60" s="87" t="s">
        <v>478</v>
      </c>
      <c r="G60" s="101">
        <v>43222</v>
      </c>
      <c r="H60" s="87" t="s">
        <v>322</v>
      </c>
      <c r="I60" s="90">
        <v>7.850000000010553</v>
      </c>
      <c r="J60" s="88" t="s">
        <v>337</v>
      </c>
      <c r="K60" s="88" t="s">
        <v>130</v>
      </c>
      <c r="L60" s="89">
        <v>3.2199999999999999E-2</v>
      </c>
      <c r="M60" s="89">
        <v>3.5700000000042212E-2</v>
      </c>
      <c r="N60" s="90">
        <v>172819.79475800003</v>
      </c>
      <c r="O60" s="102">
        <v>109.67</v>
      </c>
      <c r="P60" s="90">
        <v>189.53145726000002</v>
      </c>
      <c r="Q60" s="91">
        <f t="shared" si="0"/>
        <v>2.326786477558285E-3</v>
      </c>
      <c r="R60" s="91">
        <f>P60/'סכום נכסי הקרן'!$C$42</f>
        <v>2.2879877769844715E-4</v>
      </c>
    </row>
    <row r="61" spans="2:18">
      <c r="B61" s="86" t="s">
        <v>3425</v>
      </c>
      <c r="C61" s="88" t="s">
        <v>3067</v>
      </c>
      <c r="D61" s="87" t="s">
        <v>3086</v>
      </c>
      <c r="E61" s="87"/>
      <c r="F61" s="87" t="s">
        <v>478</v>
      </c>
      <c r="G61" s="101">
        <v>43922</v>
      </c>
      <c r="H61" s="87" t="s">
        <v>322</v>
      </c>
      <c r="I61" s="90">
        <v>7.9899999999382576</v>
      </c>
      <c r="J61" s="88" t="s">
        <v>337</v>
      </c>
      <c r="K61" s="88" t="s">
        <v>130</v>
      </c>
      <c r="L61" s="89">
        <v>2.7699999999999999E-2</v>
      </c>
      <c r="M61" s="89">
        <v>3.3199999999702558E-2</v>
      </c>
      <c r="N61" s="90">
        <v>41580.390291000011</v>
      </c>
      <c r="O61" s="102">
        <v>106.73</v>
      </c>
      <c r="P61" s="90">
        <v>44.37874912600001</v>
      </c>
      <c r="Q61" s="91">
        <f t="shared" si="0"/>
        <v>5.4481654312231692E-4</v>
      </c>
      <c r="R61" s="91">
        <f>P61/'סכום נכסי הקרן'!$C$42</f>
        <v>5.3573183589707764E-5</v>
      </c>
    </row>
    <row r="62" spans="2:18">
      <c r="B62" s="86" t="s">
        <v>3425</v>
      </c>
      <c r="C62" s="88" t="s">
        <v>3067</v>
      </c>
      <c r="D62" s="87" t="s">
        <v>3087</v>
      </c>
      <c r="E62" s="87"/>
      <c r="F62" s="87" t="s">
        <v>478</v>
      </c>
      <c r="G62" s="101">
        <v>43978</v>
      </c>
      <c r="H62" s="87" t="s">
        <v>322</v>
      </c>
      <c r="I62" s="90">
        <v>8.0200000002053482</v>
      </c>
      <c r="J62" s="88" t="s">
        <v>337</v>
      </c>
      <c r="K62" s="88" t="s">
        <v>130</v>
      </c>
      <c r="L62" s="89">
        <v>2.3E-2</v>
      </c>
      <c r="M62" s="89">
        <v>3.7200000001245931E-2</v>
      </c>
      <c r="N62" s="90">
        <v>17442.739535000004</v>
      </c>
      <c r="O62" s="102">
        <v>99.39</v>
      </c>
      <c r="P62" s="90">
        <v>17.336340572000005</v>
      </c>
      <c r="Q62" s="91">
        <f t="shared" si="0"/>
        <v>2.1282990906326907E-4</v>
      </c>
      <c r="R62" s="91">
        <f>P62/'סכום נכסי הקרן'!$C$42</f>
        <v>2.092810127659332E-5</v>
      </c>
    </row>
    <row r="63" spans="2:18">
      <c r="B63" s="86" t="s">
        <v>3425</v>
      </c>
      <c r="C63" s="88" t="s">
        <v>3067</v>
      </c>
      <c r="D63" s="87" t="s">
        <v>3088</v>
      </c>
      <c r="E63" s="87"/>
      <c r="F63" s="87" t="s">
        <v>478</v>
      </c>
      <c r="G63" s="101">
        <v>44010</v>
      </c>
      <c r="H63" s="87" t="s">
        <v>322</v>
      </c>
      <c r="I63" s="90">
        <v>8.0899999999205008</v>
      </c>
      <c r="J63" s="88" t="s">
        <v>337</v>
      </c>
      <c r="K63" s="88" t="s">
        <v>130</v>
      </c>
      <c r="L63" s="89">
        <v>2.2000000000000002E-2</v>
      </c>
      <c r="M63" s="89">
        <v>3.479999999975316E-2</v>
      </c>
      <c r="N63" s="90">
        <v>27350.119256999998</v>
      </c>
      <c r="O63" s="102">
        <v>100.72</v>
      </c>
      <c r="P63" s="90">
        <v>27.547042090999998</v>
      </c>
      <c r="Q63" s="91">
        <f t="shared" si="0"/>
        <v>3.3818177710806302E-4</v>
      </c>
      <c r="R63" s="91">
        <f>P63/'סכום נכסי הקרן'!$C$42</f>
        <v>3.325426634050708E-5</v>
      </c>
    </row>
    <row r="64" spans="2:18">
      <c r="B64" s="86" t="s">
        <v>3425</v>
      </c>
      <c r="C64" s="88" t="s">
        <v>3067</v>
      </c>
      <c r="D64" s="87" t="s">
        <v>3089</v>
      </c>
      <c r="E64" s="87"/>
      <c r="F64" s="87" t="s">
        <v>478</v>
      </c>
      <c r="G64" s="101">
        <v>44133</v>
      </c>
      <c r="H64" s="87" t="s">
        <v>322</v>
      </c>
      <c r="I64" s="90">
        <v>8.0000000000560654</v>
      </c>
      <c r="J64" s="88" t="s">
        <v>337</v>
      </c>
      <c r="K64" s="88" t="s">
        <v>130</v>
      </c>
      <c r="L64" s="89">
        <v>2.3799999999999998E-2</v>
      </c>
      <c r="M64" s="89">
        <v>3.7300000000423293E-2</v>
      </c>
      <c r="N64" s="90">
        <v>35565.72997600001</v>
      </c>
      <c r="O64" s="102">
        <v>100.3</v>
      </c>
      <c r="P64" s="90">
        <v>35.672429013000006</v>
      </c>
      <c r="Q64" s="91">
        <f t="shared" si="0"/>
        <v>4.3793324152646386E-4</v>
      </c>
      <c r="R64" s="91">
        <f>P64/'סכום נכסי הקרן'!$C$42</f>
        <v>4.3063079204380424E-5</v>
      </c>
    </row>
    <row r="65" spans="2:18">
      <c r="B65" s="86" t="s">
        <v>3425</v>
      </c>
      <c r="C65" s="88" t="s">
        <v>3067</v>
      </c>
      <c r="D65" s="87" t="s">
        <v>3090</v>
      </c>
      <c r="E65" s="87"/>
      <c r="F65" s="87" t="s">
        <v>478</v>
      </c>
      <c r="G65" s="101">
        <v>44251</v>
      </c>
      <c r="H65" s="87" t="s">
        <v>322</v>
      </c>
      <c r="I65" s="90">
        <v>7.8999999999872346</v>
      </c>
      <c r="J65" s="88" t="s">
        <v>337</v>
      </c>
      <c r="K65" s="88" t="s">
        <v>130</v>
      </c>
      <c r="L65" s="89">
        <v>2.3599999999999999E-2</v>
      </c>
      <c r="M65" s="89">
        <v>4.239999999993322E-2</v>
      </c>
      <c r="N65" s="90">
        <v>105598.93562200002</v>
      </c>
      <c r="O65" s="102">
        <v>96.43</v>
      </c>
      <c r="P65" s="90">
        <v>101.82904695700002</v>
      </c>
      <c r="Q65" s="91">
        <f t="shared" si="0"/>
        <v>1.2501061982400506E-3</v>
      </c>
      <c r="R65" s="91">
        <f>P65/'סכום נכסי הקרן'!$C$42</f>
        <v>1.2292609266438865E-4</v>
      </c>
    </row>
    <row r="66" spans="2:18">
      <c r="B66" s="86" t="s">
        <v>3425</v>
      </c>
      <c r="C66" s="88" t="s">
        <v>3067</v>
      </c>
      <c r="D66" s="87" t="s">
        <v>3091</v>
      </c>
      <c r="E66" s="87"/>
      <c r="F66" s="87" t="s">
        <v>478</v>
      </c>
      <c r="G66" s="101">
        <v>44294</v>
      </c>
      <c r="H66" s="87" t="s">
        <v>322</v>
      </c>
      <c r="I66" s="90">
        <v>7.8699999999538068</v>
      </c>
      <c r="J66" s="88" t="s">
        <v>337</v>
      </c>
      <c r="K66" s="88" t="s">
        <v>130</v>
      </c>
      <c r="L66" s="89">
        <v>2.3199999999999998E-2</v>
      </c>
      <c r="M66" s="89">
        <v>4.4099999999755134E-2</v>
      </c>
      <c r="N66" s="90">
        <v>75977.155725000019</v>
      </c>
      <c r="O66" s="102">
        <v>94.6</v>
      </c>
      <c r="P66" s="90">
        <v>71.874392036000017</v>
      </c>
      <c r="Q66" s="91">
        <f t="shared" si="0"/>
        <v>8.8236731722413867E-4</v>
      </c>
      <c r="R66" s="91">
        <f>P66/'סכום נכסי הקרן'!$C$42</f>
        <v>8.6765401814522017E-5</v>
      </c>
    </row>
    <row r="67" spans="2:18">
      <c r="B67" s="86" t="s">
        <v>3425</v>
      </c>
      <c r="C67" s="88" t="s">
        <v>3067</v>
      </c>
      <c r="D67" s="87" t="s">
        <v>3092</v>
      </c>
      <c r="E67" s="87"/>
      <c r="F67" s="87" t="s">
        <v>478</v>
      </c>
      <c r="G67" s="101">
        <v>44602</v>
      </c>
      <c r="H67" s="87" t="s">
        <v>322</v>
      </c>
      <c r="I67" s="90">
        <v>7.7599999999649487</v>
      </c>
      <c r="J67" s="88" t="s">
        <v>337</v>
      </c>
      <c r="K67" s="88" t="s">
        <v>130</v>
      </c>
      <c r="L67" s="89">
        <v>2.0899999999999998E-2</v>
      </c>
      <c r="M67" s="89">
        <v>5.2399999999701415E-2</v>
      </c>
      <c r="N67" s="90">
        <v>108851.09033900002</v>
      </c>
      <c r="O67" s="102">
        <v>84.92</v>
      </c>
      <c r="P67" s="90">
        <v>92.436343049000016</v>
      </c>
      <c r="Q67" s="91">
        <f t="shared" si="0"/>
        <v>1.1347964931557766E-3</v>
      </c>
      <c r="R67" s="91">
        <f>P67/'סכום נכסי הקרן'!$C$42</f>
        <v>1.1158739879002158E-4</v>
      </c>
    </row>
    <row r="68" spans="2:18">
      <c r="B68" s="86" t="s">
        <v>3425</v>
      </c>
      <c r="C68" s="88" t="s">
        <v>3067</v>
      </c>
      <c r="D68" s="87" t="s">
        <v>3093</v>
      </c>
      <c r="E68" s="87"/>
      <c r="F68" s="87" t="s">
        <v>478</v>
      </c>
      <c r="G68" s="101">
        <v>43500</v>
      </c>
      <c r="H68" s="87" t="s">
        <v>322</v>
      </c>
      <c r="I68" s="90">
        <v>7.8599999999635175</v>
      </c>
      <c r="J68" s="88" t="s">
        <v>337</v>
      </c>
      <c r="K68" s="88" t="s">
        <v>130</v>
      </c>
      <c r="L68" s="89">
        <v>3.4500000000000003E-2</v>
      </c>
      <c r="M68" s="89">
        <v>3.3399999999843645E-2</v>
      </c>
      <c r="N68" s="90">
        <v>68131.716587000017</v>
      </c>
      <c r="O68" s="102">
        <v>112.65</v>
      </c>
      <c r="P68" s="90">
        <v>76.750373930000009</v>
      </c>
      <c r="Q68" s="91">
        <f t="shared" si="0"/>
        <v>9.4222740008212359E-4</v>
      </c>
      <c r="R68" s="91">
        <f>P68/'סכום נכסי הקרן'!$C$42</f>
        <v>9.2651594605708899E-5</v>
      </c>
    </row>
    <row r="69" spans="2:18">
      <c r="B69" s="86" t="s">
        <v>3425</v>
      </c>
      <c r="C69" s="88" t="s">
        <v>3067</v>
      </c>
      <c r="D69" s="87" t="s">
        <v>3094</v>
      </c>
      <c r="E69" s="87"/>
      <c r="F69" s="87" t="s">
        <v>478</v>
      </c>
      <c r="G69" s="101">
        <v>43556</v>
      </c>
      <c r="H69" s="87" t="s">
        <v>322</v>
      </c>
      <c r="I69" s="90">
        <v>7.9300000000416127</v>
      </c>
      <c r="J69" s="88" t="s">
        <v>337</v>
      </c>
      <c r="K69" s="88" t="s">
        <v>130</v>
      </c>
      <c r="L69" s="89">
        <v>3.0499999999999999E-2</v>
      </c>
      <c r="M69" s="89">
        <v>3.3400000000208062E-2</v>
      </c>
      <c r="N69" s="90">
        <v>68705.784497000001</v>
      </c>
      <c r="O69" s="102">
        <v>109.13</v>
      </c>
      <c r="P69" s="90">
        <v>74.978624816000007</v>
      </c>
      <c r="Q69" s="91">
        <f t="shared" si="0"/>
        <v>9.2047648896858821E-4</v>
      </c>
      <c r="R69" s="91">
        <f>P69/'סכום נכסי הקרן'!$C$42</f>
        <v>9.0512772704944358E-5</v>
      </c>
    </row>
    <row r="70" spans="2:18">
      <c r="B70" s="86" t="s">
        <v>3425</v>
      </c>
      <c r="C70" s="88" t="s">
        <v>3067</v>
      </c>
      <c r="D70" s="87" t="s">
        <v>3095</v>
      </c>
      <c r="E70" s="87"/>
      <c r="F70" s="87" t="s">
        <v>478</v>
      </c>
      <c r="G70" s="101">
        <v>43647</v>
      </c>
      <c r="H70" s="87" t="s">
        <v>322</v>
      </c>
      <c r="I70" s="90">
        <v>7.910000000056308</v>
      </c>
      <c r="J70" s="88" t="s">
        <v>337</v>
      </c>
      <c r="K70" s="88" t="s">
        <v>130</v>
      </c>
      <c r="L70" s="89">
        <v>2.8999999999999998E-2</v>
      </c>
      <c r="M70" s="89">
        <v>3.5600000000300308E-2</v>
      </c>
      <c r="N70" s="90">
        <v>63779.81884700001</v>
      </c>
      <c r="O70" s="102">
        <v>104.42</v>
      </c>
      <c r="P70" s="90">
        <v>66.598886575000009</v>
      </c>
      <c r="Q70" s="91">
        <f t="shared" si="0"/>
        <v>8.1760247582843921E-4</v>
      </c>
      <c r="R70" s="91">
        <f>P70/'סכום נכסי הקרן'!$C$42</f>
        <v>8.0396911756628998E-5</v>
      </c>
    </row>
    <row r="71" spans="2:18">
      <c r="B71" s="86" t="s">
        <v>3425</v>
      </c>
      <c r="C71" s="88" t="s">
        <v>3067</v>
      </c>
      <c r="D71" s="87" t="s">
        <v>3096</v>
      </c>
      <c r="E71" s="87"/>
      <c r="F71" s="87" t="s">
        <v>478</v>
      </c>
      <c r="G71" s="101">
        <v>43703</v>
      </c>
      <c r="H71" s="87" t="s">
        <v>322</v>
      </c>
      <c r="I71" s="90">
        <v>8.0400000008451933</v>
      </c>
      <c r="J71" s="88" t="s">
        <v>337</v>
      </c>
      <c r="K71" s="88" t="s">
        <v>130</v>
      </c>
      <c r="L71" s="89">
        <v>2.3799999999999998E-2</v>
      </c>
      <c r="M71" s="89">
        <v>3.5100000002657561E-2</v>
      </c>
      <c r="N71" s="90">
        <v>4529.0780029999996</v>
      </c>
      <c r="O71" s="102">
        <v>101.36</v>
      </c>
      <c r="P71" s="90">
        <v>4.5906735780000005</v>
      </c>
      <c r="Q71" s="91">
        <f t="shared" si="0"/>
        <v>5.6357489983953221E-5</v>
      </c>
      <c r="R71" s="91">
        <f>P71/'סכום נכסי הקרן'!$C$42</f>
        <v>5.5417740075627427E-6</v>
      </c>
    </row>
    <row r="72" spans="2:18">
      <c r="B72" s="86" t="s">
        <v>3425</v>
      </c>
      <c r="C72" s="88" t="s">
        <v>3067</v>
      </c>
      <c r="D72" s="87" t="s">
        <v>3097</v>
      </c>
      <c r="E72" s="87"/>
      <c r="F72" s="87" t="s">
        <v>478</v>
      </c>
      <c r="G72" s="101">
        <v>43740</v>
      </c>
      <c r="H72" s="87" t="s">
        <v>322</v>
      </c>
      <c r="I72" s="90">
        <v>7.9600000000482662</v>
      </c>
      <c r="J72" s="88" t="s">
        <v>337</v>
      </c>
      <c r="K72" s="88" t="s">
        <v>130</v>
      </c>
      <c r="L72" s="89">
        <v>2.4300000000000002E-2</v>
      </c>
      <c r="M72" s="89">
        <v>3.8300000000279034E-2</v>
      </c>
      <c r="N72" s="90">
        <v>66930.94708100002</v>
      </c>
      <c r="O72" s="102">
        <v>99.06</v>
      </c>
      <c r="P72" s="90">
        <v>66.301799404999997</v>
      </c>
      <c r="Q72" s="91">
        <f t="shared" si="0"/>
        <v>8.1395527963311939E-4</v>
      </c>
      <c r="R72" s="91">
        <f>P72/'סכום נכסי הקרן'!$C$42</f>
        <v>8.0038273764031039E-5</v>
      </c>
    </row>
    <row r="73" spans="2:18">
      <c r="B73" s="86" t="s">
        <v>3425</v>
      </c>
      <c r="C73" s="88" t="s">
        <v>3067</v>
      </c>
      <c r="D73" s="87" t="s">
        <v>3098</v>
      </c>
      <c r="E73" s="87"/>
      <c r="F73" s="87" t="s">
        <v>478</v>
      </c>
      <c r="G73" s="101">
        <v>43831</v>
      </c>
      <c r="H73" s="87" t="s">
        <v>322</v>
      </c>
      <c r="I73" s="90">
        <v>7.9499999999815989</v>
      </c>
      <c r="J73" s="88" t="s">
        <v>337</v>
      </c>
      <c r="K73" s="88" t="s">
        <v>130</v>
      </c>
      <c r="L73" s="89">
        <v>2.3799999999999998E-2</v>
      </c>
      <c r="M73" s="89">
        <v>3.9699999999889581E-2</v>
      </c>
      <c r="N73" s="90">
        <v>69467.496153</v>
      </c>
      <c r="O73" s="102">
        <v>97.79</v>
      </c>
      <c r="P73" s="90">
        <v>67.932266975000019</v>
      </c>
      <c r="Q73" s="91">
        <f t="shared" si="0"/>
        <v>8.3397174523106542E-4</v>
      </c>
      <c r="R73" s="91">
        <f>P73/'סכום נכסי הקרן'!$C$42</f>
        <v>8.200654326655067E-5</v>
      </c>
    </row>
    <row r="74" spans="2:18">
      <c r="B74" s="86" t="s">
        <v>3426</v>
      </c>
      <c r="C74" s="88" t="s">
        <v>3067</v>
      </c>
      <c r="D74" s="87">
        <v>7936</v>
      </c>
      <c r="E74" s="87"/>
      <c r="F74" s="87" t="s">
        <v>3099</v>
      </c>
      <c r="G74" s="101">
        <v>44087</v>
      </c>
      <c r="H74" s="87" t="s">
        <v>3057</v>
      </c>
      <c r="I74" s="90">
        <v>5.2499999999978009</v>
      </c>
      <c r="J74" s="88" t="s">
        <v>326</v>
      </c>
      <c r="K74" s="88" t="s">
        <v>130</v>
      </c>
      <c r="L74" s="89">
        <v>1.7947999999999999E-2</v>
      </c>
      <c r="M74" s="89">
        <v>3.0999999999991198E-2</v>
      </c>
      <c r="N74" s="90">
        <v>327329.41827400005</v>
      </c>
      <c r="O74" s="102">
        <v>104.19</v>
      </c>
      <c r="P74" s="90">
        <v>341.04452526300003</v>
      </c>
      <c r="Q74" s="91">
        <f t="shared" si="0"/>
        <v>4.1868394888066257E-3</v>
      </c>
      <c r="R74" s="91">
        <f>P74/'סכום נכסי הקרן'!$C$42</f>
        <v>4.1170247751474271E-4</v>
      </c>
    </row>
    <row r="75" spans="2:18">
      <c r="B75" s="86" t="s">
        <v>3426</v>
      </c>
      <c r="C75" s="88" t="s">
        <v>3067</v>
      </c>
      <c r="D75" s="87">
        <v>7937</v>
      </c>
      <c r="E75" s="87"/>
      <c r="F75" s="87" t="s">
        <v>3099</v>
      </c>
      <c r="G75" s="101">
        <v>44087</v>
      </c>
      <c r="H75" s="87" t="s">
        <v>3057</v>
      </c>
      <c r="I75" s="90">
        <v>6.6600000000143318</v>
      </c>
      <c r="J75" s="88" t="s">
        <v>326</v>
      </c>
      <c r="K75" s="88" t="s">
        <v>130</v>
      </c>
      <c r="L75" s="89">
        <v>7.5499999999999998E-2</v>
      </c>
      <c r="M75" s="89">
        <v>7.6000000000537402E-2</v>
      </c>
      <c r="N75" s="90">
        <v>10982.48121</v>
      </c>
      <c r="O75" s="102">
        <v>101.66</v>
      </c>
      <c r="P75" s="90">
        <v>11.164798524000002</v>
      </c>
      <c r="Q75" s="91">
        <f t="shared" ref="Q75:Q138" si="1">IFERROR(P75/$P$10,0)</f>
        <v>1.3706485775956989E-4</v>
      </c>
      <c r="R75" s="91">
        <f>P75/'סכום נכסי הקרן'!$C$42</f>
        <v>1.3477932858588029E-5</v>
      </c>
    </row>
    <row r="76" spans="2:18">
      <c r="B76" s="86" t="s">
        <v>3427</v>
      </c>
      <c r="C76" s="88" t="s">
        <v>3058</v>
      </c>
      <c r="D76" s="87">
        <v>8063</v>
      </c>
      <c r="E76" s="87"/>
      <c r="F76" s="87" t="s">
        <v>482</v>
      </c>
      <c r="G76" s="101">
        <v>44147</v>
      </c>
      <c r="H76" s="87" t="s">
        <v>128</v>
      </c>
      <c r="I76" s="90">
        <v>7.5400000000123573</v>
      </c>
      <c r="J76" s="88" t="s">
        <v>633</v>
      </c>
      <c r="K76" s="88" t="s">
        <v>130</v>
      </c>
      <c r="L76" s="89">
        <v>1.6250000000000001E-2</v>
      </c>
      <c r="M76" s="89">
        <v>3.1800000000041198E-2</v>
      </c>
      <c r="N76" s="90">
        <v>263426.44997200003</v>
      </c>
      <c r="O76" s="102">
        <v>99.53</v>
      </c>
      <c r="P76" s="90">
        <v>262.188353194</v>
      </c>
      <c r="Q76" s="91">
        <f t="shared" si="1"/>
        <v>3.2187602185118906E-3</v>
      </c>
      <c r="R76" s="91">
        <f>P76/'סכום נכסי הקרן'!$C$42</f>
        <v>3.165088033658901E-4</v>
      </c>
    </row>
    <row r="77" spans="2:18">
      <c r="B77" s="86" t="s">
        <v>3427</v>
      </c>
      <c r="C77" s="88" t="s">
        <v>3058</v>
      </c>
      <c r="D77" s="87">
        <v>8145</v>
      </c>
      <c r="E77" s="87"/>
      <c r="F77" s="87" t="s">
        <v>482</v>
      </c>
      <c r="G77" s="101">
        <v>44185</v>
      </c>
      <c r="H77" s="87" t="s">
        <v>128</v>
      </c>
      <c r="I77" s="90">
        <v>7.5499999999962855</v>
      </c>
      <c r="J77" s="88" t="s">
        <v>633</v>
      </c>
      <c r="K77" s="88" t="s">
        <v>130</v>
      </c>
      <c r="L77" s="89">
        <v>1.4990000000000002E-2</v>
      </c>
      <c r="M77" s="89">
        <v>3.2599999999955422E-2</v>
      </c>
      <c r="N77" s="90">
        <v>123831.54085600002</v>
      </c>
      <c r="O77" s="102">
        <v>97.83</v>
      </c>
      <c r="P77" s="90">
        <v>121.14439517900001</v>
      </c>
      <c r="Q77" s="91">
        <f t="shared" si="1"/>
        <v>1.4872314317078991E-3</v>
      </c>
      <c r="R77" s="91">
        <f>P77/'סכום נכסי הקרן'!$C$42</f>
        <v>1.4624321441242133E-4</v>
      </c>
    </row>
    <row r="78" spans="2:18">
      <c r="B78" s="86" t="s">
        <v>3428</v>
      </c>
      <c r="C78" s="88" t="s">
        <v>3058</v>
      </c>
      <c r="D78" s="87" t="s">
        <v>3100</v>
      </c>
      <c r="E78" s="87"/>
      <c r="F78" s="87" t="s">
        <v>478</v>
      </c>
      <c r="G78" s="101">
        <v>42901</v>
      </c>
      <c r="H78" s="87" t="s">
        <v>322</v>
      </c>
      <c r="I78" s="90">
        <v>0.70000000000219964</v>
      </c>
      <c r="J78" s="88" t="s">
        <v>153</v>
      </c>
      <c r="K78" s="88" t="s">
        <v>130</v>
      </c>
      <c r="L78" s="89">
        <v>0.04</v>
      </c>
      <c r="M78" s="89">
        <v>6.0500000000142988E-2</v>
      </c>
      <c r="N78" s="90">
        <v>182195.31737000003</v>
      </c>
      <c r="O78" s="102">
        <v>99.81</v>
      </c>
      <c r="P78" s="90">
        <v>181.849142188</v>
      </c>
      <c r="Q78" s="91">
        <f t="shared" si="1"/>
        <v>2.2324743929878028E-3</v>
      </c>
      <c r="R78" s="91">
        <f>P78/'סכום נכסי הקרן'!$C$42</f>
        <v>2.1952483276192541E-4</v>
      </c>
    </row>
    <row r="79" spans="2:18">
      <c r="B79" s="86" t="s">
        <v>3429</v>
      </c>
      <c r="C79" s="88" t="s">
        <v>3058</v>
      </c>
      <c r="D79" s="87">
        <v>8224</v>
      </c>
      <c r="E79" s="87"/>
      <c r="F79" s="87" t="s">
        <v>482</v>
      </c>
      <c r="G79" s="101">
        <v>44223</v>
      </c>
      <c r="H79" s="87" t="s">
        <v>128</v>
      </c>
      <c r="I79" s="90">
        <v>12.350000000003861</v>
      </c>
      <c r="J79" s="88" t="s">
        <v>326</v>
      </c>
      <c r="K79" s="88" t="s">
        <v>130</v>
      </c>
      <c r="L79" s="89">
        <v>2.1537000000000001E-2</v>
      </c>
      <c r="M79" s="89">
        <v>4.0100000000019211E-2</v>
      </c>
      <c r="N79" s="90">
        <v>564905.0619020001</v>
      </c>
      <c r="O79" s="102">
        <v>89.43</v>
      </c>
      <c r="P79" s="90">
        <v>505.19462790300003</v>
      </c>
      <c r="Q79" s="91">
        <f t="shared" si="1"/>
        <v>6.2020312919731395E-3</v>
      </c>
      <c r="R79" s="91">
        <f>P79/'סכום נכסי הקרן'!$C$42</f>
        <v>6.0986136568065455E-4</v>
      </c>
    </row>
    <row r="80" spans="2:18">
      <c r="B80" s="86" t="s">
        <v>3429</v>
      </c>
      <c r="C80" s="88" t="s">
        <v>3058</v>
      </c>
      <c r="D80" s="87">
        <v>2963</v>
      </c>
      <c r="E80" s="87"/>
      <c r="F80" s="87" t="s">
        <v>482</v>
      </c>
      <c r="G80" s="101">
        <v>41423</v>
      </c>
      <c r="H80" s="87" t="s">
        <v>128</v>
      </c>
      <c r="I80" s="90">
        <v>2.8099999999988641</v>
      </c>
      <c r="J80" s="88" t="s">
        <v>326</v>
      </c>
      <c r="K80" s="88" t="s">
        <v>130</v>
      </c>
      <c r="L80" s="89">
        <v>0.05</v>
      </c>
      <c r="M80" s="89">
        <v>2.5200000000015162E-2</v>
      </c>
      <c r="N80" s="90">
        <v>108141.66167900001</v>
      </c>
      <c r="O80" s="102">
        <v>122.01</v>
      </c>
      <c r="P80" s="90">
        <v>131.943640515</v>
      </c>
      <c r="Q80" s="91">
        <f t="shared" si="1"/>
        <v>1.6198085689224833E-3</v>
      </c>
      <c r="R80" s="91">
        <f>P80/'סכום נכסי הקרן'!$C$42</f>
        <v>1.5927985840103864E-4</v>
      </c>
    </row>
    <row r="81" spans="2:18">
      <c r="B81" s="86" t="s">
        <v>3429</v>
      </c>
      <c r="C81" s="88" t="s">
        <v>3058</v>
      </c>
      <c r="D81" s="87">
        <v>2968</v>
      </c>
      <c r="E81" s="87"/>
      <c r="F81" s="87" t="s">
        <v>482</v>
      </c>
      <c r="G81" s="101">
        <v>41423</v>
      </c>
      <c r="H81" s="87" t="s">
        <v>128</v>
      </c>
      <c r="I81" s="90">
        <v>2.8099999999827978</v>
      </c>
      <c r="J81" s="88" t="s">
        <v>326</v>
      </c>
      <c r="K81" s="88" t="s">
        <v>130</v>
      </c>
      <c r="L81" s="89">
        <v>0.05</v>
      </c>
      <c r="M81" s="89">
        <v>2.5199999999726646E-2</v>
      </c>
      <c r="N81" s="90">
        <v>34780.507903000005</v>
      </c>
      <c r="O81" s="102">
        <v>122.01</v>
      </c>
      <c r="P81" s="90">
        <v>42.435697333</v>
      </c>
      <c r="Q81" s="91">
        <f t="shared" si="1"/>
        <v>5.2096263146824372E-4</v>
      </c>
      <c r="R81" s="91">
        <f>P81/'סכום נכסי הקרן'!$C$42</f>
        <v>5.1227568346358904E-5</v>
      </c>
    </row>
    <row r="82" spans="2:18">
      <c r="B82" s="86" t="s">
        <v>3429</v>
      </c>
      <c r="C82" s="88" t="s">
        <v>3058</v>
      </c>
      <c r="D82" s="87">
        <v>4605</v>
      </c>
      <c r="E82" s="87"/>
      <c r="F82" s="87" t="s">
        <v>482</v>
      </c>
      <c r="G82" s="101">
        <v>42352</v>
      </c>
      <c r="H82" s="87" t="s">
        <v>128</v>
      </c>
      <c r="I82" s="90">
        <v>5.0300000000095526</v>
      </c>
      <c r="J82" s="88" t="s">
        <v>326</v>
      </c>
      <c r="K82" s="88" t="s">
        <v>130</v>
      </c>
      <c r="L82" s="89">
        <v>0.05</v>
      </c>
      <c r="M82" s="89">
        <v>2.8000000000059706E-2</v>
      </c>
      <c r="N82" s="90">
        <v>132917.81425900004</v>
      </c>
      <c r="O82" s="102">
        <v>126.01</v>
      </c>
      <c r="P82" s="90">
        <v>167.48974678000002</v>
      </c>
      <c r="Q82" s="91">
        <f t="shared" si="1"/>
        <v>2.0561910068720448E-3</v>
      </c>
      <c r="R82" s="91">
        <f>P82/'סכום נכסי הקרן'!$C$42</f>
        <v>2.021904431817717E-4</v>
      </c>
    </row>
    <row r="83" spans="2:18">
      <c r="B83" s="86" t="s">
        <v>3429</v>
      </c>
      <c r="C83" s="88" t="s">
        <v>3058</v>
      </c>
      <c r="D83" s="87">
        <v>4606</v>
      </c>
      <c r="E83" s="87"/>
      <c r="F83" s="87" t="s">
        <v>482</v>
      </c>
      <c r="G83" s="101">
        <v>42352</v>
      </c>
      <c r="H83" s="87" t="s">
        <v>128</v>
      </c>
      <c r="I83" s="90">
        <v>6.7700000000001399</v>
      </c>
      <c r="J83" s="88" t="s">
        <v>326</v>
      </c>
      <c r="K83" s="88" t="s">
        <v>130</v>
      </c>
      <c r="L83" s="89">
        <v>4.0999999999999995E-2</v>
      </c>
      <c r="M83" s="89">
        <v>2.7899999999997805E-2</v>
      </c>
      <c r="N83" s="90">
        <v>406435.50937500008</v>
      </c>
      <c r="O83" s="102">
        <v>123.26</v>
      </c>
      <c r="P83" s="90">
        <v>500.97238490900008</v>
      </c>
      <c r="Q83" s="91">
        <f t="shared" si="1"/>
        <v>6.150196846939948E-3</v>
      </c>
      <c r="R83" s="91">
        <f>P83/'סכום נכסי הקרן'!$C$42</f>
        <v>6.0476435408089778E-4</v>
      </c>
    </row>
    <row r="84" spans="2:18">
      <c r="B84" s="86" t="s">
        <v>3429</v>
      </c>
      <c r="C84" s="88" t="s">
        <v>3058</v>
      </c>
      <c r="D84" s="87">
        <v>5150</v>
      </c>
      <c r="E84" s="87"/>
      <c r="F84" s="87" t="s">
        <v>482</v>
      </c>
      <c r="G84" s="101">
        <v>42631</v>
      </c>
      <c r="H84" s="87" t="s">
        <v>128</v>
      </c>
      <c r="I84" s="90">
        <v>6.7399999999858293</v>
      </c>
      <c r="J84" s="88" t="s">
        <v>326</v>
      </c>
      <c r="K84" s="88" t="s">
        <v>130</v>
      </c>
      <c r="L84" s="89">
        <v>4.0999999999999995E-2</v>
      </c>
      <c r="M84" s="89">
        <v>3.0399999999953672E-2</v>
      </c>
      <c r="N84" s="90">
        <v>120610.04104300002</v>
      </c>
      <c r="O84" s="102">
        <v>121.7</v>
      </c>
      <c r="P84" s="90">
        <v>146.78241769200002</v>
      </c>
      <c r="Q84" s="91">
        <f t="shared" si="1"/>
        <v>1.801977094285428E-3</v>
      </c>
      <c r="R84" s="91">
        <f>P84/'סכום נכסי הקרן'!$C$42</f>
        <v>1.7719294855356047E-4</v>
      </c>
    </row>
    <row r="85" spans="2:18">
      <c r="B85" s="86" t="s">
        <v>3430</v>
      </c>
      <c r="C85" s="88" t="s">
        <v>3067</v>
      </c>
      <c r="D85" s="87" t="s">
        <v>3101</v>
      </c>
      <c r="E85" s="87"/>
      <c r="F85" s="87" t="s">
        <v>478</v>
      </c>
      <c r="G85" s="101">
        <v>42033</v>
      </c>
      <c r="H85" s="87" t="s">
        <v>322</v>
      </c>
      <c r="I85" s="90">
        <v>3.6699999999749804</v>
      </c>
      <c r="J85" s="88" t="s">
        <v>337</v>
      </c>
      <c r="K85" s="88" t="s">
        <v>130</v>
      </c>
      <c r="L85" s="89">
        <v>5.0999999999999997E-2</v>
      </c>
      <c r="M85" s="89">
        <v>2.8499999999830109E-2</v>
      </c>
      <c r="N85" s="90">
        <v>26380.900994000003</v>
      </c>
      <c r="O85" s="102">
        <v>122.72</v>
      </c>
      <c r="P85" s="90">
        <v>32.374642843000004</v>
      </c>
      <c r="Q85" s="91">
        <f t="shared" si="1"/>
        <v>3.9744790797199988E-4</v>
      </c>
      <c r="R85" s="91">
        <f>P85/'סכום נכסי הקרן'!$C$42</f>
        <v>3.9082054335396394E-5</v>
      </c>
    </row>
    <row r="86" spans="2:18">
      <c r="B86" s="86" t="s">
        <v>3430</v>
      </c>
      <c r="C86" s="88" t="s">
        <v>3067</v>
      </c>
      <c r="D86" s="87" t="s">
        <v>3102</v>
      </c>
      <c r="E86" s="87"/>
      <c r="F86" s="87" t="s">
        <v>478</v>
      </c>
      <c r="G86" s="101">
        <v>42054</v>
      </c>
      <c r="H86" s="87" t="s">
        <v>322</v>
      </c>
      <c r="I86" s="90">
        <v>3.6700000000264881</v>
      </c>
      <c r="J86" s="88" t="s">
        <v>337</v>
      </c>
      <c r="K86" s="88" t="s">
        <v>130</v>
      </c>
      <c r="L86" s="89">
        <v>5.0999999999999997E-2</v>
      </c>
      <c r="M86" s="89">
        <v>2.8500000000148899E-2</v>
      </c>
      <c r="N86" s="90">
        <v>51532.73303000001</v>
      </c>
      <c r="O86" s="102">
        <v>123.81</v>
      </c>
      <c r="P86" s="90">
        <v>63.802679593000008</v>
      </c>
      <c r="Q86" s="91">
        <f t="shared" si="1"/>
        <v>7.832747885504035E-4</v>
      </c>
      <c r="R86" s="91">
        <f>P86/'סכום נכסי הקרן'!$C$42</f>
        <v>7.7021383762899571E-5</v>
      </c>
    </row>
    <row r="87" spans="2:18">
      <c r="B87" s="86" t="s">
        <v>3430</v>
      </c>
      <c r="C87" s="88" t="s">
        <v>3067</v>
      </c>
      <c r="D87" s="87" t="s">
        <v>3103</v>
      </c>
      <c r="E87" s="87"/>
      <c r="F87" s="87" t="s">
        <v>478</v>
      </c>
      <c r="G87" s="101">
        <v>42565</v>
      </c>
      <c r="H87" s="87" t="s">
        <v>322</v>
      </c>
      <c r="I87" s="90">
        <v>3.6700000000273691</v>
      </c>
      <c r="J87" s="88" t="s">
        <v>337</v>
      </c>
      <c r="K87" s="88" t="s">
        <v>130</v>
      </c>
      <c r="L87" s="89">
        <v>5.0999999999999997E-2</v>
      </c>
      <c r="M87" s="89">
        <v>2.850000000021741E-2</v>
      </c>
      <c r="N87" s="90">
        <v>62900.283640000009</v>
      </c>
      <c r="O87" s="102">
        <v>124.31</v>
      </c>
      <c r="P87" s="90">
        <v>78.191346858000017</v>
      </c>
      <c r="Q87" s="91">
        <f t="shared" si="1"/>
        <v>9.5991753116573858E-4</v>
      </c>
      <c r="R87" s="91">
        <f>P87/'סכום נכסי הקרן'!$C$42</f>
        <v>9.4391109773213155E-5</v>
      </c>
    </row>
    <row r="88" spans="2:18">
      <c r="B88" s="86" t="s">
        <v>3430</v>
      </c>
      <c r="C88" s="88" t="s">
        <v>3067</v>
      </c>
      <c r="D88" s="87" t="s">
        <v>3104</v>
      </c>
      <c r="E88" s="87"/>
      <c r="F88" s="87" t="s">
        <v>478</v>
      </c>
      <c r="G88" s="101">
        <v>40570</v>
      </c>
      <c r="H88" s="87" t="s">
        <v>322</v>
      </c>
      <c r="I88" s="90">
        <v>3.6899999999996882</v>
      </c>
      <c r="J88" s="88" t="s">
        <v>337</v>
      </c>
      <c r="K88" s="88" t="s">
        <v>130</v>
      </c>
      <c r="L88" s="89">
        <v>5.0999999999999997E-2</v>
      </c>
      <c r="M88" s="89">
        <v>2.509999999999353E-2</v>
      </c>
      <c r="N88" s="90">
        <v>318932.33982600004</v>
      </c>
      <c r="O88" s="102">
        <v>131.08000000000001</v>
      </c>
      <c r="P88" s="90">
        <v>418.0565219770001</v>
      </c>
      <c r="Q88" s="91">
        <f t="shared" si="1"/>
        <v>5.1322787058864809E-3</v>
      </c>
      <c r="R88" s="91">
        <f>P88/'סכום נכסי הקרן'!$C$42</f>
        <v>5.046698981794217E-4</v>
      </c>
    </row>
    <row r="89" spans="2:18">
      <c r="B89" s="86" t="s">
        <v>3430</v>
      </c>
      <c r="C89" s="88" t="s">
        <v>3067</v>
      </c>
      <c r="D89" s="87" t="s">
        <v>3105</v>
      </c>
      <c r="E89" s="87"/>
      <c r="F89" s="87" t="s">
        <v>478</v>
      </c>
      <c r="G89" s="101">
        <v>41207</v>
      </c>
      <c r="H89" s="87" t="s">
        <v>322</v>
      </c>
      <c r="I89" s="90">
        <v>3.6899999997050683</v>
      </c>
      <c r="J89" s="88" t="s">
        <v>337</v>
      </c>
      <c r="K89" s="88" t="s">
        <v>130</v>
      </c>
      <c r="L89" s="89">
        <v>5.0999999999999997E-2</v>
      </c>
      <c r="M89" s="89">
        <v>2.4999999998244458E-2</v>
      </c>
      <c r="N89" s="90">
        <v>4533.4075430000012</v>
      </c>
      <c r="O89" s="102">
        <v>125.65</v>
      </c>
      <c r="P89" s="90">
        <v>5.6962265720000005</v>
      </c>
      <c r="Q89" s="91">
        <f t="shared" si="1"/>
        <v>6.9929831978530232E-5</v>
      </c>
      <c r="R89" s="91">
        <f>P89/'סכום נכסי הקרן'!$C$42</f>
        <v>6.8763765973642975E-6</v>
      </c>
    </row>
    <row r="90" spans="2:18">
      <c r="B90" s="86" t="s">
        <v>3430</v>
      </c>
      <c r="C90" s="88" t="s">
        <v>3067</v>
      </c>
      <c r="D90" s="87" t="s">
        <v>3106</v>
      </c>
      <c r="E90" s="87"/>
      <c r="F90" s="87" t="s">
        <v>478</v>
      </c>
      <c r="G90" s="101">
        <v>41239</v>
      </c>
      <c r="H90" s="87" t="s">
        <v>322</v>
      </c>
      <c r="I90" s="90">
        <v>3.6700000000179043</v>
      </c>
      <c r="J90" s="88" t="s">
        <v>337</v>
      </c>
      <c r="K90" s="88" t="s">
        <v>130</v>
      </c>
      <c r="L90" s="89">
        <v>5.0999999999999997E-2</v>
      </c>
      <c r="M90" s="89">
        <v>2.8500000000191109E-2</v>
      </c>
      <c r="N90" s="90">
        <v>39979.084908000004</v>
      </c>
      <c r="O90" s="102">
        <v>124.34</v>
      </c>
      <c r="P90" s="90">
        <v>49.70999723300001</v>
      </c>
      <c r="Q90" s="91">
        <f t="shared" si="1"/>
        <v>6.1026571015351339E-4</v>
      </c>
      <c r="R90" s="91">
        <f>P90/'סכום נכסי הקרן'!$C$42</f>
        <v>6.0008965111798088E-5</v>
      </c>
    </row>
    <row r="91" spans="2:18">
      <c r="B91" s="86" t="s">
        <v>3430</v>
      </c>
      <c r="C91" s="88" t="s">
        <v>3067</v>
      </c>
      <c r="D91" s="87" t="s">
        <v>3107</v>
      </c>
      <c r="E91" s="87"/>
      <c r="F91" s="87" t="s">
        <v>478</v>
      </c>
      <c r="G91" s="101">
        <v>41269</v>
      </c>
      <c r="H91" s="87" t="s">
        <v>322</v>
      </c>
      <c r="I91" s="90">
        <v>3.6899999998997508</v>
      </c>
      <c r="J91" s="88" t="s">
        <v>337</v>
      </c>
      <c r="K91" s="88" t="s">
        <v>130</v>
      </c>
      <c r="L91" s="89">
        <v>5.0999999999999997E-2</v>
      </c>
      <c r="M91" s="89">
        <v>2.5099999999259031E-2</v>
      </c>
      <c r="N91" s="90">
        <v>10884.513610000002</v>
      </c>
      <c r="O91" s="102">
        <v>126.47</v>
      </c>
      <c r="P91" s="90">
        <v>13.765645202000002</v>
      </c>
      <c r="Q91" s="91">
        <f t="shared" si="1"/>
        <v>1.6899420061409749E-4</v>
      </c>
      <c r="R91" s="91">
        <f>P91/'סכום נכסי הקרן'!$C$42</f>
        <v>1.6617625601472112E-5</v>
      </c>
    </row>
    <row r="92" spans="2:18">
      <c r="B92" s="86" t="s">
        <v>3430</v>
      </c>
      <c r="C92" s="88" t="s">
        <v>3067</v>
      </c>
      <c r="D92" s="87" t="s">
        <v>3108</v>
      </c>
      <c r="E92" s="87"/>
      <c r="F92" s="87" t="s">
        <v>478</v>
      </c>
      <c r="G92" s="101">
        <v>41298</v>
      </c>
      <c r="H92" s="87" t="s">
        <v>322</v>
      </c>
      <c r="I92" s="90">
        <v>3.6700000000025494</v>
      </c>
      <c r="J92" s="88" t="s">
        <v>337</v>
      </c>
      <c r="K92" s="88" t="s">
        <v>130</v>
      </c>
      <c r="L92" s="89">
        <v>5.0999999999999997E-2</v>
      </c>
      <c r="M92" s="89">
        <v>2.8499999999945378E-2</v>
      </c>
      <c r="N92" s="90">
        <v>22024.689744000003</v>
      </c>
      <c r="O92" s="102">
        <v>124.68</v>
      </c>
      <c r="P92" s="90">
        <v>27.460383679000007</v>
      </c>
      <c r="Q92" s="91">
        <f t="shared" si="1"/>
        <v>3.371179134934249E-4</v>
      </c>
      <c r="R92" s="91">
        <f>P92/'סכום נכסי הקרן'!$C$42</f>
        <v>3.3149653950408233E-5</v>
      </c>
    </row>
    <row r="93" spans="2:18">
      <c r="B93" s="86" t="s">
        <v>3430</v>
      </c>
      <c r="C93" s="88" t="s">
        <v>3067</v>
      </c>
      <c r="D93" s="87" t="s">
        <v>3109</v>
      </c>
      <c r="E93" s="87"/>
      <c r="F93" s="87" t="s">
        <v>478</v>
      </c>
      <c r="G93" s="101">
        <v>41330</v>
      </c>
      <c r="H93" s="87" t="s">
        <v>322</v>
      </c>
      <c r="I93" s="90">
        <v>3.6699999999992969</v>
      </c>
      <c r="J93" s="88" t="s">
        <v>337</v>
      </c>
      <c r="K93" s="88" t="s">
        <v>130</v>
      </c>
      <c r="L93" s="89">
        <v>5.0999999999999997E-2</v>
      </c>
      <c r="M93" s="89">
        <v>2.8500000000082067E-2</v>
      </c>
      <c r="N93" s="90">
        <v>34142.023918000006</v>
      </c>
      <c r="O93" s="102">
        <v>124.91</v>
      </c>
      <c r="P93" s="90">
        <v>42.646804709000001</v>
      </c>
      <c r="Q93" s="91">
        <f t="shared" si="1"/>
        <v>5.2355429511548605E-4</v>
      </c>
      <c r="R93" s="91">
        <f>P93/'סכום נכסי הקרן'!$C$42</f>
        <v>5.1482413163626717E-5</v>
      </c>
    </row>
    <row r="94" spans="2:18">
      <c r="B94" s="86" t="s">
        <v>3430</v>
      </c>
      <c r="C94" s="88" t="s">
        <v>3067</v>
      </c>
      <c r="D94" s="87" t="s">
        <v>3110</v>
      </c>
      <c r="E94" s="87"/>
      <c r="F94" s="87" t="s">
        <v>478</v>
      </c>
      <c r="G94" s="101">
        <v>41389</v>
      </c>
      <c r="H94" s="87" t="s">
        <v>322</v>
      </c>
      <c r="I94" s="90">
        <v>3.6899999999554605</v>
      </c>
      <c r="J94" s="88" t="s">
        <v>337</v>
      </c>
      <c r="K94" s="88" t="s">
        <v>130</v>
      </c>
      <c r="L94" s="89">
        <v>5.0999999999999997E-2</v>
      </c>
      <c r="M94" s="89">
        <v>2.5099999999809112E-2</v>
      </c>
      <c r="N94" s="90">
        <v>14944.476442000003</v>
      </c>
      <c r="O94" s="102">
        <v>126.2</v>
      </c>
      <c r="P94" s="90">
        <v>18.859930036000005</v>
      </c>
      <c r="Q94" s="91">
        <f t="shared" si="1"/>
        <v>2.3153428359526214E-4</v>
      </c>
      <c r="R94" s="91">
        <f>P94/'סכום נכסי הקרן'!$C$42</f>
        <v>2.276734955820827E-5</v>
      </c>
    </row>
    <row r="95" spans="2:18">
      <c r="B95" s="86" t="s">
        <v>3430</v>
      </c>
      <c r="C95" s="88" t="s">
        <v>3067</v>
      </c>
      <c r="D95" s="87" t="s">
        <v>3111</v>
      </c>
      <c r="E95" s="87"/>
      <c r="F95" s="87" t="s">
        <v>478</v>
      </c>
      <c r="G95" s="101">
        <v>41422</v>
      </c>
      <c r="H95" s="87" t="s">
        <v>322</v>
      </c>
      <c r="I95" s="90">
        <v>3.6799999998371749</v>
      </c>
      <c r="J95" s="88" t="s">
        <v>337</v>
      </c>
      <c r="K95" s="88" t="s">
        <v>130</v>
      </c>
      <c r="L95" s="89">
        <v>5.0999999999999997E-2</v>
      </c>
      <c r="M95" s="89">
        <v>2.5099999998778814E-2</v>
      </c>
      <c r="N95" s="90">
        <v>5473.4832670000005</v>
      </c>
      <c r="O95" s="102">
        <v>125.67</v>
      </c>
      <c r="P95" s="90">
        <v>6.8785263840000006</v>
      </c>
      <c r="Q95" s="91">
        <f t="shared" si="1"/>
        <v>8.4444357718748252E-5</v>
      </c>
      <c r="R95" s="91">
        <f>P95/'סכום נכסי הקרן'!$C$42</f>
        <v>8.3036264891203603E-6</v>
      </c>
    </row>
    <row r="96" spans="2:18">
      <c r="B96" s="86" t="s">
        <v>3430</v>
      </c>
      <c r="C96" s="88" t="s">
        <v>3067</v>
      </c>
      <c r="D96" s="87" t="s">
        <v>3112</v>
      </c>
      <c r="E96" s="87"/>
      <c r="F96" s="87" t="s">
        <v>478</v>
      </c>
      <c r="G96" s="101">
        <v>41450</v>
      </c>
      <c r="H96" s="87" t="s">
        <v>322</v>
      </c>
      <c r="I96" s="90">
        <v>3.6800000000318045</v>
      </c>
      <c r="J96" s="88" t="s">
        <v>337</v>
      </c>
      <c r="K96" s="88" t="s">
        <v>130</v>
      </c>
      <c r="L96" s="89">
        <v>5.0999999999999997E-2</v>
      </c>
      <c r="M96" s="89">
        <v>2.5200000000035336E-2</v>
      </c>
      <c r="N96" s="90">
        <v>9017.1428910000013</v>
      </c>
      <c r="O96" s="102">
        <v>125.53</v>
      </c>
      <c r="P96" s="90">
        <v>11.319219873000002</v>
      </c>
      <c r="Q96" s="91">
        <f t="shared" si="1"/>
        <v>1.3896061433683616E-4</v>
      </c>
      <c r="R96" s="91">
        <f>P96/'סכום נכסי הקרן'!$C$42</f>
        <v>1.366434738002168E-5</v>
      </c>
    </row>
    <row r="97" spans="2:18">
      <c r="B97" s="86" t="s">
        <v>3430</v>
      </c>
      <c r="C97" s="88" t="s">
        <v>3067</v>
      </c>
      <c r="D97" s="87" t="s">
        <v>3113</v>
      </c>
      <c r="E97" s="87"/>
      <c r="F97" s="87" t="s">
        <v>478</v>
      </c>
      <c r="G97" s="101">
        <v>41480</v>
      </c>
      <c r="H97" s="87" t="s">
        <v>322</v>
      </c>
      <c r="I97" s="90">
        <v>3.6799999998943256</v>
      </c>
      <c r="J97" s="88" t="s">
        <v>337</v>
      </c>
      <c r="K97" s="88" t="s">
        <v>130</v>
      </c>
      <c r="L97" s="89">
        <v>5.0999999999999997E-2</v>
      </c>
      <c r="M97" s="89">
        <v>2.579999999975614E-2</v>
      </c>
      <c r="N97" s="90">
        <v>7918.8273260000014</v>
      </c>
      <c r="O97" s="102">
        <v>124.28</v>
      </c>
      <c r="P97" s="90">
        <v>9.8415187280000005</v>
      </c>
      <c r="Q97" s="91">
        <f t="shared" si="1"/>
        <v>1.2081958861073873E-4</v>
      </c>
      <c r="R97" s="91">
        <f>P97/'סכום נכסי הקרן'!$C$42</f>
        <v>1.1880494606095111E-5</v>
      </c>
    </row>
    <row r="98" spans="2:18">
      <c r="B98" s="86" t="s">
        <v>3430</v>
      </c>
      <c r="C98" s="88" t="s">
        <v>3067</v>
      </c>
      <c r="D98" s="87" t="s">
        <v>3114</v>
      </c>
      <c r="E98" s="87"/>
      <c r="F98" s="87" t="s">
        <v>478</v>
      </c>
      <c r="G98" s="101">
        <v>41512</v>
      </c>
      <c r="H98" s="87" t="s">
        <v>322</v>
      </c>
      <c r="I98" s="90">
        <v>3.6300000000416559</v>
      </c>
      <c r="J98" s="88" t="s">
        <v>337</v>
      </c>
      <c r="K98" s="88" t="s">
        <v>130</v>
      </c>
      <c r="L98" s="89">
        <v>5.0999999999999997E-2</v>
      </c>
      <c r="M98" s="89">
        <v>3.580000000039963E-2</v>
      </c>
      <c r="N98" s="90">
        <v>24688.378860000004</v>
      </c>
      <c r="O98" s="102">
        <v>119.6</v>
      </c>
      <c r="P98" s="90">
        <v>29.527302379000005</v>
      </c>
      <c r="Q98" s="91">
        <f t="shared" si="1"/>
        <v>3.624924795464625E-4</v>
      </c>
      <c r="R98" s="91">
        <f>P98/'סכום נכסי הקרן'!$C$42</f>
        <v>3.5644798972763674E-5</v>
      </c>
    </row>
    <row r="99" spans="2:18">
      <c r="B99" s="86" t="s">
        <v>3430</v>
      </c>
      <c r="C99" s="88" t="s">
        <v>3067</v>
      </c>
      <c r="D99" s="87" t="s">
        <v>3115</v>
      </c>
      <c r="E99" s="87"/>
      <c r="F99" s="87" t="s">
        <v>478</v>
      </c>
      <c r="G99" s="101">
        <v>40871</v>
      </c>
      <c r="H99" s="87" t="s">
        <v>322</v>
      </c>
      <c r="I99" s="90">
        <v>3.6599999999911308</v>
      </c>
      <c r="J99" s="88" t="s">
        <v>337</v>
      </c>
      <c r="K99" s="88" t="s">
        <v>130</v>
      </c>
      <c r="L99" s="89">
        <v>5.1879999999999996E-2</v>
      </c>
      <c r="M99" s="89">
        <v>2.8499999999904969E-2</v>
      </c>
      <c r="N99" s="90">
        <v>12424.703317000001</v>
      </c>
      <c r="O99" s="102">
        <v>127.04</v>
      </c>
      <c r="P99" s="90">
        <v>15.784342979000002</v>
      </c>
      <c r="Q99" s="91">
        <f t="shared" si="1"/>
        <v>1.9377678160463512E-4</v>
      </c>
      <c r="R99" s="91">
        <f>P99/'סכום נכסי הקרן'!$C$42</f>
        <v>1.905455924086565E-5</v>
      </c>
    </row>
    <row r="100" spans="2:18">
      <c r="B100" s="86" t="s">
        <v>3430</v>
      </c>
      <c r="C100" s="88" t="s">
        <v>3067</v>
      </c>
      <c r="D100" s="87" t="s">
        <v>3116</v>
      </c>
      <c r="E100" s="87"/>
      <c r="F100" s="87" t="s">
        <v>478</v>
      </c>
      <c r="G100" s="101">
        <v>41547</v>
      </c>
      <c r="H100" s="87" t="s">
        <v>322</v>
      </c>
      <c r="I100" s="90">
        <v>3.6299999999995363</v>
      </c>
      <c r="J100" s="88" t="s">
        <v>337</v>
      </c>
      <c r="K100" s="88" t="s">
        <v>130</v>
      </c>
      <c r="L100" s="89">
        <v>5.0999999999999997E-2</v>
      </c>
      <c r="M100" s="89">
        <v>3.5800000000157685E-2</v>
      </c>
      <c r="N100" s="90">
        <v>18064.703848000005</v>
      </c>
      <c r="O100" s="102">
        <v>119.36</v>
      </c>
      <c r="P100" s="90">
        <v>21.562031227000002</v>
      </c>
      <c r="Q100" s="91">
        <f t="shared" si="1"/>
        <v>2.6470667937116812E-4</v>
      </c>
      <c r="R100" s="91">
        <f>P100/'סכום נכסי הקרן'!$C$42</f>
        <v>2.6029274827269104E-5</v>
      </c>
    </row>
    <row r="101" spans="2:18">
      <c r="B101" s="86" t="s">
        <v>3430</v>
      </c>
      <c r="C101" s="88" t="s">
        <v>3067</v>
      </c>
      <c r="D101" s="87" t="s">
        <v>3117</v>
      </c>
      <c r="E101" s="87"/>
      <c r="F101" s="87" t="s">
        <v>478</v>
      </c>
      <c r="G101" s="101">
        <v>41571</v>
      </c>
      <c r="H101" s="87" t="s">
        <v>322</v>
      </c>
      <c r="I101" s="90">
        <v>3.6799999999926385</v>
      </c>
      <c r="J101" s="88" t="s">
        <v>337</v>
      </c>
      <c r="K101" s="88" t="s">
        <v>130</v>
      </c>
      <c r="L101" s="89">
        <v>5.0999999999999997E-2</v>
      </c>
      <c r="M101" s="89">
        <v>2.6499999999861964E-2</v>
      </c>
      <c r="N101" s="90">
        <v>8808.2634800000014</v>
      </c>
      <c r="O101" s="102">
        <v>123.37</v>
      </c>
      <c r="P101" s="90">
        <v>10.866754931000001</v>
      </c>
      <c r="Q101" s="91">
        <f t="shared" si="1"/>
        <v>1.3340592001941437E-4</v>
      </c>
      <c r="R101" s="91">
        <f>P101/'סכום נכסי הקרן'!$C$42</f>
        <v>1.3118140290298389E-5</v>
      </c>
    </row>
    <row r="102" spans="2:18">
      <c r="B102" s="86" t="s">
        <v>3430</v>
      </c>
      <c r="C102" s="88" t="s">
        <v>3067</v>
      </c>
      <c r="D102" s="87" t="s">
        <v>3118</v>
      </c>
      <c r="E102" s="87"/>
      <c r="F102" s="87" t="s">
        <v>478</v>
      </c>
      <c r="G102" s="101">
        <v>41597</v>
      </c>
      <c r="H102" s="87" t="s">
        <v>322</v>
      </c>
      <c r="I102" s="90">
        <v>3.6799999995421993</v>
      </c>
      <c r="J102" s="88" t="s">
        <v>337</v>
      </c>
      <c r="K102" s="88" t="s">
        <v>130</v>
      </c>
      <c r="L102" s="89">
        <v>5.0999999999999997E-2</v>
      </c>
      <c r="M102" s="89">
        <v>2.6699999994384788E-2</v>
      </c>
      <c r="N102" s="90">
        <v>2274.8178620000003</v>
      </c>
      <c r="O102" s="102">
        <v>122.91</v>
      </c>
      <c r="P102" s="90">
        <v>2.7959787710000006</v>
      </c>
      <c r="Q102" s="91">
        <f t="shared" si="1"/>
        <v>3.4324885641428709E-5</v>
      </c>
      <c r="R102" s="91">
        <f>P102/'סכום נכסי הקרן'!$C$42</f>
        <v>3.3752525017419183E-6</v>
      </c>
    </row>
    <row r="103" spans="2:18">
      <c r="B103" s="86" t="s">
        <v>3430</v>
      </c>
      <c r="C103" s="88" t="s">
        <v>3067</v>
      </c>
      <c r="D103" s="87" t="s">
        <v>3119</v>
      </c>
      <c r="E103" s="87"/>
      <c r="F103" s="87" t="s">
        <v>478</v>
      </c>
      <c r="G103" s="101">
        <v>41630</v>
      </c>
      <c r="H103" s="87" t="s">
        <v>322</v>
      </c>
      <c r="I103" s="90">
        <v>3.6700000000119783</v>
      </c>
      <c r="J103" s="88" t="s">
        <v>337</v>
      </c>
      <c r="K103" s="88" t="s">
        <v>130</v>
      </c>
      <c r="L103" s="89">
        <v>5.0999999999999997E-2</v>
      </c>
      <c r="M103" s="89">
        <v>2.8499999999968481E-2</v>
      </c>
      <c r="N103" s="90">
        <v>25880.083520000004</v>
      </c>
      <c r="O103" s="102">
        <v>122.58</v>
      </c>
      <c r="P103" s="90">
        <v>31.723808086000005</v>
      </c>
      <c r="Q103" s="91">
        <f t="shared" si="1"/>
        <v>3.8945792291302818E-4</v>
      </c>
      <c r="R103" s="91">
        <f>P103/'סכום נכסי הקרן'!$C$42</f>
        <v>3.8296378970272231E-5</v>
      </c>
    </row>
    <row r="104" spans="2:18">
      <c r="B104" s="86" t="s">
        <v>3430</v>
      </c>
      <c r="C104" s="88" t="s">
        <v>3067</v>
      </c>
      <c r="D104" s="87" t="s">
        <v>3120</v>
      </c>
      <c r="E104" s="87"/>
      <c r="F104" s="87" t="s">
        <v>478</v>
      </c>
      <c r="G104" s="101">
        <v>41666</v>
      </c>
      <c r="H104" s="87" t="s">
        <v>322</v>
      </c>
      <c r="I104" s="90">
        <v>3.669999999879292</v>
      </c>
      <c r="J104" s="88" t="s">
        <v>337</v>
      </c>
      <c r="K104" s="88" t="s">
        <v>130</v>
      </c>
      <c r="L104" s="89">
        <v>5.0999999999999997E-2</v>
      </c>
      <c r="M104" s="89">
        <v>2.8499999998858168E-2</v>
      </c>
      <c r="N104" s="90">
        <v>5005.7203260000006</v>
      </c>
      <c r="O104" s="102">
        <v>122.47</v>
      </c>
      <c r="P104" s="90">
        <v>6.1305058220000008</v>
      </c>
      <c r="Q104" s="91">
        <f t="shared" si="1"/>
        <v>7.5261269308207811E-5</v>
      </c>
      <c r="R104" s="91">
        <f>P104/'סכום נכסי הקרן'!$C$42</f>
        <v>7.4006302648886939E-6</v>
      </c>
    </row>
    <row r="105" spans="2:18">
      <c r="B105" s="86" t="s">
        <v>3430</v>
      </c>
      <c r="C105" s="88" t="s">
        <v>3067</v>
      </c>
      <c r="D105" s="87" t="s">
        <v>3121</v>
      </c>
      <c r="E105" s="87"/>
      <c r="F105" s="87" t="s">
        <v>478</v>
      </c>
      <c r="G105" s="101">
        <v>41696</v>
      </c>
      <c r="H105" s="87" t="s">
        <v>322</v>
      </c>
      <c r="I105" s="90">
        <v>3.6699999999545136</v>
      </c>
      <c r="J105" s="88" t="s">
        <v>337</v>
      </c>
      <c r="K105" s="88" t="s">
        <v>130</v>
      </c>
      <c r="L105" s="89">
        <v>5.0999999999999997E-2</v>
      </c>
      <c r="M105" s="89">
        <v>2.8500000000252705E-2</v>
      </c>
      <c r="N105" s="90">
        <v>4818.0039600000009</v>
      </c>
      <c r="O105" s="102">
        <v>123.2</v>
      </c>
      <c r="P105" s="90">
        <v>5.9357810810000009</v>
      </c>
      <c r="Q105" s="91">
        <f t="shared" si="1"/>
        <v>7.2870727385748475E-5</v>
      </c>
      <c r="R105" s="91">
        <f>P105/'סכום נכסי הקרן'!$C$42</f>
        <v>7.1655622536332908E-6</v>
      </c>
    </row>
    <row r="106" spans="2:18">
      <c r="B106" s="86" t="s">
        <v>3430</v>
      </c>
      <c r="C106" s="88" t="s">
        <v>3067</v>
      </c>
      <c r="D106" s="87" t="s">
        <v>3122</v>
      </c>
      <c r="E106" s="87"/>
      <c r="F106" s="87" t="s">
        <v>478</v>
      </c>
      <c r="G106" s="101">
        <v>41725</v>
      </c>
      <c r="H106" s="87" t="s">
        <v>322</v>
      </c>
      <c r="I106" s="90">
        <v>3.6699999999586299</v>
      </c>
      <c r="J106" s="88" t="s">
        <v>337</v>
      </c>
      <c r="K106" s="88" t="s">
        <v>130</v>
      </c>
      <c r="L106" s="89">
        <v>5.0999999999999997E-2</v>
      </c>
      <c r="M106" s="89">
        <v>2.8500000000042207E-2</v>
      </c>
      <c r="N106" s="90">
        <v>9595.2020209999991</v>
      </c>
      <c r="O106" s="102">
        <v>123.44</v>
      </c>
      <c r="P106" s="90">
        <v>11.844317347000002</v>
      </c>
      <c r="Q106" s="91">
        <f t="shared" si="1"/>
        <v>1.4540698329092044E-4</v>
      </c>
      <c r="R106" s="91">
        <f>P106/'סכום נכסי הקרן'!$C$42</f>
        <v>1.4298235083733742E-5</v>
      </c>
    </row>
    <row r="107" spans="2:18">
      <c r="B107" s="86" t="s">
        <v>3430</v>
      </c>
      <c r="C107" s="88" t="s">
        <v>3067</v>
      </c>
      <c r="D107" s="87" t="s">
        <v>3123</v>
      </c>
      <c r="E107" s="87"/>
      <c r="F107" s="87" t="s">
        <v>478</v>
      </c>
      <c r="G107" s="101">
        <v>41787</v>
      </c>
      <c r="H107" s="87" t="s">
        <v>322</v>
      </c>
      <c r="I107" s="90">
        <v>3.6699999998344057</v>
      </c>
      <c r="J107" s="88" t="s">
        <v>337</v>
      </c>
      <c r="K107" s="88" t="s">
        <v>130</v>
      </c>
      <c r="L107" s="89">
        <v>5.0999999999999997E-2</v>
      </c>
      <c r="M107" s="89">
        <v>2.8499999999124902E-2</v>
      </c>
      <c r="N107" s="90">
        <v>6040.8227240000006</v>
      </c>
      <c r="O107" s="102">
        <v>122.96</v>
      </c>
      <c r="P107" s="90">
        <v>7.4277957690000012</v>
      </c>
      <c r="Q107" s="91">
        <f t="shared" si="1"/>
        <v>9.1187473590017822E-5</v>
      </c>
      <c r="R107" s="91">
        <f>P107/'סכום נכסי הקרן'!$C$42</f>
        <v>8.9666940649834024E-6</v>
      </c>
    </row>
    <row r="108" spans="2:18">
      <c r="B108" s="86" t="s">
        <v>3430</v>
      </c>
      <c r="C108" s="88" t="s">
        <v>3067</v>
      </c>
      <c r="D108" s="87" t="s">
        <v>3124</v>
      </c>
      <c r="E108" s="87"/>
      <c r="F108" s="87" t="s">
        <v>478</v>
      </c>
      <c r="G108" s="101">
        <v>41815</v>
      </c>
      <c r="H108" s="87" t="s">
        <v>322</v>
      </c>
      <c r="I108" s="90">
        <v>3.6699999996332893</v>
      </c>
      <c r="J108" s="88" t="s">
        <v>337</v>
      </c>
      <c r="K108" s="88" t="s">
        <v>130</v>
      </c>
      <c r="L108" s="89">
        <v>5.0999999999999997E-2</v>
      </c>
      <c r="M108" s="89">
        <v>2.8499999997243682E-2</v>
      </c>
      <c r="N108" s="90">
        <v>3396.4759250000006</v>
      </c>
      <c r="O108" s="102">
        <v>122.84</v>
      </c>
      <c r="P108" s="90">
        <v>4.172231259000001</v>
      </c>
      <c r="Q108" s="91">
        <f t="shared" si="1"/>
        <v>5.1220475033703014E-5</v>
      </c>
      <c r="R108" s="91">
        <f>P108/'סכום נכסי הקרן'!$C$42</f>
        <v>5.0366383825399885E-6</v>
      </c>
    </row>
    <row r="109" spans="2:18">
      <c r="B109" s="86" t="s">
        <v>3430</v>
      </c>
      <c r="C109" s="88" t="s">
        <v>3067</v>
      </c>
      <c r="D109" s="87" t="s">
        <v>3125</v>
      </c>
      <c r="E109" s="87"/>
      <c r="F109" s="87" t="s">
        <v>478</v>
      </c>
      <c r="G109" s="101">
        <v>41836</v>
      </c>
      <c r="H109" s="87" t="s">
        <v>322</v>
      </c>
      <c r="I109" s="90">
        <v>3.6699999998649657</v>
      </c>
      <c r="J109" s="88" t="s">
        <v>337</v>
      </c>
      <c r="K109" s="88" t="s">
        <v>130</v>
      </c>
      <c r="L109" s="89">
        <v>5.0999999999999997E-2</v>
      </c>
      <c r="M109" s="89">
        <v>2.84999999993127E-2</v>
      </c>
      <c r="N109" s="90">
        <v>10097.324683999999</v>
      </c>
      <c r="O109" s="102">
        <v>122.48</v>
      </c>
      <c r="P109" s="90">
        <v>12.367203601000002</v>
      </c>
      <c r="Q109" s="91">
        <f t="shared" si="1"/>
        <v>1.5182620616134511E-4</v>
      </c>
      <c r="R109" s="91">
        <f>P109/'סכום נכסי הקרן'!$C$42</f>
        <v>1.4929453444633078E-5</v>
      </c>
    </row>
    <row r="110" spans="2:18">
      <c r="B110" s="86" t="s">
        <v>3430</v>
      </c>
      <c r="C110" s="88" t="s">
        <v>3067</v>
      </c>
      <c r="D110" s="87" t="s">
        <v>3126</v>
      </c>
      <c r="E110" s="87"/>
      <c r="F110" s="87" t="s">
        <v>478</v>
      </c>
      <c r="G110" s="101">
        <v>40903</v>
      </c>
      <c r="H110" s="87" t="s">
        <v>322</v>
      </c>
      <c r="I110" s="90">
        <v>3.6199999999520562</v>
      </c>
      <c r="J110" s="88" t="s">
        <v>337</v>
      </c>
      <c r="K110" s="88" t="s">
        <v>130</v>
      </c>
      <c r="L110" s="89">
        <v>5.2619999999999993E-2</v>
      </c>
      <c r="M110" s="89">
        <v>3.5600000000075689E-2</v>
      </c>
      <c r="N110" s="90">
        <v>12747.922518000001</v>
      </c>
      <c r="O110" s="102">
        <v>124.35</v>
      </c>
      <c r="P110" s="90">
        <v>15.852042498000003</v>
      </c>
      <c r="Q110" s="91">
        <f t="shared" si="1"/>
        <v>1.9460789601500084E-4</v>
      </c>
      <c r="R110" s="91">
        <f>P110/'סכום נכסי הקרן'!$C$42</f>
        <v>1.9136284815194583E-5</v>
      </c>
    </row>
    <row r="111" spans="2:18">
      <c r="B111" s="86" t="s">
        <v>3430</v>
      </c>
      <c r="C111" s="88" t="s">
        <v>3067</v>
      </c>
      <c r="D111" s="87" t="s">
        <v>3127</v>
      </c>
      <c r="E111" s="87"/>
      <c r="F111" s="87" t="s">
        <v>478</v>
      </c>
      <c r="G111" s="101">
        <v>41911</v>
      </c>
      <c r="H111" s="87" t="s">
        <v>322</v>
      </c>
      <c r="I111" s="90">
        <v>3.6699999998331316</v>
      </c>
      <c r="J111" s="88" t="s">
        <v>337</v>
      </c>
      <c r="K111" s="88" t="s">
        <v>130</v>
      </c>
      <c r="L111" s="89">
        <v>5.0999999999999997E-2</v>
      </c>
      <c r="M111" s="89">
        <v>2.8499999998866939E-2</v>
      </c>
      <c r="N111" s="90">
        <v>3963.1861170000006</v>
      </c>
      <c r="O111" s="102">
        <v>122.48</v>
      </c>
      <c r="P111" s="90">
        <v>4.8541104430000006</v>
      </c>
      <c r="Q111" s="91">
        <f t="shared" si="1"/>
        <v>5.9591577580987235E-5</v>
      </c>
      <c r="R111" s="91">
        <f>P111/'סכום נכסי הקרן'!$C$42</f>
        <v>5.8597899906827726E-6</v>
      </c>
    </row>
    <row r="112" spans="2:18">
      <c r="B112" s="86" t="s">
        <v>3430</v>
      </c>
      <c r="C112" s="88" t="s">
        <v>3067</v>
      </c>
      <c r="D112" s="87" t="s">
        <v>3128</v>
      </c>
      <c r="E112" s="87"/>
      <c r="F112" s="87" t="s">
        <v>478</v>
      </c>
      <c r="G112" s="101">
        <v>40933</v>
      </c>
      <c r="H112" s="87" t="s">
        <v>322</v>
      </c>
      <c r="I112" s="90">
        <v>3.6699999999823971</v>
      </c>
      <c r="J112" s="88" t="s">
        <v>337</v>
      </c>
      <c r="K112" s="88" t="s">
        <v>130</v>
      </c>
      <c r="L112" s="89">
        <v>5.1330999999999995E-2</v>
      </c>
      <c r="M112" s="89">
        <v>2.8499999999874265E-2</v>
      </c>
      <c r="N112" s="90">
        <v>47008.660955000007</v>
      </c>
      <c r="O112" s="102">
        <v>126.89</v>
      </c>
      <c r="P112" s="90">
        <v>59.649288915000014</v>
      </c>
      <c r="Q112" s="91">
        <f t="shared" si="1"/>
        <v>7.3228561026149374E-4</v>
      </c>
      <c r="R112" s="91">
        <f>P112/'סכום נכסי הקרן'!$C$42</f>
        <v>7.2007489372128802E-5</v>
      </c>
    </row>
    <row r="113" spans="2:18">
      <c r="B113" s="86" t="s">
        <v>3430</v>
      </c>
      <c r="C113" s="88" t="s">
        <v>3067</v>
      </c>
      <c r="D113" s="87" t="s">
        <v>3129</v>
      </c>
      <c r="E113" s="87"/>
      <c r="F113" s="87" t="s">
        <v>478</v>
      </c>
      <c r="G113" s="101">
        <v>40993</v>
      </c>
      <c r="H113" s="87" t="s">
        <v>322</v>
      </c>
      <c r="I113" s="90">
        <v>3.6699999999536468</v>
      </c>
      <c r="J113" s="88" t="s">
        <v>337</v>
      </c>
      <c r="K113" s="88" t="s">
        <v>130</v>
      </c>
      <c r="L113" s="89">
        <v>5.1451999999999998E-2</v>
      </c>
      <c r="M113" s="89">
        <v>2.849999999955374E-2</v>
      </c>
      <c r="N113" s="90">
        <v>27357.818956000003</v>
      </c>
      <c r="O113" s="102">
        <v>126.96</v>
      </c>
      <c r="P113" s="90">
        <v>34.733488583000003</v>
      </c>
      <c r="Q113" s="91">
        <f t="shared" si="1"/>
        <v>4.2640632178796487E-4</v>
      </c>
      <c r="R113" s="91">
        <f>P113/'סכום נכסי הקרן'!$C$42</f>
        <v>4.1929608139358476E-5</v>
      </c>
    </row>
    <row r="114" spans="2:18">
      <c r="B114" s="86" t="s">
        <v>3430</v>
      </c>
      <c r="C114" s="88" t="s">
        <v>3067</v>
      </c>
      <c r="D114" s="87" t="s">
        <v>3130</v>
      </c>
      <c r="E114" s="87"/>
      <c r="F114" s="87" t="s">
        <v>478</v>
      </c>
      <c r="G114" s="101">
        <v>41053</v>
      </c>
      <c r="H114" s="87" t="s">
        <v>322</v>
      </c>
      <c r="I114" s="90">
        <v>3.6699999999519046</v>
      </c>
      <c r="J114" s="88" t="s">
        <v>337</v>
      </c>
      <c r="K114" s="88" t="s">
        <v>130</v>
      </c>
      <c r="L114" s="89">
        <v>5.0999999999999997E-2</v>
      </c>
      <c r="M114" s="89">
        <v>2.8499999999668315E-2</v>
      </c>
      <c r="N114" s="90">
        <v>19270.204957000005</v>
      </c>
      <c r="O114" s="102">
        <v>125.16</v>
      </c>
      <c r="P114" s="90">
        <v>24.118589747999998</v>
      </c>
      <c r="Q114" s="91">
        <f t="shared" si="1"/>
        <v>2.9609231783850142E-4</v>
      </c>
      <c r="R114" s="91">
        <f>P114/'סכום נכסי הקרן'!$C$42</f>
        <v>2.911550374765845E-5</v>
      </c>
    </row>
    <row r="115" spans="2:18">
      <c r="B115" s="86" t="s">
        <v>3430</v>
      </c>
      <c r="C115" s="88" t="s">
        <v>3067</v>
      </c>
      <c r="D115" s="87" t="s">
        <v>3131</v>
      </c>
      <c r="E115" s="87"/>
      <c r="F115" s="87" t="s">
        <v>478</v>
      </c>
      <c r="G115" s="101">
        <v>41085</v>
      </c>
      <c r="H115" s="87" t="s">
        <v>322</v>
      </c>
      <c r="I115" s="90">
        <v>3.6700000000324482</v>
      </c>
      <c r="J115" s="88" t="s">
        <v>337</v>
      </c>
      <c r="K115" s="88" t="s">
        <v>130</v>
      </c>
      <c r="L115" s="89">
        <v>5.0999999999999997E-2</v>
      </c>
      <c r="M115" s="89">
        <v>2.8500000000270399E-2</v>
      </c>
      <c r="N115" s="90">
        <v>35458.511151000006</v>
      </c>
      <c r="O115" s="102">
        <v>125.16</v>
      </c>
      <c r="P115" s="90">
        <v>44.379874868000002</v>
      </c>
      <c r="Q115" s="91">
        <f t="shared" si="1"/>
        <v>5.4483036331502092E-4</v>
      </c>
      <c r="R115" s="91">
        <f>P115/'סכום נכסי הקרן'!$C$42</f>
        <v>5.3574542564082393E-5</v>
      </c>
    </row>
    <row r="116" spans="2:18">
      <c r="B116" s="86" t="s">
        <v>3430</v>
      </c>
      <c r="C116" s="88" t="s">
        <v>3067</v>
      </c>
      <c r="D116" s="87" t="s">
        <v>3132</v>
      </c>
      <c r="E116" s="87"/>
      <c r="F116" s="87" t="s">
        <v>478</v>
      </c>
      <c r="G116" s="101">
        <v>41115</v>
      </c>
      <c r="H116" s="87" t="s">
        <v>322</v>
      </c>
      <c r="I116" s="90">
        <v>3.6700000000724815</v>
      </c>
      <c r="J116" s="88" t="s">
        <v>337</v>
      </c>
      <c r="K116" s="88" t="s">
        <v>130</v>
      </c>
      <c r="L116" s="89">
        <v>5.0999999999999997E-2</v>
      </c>
      <c r="M116" s="89">
        <v>2.8600000000476453E-2</v>
      </c>
      <c r="N116" s="90">
        <v>15724.088483000001</v>
      </c>
      <c r="O116" s="102">
        <v>125.47</v>
      </c>
      <c r="P116" s="90">
        <v>19.729014971000005</v>
      </c>
      <c r="Q116" s="91">
        <f t="shared" si="1"/>
        <v>2.4220362104373431E-4</v>
      </c>
      <c r="R116" s="91">
        <f>P116/'סכום נכסי הקרן'!$C$42</f>
        <v>2.3816492395596776E-5</v>
      </c>
    </row>
    <row r="117" spans="2:18">
      <c r="B117" s="86" t="s">
        <v>3430</v>
      </c>
      <c r="C117" s="88" t="s">
        <v>3067</v>
      </c>
      <c r="D117" s="87" t="s">
        <v>3133</v>
      </c>
      <c r="E117" s="87"/>
      <c r="F117" s="87" t="s">
        <v>478</v>
      </c>
      <c r="G117" s="101">
        <v>41179</v>
      </c>
      <c r="H117" s="87" t="s">
        <v>322</v>
      </c>
      <c r="I117" s="90">
        <v>3.6699999999971555</v>
      </c>
      <c r="J117" s="88" t="s">
        <v>337</v>
      </c>
      <c r="K117" s="88" t="s">
        <v>130</v>
      </c>
      <c r="L117" s="89">
        <v>5.0999999999999997E-2</v>
      </c>
      <c r="M117" s="89">
        <v>2.8500000000060963E-2</v>
      </c>
      <c r="N117" s="90">
        <v>19828.076916000005</v>
      </c>
      <c r="O117" s="102">
        <v>124.1</v>
      </c>
      <c r="P117" s="90">
        <v>24.606643321000004</v>
      </c>
      <c r="Q117" s="91">
        <f t="shared" si="1"/>
        <v>3.0208391664957691E-4</v>
      </c>
      <c r="R117" s="91">
        <f>P117/'סכום נכסי הקרן'!$C$42</f>
        <v>2.9704672757215407E-5</v>
      </c>
    </row>
    <row r="118" spans="2:18">
      <c r="B118" s="86" t="s">
        <v>3431</v>
      </c>
      <c r="C118" s="88" t="s">
        <v>3058</v>
      </c>
      <c r="D118" s="87">
        <v>9079</v>
      </c>
      <c r="E118" s="87"/>
      <c r="F118" s="87" t="s">
        <v>3099</v>
      </c>
      <c r="G118" s="101">
        <v>44705</v>
      </c>
      <c r="H118" s="87" t="s">
        <v>3057</v>
      </c>
      <c r="I118" s="90">
        <v>7.5200000000048153</v>
      </c>
      <c r="J118" s="88" t="s">
        <v>326</v>
      </c>
      <c r="K118" s="88" t="s">
        <v>130</v>
      </c>
      <c r="L118" s="89">
        <v>2.3671999999999999E-2</v>
      </c>
      <c r="M118" s="89">
        <v>2.7000000000025792E-2</v>
      </c>
      <c r="N118" s="90">
        <v>558076.07530600007</v>
      </c>
      <c r="O118" s="102">
        <v>104.19</v>
      </c>
      <c r="P118" s="90">
        <v>581.45946363500013</v>
      </c>
      <c r="Q118" s="91">
        <f t="shared" si="1"/>
        <v>7.1382979732923912E-3</v>
      </c>
      <c r="R118" s="91">
        <f>P118/'סכום נכסי הקרן'!$C$42</f>
        <v>7.0192682778976215E-4</v>
      </c>
    </row>
    <row r="119" spans="2:18">
      <c r="B119" s="86" t="s">
        <v>3431</v>
      </c>
      <c r="C119" s="88" t="s">
        <v>3058</v>
      </c>
      <c r="D119" s="87">
        <v>9017</v>
      </c>
      <c r="E119" s="87"/>
      <c r="F119" s="87" t="s">
        <v>3099</v>
      </c>
      <c r="G119" s="101">
        <v>44651</v>
      </c>
      <c r="H119" s="87" t="s">
        <v>3057</v>
      </c>
      <c r="I119" s="90">
        <v>7.6199999999994308</v>
      </c>
      <c r="J119" s="88" t="s">
        <v>326</v>
      </c>
      <c r="K119" s="88" t="s">
        <v>130</v>
      </c>
      <c r="L119" s="89">
        <v>1.797E-2</v>
      </c>
      <c r="M119" s="89">
        <v>3.8599999999998739E-2</v>
      </c>
      <c r="N119" s="90">
        <v>1367348.7293390003</v>
      </c>
      <c r="O119" s="102">
        <v>92.56</v>
      </c>
      <c r="P119" s="90">
        <v>1265.6179372560002</v>
      </c>
      <c r="Q119" s="91">
        <f t="shared" si="1"/>
        <v>1.5537382262210709E-2</v>
      </c>
      <c r="R119" s="91">
        <f>P119/'סכום נכסי הקרן'!$C$42</f>
        <v>1.527829951099711E-3</v>
      </c>
    </row>
    <row r="120" spans="2:18">
      <c r="B120" s="86" t="s">
        <v>3431</v>
      </c>
      <c r="C120" s="88" t="s">
        <v>3058</v>
      </c>
      <c r="D120" s="87">
        <v>9080</v>
      </c>
      <c r="E120" s="87"/>
      <c r="F120" s="87" t="s">
        <v>3099</v>
      </c>
      <c r="G120" s="101">
        <v>44705</v>
      </c>
      <c r="H120" s="87" t="s">
        <v>3057</v>
      </c>
      <c r="I120" s="90">
        <v>7.1600000000077317</v>
      </c>
      <c r="J120" s="88" t="s">
        <v>326</v>
      </c>
      <c r="K120" s="88" t="s">
        <v>130</v>
      </c>
      <c r="L120" s="89">
        <v>2.3184999999999997E-2</v>
      </c>
      <c r="M120" s="89">
        <v>2.8300000000038673E-2</v>
      </c>
      <c r="N120" s="90">
        <v>396612.50527700008</v>
      </c>
      <c r="O120" s="102">
        <v>103.03</v>
      </c>
      <c r="P120" s="90">
        <v>408.62985077400003</v>
      </c>
      <c r="Q120" s="91">
        <f t="shared" si="1"/>
        <v>5.0165520006702612E-3</v>
      </c>
      <c r="R120" s="91">
        <f>P120/'סכום נכסי הקרן'!$C$42</f>
        <v>4.9329019963126547E-4</v>
      </c>
    </row>
    <row r="121" spans="2:18">
      <c r="B121" s="86" t="s">
        <v>3431</v>
      </c>
      <c r="C121" s="88" t="s">
        <v>3058</v>
      </c>
      <c r="D121" s="87">
        <v>9019</v>
      </c>
      <c r="E121" s="87"/>
      <c r="F121" s="87" t="s">
        <v>3099</v>
      </c>
      <c r="G121" s="101">
        <v>44651</v>
      </c>
      <c r="H121" s="87" t="s">
        <v>3057</v>
      </c>
      <c r="I121" s="90">
        <v>7.2099999999958708</v>
      </c>
      <c r="J121" s="88" t="s">
        <v>326</v>
      </c>
      <c r="K121" s="88" t="s">
        <v>130</v>
      </c>
      <c r="L121" s="89">
        <v>1.8769999999999998E-2</v>
      </c>
      <c r="M121" s="89">
        <v>4.0099999999968904E-2</v>
      </c>
      <c r="N121" s="90">
        <v>844650.20755900012</v>
      </c>
      <c r="O121" s="102">
        <v>92.91</v>
      </c>
      <c r="P121" s="90">
        <v>784.76447444400014</v>
      </c>
      <c r="Q121" s="91">
        <f t="shared" si="1"/>
        <v>9.6341757384345323E-3</v>
      </c>
      <c r="R121" s="91">
        <f>P121/'סכום נכסי הקרן'!$C$42</f>
        <v>9.4735277789607106E-4</v>
      </c>
    </row>
    <row r="122" spans="2:18">
      <c r="B122" s="86" t="s">
        <v>3432</v>
      </c>
      <c r="C122" s="88" t="s">
        <v>3058</v>
      </c>
      <c r="D122" s="87">
        <v>4100</v>
      </c>
      <c r="E122" s="87"/>
      <c r="F122" s="87" t="s">
        <v>482</v>
      </c>
      <c r="G122" s="101">
        <v>42052</v>
      </c>
      <c r="H122" s="87" t="s">
        <v>128</v>
      </c>
      <c r="I122" s="90">
        <v>3.9100000000081705</v>
      </c>
      <c r="J122" s="88" t="s">
        <v>687</v>
      </c>
      <c r="K122" s="88" t="s">
        <v>130</v>
      </c>
      <c r="L122" s="89">
        <v>2.9779E-2</v>
      </c>
      <c r="M122" s="89">
        <v>2.3100000000048127E-2</v>
      </c>
      <c r="N122" s="90">
        <v>152712.88856300001</v>
      </c>
      <c r="O122" s="102">
        <v>117</v>
      </c>
      <c r="P122" s="90">
        <v>178.67409169400003</v>
      </c>
      <c r="Q122" s="91">
        <f t="shared" si="1"/>
        <v>2.1934958262537882E-3</v>
      </c>
      <c r="R122" s="91">
        <f>P122/'סכום נכסי הקרן'!$C$42</f>
        <v>2.1569197207135676E-4</v>
      </c>
    </row>
    <row r="123" spans="2:18">
      <c r="B123" s="86" t="s">
        <v>3433</v>
      </c>
      <c r="C123" s="88" t="s">
        <v>3067</v>
      </c>
      <c r="D123" s="87" t="s">
        <v>3134</v>
      </c>
      <c r="E123" s="87"/>
      <c r="F123" s="87" t="s">
        <v>482</v>
      </c>
      <c r="G123" s="101">
        <v>41767</v>
      </c>
      <c r="H123" s="87" t="s">
        <v>128</v>
      </c>
      <c r="I123" s="90">
        <v>4.480000000112228</v>
      </c>
      <c r="J123" s="88" t="s">
        <v>687</v>
      </c>
      <c r="K123" s="88" t="s">
        <v>130</v>
      </c>
      <c r="L123" s="89">
        <v>5.3499999999999999E-2</v>
      </c>
      <c r="M123" s="89">
        <v>2.7900000001149429E-2</v>
      </c>
      <c r="N123" s="90">
        <v>8846.9359130000012</v>
      </c>
      <c r="O123" s="102">
        <v>124.89</v>
      </c>
      <c r="P123" s="90">
        <v>11.048938387000002</v>
      </c>
      <c r="Q123" s="91">
        <f t="shared" si="1"/>
        <v>1.3564249862216382E-4</v>
      </c>
      <c r="R123" s="91">
        <f>P123/'סכום נכסי הקרן'!$C$42</f>
        <v>1.3338068700348536E-5</v>
      </c>
    </row>
    <row r="124" spans="2:18">
      <c r="B124" s="86" t="s">
        <v>3433</v>
      </c>
      <c r="C124" s="88" t="s">
        <v>3067</v>
      </c>
      <c r="D124" s="87" t="s">
        <v>3135</v>
      </c>
      <c r="E124" s="87"/>
      <c r="F124" s="87" t="s">
        <v>482</v>
      </c>
      <c r="G124" s="101">
        <v>41269</v>
      </c>
      <c r="H124" s="87" t="s">
        <v>128</v>
      </c>
      <c r="I124" s="90">
        <v>4.5200000000258838</v>
      </c>
      <c r="J124" s="88" t="s">
        <v>687</v>
      </c>
      <c r="K124" s="88" t="s">
        <v>130</v>
      </c>
      <c r="L124" s="89">
        <v>5.3499999999999999E-2</v>
      </c>
      <c r="M124" s="89">
        <v>2.1900000000097938E-2</v>
      </c>
      <c r="N124" s="90">
        <v>43938.825763000008</v>
      </c>
      <c r="O124" s="102">
        <v>130.13</v>
      </c>
      <c r="P124" s="90">
        <v>57.177591976000016</v>
      </c>
      <c r="Q124" s="91">
        <f t="shared" si="1"/>
        <v>7.019417765917193E-4</v>
      </c>
      <c r="R124" s="91">
        <f>P124/'סכום נכסי הקרן'!$C$42</f>
        <v>6.9023703742768032E-5</v>
      </c>
    </row>
    <row r="125" spans="2:18">
      <c r="B125" s="86" t="s">
        <v>3433</v>
      </c>
      <c r="C125" s="88" t="s">
        <v>3067</v>
      </c>
      <c r="D125" s="87" t="s">
        <v>3136</v>
      </c>
      <c r="E125" s="87"/>
      <c r="F125" s="87" t="s">
        <v>482</v>
      </c>
      <c r="G125" s="101">
        <v>41767</v>
      </c>
      <c r="H125" s="87" t="s">
        <v>128</v>
      </c>
      <c r="I125" s="90">
        <v>4.4800000001850355</v>
      </c>
      <c r="J125" s="88" t="s">
        <v>687</v>
      </c>
      <c r="K125" s="88" t="s">
        <v>130</v>
      </c>
      <c r="L125" s="89">
        <v>5.3499999999999999E-2</v>
      </c>
      <c r="M125" s="89">
        <v>2.7900000001792533E-2</v>
      </c>
      <c r="N125" s="90">
        <v>6923.6894230000007</v>
      </c>
      <c r="O125" s="102">
        <v>124.89</v>
      </c>
      <c r="P125" s="90">
        <v>8.6469957550000025</v>
      </c>
      <c r="Q125" s="91">
        <f t="shared" si="1"/>
        <v>1.0615500500604285E-4</v>
      </c>
      <c r="R125" s="91">
        <f>P125/'סכום נכסי הקרן'!$C$42</f>
        <v>1.0438489146388266E-5</v>
      </c>
    </row>
    <row r="126" spans="2:18">
      <c r="B126" s="86" t="s">
        <v>3433</v>
      </c>
      <c r="C126" s="88" t="s">
        <v>3067</v>
      </c>
      <c r="D126" s="87" t="s">
        <v>3137</v>
      </c>
      <c r="E126" s="87"/>
      <c r="F126" s="87" t="s">
        <v>482</v>
      </c>
      <c r="G126" s="101">
        <v>41767</v>
      </c>
      <c r="H126" s="87" t="s">
        <v>128</v>
      </c>
      <c r="I126" s="90">
        <v>4.4800000001484319</v>
      </c>
      <c r="J126" s="88" t="s">
        <v>687</v>
      </c>
      <c r="K126" s="88" t="s">
        <v>130</v>
      </c>
      <c r="L126" s="89">
        <v>5.3499999999999999E-2</v>
      </c>
      <c r="M126" s="89">
        <v>2.7900000001104187E-2</v>
      </c>
      <c r="N126" s="90">
        <v>8846.9355340000002</v>
      </c>
      <c r="O126" s="102">
        <v>124.89</v>
      </c>
      <c r="P126" s="90">
        <v>11.048937882000001</v>
      </c>
      <c r="Q126" s="91">
        <f t="shared" si="1"/>
        <v>1.3564249242252187E-4</v>
      </c>
      <c r="R126" s="91">
        <f>P126/'סכום נכסי הקרן'!$C$42</f>
        <v>1.3338068090722119E-5</v>
      </c>
    </row>
    <row r="127" spans="2:18">
      <c r="B127" s="86" t="s">
        <v>3433</v>
      </c>
      <c r="C127" s="88" t="s">
        <v>3067</v>
      </c>
      <c r="D127" s="87" t="s">
        <v>3138</v>
      </c>
      <c r="E127" s="87"/>
      <c r="F127" s="87" t="s">
        <v>482</v>
      </c>
      <c r="G127" s="101">
        <v>41269</v>
      </c>
      <c r="H127" s="87" t="s">
        <v>128</v>
      </c>
      <c r="I127" s="90">
        <v>4.5199999999809064</v>
      </c>
      <c r="J127" s="88" t="s">
        <v>687</v>
      </c>
      <c r="K127" s="88" t="s">
        <v>130</v>
      </c>
      <c r="L127" s="89">
        <v>5.3499999999999999E-2</v>
      </c>
      <c r="M127" s="89">
        <v>2.1899999999873253E-2</v>
      </c>
      <c r="N127" s="90">
        <v>46684.999762000007</v>
      </c>
      <c r="O127" s="102">
        <v>130.13</v>
      </c>
      <c r="P127" s="90">
        <v>60.751188083000009</v>
      </c>
      <c r="Q127" s="91">
        <f t="shared" si="1"/>
        <v>7.4581309599288856E-4</v>
      </c>
      <c r="R127" s="91">
        <f>P127/'סכום נכסי הקרן'!$C$42</f>
        <v>7.3337681132536596E-5</v>
      </c>
    </row>
    <row r="128" spans="2:18">
      <c r="B128" s="86" t="s">
        <v>3433</v>
      </c>
      <c r="C128" s="88" t="s">
        <v>3067</v>
      </c>
      <c r="D128" s="87" t="s">
        <v>3139</v>
      </c>
      <c r="E128" s="87"/>
      <c r="F128" s="87" t="s">
        <v>482</v>
      </c>
      <c r="G128" s="101">
        <v>41281</v>
      </c>
      <c r="H128" s="87" t="s">
        <v>128</v>
      </c>
      <c r="I128" s="90">
        <v>4.5199999999905884</v>
      </c>
      <c r="J128" s="88" t="s">
        <v>687</v>
      </c>
      <c r="K128" s="88" t="s">
        <v>130</v>
      </c>
      <c r="L128" s="89">
        <v>5.3499999999999999E-2</v>
      </c>
      <c r="M128" s="89">
        <v>2.199999999997386E-2</v>
      </c>
      <c r="N128" s="90">
        <v>58816.36490600001</v>
      </c>
      <c r="O128" s="102">
        <v>130.08000000000001</v>
      </c>
      <c r="P128" s="90">
        <v>76.508324661000017</v>
      </c>
      <c r="Q128" s="91">
        <f t="shared" si="1"/>
        <v>9.392558777071362E-4</v>
      </c>
      <c r="R128" s="91">
        <f>P128/'סכום נכסי הקרן'!$C$42</f>
        <v>9.2359397322521077E-5</v>
      </c>
    </row>
    <row r="129" spans="2:18">
      <c r="B129" s="86" t="s">
        <v>3433</v>
      </c>
      <c r="C129" s="88" t="s">
        <v>3067</v>
      </c>
      <c r="D129" s="87" t="s">
        <v>3140</v>
      </c>
      <c r="E129" s="87"/>
      <c r="F129" s="87" t="s">
        <v>482</v>
      </c>
      <c r="G129" s="101">
        <v>41767</v>
      </c>
      <c r="H129" s="87" t="s">
        <v>128</v>
      </c>
      <c r="I129" s="90">
        <v>4.4799999999876645</v>
      </c>
      <c r="J129" s="88" t="s">
        <v>687</v>
      </c>
      <c r="K129" s="88" t="s">
        <v>130</v>
      </c>
      <c r="L129" s="89">
        <v>5.3499999999999999E-2</v>
      </c>
      <c r="M129" s="89">
        <v>2.7899999999475737E-2</v>
      </c>
      <c r="N129" s="90">
        <v>10385.533104000002</v>
      </c>
      <c r="O129" s="102">
        <v>124.89</v>
      </c>
      <c r="P129" s="90">
        <v>12.970492392000002</v>
      </c>
      <c r="Q129" s="91">
        <f t="shared" si="1"/>
        <v>1.5923249228004283E-4</v>
      </c>
      <c r="R129" s="91">
        <f>P129/'סכום נכסי הקרן'!$C$42</f>
        <v>1.5657732222074341E-5</v>
      </c>
    </row>
    <row r="130" spans="2:18">
      <c r="B130" s="86" t="s">
        <v>3433</v>
      </c>
      <c r="C130" s="88" t="s">
        <v>3067</v>
      </c>
      <c r="D130" s="87" t="s">
        <v>3141</v>
      </c>
      <c r="E130" s="87"/>
      <c r="F130" s="87" t="s">
        <v>482</v>
      </c>
      <c r="G130" s="101">
        <v>41281</v>
      </c>
      <c r="H130" s="87" t="s">
        <v>128</v>
      </c>
      <c r="I130" s="90">
        <v>4.5200000000384675</v>
      </c>
      <c r="J130" s="88" t="s">
        <v>687</v>
      </c>
      <c r="K130" s="88" t="s">
        <v>130</v>
      </c>
      <c r="L130" s="89">
        <v>5.3499999999999999E-2</v>
      </c>
      <c r="M130" s="89">
        <v>2.2000000000217738E-2</v>
      </c>
      <c r="N130" s="90">
        <v>42367.72058600001</v>
      </c>
      <c r="O130" s="102">
        <v>130.08000000000001</v>
      </c>
      <c r="P130" s="90">
        <v>55.111928944000006</v>
      </c>
      <c r="Q130" s="91">
        <f t="shared" si="1"/>
        <v>6.7658262577035308E-4</v>
      </c>
      <c r="R130" s="91">
        <f>P130/'סכום נכסי הקרן'!$C$42</f>
        <v>6.6530074538988278E-5</v>
      </c>
    </row>
    <row r="131" spans="2:18">
      <c r="B131" s="86" t="s">
        <v>3433</v>
      </c>
      <c r="C131" s="88" t="s">
        <v>3067</v>
      </c>
      <c r="D131" s="87" t="s">
        <v>3142</v>
      </c>
      <c r="E131" s="87"/>
      <c r="F131" s="87" t="s">
        <v>482</v>
      </c>
      <c r="G131" s="101">
        <v>41767</v>
      </c>
      <c r="H131" s="87" t="s">
        <v>128</v>
      </c>
      <c r="I131" s="90">
        <v>4.480000000223356</v>
      </c>
      <c r="J131" s="88" t="s">
        <v>687</v>
      </c>
      <c r="K131" s="88" t="s">
        <v>130</v>
      </c>
      <c r="L131" s="89">
        <v>5.3499999999999999E-2</v>
      </c>
      <c r="M131" s="89">
        <v>2.7900000001211421E-2</v>
      </c>
      <c r="N131" s="90">
        <v>8460.3469430000023</v>
      </c>
      <c r="O131" s="102">
        <v>124.89</v>
      </c>
      <c r="P131" s="90">
        <v>10.566127368000002</v>
      </c>
      <c r="Q131" s="91">
        <f t="shared" si="1"/>
        <v>1.2971526012325724E-4</v>
      </c>
      <c r="R131" s="91">
        <f>P131/'סכום נכסי הקרן'!$C$42</f>
        <v>1.2755228402471211E-5</v>
      </c>
    </row>
    <row r="132" spans="2:18">
      <c r="B132" s="86" t="s">
        <v>3433</v>
      </c>
      <c r="C132" s="88" t="s">
        <v>3067</v>
      </c>
      <c r="D132" s="87" t="s">
        <v>3143</v>
      </c>
      <c r="E132" s="87"/>
      <c r="F132" s="87" t="s">
        <v>482</v>
      </c>
      <c r="G132" s="101">
        <v>41281</v>
      </c>
      <c r="H132" s="87" t="s">
        <v>128</v>
      </c>
      <c r="I132" s="90">
        <v>4.5200000000259859</v>
      </c>
      <c r="J132" s="88" t="s">
        <v>687</v>
      </c>
      <c r="K132" s="88" t="s">
        <v>130</v>
      </c>
      <c r="L132" s="89">
        <v>5.3499999999999999E-2</v>
      </c>
      <c r="M132" s="89">
        <v>2.2000000000181302E-2</v>
      </c>
      <c r="N132" s="90">
        <v>50882.803125000006</v>
      </c>
      <c r="O132" s="102">
        <v>130.08000000000001</v>
      </c>
      <c r="P132" s="90">
        <v>66.188347889000013</v>
      </c>
      <c r="Q132" s="91">
        <f t="shared" si="1"/>
        <v>8.1256248997643916E-4</v>
      </c>
      <c r="R132" s="91">
        <f>P132/'סכום נכסי הקרן'!$C$42</f>
        <v>7.9901317247344612E-5</v>
      </c>
    </row>
    <row r="133" spans="2:18">
      <c r="B133" s="86" t="s">
        <v>3434</v>
      </c>
      <c r="C133" s="88" t="s">
        <v>3058</v>
      </c>
      <c r="D133" s="87">
        <v>9533</v>
      </c>
      <c r="E133" s="87"/>
      <c r="F133" s="87" t="s">
        <v>3099</v>
      </c>
      <c r="G133" s="101">
        <v>45015</v>
      </c>
      <c r="H133" s="87" t="s">
        <v>3057</v>
      </c>
      <c r="I133" s="90">
        <v>3.8700000000027441</v>
      </c>
      <c r="J133" s="88" t="s">
        <v>633</v>
      </c>
      <c r="K133" s="88" t="s">
        <v>130</v>
      </c>
      <c r="L133" s="89">
        <v>3.3593000000000005E-2</v>
      </c>
      <c r="M133" s="89">
        <v>3.4200000000004574E-2</v>
      </c>
      <c r="N133" s="90">
        <v>425114.23380600003</v>
      </c>
      <c r="O133" s="102">
        <v>102.88</v>
      </c>
      <c r="P133" s="90">
        <v>437.35752144000003</v>
      </c>
      <c r="Q133" s="91">
        <f t="shared" si="1"/>
        <v>5.3692277865462741E-3</v>
      </c>
      <c r="R133" s="91">
        <f>P133/'סכום נכסי הקרן'!$C$42</f>
        <v>5.27969698377944E-4</v>
      </c>
    </row>
    <row r="134" spans="2:18">
      <c r="B134" s="86" t="s">
        <v>3435</v>
      </c>
      <c r="C134" s="88" t="s">
        <v>3067</v>
      </c>
      <c r="D134" s="87" t="s">
        <v>3144</v>
      </c>
      <c r="E134" s="87"/>
      <c r="F134" s="87" t="s">
        <v>3099</v>
      </c>
      <c r="G134" s="101">
        <v>44748</v>
      </c>
      <c r="H134" s="87" t="s">
        <v>3057</v>
      </c>
      <c r="I134" s="90">
        <v>1.639999999999906</v>
      </c>
      <c r="J134" s="88" t="s">
        <v>326</v>
      </c>
      <c r="K134" s="88" t="s">
        <v>130</v>
      </c>
      <c r="L134" s="89">
        <v>7.5660000000000005E-2</v>
      </c>
      <c r="M134" s="89">
        <v>8.2099999999995066E-2</v>
      </c>
      <c r="N134" s="90">
        <v>2104624.269599</v>
      </c>
      <c r="O134" s="102">
        <v>101.1</v>
      </c>
      <c r="P134" s="90">
        <v>2127.7728783050002</v>
      </c>
      <c r="Q134" s="91">
        <f t="shared" si="1"/>
        <v>2.6121643510415883E-2</v>
      </c>
      <c r="R134" s="91">
        <f>P134/'סכום נכסי הקרן'!$C$42</f>
        <v>2.5686070313291204E-3</v>
      </c>
    </row>
    <row r="135" spans="2:18">
      <c r="B135" s="86" t="s">
        <v>3436</v>
      </c>
      <c r="C135" s="88" t="s">
        <v>3067</v>
      </c>
      <c r="D135" s="87">
        <v>7127</v>
      </c>
      <c r="E135" s="87"/>
      <c r="F135" s="87" t="s">
        <v>3099</v>
      </c>
      <c r="G135" s="101">
        <v>43631</v>
      </c>
      <c r="H135" s="87" t="s">
        <v>3057</v>
      </c>
      <c r="I135" s="90">
        <v>4.8499999999964238</v>
      </c>
      <c r="J135" s="88" t="s">
        <v>326</v>
      </c>
      <c r="K135" s="88" t="s">
        <v>130</v>
      </c>
      <c r="L135" s="89">
        <v>3.1E-2</v>
      </c>
      <c r="M135" s="89">
        <v>2.9499999999977242E-2</v>
      </c>
      <c r="N135" s="90">
        <v>274246.25988700008</v>
      </c>
      <c r="O135" s="102">
        <v>112.17</v>
      </c>
      <c r="P135" s="90">
        <v>307.62203282600007</v>
      </c>
      <c r="Q135" s="91">
        <f t="shared" si="1"/>
        <v>3.7765276357086758E-3</v>
      </c>
      <c r="R135" s="91">
        <f>P135/'סכום נכסי הקרן'!$C$42</f>
        <v>3.7135547903875378E-4</v>
      </c>
    </row>
    <row r="136" spans="2:18">
      <c r="B136" s="86" t="s">
        <v>3436</v>
      </c>
      <c r="C136" s="88" t="s">
        <v>3067</v>
      </c>
      <c r="D136" s="87">
        <v>7128</v>
      </c>
      <c r="E136" s="87"/>
      <c r="F136" s="87" t="s">
        <v>3099</v>
      </c>
      <c r="G136" s="101">
        <v>43634</v>
      </c>
      <c r="H136" s="87" t="s">
        <v>3057</v>
      </c>
      <c r="I136" s="90">
        <v>4.8599999999855967</v>
      </c>
      <c r="J136" s="88" t="s">
        <v>326</v>
      </c>
      <c r="K136" s="88" t="s">
        <v>130</v>
      </c>
      <c r="L136" s="89">
        <v>2.4900000000000002E-2</v>
      </c>
      <c r="M136" s="89">
        <v>2.9599999999902926E-2</v>
      </c>
      <c r="N136" s="90">
        <v>115285.83370700001</v>
      </c>
      <c r="O136" s="102">
        <v>110.8</v>
      </c>
      <c r="P136" s="90">
        <v>127.73669964400001</v>
      </c>
      <c r="Q136" s="91">
        <f t="shared" si="1"/>
        <v>1.5681619806883101E-3</v>
      </c>
      <c r="R136" s="91">
        <f>P136/'סכום נכסי הקרן'!$C$42</f>
        <v>1.5420131923371709E-4</v>
      </c>
    </row>
    <row r="137" spans="2:18">
      <c r="B137" s="86" t="s">
        <v>3436</v>
      </c>
      <c r="C137" s="88" t="s">
        <v>3067</v>
      </c>
      <c r="D137" s="87">
        <v>7130</v>
      </c>
      <c r="E137" s="87"/>
      <c r="F137" s="87" t="s">
        <v>3099</v>
      </c>
      <c r="G137" s="101">
        <v>43634</v>
      </c>
      <c r="H137" s="87" t="s">
        <v>3057</v>
      </c>
      <c r="I137" s="90">
        <v>5.1300000000079669</v>
      </c>
      <c r="J137" s="88" t="s">
        <v>326</v>
      </c>
      <c r="K137" s="88" t="s">
        <v>130</v>
      </c>
      <c r="L137" s="89">
        <v>3.6000000000000004E-2</v>
      </c>
      <c r="M137" s="89">
        <v>2.9800000000022763E-2</v>
      </c>
      <c r="N137" s="90">
        <v>76363.172651000015</v>
      </c>
      <c r="O137" s="102">
        <v>115.07</v>
      </c>
      <c r="P137" s="90">
        <v>87.871100709999993</v>
      </c>
      <c r="Q137" s="91">
        <f t="shared" si="1"/>
        <v>1.0787512102527384E-3</v>
      </c>
      <c r="R137" s="91">
        <f>P137/'סכום נכסי הקרן'!$C$42</f>
        <v>1.0607632489146802E-4</v>
      </c>
    </row>
    <row r="138" spans="2:18">
      <c r="B138" s="86" t="s">
        <v>3429</v>
      </c>
      <c r="C138" s="88" t="s">
        <v>3058</v>
      </c>
      <c r="D138" s="87">
        <v>9922</v>
      </c>
      <c r="E138" s="87"/>
      <c r="F138" s="87" t="s">
        <v>482</v>
      </c>
      <c r="G138" s="101">
        <v>40489</v>
      </c>
      <c r="H138" s="87" t="s">
        <v>128</v>
      </c>
      <c r="I138" s="90">
        <v>1.7299999999893458</v>
      </c>
      <c r="J138" s="88" t="s">
        <v>326</v>
      </c>
      <c r="K138" s="88" t="s">
        <v>130</v>
      </c>
      <c r="L138" s="89">
        <v>5.7000000000000002E-2</v>
      </c>
      <c r="M138" s="89">
        <v>2.6499999999925538E-2</v>
      </c>
      <c r="N138" s="90">
        <v>70028.98550000001</v>
      </c>
      <c r="O138" s="102">
        <v>124.64</v>
      </c>
      <c r="P138" s="90">
        <v>87.284126940999997</v>
      </c>
      <c r="Q138" s="91">
        <f t="shared" si="1"/>
        <v>1.0715452158065655E-3</v>
      </c>
      <c r="R138" s="91">
        <f>P138/'סכום נכסי הקרן'!$C$42</f>
        <v>1.0536774129890894E-4</v>
      </c>
    </row>
    <row r="139" spans="2:18">
      <c r="B139" s="86" t="s">
        <v>3437</v>
      </c>
      <c r="C139" s="88" t="s">
        <v>3067</v>
      </c>
      <c r="D139" s="87" t="s">
        <v>3145</v>
      </c>
      <c r="E139" s="87"/>
      <c r="F139" s="87" t="s">
        <v>555</v>
      </c>
      <c r="G139" s="101">
        <v>43801</v>
      </c>
      <c r="H139" s="87" t="s">
        <v>322</v>
      </c>
      <c r="I139" s="90">
        <v>4.6000000000008203</v>
      </c>
      <c r="J139" s="88" t="s">
        <v>337</v>
      </c>
      <c r="K139" s="88" t="s">
        <v>131</v>
      </c>
      <c r="L139" s="89">
        <v>2.3629999999999998E-2</v>
      </c>
      <c r="M139" s="89">
        <v>5.9300000000012031E-2</v>
      </c>
      <c r="N139" s="90">
        <v>423488.17508100008</v>
      </c>
      <c r="O139" s="102">
        <v>85.19</v>
      </c>
      <c r="P139" s="90">
        <v>1462.2351317680002</v>
      </c>
      <c r="Q139" s="91">
        <f t="shared" ref="Q139:Q202" si="2">IFERROR(P139/$P$10,0)</f>
        <v>1.7951156925581691E-2</v>
      </c>
      <c r="R139" s="91">
        <f>P139/'סכום נכסי הקרן'!$C$42</f>
        <v>1.7651824963140486E-3</v>
      </c>
    </row>
    <row r="140" spans="2:18">
      <c r="B140" s="86" t="s">
        <v>3438</v>
      </c>
      <c r="C140" s="88" t="s">
        <v>3067</v>
      </c>
      <c r="D140" s="87">
        <v>9365</v>
      </c>
      <c r="E140" s="87"/>
      <c r="F140" s="87" t="s">
        <v>305</v>
      </c>
      <c r="G140" s="101">
        <v>44906</v>
      </c>
      <c r="H140" s="87" t="s">
        <v>3057</v>
      </c>
      <c r="I140" s="90">
        <v>1.9799999991649462</v>
      </c>
      <c r="J140" s="88" t="s">
        <v>326</v>
      </c>
      <c r="K140" s="88" t="s">
        <v>130</v>
      </c>
      <c r="L140" s="89">
        <v>7.6799999999999993E-2</v>
      </c>
      <c r="M140" s="89">
        <v>7.6999999975756503E-2</v>
      </c>
      <c r="N140" s="90">
        <v>1475.4914210000002</v>
      </c>
      <c r="O140" s="102">
        <v>100.64</v>
      </c>
      <c r="P140" s="90">
        <v>1.4849345880000002</v>
      </c>
      <c r="Q140" s="91">
        <f t="shared" si="2"/>
        <v>1.8229827224286193E-5</v>
      </c>
      <c r="R140" s="91">
        <f>P140/'סכום נכסי הקרן'!$C$42</f>
        <v>1.7925848490178343E-6</v>
      </c>
    </row>
    <row r="141" spans="2:18">
      <c r="B141" s="86" t="s">
        <v>3438</v>
      </c>
      <c r="C141" s="88" t="s">
        <v>3067</v>
      </c>
      <c r="D141" s="87">
        <v>9509</v>
      </c>
      <c r="E141" s="87"/>
      <c r="F141" s="87" t="s">
        <v>305</v>
      </c>
      <c r="G141" s="101">
        <v>44991</v>
      </c>
      <c r="H141" s="87" t="s">
        <v>3057</v>
      </c>
      <c r="I141" s="90">
        <v>1.9799999999991873</v>
      </c>
      <c r="J141" s="88" t="s">
        <v>326</v>
      </c>
      <c r="K141" s="88" t="s">
        <v>130</v>
      </c>
      <c r="L141" s="89">
        <v>7.6799999999999993E-2</v>
      </c>
      <c r="M141" s="89">
        <v>7.3900000000022989E-2</v>
      </c>
      <c r="N141" s="90">
        <v>72971.532589000009</v>
      </c>
      <c r="O141" s="102">
        <v>101.22</v>
      </c>
      <c r="P141" s="90">
        <v>73.861793097000017</v>
      </c>
      <c r="Q141" s="91">
        <f t="shared" si="2"/>
        <v>9.0676568349573985E-4</v>
      </c>
      <c r="R141" s="91">
        <f>P141/'סכום נכסי הקרן'!$C$42</f>
        <v>8.9164554652404845E-5</v>
      </c>
    </row>
    <row r="142" spans="2:18">
      <c r="B142" s="86" t="s">
        <v>3438</v>
      </c>
      <c r="C142" s="88" t="s">
        <v>3067</v>
      </c>
      <c r="D142" s="87">
        <v>9316</v>
      </c>
      <c r="E142" s="87"/>
      <c r="F142" s="87" t="s">
        <v>305</v>
      </c>
      <c r="G142" s="101">
        <v>44885</v>
      </c>
      <c r="H142" s="87" t="s">
        <v>3057</v>
      </c>
      <c r="I142" s="90">
        <v>1.9799999999978981</v>
      </c>
      <c r="J142" s="88" t="s">
        <v>326</v>
      </c>
      <c r="K142" s="88" t="s">
        <v>130</v>
      </c>
      <c r="L142" s="89">
        <v>7.6799999999999993E-2</v>
      </c>
      <c r="M142" s="89">
        <v>8.0399999999954452E-2</v>
      </c>
      <c r="N142" s="90">
        <v>570864.48246299999</v>
      </c>
      <c r="O142" s="102">
        <v>100.01</v>
      </c>
      <c r="P142" s="90">
        <v>570.92163159000017</v>
      </c>
      <c r="Q142" s="91">
        <f t="shared" si="2"/>
        <v>7.0089300812308077E-3</v>
      </c>
      <c r="R142" s="91">
        <f>P142/'סכום נכסי הקרן'!$C$42</f>
        <v>6.8920575696414168E-4</v>
      </c>
    </row>
    <row r="143" spans="2:18">
      <c r="B143" s="86" t="s">
        <v>3439</v>
      </c>
      <c r="C143" s="88" t="s">
        <v>3067</v>
      </c>
      <c r="D143" s="87" t="s">
        <v>3146</v>
      </c>
      <c r="E143" s="87"/>
      <c r="F143" s="87" t="s">
        <v>572</v>
      </c>
      <c r="G143" s="101">
        <v>45015</v>
      </c>
      <c r="H143" s="87" t="s">
        <v>128</v>
      </c>
      <c r="I143" s="90">
        <v>5.0800000000042163</v>
      </c>
      <c r="J143" s="88" t="s">
        <v>337</v>
      </c>
      <c r="K143" s="88" t="s">
        <v>130</v>
      </c>
      <c r="L143" s="89">
        <v>4.4999999999999998E-2</v>
      </c>
      <c r="M143" s="89">
        <v>3.8200000000028107E-2</v>
      </c>
      <c r="N143" s="90">
        <v>268566.25943400001</v>
      </c>
      <c r="O143" s="102">
        <v>105.95</v>
      </c>
      <c r="P143" s="90">
        <v>284.5459461100001</v>
      </c>
      <c r="Q143" s="91">
        <f t="shared" si="2"/>
        <v>3.4932336258278007E-3</v>
      </c>
      <c r="R143" s="91">
        <f>P143/'סכום נכסי הקרן'!$C$42</f>
        <v>3.4349846516352491E-4</v>
      </c>
    </row>
    <row r="144" spans="2:18">
      <c r="B144" s="86" t="s">
        <v>3440</v>
      </c>
      <c r="C144" s="88" t="s">
        <v>3067</v>
      </c>
      <c r="D144" s="87" t="s">
        <v>3147</v>
      </c>
      <c r="E144" s="87"/>
      <c r="F144" s="87" t="s">
        <v>572</v>
      </c>
      <c r="G144" s="101">
        <v>44074</v>
      </c>
      <c r="H144" s="87" t="s">
        <v>128</v>
      </c>
      <c r="I144" s="90">
        <v>8.5900000000040873</v>
      </c>
      <c r="J144" s="88" t="s">
        <v>687</v>
      </c>
      <c r="K144" s="88" t="s">
        <v>130</v>
      </c>
      <c r="L144" s="89">
        <v>2.35E-2</v>
      </c>
      <c r="M144" s="89">
        <v>4.1100000000003828E-2</v>
      </c>
      <c r="N144" s="90">
        <v>326431.73419000005</v>
      </c>
      <c r="O144" s="102">
        <v>95.94</v>
      </c>
      <c r="P144" s="90">
        <v>313.17861130800003</v>
      </c>
      <c r="Q144" s="91">
        <f t="shared" si="2"/>
        <v>3.8447430753001774E-3</v>
      </c>
      <c r="R144" s="91">
        <f>P144/'סכום נכסי הקרן'!$C$42</f>
        <v>3.7806327511253723E-4</v>
      </c>
    </row>
    <row r="145" spans="2:18">
      <c r="B145" s="86" t="s">
        <v>3440</v>
      </c>
      <c r="C145" s="88" t="s">
        <v>3067</v>
      </c>
      <c r="D145" s="87" t="s">
        <v>3148</v>
      </c>
      <c r="E145" s="87"/>
      <c r="F145" s="87" t="s">
        <v>572</v>
      </c>
      <c r="G145" s="101">
        <v>44189</v>
      </c>
      <c r="H145" s="87" t="s">
        <v>128</v>
      </c>
      <c r="I145" s="90">
        <v>8.4999999999098623</v>
      </c>
      <c r="J145" s="88" t="s">
        <v>687</v>
      </c>
      <c r="K145" s="88" t="s">
        <v>130</v>
      </c>
      <c r="L145" s="89">
        <v>2.4700000000000003E-2</v>
      </c>
      <c r="M145" s="89">
        <v>4.3499999999600823E-2</v>
      </c>
      <c r="N145" s="90">
        <v>40838.399537000005</v>
      </c>
      <c r="O145" s="102">
        <v>95.08</v>
      </c>
      <c r="P145" s="90">
        <v>38.829146453</v>
      </c>
      <c r="Q145" s="91">
        <f t="shared" si="2"/>
        <v>4.7668674218038685E-4</v>
      </c>
      <c r="R145" s="91">
        <f>P145/'סכום נכסי הקרן'!$C$42</f>
        <v>4.6873808580140882E-5</v>
      </c>
    </row>
    <row r="146" spans="2:18">
      <c r="B146" s="86" t="s">
        <v>3440</v>
      </c>
      <c r="C146" s="88" t="s">
        <v>3067</v>
      </c>
      <c r="D146" s="87" t="s">
        <v>3149</v>
      </c>
      <c r="E146" s="87"/>
      <c r="F146" s="87" t="s">
        <v>572</v>
      </c>
      <c r="G146" s="101">
        <v>44322</v>
      </c>
      <c r="H146" s="87" t="s">
        <v>128</v>
      </c>
      <c r="I146" s="90">
        <v>8.4000000000102801</v>
      </c>
      <c r="J146" s="88" t="s">
        <v>687</v>
      </c>
      <c r="K146" s="88" t="s">
        <v>130</v>
      </c>
      <c r="L146" s="89">
        <v>2.5600000000000001E-2</v>
      </c>
      <c r="M146" s="89">
        <v>4.6300000000020561E-2</v>
      </c>
      <c r="N146" s="90">
        <v>187995.53284500004</v>
      </c>
      <c r="O146" s="102">
        <v>93.13</v>
      </c>
      <c r="P146" s="90">
        <v>175.08024332800005</v>
      </c>
      <c r="Q146" s="91">
        <f t="shared" si="2"/>
        <v>2.1493758796164737E-3</v>
      </c>
      <c r="R146" s="91">
        <f>P146/'סכום נכסי הקרן'!$C$42</f>
        <v>2.1135354653893253E-4</v>
      </c>
    </row>
    <row r="147" spans="2:18">
      <c r="B147" s="86" t="s">
        <v>3440</v>
      </c>
      <c r="C147" s="88" t="s">
        <v>3067</v>
      </c>
      <c r="D147" s="87" t="s">
        <v>3150</v>
      </c>
      <c r="E147" s="87"/>
      <c r="F147" s="87" t="s">
        <v>572</v>
      </c>
      <c r="G147" s="101">
        <v>44418</v>
      </c>
      <c r="H147" s="87" t="s">
        <v>128</v>
      </c>
      <c r="I147" s="90">
        <v>8.5199999999796052</v>
      </c>
      <c r="J147" s="88" t="s">
        <v>687</v>
      </c>
      <c r="K147" s="88" t="s">
        <v>130</v>
      </c>
      <c r="L147" s="89">
        <v>2.2700000000000001E-2</v>
      </c>
      <c r="M147" s="89">
        <v>4.4699999999881029E-2</v>
      </c>
      <c r="N147" s="90">
        <v>187351.39566000004</v>
      </c>
      <c r="O147" s="102">
        <v>91.08</v>
      </c>
      <c r="P147" s="90">
        <v>170.63965144900001</v>
      </c>
      <c r="Q147" s="91">
        <f t="shared" si="2"/>
        <v>2.0948608704154494E-3</v>
      </c>
      <c r="R147" s="91">
        <f>P147/'סכום נכסי הקרן'!$C$42</f>
        <v>2.059929483096945E-4</v>
      </c>
    </row>
    <row r="148" spans="2:18">
      <c r="B148" s="86" t="s">
        <v>3440</v>
      </c>
      <c r="C148" s="88" t="s">
        <v>3067</v>
      </c>
      <c r="D148" s="87" t="s">
        <v>3151</v>
      </c>
      <c r="E148" s="87"/>
      <c r="F148" s="87" t="s">
        <v>572</v>
      </c>
      <c r="G148" s="101">
        <v>44530</v>
      </c>
      <c r="H148" s="87" t="s">
        <v>128</v>
      </c>
      <c r="I148" s="90">
        <v>8.5700000000174832</v>
      </c>
      <c r="J148" s="88" t="s">
        <v>687</v>
      </c>
      <c r="K148" s="88" t="s">
        <v>130</v>
      </c>
      <c r="L148" s="89">
        <v>1.7899999999999999E-2</v>
      </c>
      <c r="M148" s="89">
        <v>4.7400000000087796E-2</v>
      </c>
      <c r="N148" s="90">
        <v>154379.70639400004</v>
      </c>
      <c r="O148" s="102">
        <v>84.11</v>
      </c>
      <c r="P148" s="90">
        <v>129.84876648900001</v>
      </c>
      <c r="Q148" s="91">
        <f t="shared" si="2"/>
        <v>1.5940908087872978E-3</v>
      </c>
      <c r="R148" s="91">
        <f>P148/'סכום נכסי הקרן'!$C$42</f>
        <v>1.5675096623975741E-4</v>
      </c>
    </row>
    <row r="149" spans="2:18">
      <c r="B149" s="86" t="s">
        <v>3440</v>
      </c>
      <c r="C149" s="88" t="s">
        <v>3067</v>
      </c>
      <c r="D149" s="87" t="s">
        <v>3152</v>
      </c>
      <c r="E149" s="87"/>
      <c r="F149" s="87" t="s">
        <v>572</v>
      </c>
      <c r="G149" s="101">
        <v>44612</v>
      </c>
      <c r="H149" s="87" t="s">
        <v>128</v>
      </c>
      <c r="I149" s="90">
        <v>8.389999999992666</v>
      </c>
      <c r="J149" s="88" t="s">
        <v>687</v>
      </c>
      <c r="K149" s="88" t="s">
        <v>130</v>
      </c>
      <c r="L149" s="89">
        <v>2.3599999999999999E-2</v>
      </c>
      <c r="M149" s="89">
        <v>4.8099999999973039E-2</v>
      </c>
      <c r="N149" s="90">
        <v>181046.19739200003</v>
      </c>
      <c r="O149" s="102">
        <v>88.11</v>
      </c>
      <c r="P149" s="90">
        <v>159.51980280300003</v>
      </c>
      <c r="Q149" s="91">
        <f t="shared" si="2"/>
        <v>1.9583478406732988E-3</v>
      </c>
      <c r="R149" s="91">
        <f>P149/'סכום נכסי הקרן'!$C$42</f>
        <v>1.9256927809063227E-4</v>
      </c>
    </row>
    <row r="150" spans="2:18">
      <c r="B150" s="86" t="s">
        <v>3440</v>
      </c>
      <c r="C150" s="88" t="s">
        <v>3067</v>
      </c>
      <c r="D150" s="87" t="s">
        <v>3153</v>
      </c>
      <c r="E150" s="87"/>
      <c r="F150" s="87" t="s">
        <v>572</v>
      </c>
      <c r="G150" s="101">
        <v>44662</v>
      </c>
      <c r="H150" s="87" t="s">
        <v>128</v>
      </c>
      <c r="I150" s="90">
        <v>8.4399999999906647</v>
      </c>
      <c r="J150" s="88" t="s">
        <v>687</v>
      </c>
      <c r="K150" s="88" t="s">
        <v>130</v>
      </c>
      <c r="L150" s="89">
        <v>2.4E-2</v>
      </c>
      <c r="M150" s="89">
        <v>4.5999999999956576E-2</v>
      </c>
      <c r="N150" s="90">
        <v>206197.434664</v>
      </c>
      <c r="O150" s="102">
        <v>89.35</v>
      </c>
      <c r="P150" s="90">
        <v>184.23741053800003</v>
      </c>
      <c r="Q150" s="91">
        <f t="shared" si="2"/>
        <v>2.2617940140253669E-3</v>
      </c>
      <c r="R150" s="91">
        <f>P150/'סכום נכסי הקרן'!$C$42</f>
        <v>2.2240790498220754E-4</v>
      </c>
    </row>
    <row r="151" spans="2:18">
      <c r="B151" s="86" t="s">
        <v>3440</v>
      </c>
      <c r="C151" s="88" t="s">
        <v>3067</v>
      </c>
      <c r="D151" s="87">
        <v>9796</v>
      </c>
      <c r="E151" s="87"/>
      <c r="F151" s="87" t="s">
        <v>572</v>
      </c>
      <c r="G151" s="101">
        <v>45197</v>
      </c>
      <c r="H151" s="87" t="s">
        <v>128</v>
      </c>
      <c r="I151" s="90">
        <v>8.2000000010672149</v>
      </c>
      <c r="J151" s="88" t="s">
        <v>687</v>
      </c>
      <c r="K151" s="88" t="s">
        <v>130</v>
      </c>
      <c r="L151" s="89">
        <v>4.1200000000000001E-2</v>
      </c>
      <c r="M151" s="89">
        <v>4.1800000006779942E-2</v>
      </c>
      <c r="N151" s="90">
        <v>3185.8635540000005</v>
      </c>
      <c r="O151" s="102">
        <v>100</v>
      </c>
      <c r="P151" s="90">
        <v>3.1858636380000007</v>
      </c>
      <c r="Q151" s="91">
        <f t="shared" si="2"/>
        <v>3.9111314498437599E-5</v>
      </c>
      <c r="R151" s="91">
        <f>P151/'סכום נכסי הקרן'!$C$42</f>
        <v>3.8459141127606613E-6</v>
      </c>
    </row>
    <row r="152" spans="2:18">
      <c r="B152" s="86" t="s">
        <v>3440</v>
      </c>
      <c r="C152" s="88" t="s">
        <v>3067</v>
      </c>
      <c r="D152" s="87">
        <v>9797</v>
      </c>
      <c r="E152" s="87"/>
      <c r="F152" s="87" t="s">
        <v>572</v>
      </c>
      <c r="G152" s="101">
        <v>45197</v>
      </c>
      <c r="H152" s="87" t="s">
        <v>128</v>
      </c>
      <c r="I152" s="90">
        <v>8.199999999995871</v>
      </c>
      <c r="J152" s="88" t="s">
        <v>687</v>
      </c>
      <c r="K152" s="88" t="s">
        <v>130</v>
      </c>
      <c r="L152" s="89">
        <v>4.1200000000000001E-2</v>
      </c>
      <c r="M152" s="89">
        <v>4.1799999999952521E-2</v>
      </c>
      <c r="N152" s="90">
        <v>96903.349952000019</v>
      </c>
      <c r="O152" s="102">
        <v>100</v>
      </c>
      <c r="P152" s="90">
        <v>96.903352897000019</v>
      </c>
      <c r="Q152" s="91">
        <f t="shared" si="2"/>
        <v>1.1896358230470035E-3</v>
      </c>
      <c r="R152" s="91">
        <f>P152/'סכום נכסי הקרן'!$C$42</f>
        <v>1.1697988828999562E-4</v>
      </c>
    </row>
    <row r="153" spans="2:18">
      <c r="B153" s="86" t="s">
        <v>3441</v>
      </c>
      <c r="C153" s="88" t="s">
        <v>3058</v>
      </c>
      <c r="D153" s="87">
        <v>7490</v>
      </c>
      <c r="E153" s="87"/>
      <c r="F153" s="87" t="s">
        <v>305</v>
      </c>
      <c r="G153" s="101">
        <v>43899</v>
      </c>
      <c r="H153" s="87" t="s">
        <v>3057</v>
      </c>
      <c r="I153" s="90">
        <v>2.9699999999976616</v>
      </c>
      <c r="J153" s="88" t="s">
        <v>126</v>
      </c>
      <c r="K153" s="88" t="s">
        <v>130</v>
      </c>
      <c r="L153" s="89">
        <v>2.3889999999999998E-2</v>
      </c>
      <c r="M153" s="89">
        <v>5.4399999999900091E-2</v>
      </c>
      <c r="N153" s="90">
        <v>204391.21535000004</v>
      </c>
      <c r="O153" s="102">
        <v>92.07</v>
      </c>
      <c r="P153" s="90">
        <v>188.18300035200002</v>
      </c>
      <c r="Q153" s="91">
        <f t="shared" si="2"/>
        <v>2.310232121123404E-3</v>
      </c>
      <c r="R153" s="91">
        <f>P153/'סכום נכסי הקרן'!$C$42</f>
        <v>2.2717094611423582E-4</v>
      </c>
    </row>
    <row r="154" spans="2:18">
      <c r="B154" s="86" t="s">
        <v>3441</v>
      </c>
      <c r="C154" s="88" t="s">
        <v>3058</v>
      </c>
      <c r="D154" s="87">
        <v>7491</v>
      </c>
      <c r="E154" s="87"/>
      <c r="F154" s="87" t="s">
        <v>305</v>
      </c>
      <c r="G154" s="101">
        <v>43899</v>
      </c>
      <c r="H154" s="87" t="s">
        <v>3057</v>
      </c>
      <c r="I154" s="90">
        <v>3.1200000000021531</v>
      </c>
      <c r="J154" s="88" t="s">
        <v>126</v>
      </c>
      <c r="K154" s="88" t="s">
        <v>130</v>
      </c>
      <c r="L154" s="89">
        <v>1.2969999999999999E-2</v>
      </c>
      <c r="M154" s="89">
        <v>2.5500000000022158E-2</v>
      </c>
      <c r="N154" s="90">
        <v>294520.80037900002</v>
      </c>
      <c r="O154" s="102">
        <v>107.24</v>
      </c>
      <c r="P154" s="90">
        <v>315.84410158600008</v>
      </c>
      <c r="Q154" s="91">
        <f t="shared" si="2"/>
        <v>3.87746601651835E-3</v>
      </c>
      <c r="R154" s="91">
        <f>P154/'סכום נכסי הקרן'!$C$42</f>
        <v>3.8128100438233805E-4</v>
      </c>
    </row>
    <row r="155" spans="2:18">
      <c r="B155" s="86" t="s">
        <v>3442</v>
      </c>
      <c r="C155" s="88" t="s">
        <v>3067</v>
      </c>
      <c r="D155" s="87" t="s">
        <v>3154</v>
      </c>
      <c r="E155" s="87"/>
      <c r="F155" s="87" t="s">
        <v>572</v>
      </c>
      <c r="G155" s="101">
        <v>43924</v>
      </c>
      <c r="H155" s="87" t="s">
        <v>128</v>
      </c>
      <c r="I155" s="90">
        <v>7.8900000000466077</v>
      </c>
      <c r="J155" s="88" t="s">
        <v>687</v>
      </c>
      <c r="K155" s="88" t="s">
        <v>130</v>
      </c>
      <c r="L155" s="89">
        <v>3.1400000000000004E-2</v>
      </c>
      <c r="M155" s="89">
        <v>3.2100000000169486E-2</v>
      </c>
      <c r="N155" s="90">
        <v>43705.667151000009</v>
      </c>
      <c r="O155" s="102">
        <v>108</v>
      </c>
      <c r="P155" s="90">
        <v>47.202118120000009</v>
      </c>
      <c r="Q155" s="91">
        <f t="shared" si="2"/>
        <v>5.7947768534835197E-4</v>
      </c>
      <c r="R155" s="91">
        <f>P155/'סכום נכסי הקרן'!$C$42</f>
        <v>5.6981501048760122E-5</v>
      </c>
    </row>
    <row r="156" spans="2:18">
      <c r="B156" s="86" t="s">
        <v>3442</v>
      </c>
      <c r="C156" s="88" t="s">
        <v>3067</v>
      </c>
      <c r="D156" s="87" t="s">
        <v>3155</v>
      </c>
      <c r="E156" s="87"/>
      <c r="F156" s="87" t="s">
        <v>572</v>
      </c>
      <c r="G156" s="101">
        <v>44015</v>
      </c>
      <c r="H156" s="87" t="s">
        <v>128</v>
      </c>
      <c r="I156" s="90">
        <v>7.6599999999966766</v>
      </c>
      <c r="J156" s="88" t="s">
        <v>687</v>
      </c>
      <c r="K156" s="88" t="s">
        <v>130</v>
      </c>
      <c r="L156" s="89">
        <v>3.1E-2</v>
      </c>
      <c r="M156" s="89">
        <v>4.1999999999889195E-2</v>
      </c>
      <c r="N156" s="90">
        <v>36030.115858000005</v>
      </c>
      <c r="O156" s="102">
        <v>100.19</v>
      </c>
      <c r="P156" s="90">
        <v>36.098571832000012</v>
      </c>
      <c r="Q156" s="91">
        <f t="shared" si="2"/>
        <v>4.431647918088931E-4</v>
      </c>
      <c r="R156" s="91">
        <f>P156/'סכום נכסי הקרן'!$C$42</f>
        <v>4.3577510726839624E-5</v>
      </c>
    </row>
    <row r="157" spans="2:18">
      <c r="B157" s="86" t="s">
        <v>3442</v>
      </c>
      <c r="C157" s="88" t="s">
        <v>3067</v>
      </c>
      <c r="D157" s="87" t="s">
        <v>3156</v>
      </c>
      <c r="E157" s="87"/>
      <c r="F157" s="87" t="s">
        <v>572</v>
      </c>
      <c r="G157" s="101">
        <v>44108</v>
      </c>
      <c r="H157" s="87" t="s">
        <v>128</v>
      </c>
      <c r="I157" s="90">
        <v>7.5799999999722747</v>
      </c>
      <c r="J157" s="88" t="s">
        <v>687</v>
      </c>
      <c r="K157" s="88" t="s">
        <v>130</v>
      </c>
      <c r="L157" s="89">
        <v>3.1E-2</v>
      </c>
      <c r="M157" s="89">
        <v>4.5499999999903486E-2</v>
      </c>
      <c r="N157" s="90">
        <v>58441.019058000005</v>
      </c>
      <c r="O157" s="102">
        <v>97.52</v>
      </c>
      <c r="P157" s="90">
        <v>56.991682201000017</v>
      </c>
      <c r="Q157" s="91">
        <f t="shared" si="2"/>
        <v>6.9965945176411824E-4</v>
      </c>
      <c r="R157" s="91">
        <f>P157/'סכום נכסי הקרן'!$C$42</f>
        <v>6.8799276991150533E-5</v>
      </c>
    </row>
    <row r="158" spans="2:18">
      <c r="B158" s="86" t="s">
        <v>3442</v>
      </c>
      <c r="C158" s="88" t="s">
        <v>3067</v>
      </c>
      <c r="D158" s="87" t="s">
        <v>3157</v>
      </c>
      <c r="E158" s="87"/>
      <c r="F158" s="87" t="s">
        <v>572</v>
      </c>
      <c r="G158" s="101">
        <v>44200</v>
      </c>
      <c r="H158" s="87" t="s">
        <v>128</v>
      </c>
      <c r="I158" s="90">
        <v>7.4599999999123385</v>
      </c>
      <c r="J158" s="88" t="s">
        <v>687</v>
      </c>
      <c r="K158" s="88" t="s">
        <v>130</v>
      </c>
      <c r="L158" s="89">
        <v>3.1E-2</v>
      </c>
      <c r="M158" s="89">
        <v>5.0599999999474045E-2</v>
      </c>
      <c r="N158" s="90">
        <v>30319.987105000004</v>
      </c>
      <c r="O158" s="102">
        <v>94.06</v>
      </c>
      <c r="P158" s="90">
        <v>28.518979875000003</v>
      </c>
      <c r="Q158" s="91">
        <f t="shared" si="2"/>
        <v>3.5011378947969189E-4</v>
      </c>
      <c r="R158" s="91">
        <f>P158/'סכום נכסי הקרן'!$C$42</f>
        <v>3.4427571184953448E-5</v>
      </c>
    </row>
    <row r="159" spans="2:18">
      <c r="B159" s="86" t="s">
        <v>3442</v>
      </c>
      <c r="C159" s="88" t="s">
        <v>3067</v>
      </c>
      <c r="D159" s="87" t="s">
        <v>3158</v>
      </c>
      <c r="E159" s="87"/>
      <c r="F159" s="87" t="s">
        <v>572</v>
      </c>
      <c r="G159" s="101">
        <v>44290</v>
      </c>
      <c r="H159" s="87" t="s">
        <v>128</v>
      </c>
      <c r="I159" s="90">
        <v>7.3900000000162889</v>
      </c>
      <c r="J159" s="88" t="s">
        <v>687</v>
      </c>
      <c r="K159" s="88" t="s">
        <v>130</v>
      </c>
      <c r="L159" s="89">
        <v>3.1E-2</v>
      </c>
      <c r="M159" s="89">
        <v>5.4000000000037442E-2</v>
      </c>
      <c r="N159" s="90">
        <v>58237.047668000007</v>
      </c>
      <c r="O159" s="102">
        <v>91.72</v>
      </c>
      <c r="P159" s="90">
        <v>53.415016767000012</v>
      </c>
      <c r="Q159" s="91">
        <f t="shared" si="2"/>
        <v>6.5575045171266508E-4</v>
      </c>
      <c r="R159" s="91">
        <f>P159/'סכום נכסי הקרן'!$C$42</f>
        <v>6.448159436808659E-5</v>
      </c>
    </row>
    <row r="160" spans="2:18">
      <c r="B160" s="86" t="s">
        <v>3442</v>
      </c>
      <c r="C160" s="88" t="s">
        <v>3067</v>
      </c>
      <c r="D160" s="87" t="s">
        <v>3159</v>
      </c>
      <c r="E160" s="87"/>
      <c r="F160" s="87" t="s">
        <v>572</v>
      </c>
      <c r="G160" s="101">
        <v>44496</v>
      </c>
      <c r="H160" s="87" t="s">
        <v>128</v>
      </c>
      <c r="I160" s="90">
        <v>6.8500000000080385</v>
      </c>
      <c r="J160" s="88" t="s">
        <v>687</v>
      </c>
      <c r="K160" s="88" t="s">
        <v>130</v>
      </c>
      <c r="L160" s="89">
        <v>3.1E-2</v>
      </c>
      <c r="M160" s="89">
        <v>7.8200000000056266E-2</v>
      </c>
      <c r="N160" s="90">
        <v>65237.951441000012</v>
      </c>
      <c r="O160" s="102">
        <v>76.28</v>
      </c>
      <c r="P160" s="90">
        <v>49.763509096000007</v>
      </c>
      <c r="Q160" s="91">
        <f t="shared" si="2"/>
        <v>6.1092264953981556E-4</v>
      </c>
      <c r="R160" s="91">
        <f>P160/'סכום נכסי הקרן'!$C$42</f>
        <v>6.0073563617100405E-5</v>
      </c>
    </row>
    <row r="161" spans="2:18">
      <c r="B161" s="86" t="s">
        <v>3442</v>
      </c>
      <c r="C161" s="88" t="s">
        <v>3067</v>
      </c>
      <c r="D161" s="87" t="s">
        <v>3160</v>
      </c>
      <c r="E161" s="87"/>
      <c r="F161" s="87" t="s">
        <v>572</v>
      </c>
      <c r="G161" s="101">
        <v>44615</v>
      </c>
      <c r="H161" s="87" t="s">
        <v>128</v>
      </c>
      <c r="I161" s="90">
        <v>7.0800000000347278</v>
      </c>
      <c r="J161" s="88" t="s">
        <v>687</v>
      </c>
      <c r="K161" s="88" t="s">
        <v>130</v>
      </c>
      <c r="L161" s="89">
        <v>3.1E-2</v>
      </c>
      <c r="M161" s="89">
        <v>6.7400000000266663E-2</v>
      </c>
      <c r="N161" s="90">
        <v>79192.919494000016</v>
      </c>
      <c r="O161" s="102">
        <v>81.45</v>
      </c>
      <c r="P161" s="90">
        <v>64.502632972000001</v>
      </c>
      <c r="Q161" s="91">
        <f t="shared" si="2"/>
        <v>7.9186777929042735E-4</v>
      </c>
      <c r="R161" s="91">
        <f>P161/'סכום נכסי הקרן'!$C$42</f>
        <v>7.7866354196179171E-5</v>
      </c>
    </row>
    <row r="162" spans="2:18">
      <c r="B162" s="86" t="s">
        <v>3442</v>
      </c>
      <c r="C162" s="88" t="s">
        <v>3067</v>
      </c>
      <c r="D162" s="87" t="s">
        <v>3161</v>
      </c>
      <c r="E162" s="87"/>
      <c r="F162" s="87" t="s">
        <v>572</v>
      </c>
      <c r="G162" s="101">
        <v>44753</v>
      </c>
      <c r="H162" s="87" t="s">
        <v>128</v>
      </c>
      <c r="I162" s="90">
        <v>7.6499999999960178</v>
      </c>
      <c r="J162" s="88" t="s">
        <v>687</v>
      </c>
      <c r="K162" s="88" t="s">
        <v>130</v>
      </c>
      <c r="L162" s="89">
        <v>3.2599999999999997E-2</v>
      </c>
      <c r="M162" s="89">
        <v>4.1099999999997347E-2</v>
      </c>
      <c r="N162" s="90">
        <v>116903.83602000002</v>
      </c>
      <c r="O162" s="102">
        <v>96.65</v>
      </c>
      <c r="P162" s="90">
        <v>112.98755907300001</v>
      </c>
      <c r="Q162" s="91">
        <f t="shared" si="2"/>
        <v>1.3870938807943099E-3</v>
      </c>
      <c r="R162" s="91">
        <f>P162/'סכום נכסי הקרן'!$C$42</f>
        <v>1.363964366905617E-4</v>
      </c>
    </row>
    <row r="163" spans="2:18">
      <c r="B163" s="86" t="s">
        <v>3442</v>
      </c>
      <c r="C163" s="88" t="s">
        <v>3067</v>
      </c>
      <c r="D163" s="87" t="s">
        <v>3162</v>
      </c>
      <c r="E163" s="87"/>
      <c r="F163" s="87" t="s">
        <v>572</v>
      </c>
      <c r="G163" s="101">
        <v>44959</v>
      </c>
      <c r="H163" s="87" t="s">
        <v>128</v>
      </c>
      <c r="I163" s="90">
        <v>7.5299999999639882</v>
      </c>
      <c r="J163" s="88" t="s">
        <v>687</v>
      </c>
      <c r="K163" s="88" t="s">
        <v>130</v>
      </c>
      <c r="L163" s="89">
        <v>3.8100000000000002E-2</v>
      </c>
      <c r="M163" s="89">
        <v>4.2399999999833515E-2</v>
      </c>
      <c r="N163" s="90">
        <v>56566.371025000008</v>
      </c>
      <c r="O163" s="102">
        <v>97.69</v>
      </c>
      <c r="P163" s="90">
        <v>55.25968948300001</v>
      </c>
      <c r="Q163" s="91">
        <f t="shared" si="2"/>
        <v>6.7839661078915813E-4</v>
      </c>
      <c r="R163" s="91">
        <f>P163/'סכום נכסי הקרן'!$C$42</f>
        <v>6.6708448257019095E-5</v>
      </c>
    </row>
    <row r="164" spans="2:18">
      <c r="B164" s="86" t="s">
        <v>3442</v>
      </c>
      <c r="C164" s="88" t="s">
        <v>3067</v>
      </c>
      <c r="D164" s="87" t="s">
        <v>3163</v>
      </c>
      <c r="E164" s="87"/>
      <c r="F164" s="87" t="s">
        <v>572</v>
      </c>
      <c r="G164" s="101">
        <v>45153</v>
      </c>
      <c r="H164" s="87" t="s">
        <v>128</v>
      </c>
      <c r="I164" s="90">
        <v>7.4200000000189767</v>
      </c>
      <c r="J164" s="88" t="s">
        <v>687</v>
      </c>
      <c r="K164" s="88" t="s">
        <v>130</v>
      </c>
      <c r="L164" s="89">
        <v>4.3205999999999994E-2</v>
      </c>
      <c r="M164" s="89">
        <v>4.3800000000126502E-2</v>
      </c>
      <c r="N164" s="90">
        <v>64270.913011000004</v>
      </c>
      <c r="O164" s="102">
        <v>98.39</v>
      </c>
      <c r="P164" s="90">
        <v>63.236150490000007</v>
      </c>
      <c r="Q164" s="91">
        <f t="shared" si="2"/>
        <v>7.7631978342850797E-4</v>
      </c>
      <c r="R164" s="91">
        <f>P164/'סכום נכסי הקרן'!$C$42</f>
        <v>7.6337480583074473E-5</v>
      </c>
    </row>
    <row r="165" spans="2:18">
      <c r="B165" s="86" t="s">
        <v>3442</v>
      </c>
      <c r="C165" s="88" t="s">
        <v>3067</v>
      </c>
      <c r="D165" s="87" t="s">
        <v>3164</v>
      </c>
      <c r="E165" s="87"/>
      <c r="F165" s="87" t="s">
        <v>572</v>
      </c>
      <c r="G165" s="101">
        <v>43011</v>
      </c>
      <c r="H165" s="87" t="s">
        <v>128</v>
      </c>
      <c r="I165" s="90">
        <v>7.6499999999565205</v>
      </c>
      <c r="J165" s="88" t="s">
        <v>687</v>
      </c>
      <c r="K165" s="88" t="s">
        <v>130</v>
      </c>
      <c r="L165" s="89">
        <v>3.9E-2</v>
      </c>
      <c r="M165" s="89">
        <v>3.6799999999900607E-2</v>
      </c>
      <c r="N165" s="90">
        <v>35974.686664000008</v>
      </c>
      <c r="O165" s="102">
        <v>111.88</v>
      </c>
      <c r="P165" s="90">
        <v>40.248480055000009</v>
      </c>
      <c r="Q165" s="91">
        <f t="shared" si="2"/>
        <v>4.9411121767390536E-4</v>
      </c>
      <c r="R165" s="91">
        <f>P165/'סכום נכסי הקרן'!$C$42</f>
        <v>4.8587201164035043E-5</v>
      </c>
    </row>
    <row r="166" spans="2:18">
      <c r="B166" s="86" t="s">
        <v>3442</v>
      </c>
      <c r="C166" s="88" t="s">
        <v>3067</v>
      </c>
      <c r="D166" s="87" t="s">
        <v>3165</v>
      </c>
      <c r="E166" s="87"/>
      <c r="F166" s="87" t="s">
        <v>572</v>
      </c>
      <c r="G166" s="101">
        <v>43104</v>
      </c>
      <c r="H166" s="87" t="s">
        <v>128</v>
      </c>
      <c r="I166" s="90">
        <v>7.5000000000074083</v>
      </c>
      <c r="J166" s="88" t="s">
        <v>687</v>
      </c>
      <c r="K166" s="88" t="s">
        <v>130</v>
      </c>
      <c r="L166" s="89">
        <v>3.8199999999999998E-2</v>
      </c>
      <c r="M166" s="89">
        <v>4.3699999999983703E-2</v>
      </c>
      <c r="N166" s="90">
        <v>63923.113019000004</v>
      </c>
      <c r="O166" s="102">
        <v>105.59</v>
      </c>
      <c r="P166" s="90">
        <v>67.496417003000005</v>
      </c>
      <c r="Q166" s="91">
        <f t="shared" si="2"/>
        <v>8.2862102490339649E-4</v>
      </c>
      <c r="R166" s="91">
        <f>P166/'סכום נכסי הקרן'!$C$42</f>
        <v>8.1480393453241815E-5</v>
      </c>
    </row>
    <row r="167" spans="2:18">
      <c r="B167" s="86" t="s">
        <v>3442</v>
      </c>
      <c r="C167" s="88" t="s">
        <v>3067</v>
      </c>
      <c r="D167" s="87" t="s">
        <v>3166</v>
      </c>
      <c r="E167" s="87"/>
      <c r="F167" s="87" t="s">
        <v>572</v>
      </c>
      <c r="G167" s="101">
        <v>43194</v>
      </c>
      <c r="H167" s="87" t="s">
        <v>128</v>
      </c>
      <c r="I167" s="90">
        <v>7.6500000000021924</v>
      </c>
      <c r="J167" s="88" t="s">
        <v>687</v>
      </c>
      <c r="K167" s="88" t="s">
        <v>130</v>
      </c>
      <c r="L167" s="89">
        <v>3.7900000000000003E-2</v>
      </c>
      <c r="M167" s="89">
        <v>3.7500000000109605E-2</v>
      </c>
      <c r="N167" s="90">
        <v>41243.030767000004</v>
      </c>
      <c r="O167" s="102">
        <v>110.61</v>
      </c>
      <c r="P167" s="90">
        <v>45.618916006000006</v>
      </c>
      <c r="Q167" s="91">
        <f t="shared" si="2"/>
        <v>5.6004147500442224E-4</v>
      </c>
      <c r="R167" s="91">
        <f>P167/'סכום נכסי הקרן'!$C$42</f>
        <v>5.5070289507575783E-5</v>
      </c>
    </row>
    <row r="168" spans="2:18">
      <c r="B168" s="86" t="s">
        <v>3442</v>
      </c>
      <c r="C168" s="88" t="s">
        <v>3067</v>
      </c>
      <c r="D168" s="87" t="s">
        <v>3167</v>
      </c>
      <c r="E168" s="87"/>
      <c r="F168" s="87" t="s">
        <v>572</v>
      </c>
      <c r="G168" s="101">
        <v>43285</v>
      </c>
      <c r="H168" s="87" t="s">
        <v>128</v>
      </c>
      <c r="I168" s="90">
        <v>7.6099999999962371</v>
      </c>
      <c r="J168" s="88" t="s">
        <v>687</v>
      </c>
      <c r="K168" s="88" t="s">
        <v>130</v>
      </c>
      <c r="L168" s="89">
        <v>4.0099999999999997E-2</v>
      </c>
      <c r="M168" s="89">
        <v>3.7499999999959094E-2</v>
      </c>
      <c r="N168" s="90">
        <v>55020.997877000009</v>
      </c>
      <c r="O168" s="102">
        <v>111.07</v>
      </c>
      <c r="P168" s="90">
        <v>61.111823543000007</v>
      </c>
      <c r="Q168" s="91">
        <f t="shared" si="2"/>
        <v>7.5024044395816537E-4</v>
      </c>
      <c r="R168" s="91">
        <f>P168/'סכום נכסי הקרן'!$C$42</f>
        <v>7.3773033414609363E-5</v>
      </c>
    </row>
    <row r="169" spans="2:18">
      <c r="B169" s="86" t="s">
        <v>3442</v>
      </c>
      <c r="C169" s="88" t="s">
        <v>3067</v>
      </c>
      <c r="D169" s="87" t="s">
        <v>3168</v>
      </c>
      <c r="E169" s="87"/>
      <c r="F169" s="87" t="s">
        <v>572</v>
      </c>
      <c r="G169" s="101">
        <v>43377</v>
      </c>
      <c r="H169" s="87" t="s">
        <v>128</v>
      </c>
      <c r="I169" s="90">
        <v>7.5700000000270924</v>
      </c>
      <c r="J169" s="88" t="s">
        <v>687</v>
      </c>
      <c r="K169" s="88" t="s">
        <v>130</v>
      </c>
      <c r="L169" s="89">
        <v>3.9699999999999999E-2</v>
      </c>
      <c r="M169" s="89">
        <v>3.9400000000125043E-2</v>
      </c>
      <c r="N169" s="90">
        <v>110004.75570300002</v>
      </c>
      <c r="O169" s="102">
        <v>109.05</v>
      </c>
      <c r="P169" s="90">
        <v>119.96018207500002</v>
      </c>
      <c r="Q169" s="91">
        <f t="shared" si="2"/>
        <v>1.472693417402682E-3</v>
      </c>
      <c r="R169" s="91">
        <f>P169/'סכום נכסי הקרן'!$C$42</f>
        <v>1.4481365483087917E-4</v>
      </c>
    </row>
    <row r="170" spans="2:18">
      <c r="B170" s="86" t="s">
        <v>3442</v>
      </c>
      <c r="C170" s="88" t="s">
        <v>3067</v>
      </c>
      <c r="D170" s="87" t="s">
        <v>3169</v>
      </c>
      <c r="E170" s="87"/>
      <c r="F170" s="87" t="s">
        <v>572</v>
      </c>
      <c r="G170" s="101">
        <v>43469</v>
      </c>
      <c r="H170" s="87" t="s">
        <v>128</v>
      </c>
      <c r="I170" s="90">
        <v>7.6600000000387745</v>
      </c>
      <c r="J170" s="88" t="s">
        <v>687</v>
      </c>
      <c r="K170" s="88" t="s">
        <v>130</v>
      </c>
      <c r="L170" s="89">
        <v>4.1700000000000001E-2</v>
      </c>
      <c r="M170" s="89">
        <v>3.4300000000149045E-2</v>
      </c>
      <c r="N170" s="90">
        <v>77708.058842000013</v>
      </c>
      <c r="O170" s="102">
        <v>114.83</v>
      </c>
      <c r="P170" s="90">
        <v>89.232159669000012</v>
      </c>
      <c r="Q170" s="91">
        <f t="shared" si="2"/>
        <v>1.0954602760022644E-3</v>
      </c>
      <c r="R170" s="91">
        <f>P170/'סכום נכסי הקרן'!$C$42</f>
        <v>1.0771936943244643E-4</v>
      </c>
    </row>
    <row r="171" spans="2:18">
      <c r="B171" s="86" t="s">
        <v>3442</v>
      </c>
      <c r="C171" s="88" t="s">
        <v>3067</v>
      </c>
      <c r="D171" s="87" t="s">
        <v>3170</v>
      </c>
      <c r="E171" s="87"/>
      <c r="F171" s="87" t="s">
        <v>572</v>
      </c>
      <c r="G171" s="101">
        <v>43559</v>
      </c>
      <c r="H171" s="87" t="s">
        <v>128</v>
      </c>
      <c r="I171" s="90">
        <v>7.6699999999942925</v>
      </c>
      <c r="J171" s="88" t="s">
        <v>687</v>
      </c>
      <c r="K171" s="88" t="s">
        <v>130</v>
      </c>
      <c r="L171" s="89">
        <v>3.7200000000000004E-2</v>
      </c>
      <c r="M171" s="89">
        <v>3.6799999999970225E-2</v>
      </c>
      <c r="N171" s="90">
        <v>184518.86201900002</v>
      </c>
      <c r="O171" s="102">
        <v>109.2</v>
      </c>
      <c r="P171" s="90">
        <v>201.49460634500002</v>
      </c>
      <c r="Q171" s="91">
        <f t="shared" si="2"/>
        <v>2.4736523009018297E-3</v>
      </c>
      <c r="R171" s="91">
        <f>P171/'סכום נכסי הקרן'!$C$42</f>
        <v>2.4324046420074347E-4</v>
      </c>
    </row>
    <row r="172" spans="2:18">
      <c r="B172" s="86" t="s">
        <v>3442</v>
      </c>
      <c r="C172" s="88" t="s">
        <v>3067</v>
      </c>
      <c r="D172" s="87" t="s">
        <v>3171</v>
      </c>
      <c r="E172" s="87"/>
      <c r="F172" s="87" t="s">
        <v>572</v>
      </c>
      <c r="G172" s="101">
        <v>43742</v>
      </c>
      <c r="H172" s="87" t="s">
        <v>128</v>
      </c>
      <c r="I172" s="90">
        <v>7.5700000000087311</v>
      </c>
      <c r="J172" s="88" t="s">
        <v>687</v>
      </c>
      <c r="K172" s="88" t="s">
        <v>130</v>
      </c>
      <c r="L172" s="89">
        <v>3.1E-2</v>
      </c>
      <c r="M172" s="89">
        <v>4.5900000000070912E-2</v>
      </c>
      <c r="N172" s="90">
        <v>214819.19747600003</v>
      </c>
      <c r="O172" s="102">
        <v>96.51</v>
      </c>
      <c r="P172" s="90">
        <v>207.32200936700002</v>
      </c>
      <c r="Q172" s="91">
        <f t="shared" si="2"/>
        <v>2.5451925230205855E-3</v>
      </c>
      <c r="R172" s="91">
        <f>P172/'סכום נכסי הקרן'!$C$42</f>
        <v>2.5027519451868116E-4</v>
      </c>
    </row>
    <row r="173" spans="2:18">
      <c r="B173" s="86" t="s">
        <v>3442</v>
      </c>
      <c r="C173" s="88" t="s">
        <v>3067</v>
      </c>
      <c r="D173" s="87" t="s">
        <v>3172</v>
      </c>
      <c r="E173" s="87"/>
      <c r="F173" s="87" t="s">
        <v>572</v>
      </c>
      <c r="G173" s="101">
        <v>42935</v>
      </c>
      <c r="H173" s="87" t="s">
        <v>128</v>
      </c>
      <c r="I173" s="90">
        <v>7.6200000000186687</v>
      </c>
      <c r="J173" s="88" t="s">
        <v>687</v>
      </c>
      <c r="K173" s="88" t="s">
        <v>130</v>
      </c>
      <c r="L173" s="89">
        <v>4.0800000000000003E-2</v>
      </c>
      <c r="M173" s="89">
        <v>3.6600000000101163E-2</v>
      </c>
      <c r="N173" s="90">
        <v>168506.49905900002</v>
      </c>
      <c r="O173" s="102">
        <v>113.81</v>
      </c>
      <c r="P173" s="90">
        <v>191.77724349100001</v>
      </c>
      <c r="Q173" s="91">
        <f t="shared" si="2"/>
        <v>2.3543569141988318E-3</v>
      </c>
      <c r="R173" s="91">
        <f>P173/'סכום נכסי הקרן'!$C$42</f>
        <v>2.3150984820913246E-4</v>
      </c>
    </row>
    <row r="174" spans="2:18">
      <c r="B174" s="86" t="s">
        <v>3423</v>
      </c>
      <c r="C174" s="88" t="s">
        <v>3067</v>
      </c>
      <c r="D174" s="87" t="s">
        <v>3173</v>
      </c>
      <c r="E174" s="87"/>
      <c r="F174" s="87" t="s">
        <v>305</v>
      </c>
      <c r="G174" s="101">
        <v>40742</v>
      </c>
      <c r="H174" s="87" t="s">
        <v>3057</v>
      </c>
      <c r="I174" s="90">
        <v>5.1100000000025512</v>
      </c>
      <c r="J174" s="88" t="s">
        <v>326</v>
      </c>
      <c r="K174" s="88" t="s">
        <v>130</v>
      </c>
      <c r="L174" s="89">
        <v>0.06</v>
      </c>
      <c r="M174" s="89">
        <v>2.1600000000016401E-2</v>
      </c>
      <c r="N174" s="90">
        <v>623039.58523900015</v>
      </c>
      <c r="O174" s="102">
        <v>140.91999999999999</v>
      </c>
      <c r="P174" s="90">
        <v>877.9873545160001</v>
      </c>
      <c r="Q174" s="91">
        <f t="shared" si="2"/>
        <v>1.0778628168054222E-2</v>
      </c>
      <c r="R174" s="91">
        <f>P174/'סכום נכסי הקרן'!$C$42</f>
        <v>1.0598896692509607E-3</v>
      </c>
    </row>
    <row r="175" spans="2:18">
      <c r="B175" s="86" t="s">
        <v>3423</v>
      </c>
      <c r="C175" s="88" t="s">
        <v>3067</v>
      </c>
      <c r="D175" s="87" t="s">
        <v>3174</v>
      </c>
      <c r="E175" s="87"/>
      <c r="F175" s="87" t="s">
        <v>305</v>
      </c>
      <c r="G175" s="101">
        <v>42201</v>
      </c>
      <c r="H175" s="87" t="s">
        <v>3057</v>
      </c>
      <c r="I175" s="90">
        <v>4.7099999999855457</v>
      </c>
      <c r="J175" s="88" t="s">
        <v>326</v>
      </c>
      <c r="K175" s="88" t="s">
        <v>130</v>
      </c>
      <c r="L175" s="89">
        <v>4.2030000000000005E-2</v>
      </c>
      <c r="M175" s="89">
        <v>3.2999999999765613E-2</v>
      </c>
      <c r="N175" s="90">
        <v>43580.547984000004</v>
      </c>
      <c r="O175" s="102">
        <v>117.48</v>
      </c>
      <c r="P175" s="90">
        <v>51.198425794000009</v>
      </c>
      <c r="Q175" s="91">
        <f t="shared" si="2"/>
        <v>6.2853843120263945E-4</v>
      </c>
      <c r="R175" s="91">
        <f>P175/'סכום נכסי הקרן'!$C$42</f>
        <v>6.180576781870225E-5</v>
      </c>
    </row>
    <row r="176" spans="2:18">
      <c r="B176" s="86" t="s">
        <v>3443</v>
      </c>
      <c r="C176" s="88" t="s">
        <v>3067</v>
      </c>
      <c r="D176" s="87" t="s">
        <v>3175</v>
      </c>
      <c r="E176" s="87"/>
      <c r="F176" s="87" t="s">
        <v>305</v>
      </c>
      <c r="G176" s="101">
        <v>42521</v>
      </c>
      <c r="H176" s="87" t="s">
        <v>3057</v>
      </c>
      <c r="I176" s="90">
        <v>1.3600000000233081</v>
      </c>
      <c r="J176" s="88" t="s">
        <v>126</v>
      </c>
      <c r="K176" s="88" t="s">
        <v>130</v>
      </c>
      <c r="L176" s="89">
        <v>2.3E-2</v>
      </c>
      <c r="M176" s="89">
        <v>3.90000000005827E-2</v>
      </c>
      <c r="N176" s="90">
        <v>34056.490449000004</v>
      </c>
      <c r="O176" s="102">
        <v>110.86</v>
      </c>
      <c r="P176" s="90">
        <v>37.755025392000007</v>
      </c>
      <c r="Q176" s="91">
        <f t="shared" si="2"/>
        <v>4.6350027489877431E-4</v>
      </c>
      <c r="R176" s="91">
        <f>P176/'סכום נכסי הקרן'!$C$42</f>
        <v>4.5577150023245889E-5</v>
      </c>
    </row>
    <row r="177" spans="2:18">
      <c r="B177" s="86" t="s">
        <v>3444</v>
      </c>
      <c r="C177" s="88" t="s">
        <v>3067</v>
      </c>
      <c r="D177" s="87" t="s">
        <v>3176</v>
      </c>
      <c r="E177" s="87"/>
      <c r="F177" s="87" t="s">
        <v>572</v>
      </c>
      <c r="G177" s="101">
        <v>44592</v>
      </c>
      <c r="H177" s="87" t="s">
        <v>128</v>
      </c>
      <c r="I177" s="90">
        <v>11.329999999950829</v>
      </c>
      <c r="J177" s="88" t="s">
        <v>687</v>
      </c>
      <c r="K177" s="88" t="s">
        <v>130</v>
      </c>
      <c r="L177" s="89">
        <v>2.7473999999999998E-2</v>
      </c>
      <c r="M177" s="89">
        <v>4.2599999999813939E-2</v>
      </c>
      <c r="N177" s="90">
        <v>70186.419532000014</v>
      </c>
      <c r="O177" s="102">
        <v>85.77</v>
      </c>
      <c r="P177" s="90">
        <v>60.198893212000009</v>
      </c>
      <c r="Q177" s="91">
        <f t="shared" si="2"/>
        <v>7.3903283768619106E-4</v>
      </c>
      <c r="R177" s="91">
        <f>P177/'סכום נכסי הקרן'!$C$42</f>
        <v>7.267096124740125E-5</v>
      </c>
    </row>
    <row r="178" spans="2:18">
      <c r="B178" s="86" t="s">
        <v>3444</v>
      </c>
      <c r="C178" s="88" t="s">
        <v>3067</v>
      </c>
      <c r="D178" s="87" t="s">
        <v>3177</v>
      </c>
      <c r="E178" s="87"/>
      <c r="F178" s="87" t="s">
        <v>572</v>
      </c>
      <c r="G178" s="101">
        <v>44837</v>
      </c>
      <c r="H178" s="87" t="s">
        <v>128</v>
      </c>
      <c r="I178" s="90">
        <v>11.159999999952266</v>
      </c>
      <c r="J178" s="88" t="s">
        <v>687</v>
      </c>
      <c r="K178" s="88" t="s">
        <v>130</v>
      </c>
      <c r="L178" s="89">
        <v>3.9636999999999999E-2</v>
      </c>
      <c r="M178" s="89">
        <v>3.9099999999727006E-2</v>
      </c>
      <c r="N178" s="90">
        <v>61642.031163000007</v>
      </c>
      <c r="O178" s="102">
        <v>99.24</v>
      </c>
      <c r="P178" s="90">
        <v>61.173551737000011</v>
      </c>
      <c r="Q178" s="91">
        <f t="shared" si="2"/>
        <v>7.5099825128555943E-4</v>
      </c>
      <c r="R178" s="91">
        <f>P178/'סכום נכסי הקרן'!$C$42</f>
        <v>7.3847550518740308E-5</v>
      </c>
    </row>
    <row r="179" spans="2:18">
      <c r="B179" s="86" t="s">
        <v>3444</v>
      </c>
      <c r="C179" s="88" t="s">
        <v>3067</v>
      </c>
      <c r="D179" s="87" t="s">
        <v>3178</v>
      </c>
      <c r="E179" s="87"/>
      <c r="F179" s="87" t="s">
        <v>572</v>
      </c>
      <c r="G179" s="101">
        <v>45076</v>
      </c>
      <c r="H179" s="87" t="s">
        <v>128</v>
      </c>
      <c r="I179" s="90">
        <v>10.979999999953202</v>
      </c>
      <c r="J179" s="88" t="s">
        <v>687</v>
      </c>
      <c r="K179" s="88" t="s">
        <v>130</v>
      </c>
      <c r="L179" s="89">
        <v>4.4936999999999998E-2</v>
      </c>
      <c r="M179" s="89">
        <v>4.1499999999766023E-2</v>
      </c>
      <c r="N179" s="90">
        <v>74986.309453000009</v>
      </c>
      <c r="O179" s="102">
        <v>99.74</v>
      </c>
      <c r="P179" s="90">
        <v>74.791345225000015</v>
      </c>
      <c r="Q179" s="91">
        <f t="shared" si="2"/>
        <v>9.1817734756926021E-4</v>
      </c>
      <c r="R179" s="91">
        <f>P179/'סכום נכסי הקרן'!$C$42</f>
        <v>9.0286692337452202E-5</v>
      </c>
    </row>
    <row r="180" spans="2:18">
      <c r="B180" s="86" t="s">
        <v>3445</v>
      </c>
      <c r="C180" s="88" t="s">
        <v>3058</v>
      </c>
      <c r="D180" s="87" t="s">
        <v>3179</v>
      </c>
      <c r="E180" s="87"/>
      <c r="F180" s="87" t="s">
        <v>572</v>
      </c>
      <c r="G180" s="101">
        <v>42432</v>
      </c>
      <c r="H180" s="87" t="s">
        <v>128</v>
      </c>
      <c r="I180" s="90">
        <v>4.2400000000049181</v>
      </c>
      <c r="J180" s="88" t="s">
        <v>687</v>
      </c>
      <c r="K180" s="88" t="s">
        <v>130</v>
      </c>
      <c r="L180" s="89">
        <v>2.5399999999999999E-2</v>
      </c>
      <c r="M180" s="89">
        <v>2.3800000000013831E-2</v>
      </c>
      <c r="N180" s="90">
        <v>225871.71795200006</v>
      </c>
      <c r="O180" s="102">
        <v>115.24</v>
      </c>
      <c r="P180" s="90">
        <v>260.29455377800002</v>
      </c>
      <c r="Q180" s="91">
        <f t="shared" si="2"/>
        <v>3.1955109545846279E-3</v>
      </c>
      <c r="R180" s="91">
        <f>P180/'סכום נכסי הקרן'!$C$42</f>
        <v>3.1422264465719391E-4</v>
      </c>
    </row>
    <row r="181" spans="2:18">
      <c r="B181" s="86" t="s">
        <v>3446</v>
      </c>
      <c r="C181" s="88" t="s">
        <v>3067</v>
      </c>
      <c r="D181" s="87" t="s">
        <v>3180</v>
      </c>
      <c r="E181" s="87"/>
      <c r="F181" s="87" t="s">
        <v>572</v>
      </c>
      <c r="G181" s="101">
        <v>42242</v>
      </c>
      <c r="H181" s="87" t="s">
        <v>128</v>
      </c>
      <c r="I181" s="90">
        <v>2.9000000000012514</v>
      </c>
      <c r="J181" s="88" t="s">
        <v>568</v>
      </c>
      <c r="K181" s="88" t="s">
        <v>130</v>
      </c>
      <c r="L181" s="89">
        <v>2.3599999999999999E-2</v>
      </c>
      <c r="M181" s="89">
        <v>3.2400000000020017E-2</v>
      </c>
      <c r="N181" s="90">
        <v>365781.97069900006</v>
      </c>
      <c r="O181" s="102">
        <v>109.24</v>
      </c>
      <c r="P181" s="90">
        <v>399.58023595500009</v>
      </c>
      <c r="Q181" s="91">
        <f t="shared" si="2"/>
        <v>4.9054542351997261E-3</v>
      </c>
      <c r="R181" s="91">
        <f>P181/'סכום נכסי הקרן'!$C$42</f>
        <v>4.8236567639294849E-4</v>
      </c>
    </row>
    <row r="182" spans="2:18">
      <c r="B182" s="86" t="s">
        <v>3447</v>
      </c>
      <c r="C182" s="88" t="s">
        <v>3058</v>
      </c>
      <c r="D182" s="87">
        <v>7134</v>
      </c>
      <c r="E182" s="87"/>
      <c r="F182" s="87" t="s">
        <v>572</v>
      </c>
      <c r="G182" s="101">
        <v>43705</v>
      </c>
      <c r="H182" s="87" t="s">
        <v>128</v>
      </c>
      <c r="I182" s="90">
        <v>5.1200000000778898</v>
      </c>
      <c r="J182" s="88" t="s">
        <v>687</v>
      </c>
      <c r="K182" s="88" t="s">
        <v>130</v>
      </c>
      <c r="L182" s="89">
        <v>0.04</v>
      </c>
      <c r="M182" s="89">
        <v>3.6700000000341751E-2</v>
      </c>
      <c r="N182" s="90">
        <v>22110.504228000002</v>
      </c>
      <c r="O182" s="102">
        <v>113.81</v>
      </c>
      <c r="P182" s="90">
        <v>25.163963642000002</v>
      </c>
      <c r="Q182" s="91">
        <f t="shared" si="2"/>
        <v>3.0892586998712936E-4</v>
      </c>
      <c r="R182" s="91">
        <f>P182/'סכום נכסי הקרן'!$C$42</f>
        <v>3.0377459270202439E-5</v>
      </c>
    </row>
    <row r="183" spans="2:18">
      <c r="B183" s="86" t="s">
        <v>3447</v>
      </c>
      <c r="C183" s="88" t="s">
        <v>3058</v>
      </c>
      <c r="D183" s="87" t="s">
        <v>3181</v>
      </c>
      <c r="E183" s="87"/>
      <c r="F183" s="87" t="s">
        <v>572</v>
      </c>
      <c r="G183" s="101">
        <v>43256</v>
      </c>
      <c r="H183" s="87" t="s">
        <v>128</v>
      </c>
      <c r="I183" s="90">
        <v>5.1200000000016219</v>
      </c>
      <c r="J183" s="88" t="s">
        <v>687</v>
      </c>
      <c r="K183" s="88" t="s">
        <v>130</v>
      </c>
      <c r="L183" s="89">
        <v>0.04</v>
      </c>
      <c r="M183" s="89">
        <v>3.6000000000009538E-2</v>
      </c>
      <c r="N183" s="90">
        <v>363273.69802200003</v>
      </c>
      <c r="O183" s="102">
        <v>115.45</v>
      </c>
      <c r="P183" s="90">
        <v>419.3994838110001</v>
      </c>
      <c r="Q183" s="91">
        <f t="shared" si="2"/>
        <v>5.1487656019426932E-3</v>
      </c>
      <c r="R183" s="91">
        <f>P183/'סכום נכסי הקרן'!$C$42</f>
        <v>5.0629109621460244E-4</v>
      </c>
    </row>
    <row r="184" spans="2:18">
      <c r="B184" s="86" t="s">
        <v>3448</v>
      </c>
      <c r="C184" s="88" t="s">
        <v>3067</v>
      </c>
      <c r="D184" s="87" t="s">
        <v>3182</v>
      </c>
      <c r="E184" s="87"/>
      <c r="F184" s="87" t="s">
        <v>572</v>
      </c>
      <c r="G184" s="101">
        <v>44294</v>
      </c>
      <c r="H184" s="87" t="s">
        <v>128</v>
      </c>
      <c r="I184" s="90">
        <v>7.670000000012168</v>
      </c>
      <c r="J184" s="88" t="s">
        <v>687</v>
      </c>
      <c r="K184" s="88" t="s">
        <v>130</v>
      </c>
      <c r="L184" s="89">
        <v>0.03</v>
      </c>
      <c r="M184" s="89">
        <v>4.3000000000043642E-2</v>
      </c>
      <c r="N184" s="90">
        <v>202639.37802200002</v>
      </c>
      <c r="O184" s="102">
        <v>101.78</v>
      </c>
      <c r="P184" s="90">
        <v>206.24636264700004</v>
      </c>
      <c r="Q184" s="91">
        <f t="shared" si="2"/>
        <v>2.5319873259577437E-3</v>
      </c>
      <c r="R184" s="91">
        <f>P184/'סכום נכסי הקרן'!$C$42</f>
        <v>2.4897669421520001E-4</v>
      </c>
    </row>
    <row r="185" spans="2:18">
      <c r="B185" s="86" t="s">
        <v>3449</v>
      </c>
      <c r="C185" s="88" t="s">
        <v>3067</v>
      </c>
      <c r="D185" s="87" t="s">
        <v>3183</v>
      </c>
      <c r="E185" s="87"/>
      <c r="F185" s="87" t="s">
        <v>572</v>
      </c>
      <c r="G185" s="101">
        <v>42326</v>
      </c>
      <c r="H185" s="87" t="s">
        <v>128</v>
      </c>
      <c r="I185" s="90">
        <v>6.3099999999126748</v>
      </c>
      <c r="J185" s="88" t="s">
        <v>687</v>
      </c>
      <c r="K185" s="88" t="s">
        <v>130</v>
      </c>
      <c r="L185" s="89">
        <v>8.0500000000000002E-2</v>
      </c>
      <c r="M185" s="89">
        <v>7.4299999999046767E-2</v>
      </c>
      <c r="N185" s="90">
        <v>28024.613884000002</v>
      </c>
      <c r="O185" s="102">
        <v>107.06</v>
      </c>
      <c r="P185" s="90">
        <v>30.003263102000009</v>
      </c>
      <c r="Q185" s="91">
        <f t="shared" si="2"/>
        <v>3.6833562025848717E-4</v>
      </c>
      <c r="R185" s="91">
        <f>P185/'סכום נכסי הקרן'!$C$42</f>
        <v>3.6219369723335606E-5</v>
      </c>
    </row>
    <row r="186" spans="2:18">
      <c r="B186" s="86" t="s">
        <v>3449</v>
      </c>
      <c r="C186" s="88" t="s">
        <v>3067</v>
      </c>
      <c r="D186" s="87" t="s">
        <v>3184</v>
      </c>
      <c r="E186" s="87"/>
      <c r="F186" s="87" t="s">
        <v>572</v>
      </c>
      <c r="G186" s="101">
        <v>42606</v>
      </c>
      <c r="H186" s="87" t="s">
        <v>128</v>
      </c>
      <c r="I186" s="90">
        <v>6.309999999975914</v>
      </c>
      <c r="J186" s="88" t="s">
        <v>687</v>
      </c>
      <c r="K186" s="88" t="s">
        <v>130</v>
      </c>
      <c r="L186" s="89">
        <v>8.0500000000000002E-2</v>
      </c>
      <c r="M186" s="89">
        <v>7.42999999997528E-2</v>
      </c>
      <c r="N186" s="90">
        <v>117879.31020000004</v>
      </c>
      <c r="O186" s="102">
        <v>107.07</v>
      </c>
      <c r="P186" s="90">
        <v>126.21383968400002</v>
      </c>
      <c r="Q186" s="91">
        <f t="shared" si="2"/>
        <v>1.5494665619258082E-3</v>
      </c>
      <c r="R186" s="91">
        <f>P186/'סכום נכסי הקרן'!$C$42</f>
        <v>1.523629515954842E-4</v>
      </c>
    </row>
    <row r="187" spans="2:18">
      <c r="B187" s="86" t="s">
        <v>3449</v>
      </c>
      <c r="C187" s="88" t="s">
        <v>3067</v>
      </c>
      <c r="D187" s="87" t="s">
        <v>3185</v>
      </c>
      <c r="E187" s="87"/>
      <c r="F187" s="87" t="s">
        <v>572</v>
      </c>
      <c r="G187" s="101">
        <v>42648</v>
      </c>
      <c r="H187" s="87" t="s">
        <v>128</v>
      </c>
      <c r="I187" s="90">
        <v>6.310000000011315</v>
      </c>
      <c r="J187" s="88" t="s">
        <v>687</v>
      </c>
      <c r="K187" s="88" t="s">
        <v>130</v>
      </c>
      <c r="L187" s="89">
        <v>8.0500000000000002E-2</v>
      </c>
      <c r="M187" s="89">
        <v>7.4300000000123531E-2</v>
      </c>
      <c r="N187" s="90">
        <v>108131.36541900001</v>
      </c>
      <c r="O187" s="102">
        <v>107.06</v>
      </c>
      <c r="P187" s="90">
        <v>115.76586269900002</v>
      </c>
      <c r="Q187" s="91">
        <f t="shared" si="2"/>
        <v>1.4212017771877826E-3</v>
      </c>
      <c r="R187" s="91">
        <f>P187/'סכום נכסי הקרן'!$C$42</f>
        <v>1.3975035209275242E-4</v>
      </c>
    </row>
    <row r="188" spans="2:18">
      <c r="B188" s="86" t="s">
        <v>3449</v>
      </c>
      <c r="C188" s="88" t="s">
        <v>3067</v>
      </c>
      <c r="D188" s="87" t="s">
        <v>3186</v>
      </c>
      <c r="E188" s="87"/>
      <c r="F188" s="87" t="s">
        <v>572</v>
      </c>
      <c r="G188" s="101">
        <v>42718</v>
      </c>
      <c r="H188" s="87" t="s">
        <v>128</v>
      </c>
      <c r="I188" s="90">
        <v>6.3099999999939413</v>
      </c>
      <c r="J188" s="88" t="s">
        <v>687</v>
      </c>
      <c r="K188" s="88" t="s">
        <v>130</v>
      </c>
      <c r="L188" s="89">
        <v>8.0500000000000002E-2</v>
      </c>
      <c r="M188" s="89">
        <v>7.430000000000371E-2</v>
      </c>
      <c r="N188" s="90">
        <v>75548.665679000012</v>
      </c>
      <c r="O188" s="102">
        <v>107.06</v>
      </c>
      <c r="P188" s="90">
        <v>80.88269667900002</v>
      </c>
      <c r="Q188" s="91">
        <f t="shared" si="2"/>
        <v>9.9295793754688739E-4</v>
      </c>
      <c r="R188" s="91">
        <f>P188/'סכום נכסי הקרן'!$C$42</f>
        <v>9.7640056192482274E-5</v>
      </c>
    </row>
    <row r="189" spans="2:18">
      <c r="B189" s="86" t="s">
        <v>3449</v>
      </c>
      <c r="C189" s="88" t="s">
        <v>3067</v>
      </c>
      <c r="D189" s="87" t="s">
        <v>3187</v>
      </c>
      <c r="E189" s="87"/>
      <c r="F189" s="87" t="s">
        <v>572</v>
      </c>
      <c r="G189" s="101">
        <v>42900</v>
      </c>
      <c r="H189" s="87" t="s">
        <v>128</v>
      </c>
      <c r="I189" s="90">
        <v>6.3100000000148215</v>
      </c>
      <c r="J189" s="88" t="s">
        <v>687</v>
      </c>
      <c r="K189" s="88" t="s">
        <v>130</v>
      </c>
      <c r="L189" s="89">
        <v>8.0500000000000002E-2</v>
      </c>
      <c r="M189" s="89">
        <v>7.43000000002359E-2</v>
      </c>
      <c r="N189" s="90">
        <v>89490.264561000018</v>
      </c>
      <c r="O189" s="102">
        <v>107.06</v>
      </c>
      <c r="P189" s="90">
        <v>95.808628118000001</v>
      </c>
      <c r="Q189" s="91">
        <f t="shared" si="2"/>
        <v>1.1761964138362624E-3</v>
      </c>
      <c r="R189" s="91">
        <f>P189/'סכום נכסי הקרן'!$C$42</f>
        <v>1.1565835731581116E-4</v>
      </c>
    </row>
    <row r="190" spans="2:18">
      <c r="B190" s="86" t="s">
        <v>3449</v>
      </c>
      <c r="C190" s="88" t="s">
        <v>3067</v>
      </c>
      <c r="D190" s="87" t="s">
        <v>3188</v>
      </c>
      <c r="E190" s="87"/>
      <c r="F190" s="87" t="s">
        <v>572</v>
      </c>
      <c r="G190" s="101">
        <v>43075</v>
      </c>
      <c r="H190" s="87" t="s">
        <v>128</v>
      </c>
      <c r="I190" s="90">
        <v>6.3100000000255676</v>
      </c>
      <c r="J190" s="88" t="s">
        <v>687</v>
      </c>
      <c r="K190" s="88" t="s">
        <v>130</v>
      </c>
      <c r="L190" s="89">
        <v>8.0500000000000002E-2</v>
      </c>
      <c r="M190" s="89">
        <v>7.4300000000262406E-2</v>
      </c>
      <c r="N190" s="90">
        <v>55529.216106000014</v>
      </c>
      <c r="O190" s="102">
        <v>107.06</v>
      </c>
      <c r="P190" s="90">
        <v>59.449794608000005</v>
      </c>
      <c r="Q190" s="91">
        <f t="shared" si="2"/>
        <v>7.2983651467288795E-4</v>
      </c>
      <c r="R190" s="91">
        <f>P190/'סכום נכסי הקרן'!$C$42</f>
        <v>7.1766663631329553E-5</v>
      </c>
    </row>
    <row r="191" spans="2:18">
      <c r="B191" s="86" t="s">
        <v>3449</v>
      </c>
      <c r="C191" s="88" t="s">
        <v>3067</v>
      </c>
      <c r="D191" s="87" t="s">
        <v>3189</v>
      </c>
      <c r="E191" s="87"/>
      <c r="F191" s="87" t="s">
        <v>572</v>
      </c>
      <c r="G191" s="101">
        <v>43292</v>
      </c>
      <c r="H191" s="87" t="s">
        <v>128</v>
      </c>
      <c r="I191" s="90">
        <v>6.309999999999631</v>
      </c>
      <c r="J191" s="88" t="s">
        <v>687</v>
      </c>
      <c r="K191" s="88" t="s">
        <v>130</v>
      </c>
      <c r="L191" s="89">
        <v>8.0500000000000002E-2</v>
      </c>
      <c r="M191" s="89">
        <v>7.4300000000050603E-2</v>
      </c>
      <c r="N191" s="90">
        <v>151415.54909300004</v>
      </c>
      <c r="O191" s="102">
        <v>107.06</v>
      </c>
      <c r="P191" s="90">
        <v>162.106079526</v>
      </c>
      <c r="Q191" s="91">
        <f t="shared" si="2"/>
        <v>1.9900983152029436E-3</v>
      </c>
      <c r="R191" s="91">
        <f>P191/'סכום נכסי הקרן'!$C$42</f>
        <v>1.9569138226039335E-4</v>
      </c>
    </row>
    <row r="192" spans="2:18">
      <c r="B192" s="86" t="s">
        <v>3450</v>
      </c>
      <c r="C192" s="88" t="s">
        <v>3067</v>
      </c>
      <c r="D192" s="87" t="s">
        <v>3190</v>
      </c>
      <c r="E192" s="87"/>
      <c r="F192" s="87" t="s">
        <v>555</v>
      </c>
      <c r="G192" s="101">
        <v>44376</v>
      </c>
      <c r="H192" s="87" t="s">
        <v>322</v>
      </c>
      <c r="I192" s="90">
        <v>4.4799999999991291</v>
      </c>
      <c r="J192" s="88" t="s">
        <v>126</v>
      </c>
      <c r="K192" s="88" t="s">
        <v>130</v>
      </c>
      <c r="L192" s="89">
        <v>7.400000000000001E-2</v>
      </c>
      <c r="M192" s="89">
        <v>7.829999999998688E-2</v>
      </c>
      <c r="N192" s="90">
        <v>1945572.7613620001</v>
      </c>
      <c r="O192" s="102">
        <v>99.06</v>
      </c>
      <c r="P192" s="90">
        <v>1927.2844546910003</v>
      </c>
      <c r="Q192" s="91">
        <f t="shared" si="2"/>
        <v>2.3660343630617597E-2</v>
      </c>
      <c r="R192" s="91">
        <f>P192/'סכום נכסי הקרן'!$C$42</f>
        <v>2.3265812118228369E-3</v>
      </c>
    </row>
    <row r="193" spans="2:18">
      <c r="B193" s="86" t="s">
        <v>3450</v>
      </c>
      <c r="C193" s="88" t="s">
        <v>3067</v>
      </c>
      <c r="D193" s="87" t="s">
        <v>3191</v>
      </c>
      <c r="E193" s="87"/>
      <c r="F193" s="87" t="s">
        <v>555</v>
      </c>
      <c r="G193" s="101">
        <v>44431</v>
      </c>
      <c r="H193" s="87" t="s">
        <v>322</v>
      </c>
      <c r="I193" s="90">
        <v>4.4800000000019224</v>
      </c>
      <c r="J193" s="88" t="s">
        <v>126</v>
      </c>
      <c r="K193" s="88" t="s">
        <v>130</v>
      </c>
      <c r="L193" s="89">
        <v>7.400000000000001E-2</v>
      </c>
      <c r="M193" s="89">
        <v>7.8100000000017433E-2</v>
      </c>
      <c r="N193" s="90">
        <v>335820.14687300002</v>
      </c>
      <c r="O193" s="102">
        <v>99.11</v>
      </c>
      <c r="P193" s="90">
        <v>332.83136088200007</v>
      </c>
      <c r="Q193" s="91">
        <f t="shared" si="2"/>
        <v>4.0860104227721759E-3</v>
      </c>
      <c r="R193" s="91">
        <f>P193/'סכום נכסי הקרן'!$C$42</f>
        <v>4.0178770136847287E-4</v>
      </c>
    </row>
    <row r="194" spans="2:18">
      <c r="B194" s="86" t="s">
        <v>3450</v>
      </c>
      <c r="C194" s="88" t="s">
        <v>3067</v>
      </c>
      <c r="D194" s="87" t="s">
        <v>3192</v>
      </c>
      <c r="E194" s="87"/>
      <c r="F194" s="87" t="s">
        <v>555</v>
      </c>
      <c r="G194" s="101">
        <v>44859</v>
      </c>
      <c r="H194" s="87" t="s">
        <v>322</v>
      </c>
      <c r="I194" s="90">
        <v>4.4900000000001254</v>
      </c>
      <c r="J194" s="88" t="s">
        <v>126</v>
      </c>
      <c r="K194" s="88" t="s">
        <v>130</v>
      </c>
      <c r="L194" s="89">
        <v>7.400000000000001E-2</v>
      </c>
      <c r="M194" s="89">
        <v>7.2099999999997777E-2</v>
      </c>
      <c r="N194" s="90">
        <v>1022109.0243920002</v>
      </c>
      <c r="O194" s="102">
        <v>101.65</v>
      </c>
      <c r="P194" s="90">
        <v>1038.9738638630001</v>
      </c>
      <c r="Q194" s="91">
        <f t="shared" si="2"/>
        <v>1.2754982059028943E-2</v>
      </c>
      <c r="R194" s="91">
        <f>P194/'סכום נכסי הקרן'!$C$42</f>
        <v>1.2542295276418813E-3</v>
      </c>
    </row>
    <row r="195" spans="2:18">
      <c r="B195" s="86" t="s">
        <v>3451</v>
      </c>
      <c r="C195" s="88" t="s">
        <v>3067</v>
      </c>
      <c r="D195" s="87" t="s">
        <v>3193</v>
      </c>
      <c r="E195" s="87"/>
      <c r="F195" s="87" t="s">
        <v>555</v>
      </c>
      <c r="G195" s="101">
        <v>42516</v>
      </c>
      <c r="H195" s="87" t="s">
        <v>322</v>
      </c>
      <c r="I195" s="90">
        <v>3.4499999999936377</v>
      </c>
      <c r="J195" s="88" t="s">
        <v>337</v>
      </c>
      <c r="K195" s="88" t="s">
        <v>130</v>
      </c>
      <c r="L195" s="89">
        <v>2.3269999999999999E-2</v>
      </c>
      <c r="M195" s="89">
        <v>3.4699999999934318E-2</v>
      </c>
      <c r="N195" s="90">
        <v>267103.42965300003</v>
      </c>
      <c r="O195" s="102">
        <v>108.87</v>
      </c>
      <c r="P195" s="90">
        <v>290.79550805300011</v>
      </c>
      <c r="Q195" s="91">
        <f t="shared" si="2"/>
        <v>3.5699564898307263E-3</v>
      </c>
      <c r="R195" s="91">
        <f>P195/'סכום נכסי הקרן'!$C$42</f>
        <v>3.5104281771787478E-4</v>
      </c>
    </row>
    <row r="196" spans="2:18">
      <c r="B196" s="86" t="s">
        <v>3452</v>
      </c>
      <c r="C196" s="88" t="s">
        <v>3058</v>
      </c>
      <c r="D196" s="87" t="s">
        <v>3194</v>
      </c>
      <c r="E196" s="87"/>
      <c r="F196" s="87" t="s">
        <v>305</v>
      </c>
      <c r="G196" s="101">
        <v>42978</v>
      </c>
      <c r="H196" s="87" t="s">
        <v>3057</v>
      </c>
      <c r="I196" s="90">
        <v>0.80999999999833561</v>
      </c>
      <c r="J196" s="88" t="s">
        <v>126</v>
      </c>
      <c r="K196" s="88" t="s">
        <v>130</v>
      </c>
      <c r="L196" s="89">
        <v>2.76E-2</v>
      </c>
      <c r="M196" s="89">
        <v>6.2899999999850215E-2</v>
      </c>
      <c r="N196" s="90">
        <v>61611.501795000004</v>
      </c>
      <c r="O196" s="102">
        <v>97.53</v>
      </c>
      <c r="P196" s="90">
        <v>60.08969731000002</v>
      </c>
      <c r="Q196" s="91">
        <f t="shared" si="2"/>
        <v>7.3769229215432284E-4</v>
      </c>
      <c r="R196" s="91">
        <f>P196/'סכום נכסי הקרן'!$C$42</f>
        <v>7.2539142027159596E-5</v>
      </c>
    </row>
    <row r="197" spans="2:18">
      <c r="B197" s="86" t="s">
        <v>3453</v>
      </c>
      <c r="C197" s="88" t="s">
        <v>3067</v>
      </c>
      <c r="D197" s="87" t="s">
        <v>3195</v>
      </c>
      <c r="E197" s="87"/>
      <c r="F197" s="87" t="s">
        <v>572</v>
      </c>
      <c r="G197" s="101">
        <v>42794</v>
      </c>
      <c r="H197" s="87" t="s">
        <v>128</v>
      </c>
      <c r="I197" s="90">
        <v>5.0000000000029603</v>
      </c>
      <c r="J197" s="88" t="s">
        <v>687</v>
      </c>
      <c r="K197" s="88" t="s">
        <v>130</v>
      </c>
      <c r="L197" s="89">
        <v>2.8999999999999998E-2</v>
      </c>
      <c r="M197" s="89">
        <v>2.8500000000008883E-2</v>
      </c>
      <c r="N197" s="90">
        <v>588284.4687320001</v>
      </c>
      <c r="O197" s="102">
        <v>114.82</v>
      </c>
      <c r="P197" s="90">
        <v>675.46823922400017</v>
      </c>
      <c r="Q197" s="91">
        <f t="shared" si="2"/>
        <v>8.2923984639155946E-3</v>
      </c>
      <c r="R197" s="91">
        <f>P197/'סכום נכסי הקרן'!$C$42</f>
        <v>8.1541243729565309E-4</v>
      </c>
    </row>
    <row r="198" spans="2:18">
      <c r="B198" s="86" t="s">
        <v>3454</v>
      </c>
      <c r="C198" s="88" t="s">
        <v>3067</v>
      </c>
      <c r="D198" s="87" t="s">
        <v>3196</v>
      </c>
      <c r="E198" s="87"/>
      <c r="F198" s="87" t="s">
        <v>572</v>
      </c>
      <c r="G198" s="101">
        <v>44728</v>
      </c>
      <c r="H198" s="87" t="s">
        <v>128</v>
      </c>
      <c r="I198" s="90">
        <v>9.6200000000362209</v>
      </c>
      <c r="J198" s="88" t="s">
        <v>687</v>
      </c>
      <c r="K198" s="88" t="s">
        <v>130</v>
      </c>
      <c r="L198" s="89">
        <v>2.6314999999999998E-2</v>
      </c>
      <c r="M198" s="89">
        <v>3.2000000000108123E-2</v>
      </c>
      <c r="N198" s="90">
        <v>73950.03557800001</v>
      </c>
      <c r="O198" s="102">
        <v>100.05</v>
      </c>
      <c r="P198" s="90">
        <v>73.98700803600002</v>
      </c>
      <c r="Q198" s="91">
        <f t="shared" si="2"/>
        <v>9.0830288703474822E-4</v>
      </c>
      <c r="R198" s="91">
        <f>P198/'סכום נכסי הקרן'!$C$42</f>
        <v>8.9315711750054789E-5</v>
      </c>
    </row>
    <row r="199" spans="2:18">
      <c r="B199" s="86" t="s">
        <v>3454</v>
      </c>
      <c r="C199" s="88" t="s">
        <v>3067</v>
      </c>
      <c r="D199" s="87" t="s">
        <v>3197</v>
      </c>
      <c r="E199" s="87"/>
      <c r="F199" s="87" t="s">
        <v>572</v>
      </c>
      <c r="G199" s="101">
        <v>44923</v>
      </c>
      <c r="H199" s="87" t="s">
        <v>128</v>
      </c>
      <c r="I199" s="90">
        <v>9.3500000001270678</v>
      </c>
      <c r="J199" s="88" t="s">
        <v>687</v>
      </c>
      <c r="K199" s="88" t="s">
        <v>130</v>
      </c>
      <c r="L199" s="89">
        <v>3.0750000000000003E-2</v>
      </c>
      <c r="M199" s="89">
        <v>3.6600000000508268E-2</v>
      </c>
      <c r="N199" s="90">
        <v>24066.590165000005</v>
      </c>
      <c r="O199" s="102">
        <v>98.1</v>
      </c>
      <c r="P199" s="90">
        <v>23.609325880000004</v>
      </c>
      <c r="Q199" s="91">
        <f t="shared" si="2"/>
        <v>2.8984033044441996E-4</v>
      </c>
      <c r="R199" s="91">
        <f>P199/'סכום נכסי הקרן'!$C$42</f>
        <v>2.8500730072571149E-5</v>
      </c>
    </row>
    <row r="200" spans="2:18">
      <c r="B200" s="86" t="s">
        <v>3443</v>
      </c>
      <c r="C200" s="88" t="s">
        <v>3067</v>
      </c>
      <c r="D200" s="87" t="s">
        <v>3198</v>
      </c>
      <c r="E200" s="87"/>
      <c r="F200" s="87" t="s">
        <v>305</v>
      </c>
      <c r="G200" s="101">
        <v>42474</v>
      </c>
      <c r="H200" s="87" t="s">
        <v>3057</v>
      </c>
      <c r="I200" s="90">
        <v>0.35999999999191323</v>
      </c>
      <c r="J200" s="88" t="s">
        <v>126</v>
      </c>
      <c r="K200" s="88" t="s">
        <v>130</v>
      </c>
      <c r="L200" s="89">
        <v>6.8499999999999991E-2</v>
      </c>
      <c r="M200" s="89">
        <v>6.440000000068738E-2</v>
      </c>
      <c r="N200" s="90">
        <v>39377.930718000011</v>
      </c>
      <c r="O200" s="102">
        <v>100.49</v>
      </c>
      <c r="P200" s="90">
        <v>39.570872112000004</v>
      </c>
      <c r="Q200" s="91">
        <f t="shared" si="2"/>
        <v>4.857925510965907E-4</v>
      </c>
      <c r="R200" s="91">
        <f>P200/'סכום נכסי הקרן'!$C$42</f>
        <v>4.7769205716954813E-5</v>
      </c>
    </row>
    <row r="201" spans="2:18">
      <c r="B201" s="86" t="s">
        <v>3443</v>
      </c>
      <c r="C201" s="88" t="s">
        <v>3067</v>
      </c>
      <c r="D201" s="87" t="s">
        <v>3199</v>
      </c>
      <c r="E201" s="87"/>
      <c r="F201" s="87" t="s">
        <v>305</v>
      </c>
      <c r="G201" s="101">
        <v>42562</v>
      </c>
      <c r="H201" s="87" t="s">
        <v>3057</v>
      </c>
      <c r="I201" s="90">
        <v>1.35</v>
      </c>
      <c r="J201" s="88" t="s">
        <v>126</v>
      </c>
      <c r="K201" s="88" t="s">
        <v>130</v>
      </c>
      <c r="L201" s="89">
        <v>3.3700000000000001E-2</v>
      </c>
      <c r="M201" s="89">
        <v>6.829999999991497E-2</v>
      </c>
      <c r="N201" s="90">
        <v>24548.934499000003</v>
      </c>
      <c r="O201" s="102">
        <v>95.81</v>
      </c>
      <c r="P201" s="90">
        <v>23.520333140000002</v>
      </c>
      <c r="Q201" s="91">
        <f t="shared" si="2"/>
        <v>2.887478094084591E-4</v>
      </c>
      <c r="R201" s="91">
        <f>P201/'סכום נכסי הקרן'!$C$42</f>
        <v>2.839329972601868E-5</v>
      </c>
    </row>
    <row r="202" spans="2:18">
      <c r="B202" s="86" t="s">
        <v>3443</v>
      </c>
      <c r="C202" s="88" t="s">
        <v>3067</v>
      </c>
      <c r="D202" s="87" t="s">
        <v>3200</v>
      </c>
      <c r="E202" s="87"/>
      <c r="F202" s="87" t="s">
        <v>305</v>
      </c>
      <c r="G202" s="101">
        <v>42717</v>
      </c>
      <c r="H202" s="87" t="s">
        <v>3057</v>
      </c>
      <c r="I202" s="90">
        <v>1.5300000000409002</v>
      </c>
      <c r="J202" s="88" t="s">
        <v>126</v>
      </c>
      <c r="K202" s="88" t="s">
        <v>130</v>
      </c>
      <c r="L202" s="89">
        <v>3.85E-2</v>
      </c>
      <c r="M202" s="89">
        <v>6.7600000000623231E-2</v>
      </c>
      <c r="N202" s="90">
        <v>5345.5924180000011</v>
      </c>
      <c r="O202" s="102">
        <v>96.05</v>
      </c>
      <c r="P202" s="90">
        <v>5.1344413430000015</v>
      </c>
      <c r="Q202" s="91">
        <f t="shared" si="2"/>
        <v>6.303306511446279E-5</v>
      </c>
      <c r="R202" s="91">
        <f>P202/'סכום נכסי הקרן'!$C$42</f>
        <v>6.1982001321883025E-6</v>
      </c>
    </row>
    <row r="203" spans="2:18">
      <c r="B203" s="86" t="s">
        <v>3443</v>
      </c>
      <c r="C203" s="88" t="s">
        <v>3067</v>
      </c>
      <c r="D203" s="87" t="s">
        <v>3201</v>
      </c>
      <c r="E203" s="87"/>
      <c r="F203" s="87" t="s">
        <v>305</v>
      </c>
      <c r="G203" s="101">
        <v>42710</v>
      </c>
      <c r="H203" s="87" t="s">
        <v>3057</v>
      </c>
      <c r="I203" s="90">
        <v>1.5300000000182443</v>
      </c>
      <c r="J203" s="88" t="s">
        <v>126</v>
      </c>
      <c r="K203" s="88" t="s">
        <v>130</v>
      </c>
      <c r="L203" s="89">
        <v>3.8399999999999997E-2</v>
      </c>
      <c r="M203" s="89">
        <v>6.7599999999843619E-2</v>
      </c>
      <c r="N203" s="90">
        <v>15981.842151000004</v>
      </c>
      <c r="O203" s="102">
        <v>96.03</v>
      </c>
      <c r="P203" s="90">
        <v>15.347362824000001</v>
      </c>
      <c r="Q203" s="91">
        <f t="shared" ref="Q203:Q246" si="3">IFERROR(P203/$P$10,0)</f>
        <v>1.8841218656424281E-4</v>
      </c>
      <c r="R203" s="91">
        <f>P203/'סכום נכסי הקרן'!$C$42</f>
        <v>1.8527045092091262E-5</v>
      </c>
    </row>
    <row r="204" spans="2:18">
      <c r="B204" s="86" t="s">
        <v>3443</v>
      </c>
      <c r="C204" s="88" t="s">
        <v>3067</v>
      </c>
      <c r="D204" s="87" t="s">
        <v>3202</v>
      </c>
      <c r="E204" s="87"/>
      <c r="F204" s="87" t="s">
        <v>305</v>
      </c>
      <c r="G204" s="101">
        <v>42474</v>
      </c>
      <c r="H204" s="87" t="s">
        <v>3057</v>
      </c>
      <c r="I204" s="90">
        <v>0.36000000000601323</v>
      </c>
      <c r="J204" s="88" t="s">
        <v>126</v>
      </c>
      <c r="K204" s="88" t="s">
        <v>130</v>
      </c>
      <c r="L204" s="89">
        <v>3.1800000000000002E-2</v>
      </c>
      <c r="M204" s="89">
        <v>7.1099999999120561E-2</v>
      </c>
      <c r="N204" s="90">
        <v>40388.724288000005</v>
      </c>
      <c r="O204" s="102">
        <v>98.82</v>
      </c>
      <c r="P204" s="90">
        <v>39.912136241000006</v>
      </c>
      <c r="Q204" s="91">
        <f t="shared" si="3"/>
        <v>4.8998208655477921E-4</v>
      </c>
      <c r="R204" s="91">
        <f>P204/'סכום נכסי הקרן'!$C$42</f>
        <v>4.8181173295932561E-5</v>
      </c>
    </row>
    <row r="205" spans="2:18">
      <c r="B205" s="86" t="s">
        <v>3455</v>
      </c>
      <c r="C205" s="88" t="s">
        <v>3058</v>
      </c>
      <c r="D205" s="87">
        <v>7355</v>
      </c>
      <c r="E205" s="87"/>
      <c r="F205" s="87" t="s">
        <v>305</v>
      </c>
      <c r="G205" s="101">
        <v>43842</v>
      </c>
      <c r="H205" s="87" t="s">
        <v>3057</v>
      </c>
      <c r="I205" s="90">
        <v>0.15999999999450881</v>
      </c>
      <c r="J205" s="88" t="s">
        <v>126</v>
      </c>
      <c r="K205" s="88" t="s">
        <v>130</v>
      </c>
      <c r="L205" s="89">
        <v>2.0838000000000002E-2</v>
      </c>
      <c r="M205" s="89">
        <v>6.5000000000549132E-2</v>
      </c>
      <c r="N205" s="90">
        <v>36498.431250000001</v>
      </c>
      <c r="O205" s="102">
        <v>99.79</v>
      </c>
      <c r="P205" s="90">
        <v>36.421785419999999</v>
      </c>
      <c r="Q205" s="91">
        <f t="shared" si="3"/>
        <v>4.4713272946311479E-4</v>
      </c>
      <c r="R205" s="91">
        <f>P205/'סכום נכסי הקרן'!$C$42</f>
        <v>4.3967688035340345E-5</v>
      </c>
    </row>
    <row r="206" spans="2:18">
      <c r="B206" s="86" t="s">
        <v>3456</v>
      </c>
      <c r="C206" s="88" t="s">
        <v>3067</v>
      </c>
      <c r="D206" s="87" t="s">
        <v>3203</v>
      </c>
      <c r="E206" s="87"/>
      <c r="F206" s="87" t="s">
        <v>572</v>
      </c>
      <c r="G206" s="101">
        <v>45015</v>
      </c>
      <c r="H206" s="87" t="s">
        <v>128</v>
      </c>
      <c r="I206" s="90">
        <v>5.2199999999968822</v>
      </c>
      <c r="J206" s="88" t="s">
        <v>337</v>
      </c>
      <c r="K206" s="88" t="s">
        <v>130</v>
      </c>
      <c r="L206" s="89">
        <v>4.5499999999999999E-2</v>
      </c>
      <c r="M206" s="89">
        <v>3.8699999999975442E-2</v>
      </c>
      <c r="N206" s="90">
        <v>568479.87505300017</v>
      </c>
      <c r="O206" s="102">
        <v>106.06</v>
      </c>
      <c r="P206" s="90">
        <v>602.92974170400021</v>
      </c>
      <c r="Q206" s="91">
        <f t="shared" si="3"/>
        <v>7.4018782433044276E-3</v>
      </c>
      <c r="R206" s="91">
        <f>P206/'סכום נכסי הקרן'!$C$42</f>
        <v>7.278453399462649E-4</v>
      </c>
    </row>
    <row r="207" spans="2:18">
      <c r="B207" s="86" t="s">
        <v>3454</v>
      </c>
      <c r="C207" s="88" t="s">
        <v>3067</v>
      </c>
      <c r="D207" s="87" t="s">
        <v>3204</v>
      </c>
      <c r="E207" s="87"/>
      <c r="F207" s="87" t="s">
        <v>572</v>
      </c>
      <c r="G207" s="101">
        <v>44143</v>
      </c>
      <c r="H207" s="87" t="s">
        <v>128</v>
      </c>
      <c r="I207" s="90">
        <v>6.7899999999907008</v>
      </c>
      <c r="J207" s="88" t="s">
        <v>687</v>
      </c>
      <c r="K207" s="88" t="s">
        <v>130</v>
      </c>
      <c r="L207" s="89">
        <v>2.5243000000000002E-2</v>
      </c>
      <c r="M207" s="89">
        <v>3.2899999999963035E-2</v>
      </c>
      <c r="N207" s="90">
        <v>168415.95899000004</v>
      </c>
      <c r="O207" s="102">
        <v>106</v>
      </c>
      <c r="P207" s="90">
        <v>178.52090995400002</v>
      </c>
      <c r="Q207" s="91">
        <f t="shared" si="3"/>
        <v>2.1916152877595797E-3</v>
      </c>
      <c r="R207" s="91">
        <f>P207/'סכום נכסי הקרן'!$C$42</f>
        <v>2.1550705398237882E-4</v>
      </c>
    </row>
    <row r="208" spans="2:18">
      <c r="B208" s="86" t="s">
        <v>3454</v>
      </c>
      <c r="C208" s="88" t="s">
        <v>3067</v>
      </c>
      <c r="D208" s="87" t="s">
        <v>3205</v>
      </c>
      <c r="E208" s="87"/>
      <c r="F208" s="87" t="s">
        <v>572</v>
      </c>
      <c r="G208" s="101">
        <v>43779</v>
      </c>
      <c r="H208" s="87" t="s">
        <v>128</v>
      </c>
      <c r="I208" s="90">
        <v>7.0900000000529779</v>
      </c>
      <c r="J208" s="88" t="s">
        <v>687</v>
      </c>
      <c r="K208" s="88" t="s">
        <v>130</v>
      </c>
      <c r="L208" s="89">
        <v>2.5243000000000002E-2</v>
      </c>
      <c r="M208" s="89">
        <v>3.6300000000249417E-2</v>
      </c>
      <c r="N208" s="90">
        <v>53553.057404000006</v>
      </c>
      <c r="O208" s="102">
        <v>102.57</v>
      </c>
      <c r="P208" s="90">
        <v>54.929368501000006</v>
      </c>
      <c r="Q208" s="91">
        <f t="shared" si="3"/>
        <v>6.7434141907965191E-4</v>
      </c>
      <c r="R208" s="91">
        <f>P208/'סכום נכסי הקרן'!$C$42</f>
        <v>6.6309691037387338E-5</v>
      </c>
    </row>
    <row r="209" spans="2:18">
      <c r="B209" s="86" t="s">
        <v>3454</v>
      </c>
      <c r="C209" s="88" t="s">
        <v>3067</v>
      </c>
      <c r="D209" s="87" t="s">
        <v>3206</v>
      </c>
      <c r="E209" s="87"/>
      <c r="F209" s="87" t="s">
        <v>572</v>
      </c>
      <c r="G209" s="101">
        <v>43835</v>
      </c>
      <c r="H209" s="87" t="s">
        <v>128</v>
      </c>
      <c r="I209" s="90">
        <v>7.0799999999606626</v>
      </c>
      <c r="J209" s="88" t="s">
        <v>687</v>
      </c>
      <c r="K209" s="88" t="s">
        <v>130</v>
      </c>
      <c r="L209" s="89">
        <v>2.5243000000000002E-2</v>
      </c>
      <c r="M209" s="89">
        <v>3.6699999999819703E-2</v>
      </c>
      <c r="N209" s="90">
        <v>29821.514311000003</v>
      </c>
      <c r="O209" s="102">
        <v>102.29</v>
      </c>
      <c r="P209" s="90">
        <v>30.504425665000003</v>
      </c>
      <c r="Q209" s="91">
        <f t="shared" si="3"/>
        <v>3.7448815183031581E-4</v>
      </c>
      <c r="R209" s="91">
        <f>P209/'סכום נכסי הקרן'!$C$42</f>
        <v>3.6824363656798175E-5</v>
      </c>
    </row>
    <row r="210" spans="2:18">
      <c r="B210" s="86" t="s">
        <v>3454</v>
      </c>
      <c r="C210" s="88" t="s">
        <v>3067</v>
      </c>
      <c r="D210" s="87" t="s">
        <v>3207</v>
      </c>
      <c r="E210" s="87"/>
      <c r="F210" s="87" t="s">
        <v>572</v>
      </c>
      <c r="G210" s="101">
        <v>43227</v>
      </c>
      <c r="H210" s="87" t="s">
        <v>128</v>
      </c>
      <c r="I210" s="90">
        <v>7.1200000000229533</v>
      </c>
      <c r="J210" s="88" t="s">
        <v>687</v>
      </c>
      <c r="K210" s="88" t="s">
        <v>130</v>
      </c>
      <c r="L210" s="89">
        <v>2.7806000000000001E-2</v>
      </c>
      <c r="M210" s="89">
        <v>3.2499999999869592E-2</v>
      </c>
      <c r="N210" s="90">
        <v>17614.714312000004</v>
      </c>
      <c r="O210" s="102">
        <v>108.83</v>
      </c>
      <c r="P210" s="90">
        <v>19.170094813000002</v>
      </c>
      <c r="Q210" s="91">
        <f t="shared" si="3"/>
        <v>2.3534202727734896E-4</v>
      </c>
      <c r="R210" s="91">
        <f>P210/'סכום נכסי הקרן'!$C$42</f>
        <v>2.3141774589749923E-5</v>
      </c>
    </row>
    <row r="211" spans="2:18">
      <c r="B211" s="86" t="s">
        <v>3454</v>
      </c>
      <c r="C211" s="88" t="s">
        <v>3067</v>
      </c>
      <c r="D211" s="87" t="s">
        <v>3208</v>
      </c>
      <c r="E211" s="87"/>
      <c r="F211" s="87" t="s">
        <v>572</v>
      </c>
      <c r="G211" s="101">
        <v>43279</v>
      </c>
      <c r="H211" s="87" t="s">
        <v>128</v>
      </c>
      <c r="I211" s="90">
        <v>7.1400000001582455</v>
      </c>
      <c r="J211" s="88" t="s">
        <v>687</v>
      </c>
      <c r="K211" s="88" t="s">
        <v>130</v>
      </c>
      <c r="L211" s="89">
        <v>2.7797000000000002E-2</v>
      </c>
      <c r="M211" s="89">
        <v>3.1600000000786756E-2</v>
      </c>
      <c r="N211" s="90">
        <v>20600.950742000005</v>
      </c>
      <c r="O211" s="102">
        <v>108.59</v>
      </c>
      <c r="P211" s="90">
        <v>22.370572488999997</v>
      </c>
      <c r="Q211" s="91">
        <f t="shared" si="3"/>
        <v>2.7463275128644242E-4</v>
      </c>
      <c r="R211" s="91">
        <f>P211/'סכום נכסי הקרן'!$C$42</f>
        <v>2.700533049179441E-5</v>
      </c>
    </row>
    <row r="212" spans="2:18">
      <c r="B212" s="86" t="s">
        <v>3454</v>
      </c>
      <c r="C212" s="88" t="s">
        <v>3067</v>
      </c>
      <c r="D212" s="87" t="s">
        <v>3209</v>
      </c>
      <c r="E212" s="87"/>
      <c r="F212" s="87" t="s">
        <v>572</v>
      </c>
      <c r="G212" s="101">
        <v>43321</v>
      </c>
      <c r="H212" s="87" t="s">
        <v>128</v>
      </c>
      <c r="I212" s="90">
        <v>7.1299999999825614</v>
      </c>
      <c r="J212" s="88" t="s">
        <v>687</v>
      </c>
      <c r="K212" s="88" t="s">
        <v>130</v>
      </c>
      <c r="L212" s="89">
        <v>2.8528999999999999E-2</v>
      </c>
      <c r="M212" s="89">
        <v>3.1199999999936584E-2</v>
      </c>
      <c r="N212" s="90">
        <v>115403.56700900002</v>
      </c>
      <c r="O212" s="102">
        <v>109.32</v>
      </c>
      <c r="P212" s="90">
        <v>126.15917324000003</v>
      </c>
      <c r="Q212" s="91">
        <f t="shared" si="3"/>
        <v>1.5487954483042795E-3</v>
      </c>
      <c r="R212" s="91">
        <f>P212/'סכום נכסי הקרן'!$C$42</f>
        <v>1.5229695930191385E-4</v>
      </c>
    </row>
    <row r="213" spans="2:18">
      <c r="B213" s="86" t="s">
        <v>3454</v>
      </c>
      <c r="C213" s="88" t="s">
        <v>3067</v>
      </c>
      <c r="D213" s="87" t="s">
        <v>3210</v>
      </c>
      <c r="E213" s="87"/>
      <c r="F213" s="87" t="s">
        <v>572</v>
      </c>
      <c r="G213" s="101">
        <v>43138</v>
      </c>
      <c r="H213" s="87" t="s">
        <v>128</v>
      </c>
      <c r="I213" s="90">
        <v>7.0700000000332732</v>
      </c>
      <c r="J213" s="88" t="s">
        <v>687</v>
      </c>
      <c r="K213" s="88" t="s">
        <v>130</v>
      </c>
      <c r="L213" s="89">
        <v>2.6242999999999999E-2</v>
      </c>
      <c r="M213" s="89">
        <v>3.6700000000176758E-2</v>
      </c>
      <c r="N213" s="90">
        <v>110446.92356700002</v>
      </c>
      <c r="O213" s="102">
        <v>104.49</v>
      </c>
      <c r="P213" s="90">
        <v>115.40599078800003</v>
      </c>
      <c r="Q213" s="91">
        <f t="shared" si="3"/>
        <v>1.4167838029460757E-3</v>
      </c>
      <c r="R213" s="91">
        <f>P213/'סכום נכסי הקרן'!$C$42</f>
        <v>1.3931592155253951E-4</v>
      </c>
    </row>
    <row r="214" spans="2:18">
      <c r="B214" s="86" t="s">
        <v>3454</v>
      </c>
      <c r="C214" s="88" t="s">
        <v>3067</v>
      </c>
      <c r="D214" s="87" t="s">
        <v>3211</v>
      </c>
      <c r="E214" s="87"/>
      <c r="F214" s="87" t="s">
        <v>572</v>
      </c>
      <c r="G214" s="101">
        <v>43417</v>
      </c>
      <c r="H214" s="87" t="s">
        <v>128</v>
      </c>
      <c r="I214" s="90">
        <v>7.0799999999817578</v>
      </c>
      <c r="J214" s="88" t="s">
        <v>687</v>
      </c>
      <c r="K214" s="88" t="s">
        <v>130</v>
      </c>
      <c r="L214" s="89">
        <v>3.0796999999999998E-2</v>
      </c>
      <c r="M214" s="89">
        <v>3.219999999991293E-2</v>
      </c>
      <c r="N214" s="90">
        <v>131392.19697800002</v>
      </c>
      <c r="O214" s="102">
        <v>110.14</v>
      </c>
      <c r="P214" s="90">
        <v>144.71536738300003</v>
      </c>
      <c r="Q214" s="91">
        <f t="shared" si="3"/>
        <v>1.776600912532042E-3</v>
      </c>
      <c r="R214" s="91">
        <f>P214/'סכום נכסי הקרן'!$C$42</f>
        <v>1.746976446553183E-4</v>
      </c>
    </row>
    <row r="215" spans="2:18">
      <c r="B215" s="86" t="s">
        <v>3454</v>
      </c>
      <c r="C215" s="88" t="s">
        <v>3067</v>
      </c>
      <c r="D215" s="87" t="s">
        <v>3212</v>
      </c>
      <c r="E215" s="87"/>
      <c r="F215" s="87" t="s">
        <v>572</v>
      </c>
      <c r="G215" s="101">
        <v>43485</v>
      </c>
      <c r="H215" s="87" t="s">
        <v>128</v>
      </c>
      <c r="I215" s="90">
        <v>7.1199999999943655</v>
      </c>
      <c r="J215" s="88" t="s">
        <v>687</v>
      </c>
      <c r="K215" s="88" t="s">
        <v>130</v>
      </c>
      <c r="L215" s="89">
        <v>3.0190999999999999E-2</v>
      </c>
      <c r="M215" s="89">
        <v>3.059999999999892E-2</v>
      </c>
      <c r="N215" s="90">
        <v>166040.11561300003</v>
      </c>
      <c r="O215" s="102">
        <v>111.15</v>
      </c>
      <c r="P215" s="90">
        <v>184.55358896700002</v>
      </c>
      <c r="Q215" s="91">
        <f t="shared" si="3"/>
        <v>2.265675584418632E-3</v>
      </c>
      <c r="R215" s="91">
        <f>P215/'סכום נכסי הקרן'!$C$42</f>
        <v>2.2278958958029814E-4</v>
      </c>
    </row>
    <row r="216" spans="2:18">
      <c r="B216" s="86" t="s">
        <v>3454</v>
      </c>
      <c r="C216" s="88" t="s">
        <v>3067</v>
      </c>
      <c r="D216" s="87" t="s">
        <v>3213</v>
      </c>
      <c r="E216" s="87"/>
      <c r="F216" s="87" t="s">
        <v>572</v>
      </c>
      <c r="G216" s="101">
        <v>43613</v>
      </c>
      <c r="H216" s="87" t="s">
        <v>128</v>
      </c>
      <c r="I216" s="90">
        <v>7.1599999999339037</v>
      </c>
      <c r="J216" s="88" t="s">
        <v>687</v>
      </c>
      <c r="K216" s="88" t="s">
        <v>130</v>
      </c>
      <c r="L216" s="89">
        <v>2.5243000000000002E-2</v>
      </c>
      <c r="M216" s="89">
        <v>3.2699999999699962E-2</v>
      </c>
      <c r="N216" s="90">
        <v>43823.728549000007</v>
      </c>
      <c r="O216" s="102">
        <v>104.95</v>
      </c>
      <c r="P216" s="90">
        <v>45.993003494000007</v>
      </c>
      <c r="Q216" s="91">
        <f t="shared" si="3"/>
        <v>5.6463396704287095E-4</v>
      </c>
      <c r="R216" s="91">
        <f>P216/'סכום נכסי הקרן'!$C$42</f>
        <v>5.5521880822516547E-5</v>
      </c>
    </row>
    <row r="217" spans="2:18">
      <c r="B217" s="86" t="s">
        <v>3454</v>
      </c>
      <c r="C217" s="88" t="s">
        <v>3067</v>
      </c>
      <c r="D217" s="87" t="s">
        <v>3214</v>
      </c>
      <c r="E217" s="87"/>
      <c r="F217" s="87" t="s">
        <v>572</v>
      </c>
      <c r="G217" s="101">
        <v>43657</v>
      </c>
      <c r="H217" s="87" t="s">
        <v>128</v>
      </c>
      <c r="I217" s="90">
        <v>7.0799999999571028</v>
      </c>
      <c r="J217" s="88" t="s">
        <v>687</v>
      </c>
      <c r="K217" s="88" t="s">
        <v>130</v>
      </c>
      <c r="L217" s="89">
        <v>2.5243000000000002E-2</v>
      </c>
      <c r="M217" s="89">
        <v>3.6699999999801482E-2</v>
      </c>
      <c r="N217" s="90">
        <v>43236.700924000004</v>
      </c>
      <c r="O217" s="102">
        <v>101.36</v>
      </c>
      <c r="P217" s="90">
        <v>43.824716961000007</v>
      </c>
      <c r="Q217" s="91">
        <f t="shared" si="3"/>
        <v>5.3801495689335694E-4</v>
      </c>
      <c r="R217" s="91">
        <f>P217/'סכום נכסי הקרן'!$C$42</f>
        <v>5.2904366476231279E-5</v>
      </c>
    </row>
    <row r="218" spans="2:18">
      <c r="B218" s="86" t="s">
        <v>3454</v>
      </c>
      <c r="C218" s="88" t="s">
        <v>3067</v>
      </c>
      <c r="D218" s="87" t="s">
        <v>3215</v>
      </c>
      <c r="E218" s="87"/>
      <c r="F218" s="87" t="s">
        <v>572</v>
      </c>
      <c r="G218" s="101">
        <v>43541</v>
      </c>
      <c r="H218" s="87" t="s">
        <v>128</v>
      </c>
      <c r="I218" s="90">
        <v>7.1399999999351458</v>
      </c>
      <c r="J218" s="88" t="s">
        <v>687</v>
      </c>
      <c r="K218" s="88" t="s">
        <v>130</v>
      </c>
      <c r="L218" s="89">
        <v>2.7271E-2</v>
      </c>
      <c r="M218" s="89">
        <v>3.1599999999999996E-2</v>
      </c>
      <c r="N218" s="90">
        <v>14258.647650000004</v>
      </c>
      <c r="O218" s="102">
        <v>108.14</v>
      </c>
      <c r="P218" s="90">
        <v>15.419302750000003</v>
      </c>
      <c r="Q218" s="91">
        <f t="shared" si="3"/>
        <v>1.8929535841040091E-4</v>
      </c>
      <c r="R218" s="91">
        <f>P218/'סכום נכסי הקרן'!$C$42</f>
        <v>1.8613889605263223E-5</v>
      </c>
    </row>
    <row r="219" spans="2:18">
      <c r="B219" s="86" t="s">
        <v>3457</v>
      </c>
      <c r="C219" s="88" t="s">
        <v>3058</v>
      </c>
      <c r="D219" s="87">
        <v>22333</v>
      </c>
      <c r="E219" s="87"/>
      <c r="F219" s="87" t="s">
        <v>555</v>
      </c>
      <c r="G219" s="101">
        <v>41639</v>
      </c>
      <c r="H219" s="87" t="s">
        <v>322</v>
      </c>
      <c r="I219" s="90">
        <v>0.25999999999580908</v>
      </c>
      <c r="J219" s="88" t="s">
        <v>125</v>
      </c>
      <c r="K219" s="88" t="s">
        <v>130</v>
      </c>
      <c r="L219" s="89">
        <v>3.7000000000000005E-2</v>
      </c>
      <c r="M219" s="89">
        <v>6.9699999999667334E-2</v>
      </c>
      <c r="N219" s="90">
        <v>68591.369856000005</v>
      </c>
      <c r="O219" s="102">
        <v>111.32</v>
      </c>
      <c r="P219" s="90">
        <v>76.355912882000013</v>
      </c>
      <c r="Q219" s="91">
        <f t="shared" si="3"/>
        <v>9.3738479165353546E-4</v>
      </c>
      <c r="R219" s="91">
        <f>P219/'סכום נכסי הקרן'!$C$42</f>
        <v>9.217540871584767E-5</v>
      </c>
    </row>
    <row r="220" spans="2:18">
      <c r="B220" s="86" t="s">
        <v>3457</v>
      </c>
      <c r="C220" s="88" t="s">
        <v>3058</v>
      </c>
      <c r="D220" s="87">
        <v>22334</v>
      </c>
      <c r="E220" s="87"/>
      <c r="F220" s="87" t="s">
        <v>555</v>
      </c>
      <c r="G220" s="101">
        <v>42004</v>
      </c>
      <c r="H220" s="87" t="s">
        <v>322</v>
      </c>
      <c r="I220" s="90">
        <v>0.72999999999509102</v>
      </c>
      <c r="J220" s="88" t="s">
        <v>125</v>
      </c>
      <c r="K220" s="88" t="s">
        <v>130</v>
      </c>
      <c r="L220" s="89">
        <v>3.7000000000000005E-2</v>
      </c>
      <c r="M220" s="89">
        <v>0.10879999999943274</v>
      </c>
      <c r="N220" s="90">
        <v>68591.370024000018</v>
      </c>
      <c r="O220" s="102">
        <v>106.92</v>
      </c>
      <c r="P220" s="90">
        <v>73.337889032000021</v>
      </c>
      <c r="Q220" s="91">
        <f t="shared" si="3"/>
        <v>9.0033396544954996E-4</v>
      </c>
      <c r="R220" s="91">
        <f>P220/'סכום נכסי הקרן'!$C$42</f>
        <v>8.8532107609385431E-5</v>
      </c>
    </row>
    <row r="221" spans="2:18">
      <c r="B221" s="86" t="s">
        <v>3457</v>
      </c>
      <c r="C221" s="88" t="s">
        <v>3058</v>
      </c>
      <c r="D221" s="87" t="s">
        <v>3216</v>
      </c>
      <c r="E221" s="87"/>
      <c r="F221" s="87" t="s">
        <v>555</v>
      </c>
      <c r="G221" s="101">
        <v>42759</v>
      </c>
      <c r="H221" s="87" t="s">
        <v>322</v>
      </c>
      <c r="I221" s="90">
        <v>1.6900000000049327</v>
      </c>
      <c r="J221" s="88" t="s">
        <v>125</v>
      </c>
      <c r="K221" s="88" t="s">
        <v>130</v>
      </c>
      <c r="L221" s="89">
        <v>7.0499999999999993E-2</v>
      </c>
      <c r="M221" s="89">
        <v>7.1700000000065781E-2</v>
      </c>
      <c r="N221" s="90">
        <v>120099.51929200001</v>
      </c>
      <c r="O221" s="102">
        <v>101.29</v>
      </c>
      <c r="P221" s="90">
        <v>121.64841776000002</v>
      </c>
      <c r="Q221" s="91">
        <f t="shared" si="3"/>
        <v>1.493419074344161E-3</v>
      </c>
      <c r="R221" s="91">
        <f>P221/'סכום נכסי הקרן'!$C$42</f>
        <v>1.4685166090532738E-4</v>
      </c>
    </row>
    <row r="222" spans="2:18">
      <c r="B222" s="86" t="s">
        <v>3457</v>
      </c>
      <c r="C222" s="88" t="s">
        <v>3058</v>
      </c>
      <c r="D222" s="87" t="s">
        <v>3217</v>
      </c>
      <c r="E222" s="87"/>
      <c r="F222" s="87" t="s">
        <v>555</v>
      </c>
      <c r="G222" s="101">
        <v>42759</v>
      </c>
      <c r="H222" s="87" t="s">
        <v>322</v>
      </c>
      <c r="I222" s="90">
        <v>1.7300000000005973</v>
      </c>
      <c r="J222" s="88" t="s">
        <v>125</v>
      </c>
      <c r="K222" s="88" t="s">
        <v>130</v>
      </c>
      <c r="L222" s="89">
        <v>3.8800000000000001E-2</v>
      </c>
      <c r="M222" s="89">
        <v>5.809999999998209E-2</v>
      </c>
      <c r="N222" s="90">
        <v>120099.51929200001</v>
      </c>
      <c r="O222" s="102">
        <v>97.6</v>
      </c>
      <c r="P222" s="90">
        <v>117.21713014100001</v>
      </c>
      <c r="Q222" s="91">
        <f t="shared" si="3"/>
        <v>1.439018289064932E-3</v>
      </c>
      <c r="R222" s="91">
        <f>P222/'סכום נכסי הקרן'!$C$42</f>
        <v>1.4150229460215677E-4</v>
      </c>
    </row>
    <row r="223" spans="2:18">
      <c r="B223" s="86" t="s">
        <v>3458</v>
      </c>
      <c r="C223" s="88" t="s">
        <v>3058</v>
      </c>
      <c r="D223" s="87">
        <v>7561</v>
      </c>
      <c r="E223" s="87"/>
      <c r="F223" s="87" t="s">
        <v>621</v>
      </c>
      <c r="G223" s="101">
        <v>43920</v>
      </c>
      <c r="H223" s="87" t="s">
        <v>128</v>
      </c>
      <c r="I223" s="90">
        <v>4.1699999999998187</v>
      </c>
      <c r="J223" s="88" t="s">
        <v>153</v>
      </c>
      <c r="K223" s="88" t="s">
        <v>130</v>
      </c>
      <c r="L223" s="89">
        <v>4.8917999999999996E-2</v>
      </c>
      <c r="M223" s="89">
        <v>5.8700000000010279E-2</v>
      </c>
      <c r="N223" s="90">
        <v>339322.35874900006</v>
      </c>
      <c r="O223" s="102">
        <v>97.48</v>
      </c>
      <c r="P223" s="90">
        <v>330.77143111800007</v>
      </c>
      <c r="Q223" s="91">
        <f t="shared" si="3"/>
        <v>4.0607216565225713E-3</v>
      </c>
      <c r="R223" s="91">
        <f>P223/'סכום נכסי הקרן'!$C$42</f>
        <v>3.9930099325699927E-4</v>
      </c>
    </row>
    <row r="224" spans="2:18">
      <c r="B224" s="86" t="s">
        <v>3458</v>
      </c>
      <c r="C224" s="88" t="s">
        <v>3058</v>
      </c>
      <c r="D224" s="87">
        <v>8991</v>
      </c>
      <c r="E224" s="87"/>
      <c r="F224" s="87" t="s">
        <v>621</v>
      </c>
      <c r="G224" s="101">
        <v>44636</v>
      </c>
      <c r="H224" s="87" t="s">
        <v>128</v>
      </c>
      <c r="I224" s="90">
        <v>4.4899999999937723</v>
      </c>
      <c r="J224" s="88" t="s">
        <v>153</v>
      </c>
      <c r="K224" s="88" t="s">
        <v>130</v>
      </c>
      <c r="L224" s="89">
        <v>4.2824000000000001E-2</v>
      </c>
      <c r="M224" s="89">
        <v>7.5799999999890191E-2</v>
      </c>
      <c r="N224" s="90">
        <v>309030.75821599999</v>
      </c>
      <c r="O224" s="102">
        <v>87.81</v>
      </c>
      <c r="P224" s="90">
        <v>271.35991548100003</v>
      </c>
      <c r="Q224" s="91">
        <f t="shared" si="3"/>
        <v>3.3313550743526315E-3</v>
      </c>
      <c r="R224" s="91">
        <f>P224/'סכום נכסי הקרן'!$C$42</f>
        <v>3.275805392728859E-4</v>
      </c>
    </row>
    <row r="225" spans="2:18">
      <c r="B225" s="86" t="s">
        <v>3458</v>
      </c>
      <c r="C225" s="88" t="s">
        <v>3058</v>
      </c>
      <c r="D225" s="87">
        <v>9112</v>
      </c>
      <c r="E225" s="87"/>
      <c r="F225" s="87" t="s">
        <v>621</v>
      </c>
      <c r="G225" s="101">
        <v>44722</v>
      </c>
      <c r="H225" s="87" t="s">
        <v>128</v>
      </c>
      <c r="I225" s="90">
        <v>4.4300000000005806</v>
      </c>
      <c r="J225" s="88" t="s">
        <v>153</v>
      </c>
      <c r="K225" s="88" t="s">
        <v>130</v>
      </c>
      <c r="L225" s="89">
        <v>5.2750000000000005E-2</v>
      </c>
      <c r="M225" s="89">
        <v>7.0999999999997843E-2</v>
      </c>
      <c r="N225" s="90">
        <v>494805.72387700004</v>
      </c>
      <c r="O225" s="102">
        <v>94.02</v>
      </c>
      <c r="P225" s="90">
        <v>465.21635351100008</v>
      </c>
      <c r="Q225" s="91">
        <f t="shared" si="3"/>
        <v>5.7112372591714309E-3</v>
      </c>
      <c r="R225" s="91">
        <f>P225/'סכום נכסי הקרן'!$C$42</f>
        <v>5.6160035166420632E-4</v>
      </c>
    </row>
    <row r="226" spans="2:18">
      <c r="B226" s="86" t="s">
        <v>3458</v>
      </c>
      <c r="C226" s="88" t="s">
        <v>3058</v>
      </c>
      <c r="D226" s="87">
        <v>9247</v>
      </c>
      <c r="E226" s="87"/>
      <c r="F226" s="87" t="s">
        <v>621</v>
      </c>
      <c r="G226" s="101">
        <v>44816</v>
      </c>
      <c r="H226" s="87" t="s">
        <v>128</v>
      </c>
      <c r="I226" s="90">
        <v>4.3599999999972781</v>
      </c>
      <c r="J226" s="88" t="s">
        <v>153</v>
      </c>
      <c r="K226" s="88" t="s">
        <v>130</v>
      </c>
      <c r="L226" s="89">
        <v>5.6036999999999997E-2</v>
      </c>
      <c r="M226" s="89">
        <v>8.2199999999936602E-2</v>
      </c>
      <c r="N226" s="90">
        <v>611878.7083980001</v>
      </c>
      <c r="O226" s="102">
        <v>91.27</v>
      </c>
      <c r="P226" s="90">
        <v>558.4617156070002</v>
      </c>
      <c r="Q226" s="91">
        <f t="shared" si="3"/>
        <v>6.855965689778966E-3</v>
      </c>
      <c r="R226" s="91">
        <f>P226/'סכום נכסי הקרן'!$C$42</f>
        <v>6.7416438289173654E-4</v>
      </c>
    </row>
    <row r="227" spans="2:18">
      <c r="B227" s="86" t="s">
        <v>3458</v>
      </c>
      <c r="C227" s="88" t="s">
        <v>3058</v>
      </c>
      <c r="D227" s="87">
        <v>9486</v>
      </c>
      <c r="E227" s="87"/>
      <c r="F227" s="87" t="s">
        <v>621</v>
      </c>
      <c r="G227" s="101">
        <v>44976</v>
      </c>
      <c r="H227" s="87" t="s">
        <v>128</v>
      </c>
      <c r="I227" s="90">
        <v>4.3799999999971142</v>
      </c>
      <c r="J227" s="88" t="s">
        <v>153</v>
      </c>
      <c r="K227" s="88" t="s">
        <v>130</v>
      </c>
      <c r="L227" s="89">
        <v>6.1999000000000005E-2</v>
      </c>
      <c r="M227" s="89">
        <v>6.7599999999959054E-2</v>
      </c>
      <c r="N227" s="90">
        <v>598541.57393500011</v>
      </c>
      <c r="O227" s="102">
        <v>99.57</v>
      </c>
      <c r="P227" s="90">
        <v>595.96784594400003</v>
      </c>
      <c r="Q227" s="91">
        <f t="shared" si="3"/>
        <v>7.3164103998829676E-3</v>
      </c>
      <c r="R227" s="91">
        <f>P227/'סכום נכסי הקרן'!$C$42</f>
        <v>7.194410715288753E-4</v>
      </c>
    </row>
    <row r="228" spans="2:18">
      <c r="B228" s="86" t="s">
        <v>3458</v>
      </c>
      <c r="C228" s="88" t="s">
        <v>3058</v>
      </c>
      <c r="D228" s="87">
        <v>9567</v>
      </c>
      <c r="E228" s="87"/>
      <c r="F228" s="87" t="s">
        <v>621</v>
      </c>
      <c r="G228" s="101">
        <v>45056</v>
      </c>
      <c r="H228" s="87" t="s">
        <v>128</v>
      </c>
      <c r="I228" s="90">
        <v>4.3700000000003385</v>
      </c>
      <c r="J228" s="88" t="s">
        <v>153</v>
      </c>
      <c r="K228" s="88" t="s">
        <v>130</v>
      </c>
      <c r="L228" s="89">
        <v>6.3411999999999996E-2</v>
      </c>
      <c r="M228" s="89">
        <v>6.7800000000010477E-2</v>
      </c>
      <c r="N228" s="90">
        <v>649738.01133800007</v>
      </c>
      <c r="O228" s="102">
        <v>100.12</v>
      </c>
      <c r="P228" s="90">
        <v>650.517669394</v>
      </c>
      <c r="Q228" s="91">
        <f t="shared" si="3"/>
        <v>7.9860923270499949E-3</v>
      </c>
      <c r="R228" s="91">
        <f>P228/'סכום נכסי הקרן'!$C$42</f>
        <v>7.8529258298485856E-4</v>
      </c>
    </row>
    <row r="229" spans="2:18">
      <c r="B229" s="86" t="s">
        <v>3458</v>
      </c>
      <c r="C229" s="88" t="s">
        <v>3058</v>
      </c>
      <c r="D229" s="87">
        <v>7894</v>
      </c>
      <c r="E229" s="87"/>
      <c r="F229" s="87" t="s">
        <v>621</v>
      </c>
      <c r="G229" s="101">
        <v>44068</v>
      </c>
      <c r="H229" s="87" t="s">
        <v>128</v>
      </c>
      <c r="I229" s="90">
        <v>4.1299999999982182</v>
      </c>
      <c r="J229" s="88" t="s">
        <v>153</v>
      </c>
      <c r="K229" s="88" t="s">
        <v>130</v>
      </c>
      <c r="L229" s="89">
        <v>4.5102999999999997E-2</v>
      </c>
      <c r="M229" s="89">
        <v>6.8899999999959466E-2</v>
      </c>
      <c r="N229" s="90">
        <v>420529.99068300007</v>
      </c>
      <c r="O229" s="102">
        <v>92.09</v>
      </c>
      <c r="P229" s="90">
        <v>387.26605981300008</v>
      </c>
      <c r="Q229" s="91">
        <f t="shared" si="3"/>
        <v>4.7542790216299237E-3</v>
      </c>
      <c r="R229" s="91">
        <f>P229/'סכום נכסי הקרן'!$C$42</f>
        <v>4.6750023669030346E-4</v>
      </c>
    </row>
    <row r="230" spans="2:18">
      <c r="B230" s="86" t="s">
        <v>3458</v>
      </c>
      <c r="C230" s="88" t="s">
        <v>3058</v>
      </c>
      <c r="D230" s="87">
        <v>8076</v>
      </c>
      <c r="E230" s="87"/>
      <c r="F230" s="87" t="s">
        <v>621</v>
      </c>
      <c r="G230" s="101">
        <v>44160</v>
      </c>
      <c r="H230" s="87" t="s">
        <v>128</v>
      </c>
      <c r="I230" s="90">
        <v>3.9799999999966831</v>
      </c>
      <c r="J230" s="88" t="s">
        <v>153</v>
      </c>
      <c r="K230" s="88" t="s">
        <v>130</v>
      </c>
      <c r="L230" s="89">
        <v>4.5465999999999999E-2</v>
      </c>
      <c r="M230" s="89">
        <v>9.2899999999943486E-2</v>
      </c>
      <c r="N230" s="90">
        <v>386237.72398700006</v>
      </c>
      <c r="O230" s="102">
        <v>84.31</v>
      </c>
      <c r="P230" s="90">
        <v>325.63700869600001</v>
      </c>
      <c r="Q230" s="91">
        <f t="shared" si="3"/>
        <v>3.9976888236921181E-3</v>
      </c>
      <c r="R230" s="91">
        <f>P230/'סכום נכסי הקרן'!$C$42</f>
        <v>3.9310281596588296E-4</v>
      </c>
    </row>
    <row r="231" spans="2:18">
      <c r="B231" s="86" t="s">
        <v>3458</v>
      </c>
      <c r="C231" s="88" t="s">
        <v>3058</v>
      </c>
      <c r="D231" s="87">
        <v>9311</v>
      </c>
      <c r="E231" s="87"/>
      <c r="F231" s="87" t="s">
        <v>621</v>
      </c>
      <c r="G231" s="101">
        <v>44880</v>
      </c>
      <c r="H231" s="87" t="s">
        <v>128</v>
      </c>
      <c r="I231" s="90">
        <v>3.7999999999949807</v>
      </c>
      <c r="J231" s="88" t="s">
        <v>153</v>
      </c>
      <c r="K231" s="88" t="s">
        <v>130</v>
      </c>
      <c r="L231" s="89">
        <v>7.2695999999999997E-2</v>
      </c>
      <c r="M231" s="89">
        <v>9.8999999999865085E-2</v>
      </c>
      <c r="N231" s="90">
        <v>342501.27826599998</v>
      </c>
      <c r="O231" s="102">
        <v>93.07</v>
      </c>
      <c r="P231" s="90">
        <v>318.76592889700004</v>
      </c>
      <c r="Q231" s="91">
        <f t="shared" si="3"/>
        <v>3.9133358841133056E-3</v>
      </c>
      <c r="R231" s="91">
        <f>P231/'סכום נכסי הקרן'!$C$42</f>
        <v>3.8480817885283065E-4</v>
      </c>
    </row>
    <row r="232" spans="2:18">
      <c r="B232" s="86" t="s">
        <v>3459</v>
      </c>
      <c r="C232" s="88" t="s">
        <v>3058</v>
      </c>
      <c r="D232" s="87">
        <v>8811</v>
      </c>
      <c r="E232" s="87"/>
      <c r="F232" s="87" t="s">
        <v>930</v>
      </c>
      <c r="G232" s="101">
        <v>44550</v>
      </c>
      <c r="H232" s="87" t="s">
        <v>3057</v>
      </c>
      <c r="I232" s="90">
        <v>4.8699999999961525</v>
      </c>
      <c r="J232" s="88" t="s">
        <v>326</v>
      </c>
      <c r="K232" s="88" t="s">
        <v>130</v>
      </c>
      <c r="L232" s="89">
        <v>7.85E-2</v>
      </c>
      <c r="M232" s="89">
        <v>7.8899999999937145E-2</v>
      </c>
      <c r="N232" s="90">
        <v>519227.0446180001</v>
      </c>
      <c r="O232" s="102">
        <v>102.65</v>
      </c>
      <c r="P232" s="90">
        <v>532.98497971500012</v>
      </c>
      <c r="Q232" s="91">
        <f t="shared" si="3"/>
        <v>6.5432000654187285E-3</v>
      </c>
      <c r="R232" s="91">
        <f>P232/'סכום נכסי הקרן'!$C$42</f>
        <v>6.4340935089807932E-4</v>
      </c>
    </row>
    <row r="233" spans="2:18">
      <c r="B233" s="86" t="s">
        <v>3460</v>
      </c>
      <c r="C233" s="88" t="s">
        <v>3067</v>
      </c>
      <c r="D233" s="87" t="s">
        <v>3218</v>
      </c>
      <c r="E233" s="87"/>
      <c r="F233" s="87" t="s">
        <v>930</v>
      </c>
      <c r="G233" s="101">
        <v>42732</v>
      </c>
      <c r="H233" s="87" t="s">
        <v>3057</v>
      </c>
      <c r="I233" s="90">
        <v>2.0100000000002556</v>
      </c>
      <c r="J233" s="88" t="s">
        <v>126</v>
      </c>
      <c r="K233" s="88" t="s">
        <v>130</v>
      </c>
      <c r="L233" s="89">
        <v>2.1613000000000004E-2</v>
      </c>
      <c r="M233" s="89">
        <v>3.0300000000007675E-2</v>
      </c>
      <c r="N233" s="90">
        <v>176299.99583599999</v>
      </c>
      <c r="O233" s="102">
        <v>110.8</v>
      </c>
      <c r="P233" s="90">
        <v>195.34039639500006</v>
      </c>
      <c r="Q233" s="91">
        <f t="shared" si="3"/>
        <v>2.3981000274231798E-3</v>
      </c>
      <c r="R233" s="91">
        <f>P233/'סכום נכסי הקרן'!$C$42</f>
        <v>2.3581121876246243E-4</v>
      </c>
    </row>
    <row r="234" spans="2:18">
      <c r="B234" s="86" t="s">
        <v>3461</v>
      </c>
      <c r="C234" s="88" t="s">
        <v>3067</v>
      </c>
      <c r="D234" s="87" t="s">
        <v>3219</v>
      </c>
      <c r="E234" s="87"/>
      <c r="F234" s="87" t="s">
        <v>621</v>
      </c>
      <c r="G234" s="101">
        <v>45169</v>
      </c>
      <c r="H234" s="87" t="s">
        <v>128</v>
      </c>
      <c r="I234" s="90">
        <v>2.0700000000043985</v>
      </c>
      <c r="J234" s="88" t="s">
        <v>126</v>
      </c>
      <c r="K234" s="88" t="s">
        <v>130</v>
      </c>
      <c r="L234" s="89">
        <v>6.9500000000000006E-2</v>
      </c>
      <c r="M234" s="89">
        <v>7.2500000000194048E-2</v>
      </c>
      <c r="N234" s="90">
        <v>116149.49081900003</v>
      </c>
      <c r="O234" s="102">
        <v>99.83</v>
      </c>
      <c r="P234" s="90">
        <v>115.95204300700001</v>
      </c>
      <c r="Q234" s="91">
        <f t="shared" si="3"/>
        <v>1.4234874232188146E-3</v>
      </c>
      <c r="R234" s="91">
        <f>P234/'סכום נכסי הקרן'!$C$42</f>
        <v>1.3997510542667252E-4</v>
      </c>
    </row>
    <row r="235" spans="2:18">
      <c r="B235" s="86" t="s">
        <v>3461</v>
      </c>
      <c r="C235" s="88" t="s">
        <v>3067</v>
      </c>
      <c r="D235" s="87" t="s">
        <v>3220</v>
      </c>
      <c r="E235" s="87"/>
      <c r="F235" s="87" t="s">
        <v>621</v>
      </c>
      <c r="G235" s="101">
        <v>45195</v>
      </c>
      <c r="H235" s="87" t="s">
        <v>128</v>
      </c>
      <c r="I235" s="90">
        <v>2.0699999999895313</v>
      </c>
      <c r="J235" s="88" t="s">
        <v>126</v>
      </c>
      <c r="K235" s="88" t="s">
        <v>130</v>
      </c>
      <c r="L235" s="89">
        <v>6.9500000000000006E-2</v>
      </c>
      <c r="M235" s="89">
        <v>7.2499999999836431E-2</v>
      </c>
      <c r="N235" s="90">
        <v>61238.321453000011</v>
      </c>
      <c r="O235" s="102">
        <v>99.83</v>
      </c>
      <c r="P235" s="90">
        <v>61.134219752000007</v>
      </c>
      <c r="Q235" s="91">
        <f t="shared" si="3"/>
        <v>7.5051539143655818E-4</v>
      </c>
      <c r="R235" s="91">
        <f>P235/'סכום נכסי הקרן'!$C$42</f>
        <v>7.3800069693010618E-5</v>
      </c>
    </row>
    <row r="236" spans="2:18">
      <c r="B236" s="86" t="s">
        <v>3461</v>
      </c>
      <c r="C236" s="88" t="s">
        <v>3067</v>
      </c>
      <c r="D236" s="87" t="s">
        <v>3221</v>
      </c>
      <c r="E236" s="87"/>
      <c r="F236" s="87" t="s">
        <v>621</v>
      </c>
      <c r="G236" s="101">
        <v>45195</v>
      </c>
      <c r="H236" s="87" t="s">
        <v>128</v>
      </c>
      <c r="I236" s="90">
        <v>1.9500000000003599</v>
      </c>
      <c r="J236" s="88" t="s">
        <v>126</v>
      </c>
      <c r="K236" s="88" t="s">
        <v>130</v>
      </c>
      <c r="L236" s="89">
        <v>6.7500000000000004E-2</v>
      </c>
      <c r="M236" s="89">
        <v>7.1700000000008812E-2</v>
      </c>
      <c r="N236" s="90">
        <v>1814071.6319130003</v>
      </c>
      <c r="O236" s="102">
        <v>99.6</v>
      </c>
      <c r="P236" s="90">
        <v>1806.8156310730001</v>
      </c>
      <c r="Q236" s="91">
        <f t="shared" si="3"/>
        <v>2.2181405865805325E-2</v>
      </c>
      <c r="R236" s="91">
        <f>P236/'סכום נכסי הקרן'!$C$42</f>
        <v>2.181153534575798E-3</v>
      </c>
    </row>
    <row r="237" spans="2:18">
      <c r="B237" s="86" t="s">
        <v>3433</v>
      </c>
      <c r="C237" s="88" t="s">
        <v>3067</v>
      </c>
      <c r="D237" s="87" t="s">
        <v>3222</v>
      </c>
      <c r="E237" s="87"/>
      <c r="F237" s="87" t="s">
        <v>652</v>
      </c>
      <c r="G237" s="101">
        <v>44858</v>
      </c>
      <c r="H237" s="87" t="s">
        <v>128</v>
      </c>
      <c r="I237" s="90">
        <v>5.6400000000374391</v>
      </c>
      <c r="J237" s="88" t="s">
        <v>687</v>
      </c>
      <c r="K237" s="88" t="s">
        <v>130</v>
      </c>
      <c r="L237" s="89">
        <v>3.49E-2</v>
      </c>
      <c r="M237" s="89">
        <v>4.5400000000218398E-2</v>
      </c>
      <c r="N237" s="90">
        <v>26069.003509000006</v>
      </c>
      <c r="O237" s="102">
        <v>98.36</v>
      </c>
      <c r="P237" s="90">
        <v>25.641474086000002</v>
      </c>
      <c r="Q237" s="91">
        <f t="shared" si="3"/>
        <v>3.1478803587797614E-4</v>
      </c>
      <c r="R237" s="91">
        <f>P237/'סכום נכסי הקרן'!$C$42</f>
        <v>3.0953900814550232E-5</v>
      </c>
    </row>
    <row r="238" spans="2:18">
      <c r="B238" s="86" t="s">
        <v>3433</v>
      </c>
      <c r="C238" s="88" t="s">
        <v>3067</v>
      </c>
      <c r="D238" s="87" t="s">
        <v>3223</v>
      </c>
      <c r="E238" s="87"/>
      <c r="F238" s="87" t="s">
        <v>652</v>
      </c>
      <c r="G238" s="101">
        <v>44858</v>
      </c>
      <c r="H238" s="87" t="s">
        <v>128</v>
      </c>
      <c r="I238" s="90">
        <v>5.6799999998850561</v>
      </c>
      <c r="J238" s="88" t="s">
        <v>687</v>
      </c>
      <c r="K238" s="88" t="s">
        <v>130</v>
      </c>
      <c r="L238" s="89">
        <v>3.49E-2</v>
      </c>
      <c r="M238" s="89">
        <v>4.5299999999180322E-2</v>
      </c>
      <c r="N238" s="90">
        <v>21583.865399999999</v>
      </c>
      <c r="O238" s="102">
        <v>98.35</v>
      </c>
      <c r="P238" s="90">
        <v>21.227733458000003</v>
      </c>
      <c r="Q238" s="91">
        <f t="shared" si="3"/>
        <v>2.606026665617269E-4</v>
      </c>
      <c r="R238" s="91">
        <f>P238/'סכום נכסי הקרן'!$C$42</f>
        <v>2.5625716905854549E-5</v>
      </c>
    </row>
    <row r="239" spans="2:18">
      <c r="B239" s="86" t="s">
        <v>3433</v>
      </c>
      <c r="C239" s="88" t="s">
        <v>3067</v>
      </c>
      <c r="D239" s="87" t="s">
        <v>3224</v>
      </c>
      <c r="E239" s="87"/>
      <c r="F239" s="87" t="s">
        <v>652</v>
      </c>
      <c r="G239" s="101">
        <v>44858</v>
      </c>
      <c r="H239" s="87" t="s">
        <v>128</v>
      </c>
      <c r="I239" s="90">
        <v>5.5700000000022589</v>
      </c>
      <c r="J239" s="88" t="s">
        <v>687</v>
      </c>
      <c r="K239" s="88" t="s">
        <v>130</v>
      </c>
      <c r="L239" s="89">
        <v>3.49E-2</v>
      </c>
      <c r="M239" s="89">
        <v>4.5499999999962341E-2</v>
      </c>
      <c r="N239" s="90">
        <v>26994.265805000003</v>
      </c>
      <c r="O239" s="102">
        <v>98.38</v>
      </c>
      <c r="P239" s="90">
        <v>26.556960942000003</v>
      </c>
      <c r="Q239" s="91">
        <f t="shared" si="3"/>
        <v>3.2602702737689665E-4</v>
      </c>
      <c r="R239" s="91">
        <f>P239/'סכום נכסי הקרן'!$C$42</f>
        <v>3.2059059170212816E-5</v>
      </c>
    </row>
    <row r="240" spans="2:18">
      <c r="B240" s="86" t="s">
        <v>3433</v>
      </c>
      <c r="C240" s="88" t="s">
        <v>3067</v>
      </c>
      <c r="D240" s="87" t="s">
        <v>3225</v>
      </c>
      <c r="E240" s="87"/>
      <c r="F240" s="87" t="s">
        <v>652</v>
      </c>
      <c r="G240" s="101">
        <v>44858</v>
      </c>
      <c r="H240" s="87" t="s">
        <v>128</v>
      </c>
      <c r="I240" s="90">
        <v>5.5999999999566699</v>
      </c>
      <c r="J240" s="88" t="s">
        <v>687</v>
      </c>
      <c r="K240" s="88" t="s">
        <v>130</v>
      </c>
      <c r="L240" s="89">
        <v>3.49E-2</v>
      </c>
      <c r="M240" s="89">
        <v>4.5399999999579076E-2</v>
      </c>
      <c r="N240" s="90">
        <v>32845.669159000005</v>
      </c>
      <c r="O240" s="102">
        <v>98.37</v>
      </c>
      <c r="P240" s="90">
        <v>32.310287734000006</v>
      </c>
      <c r="Q240" s="91">
        <f t="shared" si="3"/>
        <v>3.9665785127350912E-4</v>
      </c>
      <c r="R240" s="91">
        <f>P240/'סכום נכסי הקרן'!$C$42</f>
        <v>3.9004366069339061E-5</v>
      </c>
    </row>
    <row r="241" spans="2:18">
      <c r="B241" s="86" t="s">
        <v>3433</v>
      </c>
      <c r="C241" s="88" t="s">
        <v>3067</v>
      </c>
      <c r="D241" s="87" t="s">
        <v>3226</v>
      </c>
      <c r="E241" s="87"/>
      <c r="F241" s="87" t="s">
        <v>652</v>
      </c>
      <c r="G241" s="101">
        <v>44858</v>
      </c>
      <c r="H241" s="87" t="s">
        <v>128</v>
      </c>
      <c r="I241" s="90">
        <v>5.7699999998766378</v>
      </c>
      <c r="J241" s="88" t="s">
        <v>687</v>
      </c>
      <c r="K241" s="88" t="s">
        <v>130</v>
      </c>
      <c r="L241" s="89">
        <v>3.49E-2</v>
      </c>
      <c r="M241" s="89">
        <v>4.5199999998896512E-2</v>
      </c>
      <c r="N241" s="90">
        <v>19536.189763000002</v>
      </c>
      <c r="O241" s="102">
        <v>98.34</v>
      </c>
      <c r="P241" s="90">
        <v>19.211890681000003</v>
      </c>
      <c r="Q241" s="91">
        <f t="shared" si="3"/>
        <v>2.3585513503205169E-4</v>
      </c>
      <c r="R241" s="91">
        <f>P241/'סכום נכסי הקרן'!$C$42</f>
        <v>2.3192229768270119E-5</v>
      </c>
    </row>
    <row r="242" spans="2:18">
      <c r="B242" s="86" t="s">
        <v>3462</v>
      </c>
      <c r="C242" s="88" t="s">
        <v>3058</v>
      </c>
      <c r="D242" s="87">
        <v>9637</v>
      </c>
      <c r="E242" s="87"/>
      <c r="F242" s="87" t="s">
        <v>652</v>
      </c>
      <c r="G242" s="101">
        <v>45104</v>
      </c>
      <c r="H242" s="87" t="s">
        <v>128</v>
      </c>
      <c r="I242" s="90">
        <v>2.5199999999961586</v>
      </c>
      <c r="J242" s="88" t="s">
        <v>326</v>
      </c>
      <c r="K242" s="88" t="s">
        <v>130</v>
      </c>
      <c r="L242" s="89">
        <v>5.2159000000000004E-2</v>
      </c>
      <c r="M242" s="89">
        <v>6.0599999999884753E-2</v>
      </c>
      <c r="N242" s="90">
        <v>210372.00000000003</v>
      </c>
      <c r="O242" s="102">
        <v>98.99</v>
      </c>
      <c r="P242" s="90">
        <v>208.24724259000004</v>
      </c>
      <c r="Q242" s="91">
        <f t="shared" si="3"/>
        <v>2.5565511659761497E-3</v>
      </c>
      <c r="R242" s="91">
        <f>P242/'סכום נכסי הקרן'!$C$42</f>
        <v>2.5139211850358994E-4</v>
      </c>
    </row>
    <row r="243" spans="2:18">
      <c r="B243" s="86" t="s">
        <v>3463</v>
      </c>
      <c r="C243" s="88" t="s">
        <v>3058</v>
      </c>
      <c r="D243" s="87">
        <v>9577</v>
      </c>
      <c r="E243" s="87"/>
      <c r="F243" s="87" t="s">
        <v>652</v>
      </c>
      <c r="G243" s="101">
        <v>45063</v>
      </c>
      <c r="H243" s="87" t="s">
        <v>128</v>
      </c>
      <c r="I243" s="90">
        <v>3.5699999999986569</v>
      </c>
      <c r="J243" s="88" t="s">
        <v>326</v>
      </c>
      <c r="K243" s="88" t="s">
        <v>130</v>
      </c>
      <c r="L243" s="89">
        <v>4.4344000000000001E-2</v>
      </c>
      <c r="M243" s="89">
        <v>4.5399999999985632E-2</v>
      </c>
      <c r="N243" s="90">
        <v>315558.00000000006</v>
      </c>
      <c r="O243" s="102">
        <v>101.39</v>
      </c>
      <c r="P243" s="90">
        <v>319.94423629899995</v>
      </c>
      <c r="Q243" s="91">
        <f t="shared" si="3"/>
        <v>3.9278013969575361E-3</v>
      </c>
      <c r="R243" s="91">
        <f>P243/'סכום נכסי הקרן'!$C$42</f>
        <v>3.8623060918301474E-4</v>
      </c>
    </row>
    <row r="244" spans="2:18">
      <c r="B244" s="86" t="s">
        <v>3464</v>
      </c>
      <c r="C244" s="88" t="s">
        <v>3058</v>
      </c>
      <c r="D244" s="87" t="s">
        <v>3227</v>
      </c>
      <c r="E244" s="87"/>
      <c r="F244" s="87" t="s">
        <v>652</v>
      </c>
      <c r="G244" s="101">
        <v>42372</v>
      </c>
      <c r="H244" s="87" t="s">
        <v>128</v>
      </c>
      <c r="I244" s="90">
        <v>9.6199999999924728</v>
      </c>
      <c r="J244" s="88" t="s">
        <v>126</v>
      </c>
      <c r="K244" s="88" t="s">
        <v>130</v>
      </c>
      <c r="L244" s="89">
        <v>6.7000000000000004E-2</v>
      </c>
      <c r="M244" s="89">
        <v>3.3999999999984321E-2</v>
      </c>
      <c r="N244" s="90">
        <v>254622.72430000003</v>
      </c>
      <c r="O244" s="102">
        <v>150.24</v>
      </c>
      <c r="P244" s="90">
        <v>382.54518027400002</v>
      </c>
      <c r="Q244" s="91">
        <f t="shared" si="3"/>
        <v>4.6963230557320913E-3</v>
      </c>
      <c r="R244" s="91">
        <f>P244/'סכום נכסי הקרן'!$C$42</f>
        <v>4.6180128051806713E-4</v>
      </c>
    </row>
    <row r="245" spans="2:18">
      <c r="B245" s="86" t="s">
        <v>3465</v>
      </c>
      <c r="C245" s="88" t="s">
        <v>3067</v>
      </c>
      <c r="D245" s="87" t="s">
        <v>3228</v>
      </c>
      <c r="E245" s="87"/>
      <c r="F245" s="87" t="s">
        <v>677</v>
      </c>
      <c r="G245" s="101">
        <v>44871</v>
      </c>
      <c r="H245" s="87"/>
      <c r="I245" s="90">
        <v>4.9400000000017741</v>
      </c>
      <c r="J245" s="88" t="s">
        <v>326</v>
      </c>
      <c r="K245" s="88" t="s">
        <v>130</v>
      </c>
      <c r="L245" s="89">
        <v>0.05</v>
      </c>
      <c r="M245" s="89">
        <v>6.9900000000035808E-2</v>
      </c>
      <c r="N245" s="90">
        <v>319261.60259400005</v>
      </c>
      <c r="O245" s="102">
        <v>95.35</v>
      </c>
      <c r="P245" s="90">
        <v>304.41596320900004</v>
      </c>
      <c r="Q245" s="91">
        <f t="shared" si="3"/>
        <v>3.7371682621313773E-3</v>
      </c>
      <c r="R245" s="91">
        <f>P245/'סכום נכסי הקרן'!$C$42</f>
        <v>3.6748517265167499E-4</v>
      </c>
    </row>
    <row r="246" spans="2:18">
      <c r="B246" s="86" t="s">
        <v>3465</v>
      </c>
      <c r="C246" s="88" t="s">
        <v>3067</v>
      </c>
      <c r="D246" s="87" t="s">
        <v>3229</v>
      </c>
      <c r="E246" s="87"/>
      <c r="F246" s="87" t="s">
        <v>677</v>
      </c>
      <c r="G246" s="101">
        <v>44969</v>
      </c>
      <c r="H246" s="87"/>
      <c r="I246" s="90">
        <v>4.9400000000068855</v>
      </c>
      <c r="J246" s="88" t="s">
        <v>326</v>
      </c>
      <c r="K246" s="88" t="s">
        <v>130</v>
      </c>
      <c r="L246" s="89">
        <v>0.05</v>
      </c>
      <c r="M246" s="89">
        <v>6.6500000000103282E-2</v>
      </c>
      <c r="N246" s="90">
        <v>226798.99582200003</v>
      </c>
      <c r="O246" s="102">
        <v>96.06</v>
      </c>
      <c r="P246" s="90">
        <v>217.86311357500003</v>
      </c>
      <c r="Q246" s="91">
        <f t="shared" si="3"/>
        <v>2.6746005858523983E-3</v>
      </c>
      <c r="R246" s="91">
        <f>P246/'סכום נכסי הקרן'!$C$42</f>
        <v>2.6300021543736624E-4</v>
      </c>
    </row>
    <row r="247" spans="2:18">
      <c r="B247" s="86" t="s">
        <v>3465</v>
      </c>
      <c r="C247" s="88" t="s">
        <v>3067</v>
      </c>
      <c r="D247" s="87" t="s">
        <v>3230</v>
      </c>
      <c r="E247" s="87"/>
      <c r="F247" s="87" t="s">
        <v>677</v>
      </c>
      <c r="G247" s="101">
        <v>45018</v>
      </c>
      <c r="H247" s="87"/>
      <c r="I247" s="90">
        <v>4.9399999999930726</v>
      </c>
      <c r="J247" s="88" t="s">
        <v>326</v>
      </c>
      <c r="K247" s="88" t="s">
        <v>130</v>
      </c>
      <c r="L247" s="89">
        <v>0.05</v>
      </c>
      <c r="M247" s="89">
        <v>4.2999999999913399E-2</v>
      </c>
      <c r="N247" s="90">
        <v>108521.46152400001</v>
      </c>
      <c r="O247" s="102">
        <v>106.41</v>
      </c>
      <c r="P247" s="90">
        <v>115.47768767000001</v>
      </c>
      <c r="Q247" s="91">
        <f t="shared" ref="Q247:Q310" si="4">IFERROR(P247/$P$10,0)</f>
        <v>1.4176639910580249E-3</v>
      </c>
      <c r="R247" s="91">
        <f>P247/'סכום נכסי הקרן'!$C$42</f>
        <v>1.3940247266760786E-4</v>
      </c>
    </row>
    <row r="248" spans="2:18">
      <c r="B248" s="86" t="s">
        <v>3465</v>
      </c>
      <c r="C248" s="88" t="s">
        <v>3067</v>
      </c>
      <c r="D248" s="87" t="s">
        <v>3231</v>
      </c>
      <c r="E248" s="87"/>
      <c r="F248" s="87" t="s">
        <v>677</v>
      </c>
      <c r="G248" s="101">
        <v>45109</v>
      </c>
      <c r="H248" s="87"/>
      <c r="I248" s="90">
        <v>4.9400000000194941</v>
      </c>
      <c r="J248" s="88" t="s">
        <v>326</v>
      </c>
      <c r="K248" s="88" t="s">
        <v>130</v>
      </c>
      <c r="L248" s="89">
        <v>0.05</v>
      </c>
      <c r="M248" s="89">
        <v>5.2200000000199004E-2</v>
      </c>
      <c r="N248" s="90">
        <v>98049.62469500002</v>
      </c>
      <c r="O248" s="102">
        <v>100.45</v>
      </c>
      <c r="P248" s="90">
        <v>98.490849082000011</v>
      </c>
      <c r="Q248" s="91">
        <f t="shared" si="4"/>
        <v>1.2091247496338246E-3</v>
      </c>
      <c r="R248" s="91">
        <f>P248/'סכום נכסי הקרן'!$C$42</f>
        <v>1.1889628355218517E-4</v>
      </c>
    </row>
    <row r="249" spans="2:18">
      <c r="B249" s="86" t="s">
        <v>3466</v>
      </c>
      <c r="C249" s="88" t="s">
        <v>3067</v>
      </c>
      <c r="D249" s="87" t="s">
        <v>3232</v>
      </c>
      <c r="E249" s="87"/>
      <c r="F249" s="87" t="s">
        <v>677</v>
      </c>
      <c r="G249" s="101">
        <v>41816</v>
      </c>
      <c r="H249" s="87"/>
      <c r="I249" s="90">
        <v>5.6699999999799147</v>
      </c>
      <c r="J249" s="88" t="s">
        <v>687</v>
      </c>
      <c r="K249" s="88" t="s">
        <v>130</v>
      </c>
      <c r="L249" s="89">
        <v>4.4999999999999998E-2</v>
      </c>
      <c r="M249" s="89">
        <v>8.7099999999810523E-2</v>
      </c>
      <c r="N249" s="90">
        <v>79454.006755000009</v>
      </c>
      <c r="O249" s="102">
        <v>88.35</v>
      </c>
      <c r="P249" s="90">
        <v>70.197618223000006</v>
      </c>
      <c r="Q249" s="91">
        <f t="shared" si="4"/>
        <v>8.6178237216849986E-4</v>
      </c>
      <c r="R249" s="91">
        <f>P249/'סכום נכסי הקרן'!$C$42</f>
        <v>8.4741232294393838E-5</v>
      </c>
    </row>
    <row r="250" spans="2:18">
      <c r="B250" s="86" t="s">
        <v>3466</v>
      </c>
      <c r="C250" s="88" t="s">
        <v>3067</v>
      </c>
      <c r="D250" s="87" t="s">
        <v>3233</v>
      </c>
      <c r="E250" s="87"/>
      <c r="F250" s="87" t="s">
        <v>677</v>
      </c>
      <c r="G250" s="101">
        <v>42625</v>
      </c>
      <c r="H250" s="87"/>
      <c r="I250" s="90">
        <v>5.6700000001516813</v>
      </c>
      <c r="J250" s="88" t="s">
        <v>687</v>
      </c>
      <c r="K250" s="88" t="s">
        <v>130</v>
      </c>
      <c r="L250" s="89">
        <v>4.4999999999999998E-2</v>
      </c>
      <c r="M250" s="89">
        <v>8.7100000001903641E-2</v>
      </c>
      <c r="N250" s="90">
        <v>22124.649936000005</v>
      </c>
      <c r="O250" s="102">
        <v>88.8</v>
      </c>
      <c r="P250" s="90">
        <v>19.646691105999999</v>
      </c>
      <c r="Q250" s="91">
        <f t="shared" si="4"/>
        <v>2.4119297057635791E-4</v>
      </c>
      <c r="R250" s="91">
        <f>P250/'סכום נכסי הקרן'!$C$42</f>
        <v>2.3717112588362062E-5</v>
      </c>
    </row>
    <row r="251" spans="2:18">
      <c r="B251" s="86" t="s">
        <v>3466</v>
      </c>
      <c r="C251" s="88" t="s">
        <v>3067</v>
      </c>
      <c r="D251" s="87" t="s">
        <v>3234</v>
      </c>
      <c r="E251" s="87"/>
      <c r="F251" s="87" t="s">
        <v>677</v>
      </c>
      <c r="G251" s="101">
        <v>42716</v>
      </c>
      <c r="H251" s="87"/>
      <c r="I251" s="90">
        <v>5.669999999944273</v>
      </c>
      <c r="J251" s="88" t="s">
        <v>687</v>
      </c>
      <c r="K251" s="88" t="s">
        <v>130</v>
      </c>
      <c r="L251" s="89">
        <v>4.4999999999999998E-2</v>
      </c>
      <c r="M251" s="89">
        <v>8.709999999879818E-2</v>
      </c>
      <c r="N251" s="90">
        <v>16738.597566</v>
      </c>
      <c r="O251" s="102">
        <v>88.98</v>
      </c>
      <c r="P251" s="90">
        <v>14.894005549000001</v>
      </c>
      <c r="Q251" s="91">
        <f t="shared" si="4"/>
        <v>1.8284653750406805E-4</v>
      </c>
      <c r="R251" s="91">
        <f>P251/'סכום נכסי הקרן'!$C$42</f>
        <v>1.7979760794907787E-5</v>
      </c>
    </row>
    <row r="252" spans="2:18">
      <c r="B252" s="86" t="s">
        <v>3466</v>
      </c>
      <c r="C252" s="88" t="s">
        <v>3067</v>
      </c>
      <c r="D252" s="87" t="s">
        <v>3235</v>
      </c>
      <c r="E252" s="87"/>
      <c r="F252" s="87" t="s">
        <v>677</v>
      </c>
      <c r="G252" s="101">
        <v>42803</v>
      </c>
      <c r="H252" s="87"/>
      <c r="I252" s="90">
        <v>5.6700000000134345</v>
      </c>
      <c r="J252" s="88" t="s">
        <v>687</v>
      </c>
      <c r="K252" s="88" t="s">
        <v>130</v>
      </c>
      <c r="L252" s="89">
        <v>4.4999999999999998E-2</v>
      </c>
      <c r="M252" s="89">
        <v>8.7100000000184322E-2</v>
      </c>
      <c r="N252" s="90">
        <v>107273.49606900002</v>
      </c>
      <c r="O252" s="102">
        <v>89.52</v>
      </c>
      <c r="P252" s="90">
        <v>96.031241213000001</v>
      </c>
      <c r="Q252" s="91">
        <f t="shared" si="4"/>
        <v>1.17892932765786E-3</v>
      </c>
      <c r="R252" s="91">
        <f>P252/'סכום נכסי הקרן'!$C$42</f>
        <v>1.1592709161866516E-4</v>
      </c>
    </row>
    <row r="253" spans="2:18">
      <c r="B253" s="86" t="s">
        <v>3466</v>
      </c>
      <c r="C253" s="88" t="s">
        <v>3067</v>
      </c>
      <c r="D253" s="87" t="s">
        <v>3236</v>
      </c>
      <c r="E253" s="87"/>
      <c r="F253" s="87" t="s">
        <v>677</v>
      </c>
      <c r="G253" s="101">
        <v>42898</v>
      </c>
      <c r="H253" s="87"/>
      <c r="I253" s="90">
        <v>5.6699999999766275</v>
      </c>
      <c r="J253" s="88" t="s">
        <v>687</v>
      </c>
      <c r="K253" s="88" t="s">
        <v>130</v>
      </c>
      <c r="L253" s="89">
        <v>4.4999999999999998E-2</v>
      </c>
      <c r="M253" s="89">
        <v>8.7099999999744021E-2</v>
      </c>
      <c r="N253" s="90">
        <v>20175.395661000002</v>
      </c>
      <c r="O253" s="102">
        <v>89.07</v>
      </c>
      <c r="P253" s="90">
        <v>17.970225026000005</v>
      </c>
      <c r="Q253" s="91">
        <f t="shared" si="4"/>
        <v>2.2061180341064553E-4</v>
      </c>
      <c r="R253" s="91">
        <f>P253/'סכום נכסי הקרן'!$C$42</f>
        <v>2.1693314557670415E-5</v>
      </c>
    </row>
    <row r="254" spans="2:18">
      <c r="B254" s="86" t="s">
        <v>3466</v>
      </c>
      <c r="C254" s="88" t="s">
        <v>3067</v>
      </c>
      <c r="D254" s="87" t="s">
        <v>3237</v>
      </c>
      <c r="E254" s="87"/>
      <c r="F254" s="87" t="s">
        <v>677</v>
      </c>
      <c r="G254" s="101">
        <v>42989</v>
      </c>
      <c r="H254" s="87"/>
      <c r="I254" s="90">
        <v>5.6700000000602637</v>
      </c>
      <c r="J254" s="88" t="s">
        <v>687</v>
      </c>
      <c r="K254" s="88" t="s">
        <v>130</v>
      </c>
      <c r="L254" s="89">
        <v>4.4999999999999998E-2</v>
      </c>
      <c r="M254" s="89">
        <v>8.7100000001236064E-2</v>
      </c>
      <c r="N254" s="90">
        <v>25423.538287000003</v>
      </c>
      <c r="O254" s="102">
        <v>89.42</v>
      </c>
      <c r="P254" s="90">
        <v>22.733729889000003</v>
      </c>
      <c r="Q254" s="91">
        <f t="shared" si="4"/>
        <v>2.7909105989526656E-4</v>
      </c>
      <c r="R254" s="91">
        <f>P254/'סכום נכסי הקרן'!$C$42</f>
        <v>2.7443727211966112E-5</v>
      </c>
    </row>
    <row r="255" spans="2:18">
      <c r="B255" s="86" t="s">
        <v>3466</v>
      </c>
      <c r="C255" s="88" t="s">
        <v>3067</v>
      </c>
      <c r="D255" s="87" t="s">
        <v>3238</v>
      </c>
      <c r="E255" s="87"/>
      <c r="F255" s="87" t="s">
        <v>677</v>
      </c>
      <c r="G255" s="101">
        <v>43080</v>
      </c>
      <c r="H255" s="87"/>
      <c r="I255" s="90">
        <v>5.6699999997970165</v>
      </c>
      <c r="J255" s="88" t="s">
        <v>687</v>
      </c>
      <c r="K255" s="88" t="s">
        <v>130</v>
      </c>
      <c r="L255" s="89">
        <v>4.4999999999999998E-2</v>
      </c>
      <c r="M255" s="89">
        <v>8.7099999996483532E-2</v>
      </c>
      <c r="N255" s="90">
        <v>7877.090868000002</v>
      </c>
      <c r="O255" s="102">
        <v>88.81</v>
      </c>
      <c r="P255" s="90">
        <v>6.995644726000001</v>
      </c>
      <c r="Q255" s="91">
        <f t="shared" si="4"/>
        <v>8.588216323335377E-5</v>
      </c>
      <c r="R255" s="91">
        <f>P255/'סכום נכסי הקרן'!$C$42</f>
        <v>8.4450095285538048E-6</v>
      </c>
    </row>
    <row r="256" spans="2:18">
      <c r="B256" s="86" t="s">
        <v>3466</v>
      </c>
      <c r="C256" s="88" t="s">
        <v>3067</v>
      </c>
      <c r="D256" s="87" t="s">
        <v>3239</v>
      </c>
      <c r="E256" s="87"/>
      <c r="F256" s="87" t="s">
        <v>677</v>
      </c>
      <c r="G256" s="101">
        <v>43171</v>
      </c>
      <c r="H256" s="87"/>
      <c r="I256" s="90">
        <v>5.5499999995154807</v>
      </c>
      <c r="J256" s="88" t="s">
        <v>687</v>
      </c>
      <c r="K256" s="88" t="s">
        <v>130</v>
      </c>
      <c r="L256" s="89">
        <v>4.4999999999999998E-2</v>
      </c>
      <c r="M256" s="89">
        <v>8.7999999992779701E-2</v>
      </c>
      <c r="N256" s="90">
        <v>5885.6466140000011</v>
      </c>
      <c r="O256" s="102">
        <v>89.42</v>
      </c>
      <c r="P256" s="90">
        <v>5.262945621000001</v>
      </c>
      <c r="Q256" s="91">
        <f t="shared" si="4"/>
        <v>6.461065028518523E-5</v>
      </c>
      <c r="R256" s="91">
        <f>P256/'סכום נכסי הקרן'!$C$42</f>
        <v>6.3533280574439395E-6</v>
      </c>
    </row>
    <row r="257" spans="2:18">
      <c r="B257" s="86" t="s">
        <v>3466</v>
      </c>
      <c r="C257" s="88" t="s">
        <v>3067</v>
      </c>
      <c r="D257" s="87" t="s">
        <v>3240</v>
      </c>
      <c r="E257" s="87"/>
      <c r="F257" s="87" t="s">
        <v>677</v>
      </c>
      <c r="G257" s="101">
        <v>43341</v>
      </c>
      <c r="H257" s="87"/>
      <c r="I257" s="90">
        <v>5.7099999998614006</v>
      </c>
      <c r="J257" s="88" t="s">
        <v>687</v>
      </c>
      <c r="K257" s="88" t="s">
        <v>130</v>
      </c>
      <c r="L257" s="89">
        <v>4.4999999999999998E-2</v>
      </c>
      <c r="M257" s="89">
        <v>8.4499999997841468E-2</v>
      </c>
      <c r="N257" s="90">
        <v>14765.662009000003</v>
      </c>
      <c r="O257" s="102">
        <v>89.42</v>
      </c>
      <c r="P257" s="90">
        <v>13.203456073000002</v>
      </c>
      <c r="Q257" s="91">
        <f t="shared" si="4"/>
        <v>1.620924752641308E-4</v>
      </c>
      <c r="R257" s="91">
        <f>P257/'סכום נכסי הקרן'!$C$42</f>
        <v>1.5938961555882561E-5</v>
      </c>
    </row>
    <row r="258" spans="2:18">
      <c r="B258" s="86" t="s">
        <v>3466</v>
      </c>
      <c r="C258" s="88" t="s">
        <v>3067</v>
      </c>
      <c r="D258" s="87" t="s">
        <v>3241</v>
      </c>
      <c r="E258" s="87"/>
      <c r="F258" s="87" t="s">
        <v>677</v>
      </c>
      <c r="G258" s="101">
        <v>43990</v>
      </c>
      <c r="H258" s="87"/>
      <c r="I258" s="90">
        <v>5.6699999998233555</v>
      </c>
      <c r="J258" s="88" t="s">
        <v>687</v>
      </c>
      <c r="K258" s="88" t="s">
        <v>130</v>
      </c>
      <c r="L258" s="89">
        <v>4.4999999999999998E-2</v>
      </c>
      <c r="M258" s="89">
        <v>8.7099999996414948E-2</v>
      </c>
      <c r="N258" s="90">
        <v>15229.118762000004</v>
      </c>
      <c r="O258" s="102">
        <v>88.1</v>
      </c>
      <c r="P258" s="90">
        <v>13.416854611000003</v>
      </c>
      <c r="Q258" s="91">
        <f t="shared" si="4"/>
        <v>1.6471226640448998E-4</v>
      </c>
      <c r="R258" s="91">
        <f>P258/'סכום נכסי הקרן'!$C$42</f>
        <v>1.6196572220428117E-5</v>
      </c>
    </row>
    <row r="259" spans="2:18">
      <c r="B259" s="86" t="s">
        <v>3466</v>
      </c>
      <c r="C259" s="88" t="s">
        <v>3067</v>
      </c>
      <c r="D259" s="87" t="s">
        <v>3242</v>
      </c>
      <c r="E259" s="87"/>
      <c r="F259" s="87" t="s">
        <v>677</v>
      </c>
      <c r="G259" s="101">
        <v>41893</v>
      </c>
      <c r="H259" s="87"/>
      <c r="I259" s="90">
        <v>5.6699999998833741</v>
      </c>
      <c r="J259" s="88" t="s">
        <v>687</v>
      </c>
      <c r="K259" s="88" t="s">
        <v>130</v>
      </c>
      <c r="L259" s="89">
        <v>4.4999999999999998E-2</v>
      </c>
      <c r="M259" s="89">
        <v>8.7099999997959046E-2</v>
      </c>
      <c r="N259" s="90">
        <v>15588.075328000004</v>
      </c>
      <c r="O259" s="102">
        <v>88.01</v>
      </c>
      <c r="P259" s="90">
        <v>13.719065980000003</v>
      </c>
      <c r="Q259" s="91">
        <f t="shared" si="4"/>
        <v>1.6842236992460882E-4</v>
      </c>
      <c r="R259" s="91">
        <f>P259/'סכום נכסי הקרן'!$C$42</f>
        <v>1.6561396048796195E-5</v>
      </c>
    </row>
    <row r="260" spans="2:18">
      <c r="B260" s="86" t="s">
        <v>3466</v>
      </c>
      <c r="C260" s="88" t="s">
        <v>3067</v>
      </c>
      <c r="D260" s="87" t="s">
        <v>3243</v>
      </c>
      <c r="E260" s="87"/>
      <c r="F260" s="87" t="s">
        <v>677</v>
      </c>
      <c r="G260" s="101">
        <v>42151</v>
      </c>
      <c r="H260" s="87"/>
      <c r="I260" s="90">
        <v>5.6700000000474944</v>
      </c>
      <c r="J260" s="88" t="s">
        <v>687</v>
      </c>
      <c r="K260" s="88" t="s">
        <v>130</v>
      </c>
      <c r="L260" s="89">
        <v>4.4999999999999998E-2</v>
      </c>
      <c r="M260" s="89">
        <v>8.710000000065625E-2</v>
      </c>
      <c r="N260" s="90">
        <v>57086.187614000009</v>
      </c>
      <c r="O260" s="102">
        <v>88.89</v>
      </c>
      <c r="P260" s="90">
        <v>50.743916877000004</v>
      </c>
      <c r="Q260" s="91">
        <f t="shared" si="4"/>
        <v>6.2295864398792642E-4</v>
      </c>
      <c r="R260" s="91">
        <f>P260/'סכום נכסי הקרן'!$C$42</f>
        <v>6.1257093281155735E-5</v>
      </c>
    </row>
    <row r="261" spans="2:18">
      <c r="B261" s="86" t="s">
        <v>3466</v>
      </c>
      <c r="C261" s="88" t="s">
        <v>3067</v>
      </c>
      <c r="D261" s="87" t="s">
        <v>3244</v>
      </c>
      <c r="E261" s="87"/>
      <c r="F261" s="87" t="s">
        <v>677</v>
      </c>
      <c r="G261" s="101">
        <v>42166</v>
      </c>
      <c r="H261" s="87"/>
      <c r="I261" s="90">
        <v>5.6700000000506865</v>
      </c>
      <c r="J261" s="88" t="s">
        <v>687</v>
      </c>
      <c r="K261" s="88" t="s">
        <v>130</v>
      </c>
      <c r="L261" s="89">
        <v>4.4999999999999998E-2</v>
      </c>
      <c r="M261" s="89">
        <v>8.7100000000724709E-2</v>
      </c>
      <c r="N261" s="90">
        <v>53711.827803000007</v>
      </c>
      <c r="O261" s="102">
        <v>88.89</v>
      </c>
      <c r="P261" s="90">
        <v>47.744448173999999</v>
      </c>
      <c r="Q261" s="91">
        <f t="shared" si="4"/>
        <v>5.861356103928979E-4</v>
      </c>
      <c r="R261" s="91">
        <f>P261/'סכום נכסי הקרן'!$C$42</f>
        <v>5.763619159595573E-5</v>
      </c>
    </row>
    <row r="262" spans="2:18">
      <c r="B262" s="86" t="s">
        <v>3466</v>
      </c>
      <c r="C262" s="88" t="s">
        <v>3067</v>
      </c>
      <c r="D262" s="87" t="s">
        <v>3245</v>
      </c>
      <c r="E262" s="87"/>
      <c r="F262" s="87" t="s">
        <v>677</v>
      </c>
      <c r="G262" s="101">
        <v>42257</v>
      </c>
      <c r="H262" s="87"/>
      <c r="I262" s="90">
        <v>5.6700000000464446</v>
      </c>
      <c r="J262" s="88" t="s">
        <v>687</v>
      </c>
      <c r="K262" s="88" t="s">
        <v>130</v>
      </c>
      <c r="L262" s="89">
        <v>4.4999999999999998E-2</v>
      </c>
      <c r="M262" s="89">
        <v>8.7100000000877281E-2</v>
      </c>
      <c r="N262" s="90">
        <v>28542.705040000008</v>
      </c>
      <c r="O262" s="102">
        <v>88.26</v>
      </c>
      <c r="P262" s="90">
        <v>25.191793249000003</v>
      </c>
      <c r="Q262" s="91">
        <f t="shared" si="4"/>
        <v>3.0926752067762418E-4</v>
      </c>
      <c r="R262" s="91">
        <f>P262/'סכום נכסי הקרן'!$C$42</f>
        <v>3.0411054643537712E-5</v>
      </c>
    </row>
    <row r="263" spans="2:18">
      <c r="B263" s="86" t="s">
        <v>3466</v>
      </c>
      <c r="C263" s="88" t="s">
        <v>3067</v>
      </c>
      <c r="D263" s="87" t="s">
        <v>3246</v>
      </c>
      <c r="E263" s="87"/>
      <c r="F263" s="87" t="s">
        <v>677</v>
      </c>
      <c r="G263" s="101">
        <v>42348</v>
      </c>
      <c r="H263" s="87"/>
      <c r="I263" s="90">
        <v>5.6700000000287361</v>
      </c>
      <c r="J263" s="88" t="s">
        <v>687</v>
      </c>
      <c r="K263" s="88" t="s">
        <v>130</v>
      </c>
      <c r="L263" s="89">
        <v>4.4999999999999998E-2</v>
      </c>
      <c r="M263" s="89">
        <v>8.7100000000542813E-2</v>
      </c>
      <c r="N263" s="90">
        <v>49427.045757000007</v>
      </c>
      <c r="O263" s="102">
        <v>88.71</v>
      </c>
      <c r="P263" s="90">
        <v>43.846732222000007</v>
      </c>
      <c r="Q263" s="91">
        <f t="shared" si="4"/>
        <v>5.3828522765650758E-4</v>
      </c>
      <c r="R263" s="91">
        <f>P263/'סכום נכסי הקרן'!$C$42</f>
        <v>5.2930942881437738E-5</v>
      </c>
    </row>
    <row r="264" spans="2:18">
      <c r="B264" s="86" t="s">
        <v>3466</v>
      </c>
      <c r="C264" s="88" t="s">
        <v>3067</v>
      </c>
      <c r="D264" s="87" t="s">
        <v>3247</v>
      </c>
      <c r="E264" s="87"/>
      <c r="F264" s="87" t="s">
        <v>677</v>
      </c>
      <c r="G264" s="101">
        <v>42439</v>
      </c>
      <c r="H264" s="87"/>
      <c r="I264" s="90">
        <v>5.6699999999680637</v>
      </c>
      <c r="J264" s="88" t="s">
        <v>687</v>
      </c>
      <c r="K264" s="88" t="s">
        <v>130</v>
      </c>
      <c r="L264" s="89">
        <v>4.4999999999999998E-2</v>
      </c>
      <c r="M264" s="89">
        <v>8.7099999999650207E-2</v>
      </c>
      <c r="N264" s="90">
        <v>58703.777388000017</v>
      </c>
      <c r="O264" s="102">
        <v>89.61</v>
      </c>
      <c r="P264" s="90">
        <v>52.60446060400001</v>
      </c>
      <c r="Q264" s="91">
        <f t="shared" si="4"/>
        <v>6.4579964382760393E-4</v>
      </c>
      <c r="R264" s="91">
        <f>P264/'סכום נכסי הקרן'!$C$42</f>
        <v>6.350310635331902E-5</v>
      </c>
    </row>
    <row r="265" spans="2:18">
      <c r="B265" s="86" t="s">
        <v>3466</v>
      </c>
      <c r="C265" s="88" t="s">
        <v>3067</v>
      </c>
      <c r="D265" s="87" t="s">
        <v>3248</v>
      </c>
      <c r="E265" s="87"/>
      <c r="F265" s="87" t="s">
        <v>677</v>
      </c>
      <c r="G265" s="101">
        <v>42549</v>
      </c>
      <c r="H265" s="87"/>
      <c r="I265" s="90">
        <v>5.6899999999860054</v>
      </c>
      <c r="J265" s="88" t="s">
        <v>687</v>
      </c>
      <c r="K265" s="88" t="s">
        <v>130</v>
      </c>
      <c r="L265" s="89">
        <v>4.4999999999999998E-2</v>
      </c>
      <c r="M265" s="89">
        <v>8.5900000000075333E-2</v>
      </c>
      <c r="N265" s="90">
        <v>41291.55184900001</v>
      </c>
      <c r="O265" s="102">
        <v>89.99</v>
      </c>
      <c r="P265" s="90">
        <v>37.158271008000014</v>
      </c>
      <c r="Q265" s="91">
        <f t="shared" si="4"/>
        <v>4.5617420854974583E-4</v>
      </c>
      <c r="R265" s="91">
        <f>P265/'סכום נכסי הקרן'!$C$42</f>
        <v>4.4856759457905132E-5</v>
      </c>
    </row>
    <row r="266" spans="2:18">
      <c r="B266" s="86" t="s">
        <v>3466</v>
      </c>
      <c r="C266" s="88" t="s">
        <v>3067</v>
      </c>
      <c r="D266" s="87" t="s">
        <v>3249</v>
      </c>
      <c r="E266" s="87"/>
      <c r="F266" s="87" t="s">
        <v>677</v>
      </c>
      <c r="G266" s="101">
        <v>42604</v>
      </c>
      <c r="H266" s="87"/>
      <c r="I266" s="90">
        <v>5.6699999999908233</v>
      </c>
      <c r="J266" s="88" t="s">
        <v>687</v>
      </c>
      <c r="K266" s="88" t="s">
        <v>130</v>
      </c>
      <c r="L266" s="89">
        <v>4.4999999999999998E-2</v>
      </c>
      <c r="M266" s="89">
        <v>8.7099999999849839E-2</v>
      </c>
      <c r="N266" s="90">
        <v>53995.891137000006</v>
      </c>
      <c r="O266" s="102">
        <v>88.8</v>
      </c>
      <c r="P266" s="90">
        <v>47.948356032000014</v>
      </c>
      <c r="Q266" s="91">
        <f t="shared" si="4"/>
        <v>5.8863888902284823E-4</v>
      </c>
      <c r="R266" s="91">
        <f>P266/'סכום נכסי הקרן'!$C$42</f>
        <v>5.7882345291748359E-5</v>
      </c>
    </row>
    <row r="267" spans="2:18">
      <c r="B267" s="92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90"/>
      <c r="O267" s="102"/>
      <c r="P267" s="87"/>
      <c r="Q267" s="91"/>
      <c r="R267" s="87"/>
    </row>
    <row r="268" spans="2:18">
      <c r="B268" s="79" t="s">
        <v>39</v>
      </c>
      <c r="C268" s="81"/>
      <c r="D268" s="80"/>
      <c r="E268" s="80"/>
      <c r="F268" s="80"/>
      <c r="G268" s="99"/>
      <c r="H268" s="80"/>
      <c r="I268" s="83">
        <v>2.2753369493071531</v>
      </c>
      <c r="J268" s="81"/>
      <c r="K268" s="81"/>
      <c r="L268" s="82"/>
      <c r="M268" s="82">
        <v>0.38877253618243812</v>
      </c>
      <c r="N268" s="83"/>
      <c r="O268" s="100"/>
      <c r="P268" s="83">
        <v>32062.954536181001</v>
      </c>
      <c r="Q268" s="84">
        <f t="shared" si="4"/>
        <v>0.39362146064761394</v>
      </c>
      <c r="R268" s="84">
        <f>P268/'סכום נכסי הקרן'!$C$42</f>
        <v>3.8705790127575433E-2</v>
      </c>
    </row>
    <row r="269" spans="2:18">
      <c r="B269" s="85" t="s">
        <v>37</v>
      </c>
      <c r="C269" s="81"/>
      <c r="D269" s="80"/>
      <c r="E269" s="80"/>
      <c r="F269" s="80"/>
      <c r="G269" s="99"/>
      <c r="H269" s="80"/>
      <c r="I269" s="83">
        <v>2.2753369493071522</v>
      </c>
      <c r="J269" s="81"/>
      <c r="K269" s="81"/>
      <c r="L269" s="82"/>
      <c r="M269" s="82">
        <v>0.38877253618243829</v>
      </c>
      <c r="N269" s="83"/>
      <c r="O269" s="100"/>
      <c r="P269" s="83">
        <v>32062.954536181009</v>
      </c>
      <c r="Q269" s="84">
        <f t="shared" si="4"/>
        <v>0.39362146064761405</v>
      </c>
      <c r="R269" s="84">
        <f>P269/'סכום נכסי הקרן'!$C$42</f>
        <v>3.870579012757544E-2</v>
      </c>
    </row>
    <row r="270" spans="2:18">
      <c r="B270" s="86" t="s">
        <v>3467</v>
      </c>
      <c r="C270" s="88" t="s">
        <v>3067</v>
      </c>
      <c r="D270" s="87">
        <v>9645</v>
      </c>
      <c r="E270" s="87"/>
      <c r="F270" s="87" t="s">
        <v>3099</v>
      </c>
      <c r="G270" s="101">
        <v>45114</v>
      </c>
      <c r="H270" s="87" t="s">
        <v>3057</v>
      </c>
      <c r="I270" s="90">
        <v>2.5600000000183289</v>
      </c>
      <c r="J270" s="88" t="s">
        <v>1033</v>
      </c>
      <c r="K270" s="88" t="s">
        <v>3000</v>
      </c>
      <c r="L270" s="89">
        <v>7.5800000000000006E-2</v>
      </c>
      <c r="M270" s="89">
        <v>8.3200000000366578E-2</v>
      </c>
      <c r="N270" s="90">
        <v>150572.07747800002</v>
      </c>
      <c r="O270" s="102">
        <v>100.65</v>
      </c>
      <c r="P270" s="90">
        <v>54.558288975000011</v>
      </c>
      <c r="Q270" s="91">
        <f t="shared" si="4"/>
        <v>6.6978585434291759E-4</v>
      </c>
      <c r="R270" s="91">
        <f>P270/'סכום נכסי הקרן'!$C$42</f>
        <v>6.5861730877078706E-5</v>
      </c>
    </row>
    <row r="271" spans="2:18">
      <c r="B271" s="86" t="s">
        <v>3467</v>
      </c>
      <c r="C271" s="88" t="s">
        <v>3067</v>
      </c>
      <c r="D271" s="87">
        <v>9722</v>
      </c>
      <c r="E271" s="87"/>
      <c r="F271" s="87" t="s">
        <v>3099</v>
      </c>
      <c r="G271" s="101">
        <v>45169</v>
      </c>
      <c r="H271" s="87" t="s">
        <v>3057</v>
      </c>
      <c r="I271" s="90">
        <v>2.5800000000191141</v>
      </c>
      <c r="J271" s="88" t="s">
        <v>1033</v>
      </c>
      <c r="K271" s="88" t="s">
        <v>3000</v>
      </c>
      <c r="L271" s="89">
        <v>7.7300000000000008E-2</v>
      </c>
      <c r="M271" s="89">
        <v>8.1800000000538664E-2</v>
      </c>
      <c r="N271" s="90">
        <v>63708.840760000014</v>
      </c>
      <c r="O271" s="102">
        <v>100.37</v>
      </c>
      <c r="P271" s="90">
        <v>23.020042632000003</v>
      </c>
      <c r="Q271" s="91">
        <f t="shared" si="4"/>
        <v>2.8260598363613739E-4</v>
      </c>
      <c r="R271" s="91">
        <f>P271/'סכום נכסי הקרן'!$C$42</f>
        <v>2.7789358520799587E-5</v>
      </c>
    </row>
    <row r="272" spans="2:18">
      <c r="B272" s="86" t="s">
        <v>3467</v>
      </c>
      <c r="C272" s="88" t="s">
        <v>3067</v>
      </c>
      <c r="D272" s="87">
        <v>9788</v>
      </c>
      <c r="E272" s="87"/>
      <c r="F272" s="87" t="s">
        <v>3099</v>
      </c>
      <c r="G272" s="101">
        <v>45198</v>
      </c>
      <c r="H272" s="87" t="s">
        <v>3057</v>
      </c>
      <c r="I272" s="90">
        <v>2.5999999999496639</v>
      </c>
      <c r="J272" s="88" t="s">
        <v>1033</v>
      </c>
      <c r="K272" s="88" t="s">
        <v>3000</v>
      </c>
      <c r="L272" s="89">
        <v>7.7300000000000008E-2</v>
      </c>
      <c r="M272" s="89">
        <v>8.1699999997791484E-2</v>
      </c>
      <c r="N272" s="90">
        <v>44253.667924000008</v>
      </c>
      <c r="O272" s="102">
        <v>99.76</v>
      </c>
      <c r="P272" s="90">
        <v>15.893086003000002</v>
      </c>
      <c r="Q272" s="91">
        <f t="shared" si="4"/>
        <v>1.9511176737127173E-4</v>
      </c>
      <c r="R272" s="91">
        <f>P272/'סכום נכסי הקרן'!$C$42</f>
        <v>1.9185831755381814E-5</v>
      </c>
    </row>
    <row r="273" spans="2:18">
      <c r="B273" s="86" t="s">
        <v>3468</v>
      </c>
      <c r="C273" s="88" t="s">
        <v>3067</v>
      </c>
      <c r="D273" s="87">
        <v>8763</v>
      </c>
      <c r="E273" s="87"/>
      <c r="F273" s="87" t="s">
        <v>3099</v>
      </c>
      <c r="G273" s="101">
        <v>44529</v>
      </c>
      <c r="H273" s="87" t="s">
        <v>3057</v>
      </c>
      <c r="I273" s="90">
        <v>2.5599999999990954</v>
      </c>
      <c r="J273" s="88" t="s">
        <v>1033</v>
      </c>
      <c r="K273" s="88" t="s">
        <v>3000</v>
      </c>
      <c r="L273" s="89">
        <v>7.6299999999999993E-2</v>
      </c>
      <c r="M273" s="89">
        <v>8.0699999999951755E-2</v>
      </c>
      <c r="N273" s="90">
        <v>1455718.8783040002</v>
      </c>
      <c r="O273" s="102">
        <v>101.27</v>
      </c>
      <c r="P273" s="90">
        <v>530.7143196080001</v>
      </c>
      <c r="Q273" s="91">
        <f t="shared" si="4"/>
        <v>6.5153242641745532E-3</v>
      </c>
      <c r="R273" s="91">
        <f>P273/'סכום נכסי הקרן'!$C$42</f>
        <v>6.4066825311641894E-4</v>
      </c>
    </row>
    <row r="274" spans="2:18">
      <c r="B274" s="86" t="s">
        <v>3468</v>
      </c>
      <c r="C274" s="88" t="s">
        <v>3067</v>
      </c>
      <c r="D274" s="87">
        <v>9327</v>
      </c>
      <c r="E274" s="87"/>
      <c r="F274" s="87" t="s">
        <v>3099</v>
      </c>
      <c r="G274" s="101">
        <v>44880</v>
      </c>
      <c r="H274" s="87" t="s">
        <v>3057</v>
      </c>
      <c r="I274" s="90">
        <v>2.5899999999803525</v>
      </c>
      <c r="J274" s="88" t="s">
        <v>1033</v>
      </c>
      <c r="K274" s="88" t="s">
        <v>135</v>
      </c>
      <c r="L274" s="89">
        <v>6.9459999999999994E-2</v>
      </c>
      <c r="M274" s="89">
        <v>7.3199999998989559E-2</v>
      </c>
      <c r="N274" s="90">
        <v>39903.655661000004</v>
      </c>
      <c r="O274" s="102">
        <v>101.26</v>
      </c>
      <c r="P274" s="90">
        <v>14.251351392000004</v>
      </c>
      <c r="Q274" s="91">
        <f t="shared" si="4"/>
        <v>1.7495698173389883E-4</v>
      </c>
      <c r="R274" s="91">
        <f>P274/'סכום נכסי הקרן'!$C$42</f>
        <v>1.7203960894827256E-5</v>
      </c>
    </row>
    <row r="275" spans="2:18">
      <c r="B275" s="86" t="s">
        <v>3468</v>
      </c>
      <c r="C275" s="88" t="s">
        <v>3067</v>
      </c>
      <c r="D275" s="87">
        <v>9474</v>
      </c>
      <c r="E275" s="87"/>
      <c r="F275" s="87" t="s">
        <v>3099</v>
      </c>
      <c r="G275" s="101">
        <v>44977</v>
      </c>
      <c r="H275" s="87" t="s">
        <v>3057</v>
      </c>
      <c r="I275" s="90">
        <v>2.5899999999256846</v>
      </c>
      <c r="J275" s="88" t="s">
        <v>1033</v>
      </c>
      <c r="K275" s="88" t="s">
        <v>135</v>
      </c>
      <c r="L275" s="89">
        <v>6.9459999999999994E-2</v>
      </c>
      <c r="M275" s="89">
        <v>7.3199999998767473E-2</v>
      </c>
      <c r="N275" s="90">
        <v>15447.681316000002</v>
      </c>
      <c r="O275" s="102">
        <v>101.26</v>
      </c>
      <c r="P275" s="90">
        <v>5.5170467990000009</v>
      </c>
      <c r="Q275" s="91">
        <f t="shared" si="4"/>
        <v>6.7730128146271728E-5</v>
      </c>
      <c r="R275" s="91">
        <f>P275/'סכום נכסי הקרן'!$C$42</f>
        <v>6.6600741764186997E-6</v>
      </c>
    </row>
    <row r="276" spans="2:18">
      <c r="B276" s="86" t="s">
        <v>3468</v>
      </c>
      <c r="C276" s="88" t="s">
        <v>3067</v>
      </c>
      <c r="D276" s="87">
        <v>9571</v>
      </c>
      <c r="E276" s="87"/>
      <c r="F276" s="87" t="s">
        <v>3099</v>
      </c>
      <c r="G276" s="101">
        <v>45069</v>
      </c>
      <c r="H276" s="87" t="s">
        <v>3057</v>
      </c>
      <c r="I276" s="90">
        <v>2.5900000000497108</v>
      </c>
      <c r="J276" s="88" t="s">
        <v>1033</v>
      </c>
      <c r="K276" s="88" t="s">
        <v>135</v>
      </c>
      <c r="L276" s="89">
        <v>6.9459999999999994E-2</v>
      </c>
      <c r="M276" s="89">
        <v>7.320000000066279E-2</v>
      </c>
      <c r="N276" s="90">
        <v>25346.528080000004</v>
      </c>
      <c r="O276" s="102">
        <v>101.26</v>
      </c>
      <c r="P276" s="90">
        <v>9.0523605450000009</v>
      </c>
      <c r="Q276" s="91">
        <f t="shared" si="4"/>
        <v>1.1113147342709428E-4</v>
      </c>
      <c r="R276" s="91">
        <f>P276/'סכום נכסי הקרן'!$C$42</f>
        <v>1.0927837826627434E-5</v>
      </c>
    </row>
    <row r="277" spans="2:18">
      <c r="B277" s="86" t="s">
        <v>3469</v>
      </c>
      <c r="C277" s="88" t="s">
        <v>3067</v>
      </c>
      <c r="D277" s="87">
        <v>9382</v>
      </c>
      <c r="E277" s="87"/>
      <c r="F277" s="87" t="s">
        <v>3099</v>
      </c>
      <c r="G277" s="101">
        <v>44341</v>
      </c>
      <c r="H277" s="87" t="s">
        <v>3057</v>
      </c>
      <c r="I277" s="90">
        <v>0.47999999999944049</v>
      </c>
      <c r="J277" s="88" t="s">
        <v>1033</v>
      </c>
      <c r="K277" s="88" t="s">
        <v>129</v>
      </c>
      <c r="L277" s="89">
        <v>7.9393000000000005E-2</v>
      </c>
      <c r="M277" s="89">
        <v>8.9700000000022234E-2</v>
      </c>
      <c r="N277" s="90">
        <v>149613.81652600004</v>
      </c>
      <c r="O277" s="102">
        <v>99.95</v>
      </c>
      <c r="P277" s="90">
        <v>571.83717480899998</v>
      </c>
      <c r="Q277" s="91">
        <f t="shared" si="4"/>
        <v>7.020169764671149E-3</v>
      </c>
      <c r="R277" s="91">
        <f>P277/'סכום נכסי הקרן'!$C$42</f>
        <v>6.9031098336014784E-4</v>
      </c>
    </row>
    <row r="278" spans="2:18">
      <c r="B278" s="86" t="s">
        <v>3469</v>
      </c>
      <c r="C278" s="88" t="s">
        <v>3067</v>
      </c>
      <c r="D278" s="87">
        <v>9410</v>
      </c>
      <c r="E278" s="87"/>
      <c r="F278" s="87" t="s">
        <v>3099</v>
      </c>
      <c r="G278" s="101">
        <v>44946</v>
      </c>
      <c r="H278" s="87" t="s">
        <v>3057</v>
      </c>
      <c r="I278" s="90">
        <v>0.47999999989967923</v>
      </c>
      <c r="J278" s="88" t="s">
        <v>1033</v>
      </c>
      <c r="K278" s="88" t="s">
        <v>129</v>
      </c>
      <c r="L278" s="89">
        <v>7.9393000000000005E-2</v>
      </c>
      <c r="M278" s="89">
        <v>8.9699999996927668E-2</v>
      </c>
      <c r="N278" s="90">
        <v>417.28100400000005</v>
      </c>
      <c r="O278" s="102">
        <v>99.95</v>
      </c>
      <c r="P278" s="90">
        <v>1.5948848170000003</v>
      </c>
      <c r="Q278" s="91">
        <f t="shared" si="4"/>
        <v>1.9579633265669009E-5</v>
      </c>
      <c r="R278" s="91">
        <f>P278/'סכום נכסי הקרן'!$C$42</f>
        <v>1.9253146784959807E-6</v>
      </c>
    </row>
    <row r="279" spans="2:18">
      <c r="B279" s="86" t="s">
        <v>3469</v>
      </c>
      <c r="C279" s="88" t="s">
        <v>3067</v>
      </c>
      <c r="D279" s="87">
        <v>9460</v>
      </c>
      <c r="E279" s="87"/>
      <c r="F279" s="87" t="s">
        <v>3099</v>
      </c>
      <c r="G279" s="101">
        <v>44978</v>
      </c>
      <c r="H279" s="87" t="s">
        <v>3057</v>
      </c>
      <c r="I279" s="90">
        <v>0.48000000005509463</v>
      </c>
      <c r="J279" s="88" t="s">
        <v>1033</v>
      </c>
      <c r="K279" s="88" t="s">
        <v>129</v>
      </c>
      <c r="L279" s="89">
        <v>7.9393000000000005E-2</v>
      </c>
      <c r="M279" s="89">
        <v>8.9700000011156689E-2</v>
      </c>
      <c r="N279" s="90">
        <v>569.86292200000014</v>
      </c>
      <c r="O279" s="102">
        <v>99.95</v>
      </c>
      <c r="P279" s="90">
        <v>2.1780661810000006</v>
      </c>
      <c r="Q279" s="91">
        <f t="shared" si="4"/>
        <v>2.6739070180976125E-5</v>
      </c>
      <c r="R279" s="91">
        <f>P279/'סכום נכסי הקרן'!$C$42</f>
        <v>2.6293201517228964E-6</v>
      </c>
    </row>
    <row r="280" spans="2:18">
      <c r="B280" s="86" t="s">
        <v>3469</v>
      </c>
      <c r="C280" s="88" t="s">
        <v>3067</v>
      </c>
      <c r="D280" s="87">
        <v>9511</v>
      </c>
      <c r="E280" s="87"/>
      <c r="F280" s="87" t="s">
        <v>3099</v>
      </c>
      <c r="G280" s="101">
        <v>45005</v>
      </c>
      <c r="H280" s="87" t="s">
        <v>3057</v>
      </c>
      <c r="I280" s="90">
        <v>0.4799999996816941</v>
      </c>
      <c r="J280" s="88" t="s">
        <v>1033</v>
      </c>
      <c r="K280" s="88" t="s">
        <v>129</v>
      </c>
      <c r="L280" s="89">
        <v>7.9328999999999997E-2</v>
      </c>
      <c r="M280" s="89">
        <v>8.9600000020159346E-2</v>
      </c>
      <c r="N280" s="90">
        <v>295.90833900000007</v>
      </c>
      <c r="O280" s="102">
        <v>99.95</v>
      </c>
      <c r="P280" s="90">
        <v>1.1309877570000004</v>
      </c>
      <c r="Q280" s="91">
        <f t="shared" si="4"/>
        <v>1.3884592337944103E-5</v>
      </c>
      <c r="R280" s="91">
        <f>P280/'סכום נכסי הקרן'!$C$42</f>
        <v>1.3653069529166793E-6</v>
      </c>
    </row>
    <row r="281" spans="2:18">
      <c r="B281" s="86" t="s">
        <v>3469</v>
      </c>
      <c r="C281" s="88" t="s">
        <v>3067</v>
      </c>
      <c r="D281" s="87">
        <v>9540</v>
      </c>
      <c r="E281" s="87"/>
      <c r="F281" s="87" t="s">
        <v>3099</v>
      </c>
      <c r="G281" s="101">
        <v>45036</v>
      </c>
      <c r="H281" s="87" t="s">
        <v>3057</v>
      </c>
      <c r="I281" s="90">
        <v>0.47999999991288539</v>
      </c>
      <c r="J281" s="88" t="s">
        <v>1033</v>
      </c>
      <c r="K281" s="88" t="s">
        <v>129</v>
      </c>
      <c r="L281" s="89">
        <v>7.9393000000000005E-2</v>
      </c>
      <c r="M281" s="89">
        <v>8.9699999999298244E-2</v>
      </c>
      <c r="N281" s="90">
        <v>1081.2121850000001</v>
      </c>
      <c r="O281" s="102">
        <v>99.95</v>
      </c>
      <c r="P281" s="90">
        <v>4.1324880570000007</v>
      </c>
      <c r="Q281" s="91">
        <f t="shared" si="4"/>
        <v>5.0732566871515394E-5</v>
      </c>
      <c r="R281" s="91">
        <f>P281/'סכום נכסי הקרן'!$C$42</f>
        <v>4.9886611434532418E-6</v>
      </c>
    </row>
    <row r="282" spans="2:18">
      <c r="B282" s="86" t="s">
        <v>3469</v>
      </c>
      <c r="C282" s="88" t="s">
        <v>3067</v>
      </c>
      <c r="D282" s="87">
        <v>9562</v>
      </c>
      <c r="E282" s="87"/>
      <c r="F282" s="87" t="s">
        <v>3099</v>
      </c>
      <c r="G282" s="101">
        <v>45068</v>
      </c>
      <c r="H282" s="87" t="s">
        <v>3057</v>
      </c>
      <c r="I282" s="90">
        <v>0.48000000012537636</v>
      </c>
      <c r="J282" s="88" t="s">
        <v>1033</v>
      </c>
      <c r="K282" s="88" t="s">
        <v>129</v>
      </c>
      <c r="L282" s="89">
        <v>7.9393000000000005E-2</v>
      </c>
      <c r="M282" s="89">
        <v>8.9699999981730907E-2</v>
      </c>
      <c r="N282" s="90">
        <v>584.30800600000009</v>
      </c>
      <c r="O282" s="102">
        <v>99.95</v>
      </c>
      <c r="P282" s="90">
        <v>2.2332766639999999</v>
      </c>
      <c r="Q282" s="91">
        <f t="shared" si="4"/>
        <v>2.7416862707457013E-5</v>
      </c>
      <c r="R282" s="91">
        <f>P282/'סכום נכסי הקרן'!$C$42</f>
        <v>2.6959691988476275E-6</v>
      </c>
    </row>
    <row r="283" spans="2:18">
      <c r="B283" s="86" t="s">
        <v>3469</v>
      </c>
      <c r="C283" s="88" t="s">
        <v>3067</v>
      </c>
      <c r="D283" s="87">
        <v>9603</v>
      </c>
      <c r="E283" s="87"/>
      <c r="F283" s="87" t="s">
        <v>3099</v>
      </c>
      <c r="G283" s="101">
        <v>45097</v>
      </c>
      <c r="H283" s="87" t="s">
        <v>3057</v>
      </c>
      <c r="I283" s="90">
        <v>0.48000000025229328</v>
      </c>
      <c r="J283" s="88" t="s">
        <v>1033</v>
      </c>
      <c r="K283" s="88" t="s">
        <v>129</v>
      </c>
      <c r="L283" s="89">
        <v>7.9393000000000005E-2</v>
      </c>
      <c r="M283" s="89">
        <v>8.9700000023853171E-2</v>
      </c>
      <c r="N283" s="90">
        <v>456.29566400000004</v>
      </c>
      <c r="O283" s="102">
        <v>99.95</v>
      </c>
      <c r="P283" s="90">
        <v>1.7440020720000002</v>
      </c>
      <c r="Q283" s="91">
        <f t="shared" si="4"/>
        <v>2.1410274033806216E-5</v>
      </c>
      <c r="R283" s="91">
        <f>P283/'סכום נכסי הקרן'!$C$42</f>
        <v>2.1053261983300976E-6</v>
      </c>
    </row>
    <row r="284" spans="2:18">
      <c r="B284" s="86" t="s">
        <v>3469</v>
      </c>
      <c r="C284" s="88" t="s">
        <v>3067</v>
      </c>
      <c r="D284" s="87">
        <v>9659</v>
      </c>
      <c r="E284" s="87"/>
      <c r="F284" s="87" t="s">
        <v>3099</v>
      </c>
      <c r="G284" s="101">
        <v>45159</v>
      </c>
      <c r="H284" s="87" t="s">
        <v>3057</v>
      </c>
      <c r="I284" s="90">
        <v>0.4799999999158871</v>
      </c>
      <c r="J284" s="88" t="s">
        <v>1033</v>
      </c>
      <c r="K284" s="88" t="s">
        <v>129</v>
      </c>
      <c r="L284" s="89">
        <v>7.9393000000000005E-2</v>
      </c>
      <c r="M284" s="89">
        <v>8.9700000000490637E-2</v>
      </c>
      <c r="N284" s="90">
        <v>1119.7970820000003</v>
      </c>
      <c r="O284" s="102">
        <v>99.95</v>
      </c>
      <c r="P284" s="90">
        <v>4.279963007000001</v>
      </c>
      <c r="Q284" s="91">
        <f t="shared" si="4"/>
        <v>5.2543045851624006E-5</v>
      </c>
      <c r="R284" s="91">
        <f>P284/'סכום נכסי הקרן'!$C$42</f>
        <v>5.1666901038640306E-6</v>
      </c>
    </row>
    <row r="285" spans="2:18">
      <c r="B285" s="86" t="s">
        <v>3469</v>
      </c>
      <c r="C285" s="88" t="s">
        <v>3067</v>
      </c>
      <c r="D285" s="87">
        <v>9749</v>
      </c>
      <c r="E285" s="87"/>
      <c r="F285" s="87" t="s">
        <v>3099</v>
      </c>
      <c r="G285" s="101">
        <v>45189</v>
      </c>
      <c r="H285" s="87" t="s">
        <v>3057</v>
      </c>
      <c r="I285" s="90">
        <v>0.48000000001852522</v>
      </c>
      <c r="J285" s="88" t="s">
        <v>1033</v>
      </c>
      <c r="K285" s="88" t="s">
        <v>129</v>
      </c>
      <c r="L285" s="89">
        <v>7.9393000000000005E-2</v>
      </c>
      <c r="M285" s="89">
        <v>8.9900000012828746E-2</v>
      </c>
      <c r="N285" s="90">
        <v>564.98657200000014</v>
      </c>
      <c r="O285" s="102">
        <v>99.94</v>
      </c>
      <c r="P285" s="90">
        <v>2.1592122770000004</v>
      </c>
      <c r="Q285" s="91">
        <f t="shared" si="4"/>
        <v>2.6507609876124444E-5</v>
      </c>
      <c r="R285" s="91">
        <f>P285/'סכום נכסי הקרן'!$C$42</f>
        <v>2.6065600766809664E-6</v>
      </c>
    </row>
    <row r="286" spans="2:18">
      <c r="B286" s="86" t="s">
        <v>3470</v>
      </c>
      <c r="C286" s="88" t="s">
        <v>3058</v>
      </c>
      <c r="D286" s="87">
        <v>6211</v>
      </c>
      <c r="E286" s="87"/>
      <c r="F286" s="87" t="s">
        <v>478</v>
      </c>
      <c r="G286" s="101">
        <v>43186</v>
      </c>
      <c r="H286" s="87" t="s">
        <v>322</v>
      </c>
      <c r="I286" s="90">
        <v>3.5700000000011363</v>
      </c>
      <c r="J286" s="88" t="s">
        <v>687</v>
      </c>
      <c r="K286" s="88" t="s">
        <v>129</v>
      </c>
      <c r="L286" s="89">
        <v>4.8000000000000001E-2</v>
      </c>
      <c r="M286" s="89">
        <v>6.3700000000014273E-2</v>
      </c>
      <c r="N286" s="90">
        <v>377462.60472100007</v>
      </c>
      <c r="O286" s="102">
        <v>95.14</v>
      </c>
      <c r="P286" s="90">
        <v>1373.2669480920001</v>
      </c>
      <c r="Q286" s="91">
        <f t="shared" si="4"/>
        <v>1.6858937355791428E-2</v>
      </c>
      <c r="R286" s="91">
        <f>P286/'סכום נכסי הקרן'!$C$42</f>
        <v>1.6577817936898104E-3</v>
      </c>
    </row>
    <row r="287" spans="2:18">
      <c r="B287" s="86" t="s">
        <v>3470</v>
      </c>
      <c r="C287" s="88" t="s">
        <v>3058</v>
      </c>
      <c r="D287" s="87">
        <v>6831</v>
      </c>
      <c r="E287" s="87"/>
      <c r="F287" s="87" t="s">
        <v>478</v>
      </c>
      <c r="G287" s="101">
        <v>43552</v>
      </c>
      <c r="H287" s="87" t="s">
        <v>322</v>
      </c>
      <c r="I287" s="90">
        <v>3.5599999999973133</v>
      </c>
      <c r="J287" s="88" t="s">
        <v>687</v>
      </c>
      <c r="K287" s="88" t="s">
        <v>129</v>
      </c>
      <c r="L287" s="89">
        <v>4.5999999999999999E-2</v>
      </c>
      <c r="M287" s="89">
        <v>6.8199999999946262E-2</v>
      </c>
      <c r="N287" s="90">
        <v>188250.87265000003</v>
      </c>
      <c r="O287" s="102">
        <v>93.06</v>
      </c>
      <c r="P287" s="90">
        <v>669.91229378000003</v>
      </c>
      <c r="Q287" s="91">
        <f t="shared" si="4"/>
        <v>8.2241907958269297E-3</v>
      </c>
      <c r="R287" s="91">
        <f>P287/'סכום נכסי הקרן'!$C$42</f>
        <v>8.0870540541332732E-4</v>
      </c>
    </row>
    <row r="288" spans="2:18">
      <c r="B288" s="86" t="s">
        <v>3470</v>
      </c>
      <c r="C288" s="88" t="s">
        <v>3058</v>
      </c>
      <c r="D288" s="87">
        <v>7598</v>
      </c>
      <c r="E288" s="87"/>
      <c r="F288" s="87" t="s">
        <v>478</v>
      </c>
      <c r="G288" s="101">
        <v>43942</v>
      </c>
      <c r="H288" s="87" t="s">
        <v>322</v>
      </c>
      <c r="I288" s="90">
        <v>3.4900000000011837</v>
      </c>
      <c r="J288" s="88" t="s">
        <v>687</v>
      </c>
      <c r="K288" s="88" t="s">
        <v>129</v>
      </c>
      <c r="L288" s="89">
        <v>5.4400000000000004E-2</v>
      </c>
      <c r="M288" s="89">
        <v>7.9600000000032575E-2</v>
      </c>
      <c r="N288" s="90">
        <v>191295.18312300005</v>
      </c>
      <c r="O288" s="102">
        <v>92.39</v>
      </c>
      <c r="P288" s="90">
        <v>675.84462658000007</v>
      </c>
      <c r="Q288" s="91">
        <f t="shared" si="4"/>
        <v>8.2970191903265298E-3</v>
      </c>
      <c r="R288" s="91">
        <f>P288/'סכום נכסי הקרן'!$C$42</f>
        <v>8.1586680496758949E-4</v>
      </c>
    </row>
    <row r="289" spans="2:18">
      <c r="B289" s="86" t="s">
        <v>3471</v>
      </c>
      <c r="C289" s="88" t="s">
        <v>3067</v>
      </c>
      <c r="D289" s="87">
        <v>9459</v>
      </c>
      <c r="E289" s="87"/>
      <c r="F289" s="87" t="s">
        <v>305</v>
      </c>
      <c r="G289" s="101">
        <v>44195</v>
      </c>
      <c r="H289" s="87" t="s">
        <v>3057</v>
      </c>
      <c r="I289" s="90">
        <v>2.8099999999999996</v>
      </c>
      <c r="J289" s="88" t="s">
        <v>1033</v>
      </c>
      <c r="K289" s="88" t="s">
        <v>132</v>
      </c>
      <c r="L289" s="89">
        <v>7.5261999999999996E-2</v>
      </c>
      <c r="M289" s="89">
        <v>7.5499999999999984E-2</v>
      </c>
      <c r="N289" s="90">
        <v>73167.510000000009</v>
      </c>
      <c r="O289" s="102">
        <v>100.65</v>
      </c>
      <c r="P289" s="90">
        <v>344.49501000000009</v>
      </c>
      <c r="Q289" s="91">
        <f t="shared" si="4"/>
        <v>4.2291994291729336E-3</v>
      </c>
      <c r="R289" s="91">
        <f>P289/'סכום נכסי הקרן'!$C$42</f>
        <v>4.1586783719543033E-4</v>
      </c>
    </row>
    <row r="290" spans="2:18">
      <c r="B290" s="86" t="s">
        <v>3471</v>
      </c>
      <c r="C290" s="88" t="s">
        <v>3067</v>
      </c>
      <c r="D290" s="87">
        <v>9448</v>
      </c>
      <c r="E290" s="87"/>
      <c r="F290" s="87" t="s">
        <v>305</v>
      </c>
      <c r="G290" s="101">
        <v>43788</v>
      </c>
      <c r="H290" s="87" t="s">
        <v>3057</v>
      </c>
      <c r="I290" s="90">
        <v>2.89</v>
      </c>
      <c r="J290" s="88" t="s">
        <v>1033</v>
      </c>
      <c r="K290" s="88" t="s">
        <v>131</v>
      </c>
      <c r="L290" s="89">
        <v>5.8159999999999996E-2</v>
      </c>
      <c r="M290" s="89">
        <v>5.9000000000000011E-2</v>
      </c>
      <c r="N290" s="90">
        <v>280722.63000000006</v>
      </c>
      <c r="O290" s="102">
        <v>100.39</v>
      </c>
      <c r="P290" s="90">
        <v>1142.2343100000001</v>
      </c>
      <c r="Q290" s="91">
        <f t="shared" si="4"/>
        <v>1.4022660856056343E-2</v>
      </c>
      <c r="R290" s="91">
        <f>P290/'סכום נכסי הקרן'!$C$42</f>
        <v>1.3788835782269082E-3</v>
      </c>
    </row>
    <row r="291" spans="2:18">
      <c r="B291" s="86" t="s">
        <v>3471</v>
      </c>
      <c r="C291" s="88" t="s">
        <v>3067</v>
      </c>
      <c r="D291" s="87">
        <v>9617</v>
      </c>
      <c r="E291" s="87"/>
      <c r="F291" s="87" t="s">
        <v>305</v>
      </c>
      <c r="G291" s="101">
        <v>45099</v>
      </c>
      <c r="H291" s="87" t="s">
        <v>3057</v>
      </c>
      <c r="I291" s="90">
        <v>2.89</v>
      </c>
      <c r="J291" s="88" t="s">
        <v>1033</v>
      </c>
      <c r="K291" s="88" t="s">
        <v>131</v>
      </c>
      <c r="L291" s="89">
        <v>5.8159999999999996E-2</v>
      </c>
      <c r="M291" s="89">
        <v>5.9000000000000004E-2</v>
      </c>
      <c r="N291" s="90">
        <v>4875.7100000000009</v>
      </c>
      <c r="O291" s="102">
        <v>100.41</v>
      </c>
      <c r="P291" s="90">
        <v>19.842800000000004</v>
      </c>
      <c r="Q291" s="91">
        <f t="shared" si="4"/>
        <v>2.436005050789928E-4</v>
      </c>
      <c r="R291" s="91">
        <f>P291/'סכום נכסי הקרן'!$C$42</f>
        <v>2.3953851522846395E-5</v>
      </c>
    </row>
    <row r="292" spans="2:18">
      <c r="B292" s="86" t="s">
        <v>3472</v>
      </c>
      <c r="C292" s="88" t="s">
        <v>3067</v>
      </c>
      <c r="D292" s="87">
        <v>9047</v>
      </c>
      <c r="E292" s="87"/>
      <c r="F292" s="87" t="s">
        <v>305</v>
      </c>
      <c r="G292" s="101">
        <v>44677</v>
      </c>
      <c r="H292" s="87" t="s">
        <v>3057</v>
      </c>
      <c r="I292" s="90">
        <v>2.8100000000037548</v>
      </c>
      <c r="J292" s="88" t="s">
        <v>1033</v>
      </c>
      <c r="K292" s="88" t="s">
        <v>3000</v>
      </c>
      <c r="L292" s="89">
        <v>0.1149</v>
      </c>
      <c r="M292" s="89">
        <v>0.12180000000011264</v>
      </c>
      <c r="N292" s="90">
        <v>443874.64277200005</v>
      </c>
      <c r="O292" s="102">
        <v>100</v>
      </c>
      <c r="P292" s="90">
        <v>159.79487674000003</v>
      </c>
      <c r="Q292" s="91">
        <f t="shared" si="4"/>
        <v>1.9617247910022478E-3</v>
      </c>
      <c r="R292" s="91">
        <f>P292/'סכום נכסי הקרן'!$C$42</f>
        <v>1.9290134212618688E-4</v>
      </c>
    </row>
    <row r="293" spans="2:18">
      <c r="B293" s="86" t="s">
        <v>3472</v>
      </c>
      <c r="C293" s="88" t="s">
        <v>3067</v>
      </c>
      <c r="D293" s="87">
        <v>9048</v>
      </c>
      <c r="E293" s="87"/>
      <c r="F293" s="87" t="s">
        <v>305</v>
      </c>
      <c r="G293" s="101">
        <v>44677</v>
      </c>
      <c r="H293" s="87" t="s">
        <v>3057</v>
      </c>
      <c r="I293" s="90">
        <v>2.9800000000014424</v>
      </c>
      <c r="J293" s="88" t="s">
        <v>1033</v>
      </c>
      <c r="K293" s="88" t="s">
        <v>3000</v>
      </c>
      <c r="L293" s="89">
        <v>7.5700000000000003E-2</v>
      </c>
      <c r="M293" s="89">
        <v>7.9100000000025913E-2</v>
      </c>
      <c r="N293" s="90">
        <v>1424985.0419089999</v>
      </c>
      <c r="O293" s="102">
        <v>100</v>
      </c>
      <c r="P293" s="90">
        <v>512.99459223700012</v>
      </c>
      <c r="Q293" s="91">
        <f t="shared" si="4"/>
        <v>6.2977876999075321E-3</v>
      </c>
      <c r="R293" s="91">
        <f>P293/'סכום נכסי הקרן'!$C$42</f>
        <v>6.192773345731564E-4</v>
      </c>
    </row>
    <row r="294" spans="2:18">
      <c r="B294" s="86" t="s">
        <v>3472</v>
      </c>
      <c r="C294" s="88" t="s">
        <v>3067</v>
      </c>
      <c r="D294" s="87">
        <v>9074</v>
      </c>
      <c r="E294" s="87"/>
      <c r="F294" s="87" t="s">
        <v>305</v>
      </c>
      <c r="G294" s="101">
        <v>44684</v>
      </c>
      <c r="H294" s="87" t="s">
        <v>3057</v>
      </c>
      <c r="I294" s="90">
        <v>2.9100000000184969</v>
      </c>
      <c r="J294" s="88" t="s">
        <v>1033</v>
      </c>
      <c r="K294" s="88" t="s">
        <v>3000</v>
      </c>
      <c r="L294" s="89">
        <v>7.7699999999999991E-2</v>
      </c>
      <c r="M294" s="89">
        <v>8.8700000000909413E-2</v>
      </c>
      <c r="N294" s="90">
        <v>72085.624137000006</v>
      </c>
      <c r="O294" s="102">
        <v>100</v>
      </c>
      <c r="P294" s="90">
        <v>25.950824672000003</v>
      </c>
      <c r="Q294" s="91">
        <f t="shared" si="4"/>
        <v>3.185857841290336E-4</v>
      </c>
      <c r="R294" s="91">
        <f>P294/'סכום נכסי הקרן'!$C$42</f>
        <v>3.1327342970170893E-5</v>
      </c>
    </row>
    <row r="295" spans="2:18">
      <c r="B295" s="86" t="s">
        <v>3472</v>
      </c>
      <c r="C295" s="88" t="s">
        <v>3067</v>
      </c>
      <c r="D295" s="87">
        <v>9220</v>
      </c>
      <c r="E295" s="87"/>
      <c r="F295" s="87" t="s">
        <v>305</v>
      </c>
      <c r="G295" s="101">
        <v>44811</v>
      </c>
      <c r="H295" s="87" t="s">
        <v>3057</v>
      </c>
      <c r="I295" s="90">
        <v>2.9499999999910171</v>
      </c>
      <c r="J295" s="88" t="s">
        <v>1033</v>
      </c>
      <c r="K295" s="88" t="s">
        <v>3000</v>
      </c>
      <c r="L295" s="89">
        <v>7.9600000000000004E-2</v>
      </c>
      <c r="M295" s="89">
        <v>7.9799999999912746E-2</v>
      </c>
      <c r="N295" s="90">
        <v>106672.51762600002</v>
      </c>
      <c r="O295" s="102">
        <v>101.46</v>
      </c>
      <c r="P295" s="90">
        <v>38.962775833000009</v>
      </c>
      <c r="Q295" s="91">
        <f t="shared" si="4"/>
        <v>4.7832724576160499E-4</v>
      </c>
      <c r="R295" s="91">
        <f>P295/'סכום נכסי הקרן'!$C$42</f>
        <v>4.703512343125112E-5</v>
      </c>
    </row>
    <row r="296" spans="2:18">
      <c r="B296" s="86" t="s">
        <v>3472</v>
      </c>
      <c r="C296" s="88" t="s">
        <v>3067</v>
      </c>
      <c r="D296" s="87">
        <v>9599</v>
      </c>
      <c r="E296" s="87"/>
      <c r="F296" s="87" t="s">
        <v>305</v>
      </c>
      <c r="G296" s="101">
        <v>45089</v>
      </c>
      <c r="H296" s="87" t="s">
        <v>3057</v>
      </c>
      <c r="I296" s="90">
        <v>2.9499999999986399</v>
      </c>
      <c r="J296" s="88" t="s">
        <v>1033</v>
      </c>
      <c r="K296" s="88" t="s">
        <v>3000</v>
      </c>
      <c r="L296" s="89">
        <v>0.08</v>
      </c>
      <c r="M296" s="89">
        <v>8.2999999999809629E-2</v>
      </c>
      <c r="N296" s="90">
        <v>101645.98239700001</v>
      </c>
      <c r="O296" s="102">
        <v>100.49</v>
      </c>
      <c r="P296" s="90">
        <v>36.771857999000005</v>
      </c>
      <c r="Q296" s="91">
        <f t="shared" si="4"/>
        <v>4.5143040202236587E-4</v>
      </c>
      <c r="R296" s="91">
        <f>P296/'סכום נכסי הקרן'!$C$42</f>
        <v>4.4390289007964472E-5</v>
      </c>
    </row>
    <row r="297" spans="2:18">
      <c r="B297" s="86" t="s">
        <v>3472</v>
      </c>
      <c r="C297" s="88" t="s">
        <v>3067</v>
      </c>
      <c r="D297" s="87">
        <v>9748</v>
      </c>
      <c r="E297" s="87"/>
      <c r="F297" s="87" t="s">
        <v>305</v>
      </c>
      <c r="G297" s="101">
        <v>45180</v>
      </c>
      <c r="H297" s="87" t="s">
        <v>3057</v>
      </c>
      <c r="I297" s="90">
        <v>2.9499999999905975</v>
      </c>
      <c r="J297" s="88" t="s">
        <v>1033</v>
      </c>
      <c r="K297" s="88" t="s">
        <v>3000</v>
      </c>
      <c r="L297" s="89">
        <v>0.08</v>
      </c>
      <c r="M297" s="89">
        <v>8.3599999999511052E-2</v>
      </c>
      <c r="N297" s="90">
        <v>147188.48633400002</v>
      </c>
      <c r="O297" s="102">
        <v>100.35</v>
      </c>
      <c r="P297" s="90">
        <v>53.173314910000002</v>
      </c>
      <c r="Q297" s="91">
        <f t="shared" si="4"/>
        <v>6.527831943475889E-4</v>
      </c>
      <c r="R297" s="91">
        <f>P297/'סכום נכסי הקרן'!$C$42</f>
        <v>6.4189816474070907E-5</v>
      </c>
    </row>
    <row r="298" spans="2:18">
      <c r="B298" s="86" t="s">
        <v>3473</v>
      </c>
      <c r="C298" s="88" t="s">
        <v>3067</v>
      </c>
      <c r="D298" s="87">
        <v>7088</v>
      </c>
      <c r="E298" s="87"/>
      <c r="F298" s="87" t="s">
        <v>901</v>
      </c>
      <c r="G298" s="101">
        <v>43684</v>
      </c>
      <c r="H298" s="87" t="s">
        <v>898</v>
      </c>
      <c r="I298" s="90">
        <v>7.2099999999999982</v>
      </c>
      <c r="J298" s="88" t="s">
        <v>915</v>
      </c>
      <c r="K298" s="88" t="s">
        <v>129</v>
      </c>
      <c r="L298" s="89">
        <v>4.36E-2</v>
      </c>
      <c r="M298" s="89">
        <v>3.7899999999999996E-2</v>
      </c>
      <c r="N298" s="90">
        <v>160516.33000000002</v>
      </c>
      <c r="O298" s="102">
        <v>105.4</v>
      </c>
      <c r="P298" s="90">
        <v>646.96042000000011</v>
      </c>
      <c r="Q298" s="91">
        <f t="shared" si="4"/>
        <v>7.942421688376505E-3</v>
      </c>
      <c r="R298" s="91">
        <f>P298/'סכום נכסי הקרן'!$C$42</f>
        <v>7.8099833903674592E-4</v>
      </c>
    </row>
    <row r="299" spans="2:18">
      <c r="B299" s="86" t="s">
        <v>3474</v>
      </c>
      <c r="C299" s="88" t="s">
        <v>3067</v>
      </c>
      <c r="D299" s="87">
        <v>7310</v>
      </c>
      <c r="E299" s="87"/>
      <c r="F299" s="87" t="s">
        <v>1026</v>
      </c>
      <c r="G299" s="101">
        <v>43811</v>
      </c>
      <c r="H299" s="87" t="s">
        <v>934</v>
      </c>
      <c r="I299" s="90">
        <v>7.0700000000000012</v>
      </c>
      <c r="J299" s="88" t="s">
        <v>915</v>
      </c>
      <c r="K299" s="88" t="s">
        <v>129</v>
      </c>
      <c r="L299" s="89">
        <v>4.4800000000000006E-2</v>
      </c>
      <c r="M299" s="89">
        <v>7.0499999999999993E-2</v>
      </c>
      <c r="N299" s="90">
        <v>48696.09</v>
      </c>
      <c r="O299" s="102">
        <v>84.28</v>
      </c>
      <c r="P299" s="90">
        <v>156.94059000000001</v>
      </c>
      <c r="Q299" s="91">
        <f t="shared" si="4"/>
        <v>1.9266840864895641E-3</v>
      </c>
      <c r="R299" s="91">
        <f>P299/'סכום נכסי הקרן'!$C$42</f>
        <v>1.8945570135101453E-4</v>
      </c>
    </row>
    <row r="300" spans="2:18">
      <c r="B300" s="86" t="s">
        <v>3475</v>
      </c>
      <c r="C300" s="88" t="s">
        <v>3067</v>
      </c>
      <c r="D300" s="87">
        <v>4623</v>
      </c>
      <c r="E300" s="87"/>
      <c r="F300" s="87" t="s">
        <v>908</v>
      </c>
      <c r="G300" s="101">
        <v>42354</v>
      </c>
      <c r="H300" s="87" t="s">
        <v>306</v>
      </c>
      <c r="I300" s="90">
        <v>2.2399999999999998</v>
      </c>
      <c r="J300" s="88" t="s">
        <v>915</v>
      </c>
      <c r="K300" s="88" t="s">
        <v>129</v>
      </c>
      <c r="L300" s="89">
        <v>5.0199999999999995E-2</v>
      </c>
      <c r="M300" s="89">
        <v>7.3099999999999998E-2</v>
      </c>
      <c r="N300" s="90">
        <v>63506.950000000012</v>
      </c>
      <c r="O300" s="102">
        <v>96.55</v>
      </c>
      <c r="P300" s="90">
        <v>234.47224000000006</v>
      </c>
      <c r="Q300" s="91">
        <f t="shared" si="4"/>
        <v>2.8785028368477645E-3</v>
      </c>
      <c r="R300" s="91">
        <f>P300/'סכום נכסי הקרן'!$C$42</f>
        <v>2.8305043759898832E-4</v>
      </c>
    </row>
    <row r="301" spans="2:18">
      <c r="B301" s="86" t="s">
        <v>3476</v>
      </c>
      <c r="C301" s="88" t="s">
        <v>3067</v>
      </c>
      <c r="D301" s="87" t="s">
        <v>3250</v>
      </c>
      <c r="E301" s="87"/>
      <c r="F301" s="87" t="s">
        <v>908</v>
      </c>
      <c r="G301" s="101">
        <v>43185</v>
      </c>
      <c r="H301" s="87" t="s">
        <v>306</v>
      </c>
      <c r="I301" s="90">
        <v>3.7999999999922718</v>
      </c>
      <c r="J301" s="88" t="s">
        <v>915</v>
      </c>
      <c r="K301" s="88" t="s">
        <v>137</v>
      </c>
      <c r="L301" s="89">
        <v>4.2199999999999994E-2</v>
      </c>
      <c r="M301" s="89">
        <v>7.9599999999881502E-2</v>
      </c>
      <c r="N301" s="90">
        <v>92913.932092999996</v>
      </c>
      <c r="O301" s="102">
        <v>88.19</v>
      </c>
      <c r="P301" s="90">
        <v>232.91672228100003</v>
      </c>
      <c r="Q301" s="91">
        <f t="shared" si="4"/>
        <v>2.8594064944964972E-3</v>
      </c>
      <c r="R301" s="91">
        <f>P301/'סכום נכסי הקרן'!$C$42</f>
        <v>2.8117264613396913E-4</v>
      </c>
    </row>
    <row r="302" spans="2:18">
      <c r="B302" s="86" t="s">
        <v>3477</v>
      </c>
      <c r="C302" s="88" t="s">
        <v>3067</v>
      </c>
      <c r="D302" s="87">
        <v>6812</v>
      </c>
      <c r="E302" s="87"/>
      <c r="F302" s="87" t="s">
        <v>677</v>
      </c>
      <c r="G302" s="101">
        <v>43536</v>
      </c>
      <c r="H302" s="87"/>
      <c r="I302" s="90">
        <v>2.4799999999954689</v>
      </c>
      <c r="J302" s="88" t="s">
        <v>915</v>
      </c>
      <c r="K302" s="88" t="s">
        <v>129</v>
      </c>
      <c r="L302" s="89">
        <v>7.6661000000000007E-2</v>
      </c>
      <c r="M302" s="89">
        <v>7.5299999999914241E-2</v>
      </c>
      <c r="N302" s="90">
        <v>79468.868439000013</v>
      </c>
      <c r="O302" s="102">
        <v>101.68</v>
      </c>
      <c r="P302" s="90">
        <v>308.99428530500006</v>
      </c>
      <c r="Q302" s="91">
        <f t="shared" si="4"/>
        <v>3.7933741189156976E-3</v>
      </c>
      <c r="R302" s="91">
        <f>P302/'סכום נכסי הקרן'!$C$42</f>
        <v>3.7301203618461145E-4</v>
      </c>
    </row>
    <row r="303" spans="2:18">
      <c r="B303" s="86" t="s">
        <v>3477</v>
      </c>
      <c r="C303" s="88" t="s">
        <v>3067</v>
      </c>
      <c r="D303" s="87">
        <v>6872</v>
      </c>
      <c r="E303" s="87"/>
      <c r="F303" s="87" t="s">
        <v>677</v>
      </c>
      <c r="G303" s="101">
        <v>43570</v>
      </c>
      <c r="H303" s="87"/>
      <c r="I303" s="90">
        <v>2.4799999999969518</v>
      </c>
      <c r="J303" s="88" t="s">
        <v>915</v>
      </c>
      <c r="K303" s="88" t="s">
        <v>129</v>
      </c>
      <c r="L303" s="89">
        <v>7.6661000000000007E-2</v>
      </c>
      <c r="M303" s="89">
        <v>7.5199999999910172E-2</v>
      </c>
      <c r="N303" s="90">
        <v>64121.014003000011</v>
      </c>
      <c r="O303" s="102">
        <v>101.69</v>
      </c>
      <c r="P303" s="90">
        <v>249.34261478700006</v>
      </c>
      <c r="Q303" s="91">
        <f t="shared" si="4"/>
        <v>3.0610592708604605E-3</v>
      </c>
      <c r="R303" s="91">
        <f>P303/'סכום נכסי הקרן'!$C$42</f>
        <v>3.0100167178654638E-4</v>
      </c>
    </row>
    <row r="304" spans="2:18">
      <c r="B304" s="86" t="s">
        <v>3477</v>
      </c>
      <c r="C304" s="88" t="s">
        <v>3067</v>
      </c>
      <c r="D304" s="87">
        <v>7258</v>
      </c>
      <c r="E304" s="87"/>
      <c r="F304" s="87" t="s">
        <v>677</v>
      </c>
      <c r="G304" s="101">
        <v>43774</v>
      </c>
      <c r="H304" s="87"/>
      <c r="I304" s="90">
        <v>2.4799999999980678</v>
      </c>
      <c r="J304" s="88" t="s">
        <v>915</v>
      </c>
      <c r="K304" s="88" t="s">
        <v>129</v>
      </c>
      <c r="L304" s="89">
        <v>7.6661000000000007E-2</v>
      </c>
      <c r="M304" s="89">
        <v>7.3499999999920934E-2</v>
      </c>
      <c r="N304" s="90">
        <v>58559.115534000004</v>
      </c>
      <c r="O304" s="102">
        <v>101.69</v>
      </c>
      <c r="P304" s="90">
        <v>227.71447432800008</v>
      </c>
      <c r="Q304" s="91">
        <f t="shared" si="4"/>
        <v>2.7955410002670064E-3</v>
      </c>
      <c r="R304" s="91">
        <f>P304/'סכום נכסי הקרן'!$C$42</f>
        <v>2.7489259114922944E-4</v>
      </c>
    </row>
    <row r="305" spans="2:18">
      <c r="B305" s="86" t="s">
        <v>3478</v>
      </c>
      <c r="C305" s="88" t="s">
        <v>3067</v>
      </c>
      <c r="D305" s="87">
        <v>6861</v>
      </c>
      <c r="E305" s="87"/>
      <c r="F305" s="87" t="s">
        <v>677</v>
      </c>
      <c r="G305" s="101">
        <v>43563</v>
      </c>
      <c r="H305" s="87"/>
      <c r="I305" s="90">
        <v>0.51000000000013501</v>
      </c>
      <c r="J305" s="88" t="s">
        <v>955</v>
      </c>
      <c r="K305" s="88" t="s">
        <v>129</v>
      </c>
      <c r="L305" s="89">
        <v>8.0297000000000007E-2</v>
      </c>
      <c r="M305" s="89">
        <v>8.9899999999978122E-2</v>
      </c>
      <c r="N305" s="90">
        <v>443657.58212800004</v>
      </c>
      <c r="O305" s="102">
        <v>100.39</v>
      </c>
      <c r="P305" s="90">
        <v>1703.1631257270001</v>
      </c>
      <c r="Q305" s="91">
        <f t="shared" si="4"/>
        <v>2.0908913946570708E-2</v>
      </c>
      <c r="R305" s="91">
        <f>P305/'סכום נכסי הקרן'!$C$42</f>
        <v>2.0560261975553608E-3</v>
      </c>
    </row>
    <row r="306" spans="2:18">
      <c r="B306" s="86" t="s">
        <v>3479</v>
      </c>
      <c r="C306" s="88" t="s">
        <v>3067</v>
      </c>
      <c r="D306" s="87">
        <v>6932</v>
      </c>
      <c r="E306" s="87"/>
      <c r="F306" s="87" t="s">
        <v>677</v>
      </c>
      <c r="G306" s="101">
        <v>43098</v>
      </c>
      <c r="H306" s="87"/>
      <c r="I306" s="90">
        <v>1.5799999999980472</v>
      </c>
      <c r="J306" s="88" t="s">
        <v>915</v>
      </c>
      <c r="K306" s="88" t="s">
        <v>129</v>
      </c>
      <c r="L306" s="89">
        <v>8.1652000000000002E-2</v>
      </c>
      <c r="M306" s="89">
        <v>7.0699999999915622E-2</v>
      </c>
      <c r="N306" s="90">
        <v>102682.94780800001</v>
      </c>
      <c r="O306" s="102">
        <v>101.72</v>
      </c>
      <c r="P306" s="90">
        <v>399.41334499100009</v>
      </c>
      <c r="Q306" s="91">
        <f t="shared" si="4"/>
        <v>4.9034053951608446E-3</v>
      </c>
      <c r="R306" s="91">
        <f>P306/'סכום נכסי הקרן'!$C$42</f>
        <v>4.8216420878897324E-4</v>
      </c>
    </row>
    <row r="307" spans="2:18">
      <c r="B307" s="86" t="s">
        <v>3479</v>
      </c>
      <c r="C307" s="88" t="s">
        <v>3067</v>
      </c>
      <c r="D307" s="87">
        <v>9335</v>
      </c>
      <c r="E307" s="87"/>
      <c r="F307" s="87" t="s">
        <v>677</v>
      </c>
      <c r="G307" s="101">
        <v>44064</v>
      </c>
      <c r="H307" s="87"/>
      <c r="I307" s="90">
        <v>2.439999999999606</v>
      </c>
      <c r="J307" s="88" t="s">
        <v>915</v>
      </c>
      <c r="K307" s="88" t="s">
        <v>129</v>
      </c>
      <c r="L307" s="89">
        <v>8.9152000000000009E-2</v>
      </c>
      <c r="M307" s="89">
        <v>0.10159999999998001</v>
      </c>
      <c r="N307" s="90">
        <v>378522.13412600005</v>
      </c>
      <c r="O307" s="102">
        <v>98.17</v>
      </c>
      <c r="P307" s="90">
        <v>1420.9799448490003</v>
      </c>
      <c r="Q307" s="91">
        <f t="shared" si="4"/>
        <v>1.7444686852275675E-2</v>
      </c>
      <c r="R307" s="91">
        <f>P307/'סכום נכסי הקרן'!$C$42</f>
        <v>1.7153800177321448E-3</v>
      </c>
    </row>
    <row r="308" spans="2:18">
      <c r="B308" s="86" t="s">
        <v>3479</v>
      </c>
      <c r="C308" s="88" t="s">
        <v>3067</v>
      </c>
      <c r="D308" s="87" t="s">
        <v>3251</v>
      </c>
      <c r="E308" s="87"/>
      <c r="F308" s="87" t="s">
        <v>677</v>
      </c>
      <c r="G308" s="101">
        <v>42817</v>
      </c>
      <c r="H308" s="87"/>
      <c r="I308" s="90">
        <v>1.6399999999953221</v>
      </c>
      <c r="J308" s="88" t="s">
        <v>915</v>
      </c>
      <c r="K308" s="88" t="s">
        <v>129</v>
      </c>
      <c r="L308" s="89">
        <v>5.7820000000000003E-2</v>
      </c>
      <c r="M308" s="89">
        <v>8.6299999999841101E-2</v>
      </c>
      <c r="N308" s="90">
        <v>39620.272301000005</v>
      </c>
      <c r="O308" s="102">
        <v>95.95</v>
      </c>
      <c r="P308" s="90">
        <v>145.37185393700003</v>
      </c>
      <c r="Q308" s="91">
        <f t="shared" si="4"/>
        <v>1.7846602819825211E-3</v>
      </c>
      <c r="R308" s="91">
        <f>P308/'סכום נכסי הקרן'!$C$42</f>
        <v>1.7549014276250382E-4</v>
      </c>
    </row>
    <row r="309" spans="2:18">
      <c r="B309" s="86" t="s">
        <v>3479</v>
      </c>
      <c r="C309" s="88" t="s">
        <v>3067</v>
      </c>
      <c r="D309" s="87">
        <v>7291</v>
      </c>
      <c r="E309" s="87"/>
      <c r="F309" s="87" t="s">
        <v>677</v>
      </c>
      <c r="G309" s="101">
        <v>43798</v>
      </c>
      <c r="H309" s="87"/>
      <c r="I309" s="90">
        <v>1.5899999999781362</v>
      </c>
      <c r="J309" s="88" t="s">
        <v>915</v>
      </c>
      <c r="K309" s="88" t="s">
        <v>129</v>
      </c>
      <c r="L309" s="89">
        <v>8.1652000000000002E-2</v>
      </c>
      <c r="M309" s="89">
        <v>7.9399999998859661E-2</v>
      </c>
      <c r="N309" s="90">
        <v>6040.1735440000011</v>
      </c>
      <c r="O309" s="102">
        <v>100.99</v>
      </c>
      <c r="P309" s="90">
        <v>23.326290689</v>
      </c>
      <c r="Q309" s="91">
        <f t="shared" si="4"/>
        <v>2.8636564363193737E-4</v>
      </c>
      <c r="R309" s="91">
        <f>P309/'סכום נכסי הקרן'!$C$42</f>
        <v>2.8159055362300694E-5</v>
      </c>
    </row>
    <row r="310" spans="2:18">
      <c r="B310" s="86" t="s">
        <v>3480</v>
      </c>
      <c r="C310" s="88" t="s">
        <v>3067</v>
      </c>
      <c r="D310" s="87" t="s">
        <v>3252</v>
      </c>
      <c r="E310" s="87"/>
      <c r="F310" s="87" t="s">
        <v>677</v>
      </c>
      <c r="G310" s="101">
        <v>43083</v>
      </c>
      <c r="H310" s="87"/>
      <c r="I310" s="90">
        <v>0.51999999999490309</v>
      </c>
      <c r="J310" s="88" t="s">
        <v>915</v>
      </c>
      <c r="K310" s="88" t="s">
        <v>137</v>
      </c>
      <c r="L310" s="89">
        <v>7.0540000000000005E-2</v>
      </c>
      <c r="M310" s="89">
        <v>7.8000000000191139E-2</v>
      </c>
      <c r="N310" s="90">
        <v>10868.543502000002</v>
      </c>
      <c r="O310" s="102">
        <v>101.61</v>
      </c>
      <c r="P310" s="90">
        <v>31.391225858000006</v>
      </c>
      <c r="Q310" s="91">
        <f t="shared" si="4"/>
        <v>3.853749709747384E-4</v>
      </c>
      <c r="R310" s="91">
        <f>P310/'סכום נכסי הקרן'!$C$42</f>
        <v>3.7894892017390108E-5</v>
      </c>
    </row>
    <row r="311" spans="2:18">
      <c r="B311" s="86" t="s">
        <v>3480</v>
      </c>
      <c r="C311" s="88" t="s">
        <v>3067</v>
      </c>
      <c r="D311" s="87" t="s">
        <v>3253</v>
      </c>
      <c r="E311" s="87"/>
      <c r="F311" s="87" t="s">
        <v>677</v>
      </c>
      <c r="G311" s="101">
        <v>43083</v>
      </c>
      <c r="H311" s="87"/>
      <c r="I311" s="90">
        <v>4.9600000000140501</v>
      </c>
      <c r="J311" s="88" t="s">
        <v>915</v>
      </c>
      <c r="K311" s="88" t="s">
        <v>137</v>
      </c>
      <c r="L311" s="89">
        <v>7.195E-2</v>
      </c>
      <c r="M311" s="89">
        <v>7.4700000000068781E-2</v>
      </c>
      <c r="N311" s="90">
        <v>23561.687563000003</v>
      </c>
      <c r="O311" s="102">
        <v>102.01</v>
      </c>
      <c r="P311" s="90">
        <v>68.320273899000028</v>
      </c>
      <c r="Q311" s="91">
        <f t="shared" ref="Q311:Q360" si="5">IFERROR(P311/$P$10,0)</f>
        <v>8.3873511948573452E-4</v>
      </c>
      <c r="R311" s="91">
        <f>P311/'סכום נכסי הקרן'!$C$42</f>
        <v>8.2474937860425155E-5</v>
      </c>
    </row>
    <row r="312" spans="2:18">
      <c r="B312" s="86" t="s">
        <v>3480</v>
      </c>
      <c r="C312" s="88" t="s">
        <v>3067</v>
      </c>
      <c r="D312" s="87" t="s">
        <v>3254</v>
      </c>
      <c r="E312" s="87"/>
      <c r="F312" s="87" t="s">
        <v>677</v>
      </c>
      <c r="G312" s="101">
        <v>43083</v>
      </c>
      <c r="H312" s="87"/>
      <c r="I312" s="90">
        <v>5.2100000000048778</v>
      </c>
      <c r="J312" s="88" t="s">
        <v>915</v>
      </c>
      <c r="K312" s="88" t="s">
        <v>137</v>
      </c>
      <c r="L312" s="89">
        <v>4.4999999999999998E-2</v>
      </c>
      <c r="M312" s="89">
        <v>7.5100000000057343E-2</v>
      </c>
      <c r="N312" s="90">
        <v>94246.750145000013</v>
      </c>
      <c r="O312" s="102">
        <v>87.24</v>
      </c>
      <c r="P312" s="90">
        <v>233.71279576600006</v>
      </c>
      <c r="Q312" s="91">
        <f t="shared" si="5"/>
        <v>2.8691795055143981E-3</v>
      </c>
      <c r="R312" s="91">
        <f>P312/'סכום נכסי הקרן'!$C$42</f>
        <v>2.8213365093475153E-4</v>
      </c>
    </row>
    <row r="313" spans="2:18">
      <c r="B313" s="86" t="s">
        <v>3481</v>
      </c>
      <c r="C313" s="88" t="s">
        <v>3067</v>
      </c>
      <c r="D313" s="87">
        <v>9186</v>
      </c>
      <c r="E313" s="87"/>
      <c r="F313" s="87" t="s">
        <v>677</v>
      </c>
      <c r="G313" s="101">
        <v>44778</v>
      </c>
      <c r="H313" s="87"/>
      <c r="I313" s="90">
        <v>3.3800000000017012</v>
      </c>
      <c r="J313" s="88" t="s">
        <v>945</v>
      </c>
      <c r="K313" s="88" t="s">
        <v>131</v>
      </c>
      <c r="L313" s="89">
        <v>7.1870000000000003E-2</v>
      </c>
      <c r="M313" s="89">
        <v>7.3100000000036247E-2</v>
      </c>
      <c r="N313" s="90">
        <v>158387.28324700004</v>
      </c>
      <c r="O313" s="102">
        <v>104.4</v>
      </c>
      <c r="P313" s="90">
        <v>670.20573704700007</v>
      </c>
      <c r="Q313" s="91">
        <f t="shared" si="5"/>
        <v>8.2277932575789622E-3</v>
      </c>
      <c r="R313" s="91">
        <f>P313/'סכום נכסי הקרן'!$C$42</f>
        <v>8.0905964455538887E-4</v>
      </c>
    </row>
    <row r="314" spans="2:18">
      <c r="B314" s="86" t="s">
        <v>3481</v>
      </c>
      <c r="C314" s="88" t="s">
        <v>3067</v>
      </c>
      <c r="D314" s="87">
        <v>9187</v>
      </c>
      <c r="E314" s="87"/>
      <c r="F314" s="87" t="s">
        <v>677</v>
      </c>
      <c r="G314" s="101">
        <v>44778</v>
      </c>
      <c r="H314" s="87"/>
      <c r="I314" s="90">
        <v>3.2999999999994807</v>
      </c>
      <c r="J314" s="88" t="s">
        <v>945</v>
      </c>
      <c r="K314" s="88" t="s">
        <v>129</v>
      </c>
      <c r="L314" s="89">
        <v>8.2722999999999991E-2</v>
      </c>
      <c r="M314" s="89">
        <v>8.9099999999991755E-2</v>
      </c>
      <c r="N314" s="90">
        <v>436147.84057900007</v>
      </c>
      <c r="O314" s="102">
        <v>103.96</v>
      </c>
      <c r="P314" s="90">
        <v>1733.8754343730002</v>
      </c>
      <c r="Q314" s="91">
        <f t="shared" si="5"/>
        <v>2.1285954177702786E-2</v>
      </c>
      <c r="R314" s="91">
        <f>P314/'סכום נכסי הקרן'!$C$42</f>
        <v>2.0931015136009855E-3</v>
      </c>
    </row>
    <row r="315" spans="2:18">
      <c r="B315" s="86" t="s">
        <v>3482</v>
      </c>
      <c r="C315" s="88" t="s">
        <v>3067</v>
      </c>
      <c r="D315" s="87" t="s">
        <v>3255</v>
      </c>
      <c r="E315" s="87"/>
      <c r="F315" s="87" t="s">
        <v>677</v>
      </c>
      <c r="G315" s="101">
        <v>45116</v>
      </c>
      <c r="H315" s="87"/>
      <c r="I315" s="90">
        <v>0.72999999999220189</v>
      </c>
      <c r="J315" s="88" t="s">
        <v>915</v>
      </c>
      <c r="K315" s="88" t="s">
        <v>129</v>
      </c>
      <c r="L315" s="89">
        <v>8.1645999999999996E-2</v>
      </c>
      <c r="M315" s="89">
        <v>8.5999999999780669E-2</v>
      </c>
      <c r="N315" s="90">
        <v>21593.715675000003</v>
      </c>
      <c r="O315" s="102">
        <v>99.39</v>
      </c>
      <c r="P315" s="90">
        <v>82.070662768000005</v>
      </c>
      <c r="Q315" s="91">
        <f t="shared" si="5"/>
        <v>1.0075420254426033E-3</v>
      </c>
      <c r="R315" s="91">
        <f>P315/'סכום נכסי הקרן'!$C$42</f>
        <v>9.9074146306280832E-5</v>
      </c>
    </row>
    <row r="316" spans="2:18">
      <c r="B316" s="86" t="s">
        <v>3483</v>
      </c>
      <c r="C316" s="88" t="s">
        <v>3067</v>
      </c>
      <c r="D316" s="87">
        <v>8706</v>
      </c>
      <c r="E316" s="87"/>
      <c r="F316" s="87" t="s">
        <v>677</v>
      </c>
      <c r="G316" s="101">
        <v>44498</v>
      </c>
      <c r="H316" s="87"/>
      <c r="I316" s="90">
        <v>3.09</v>
      </c>
      <c r="J316" s="88" t="s">
        <v>915</v>
      </c>
      <c r="K316" s="88" t="s">
        <v>129</v>
      </c>
      <c r="L316" s="89">
        <v>8.6401000000000006E-2</v>
      </c>
      <c r="M316" s="89">
        <v>8.900000000000001E-2</v>
      </c>
      <c r="N316" s="90">
        <v>246047.64000000004</v>
      </c>
      <c r="O316" s="102">
        <v>100.47</v>
      </c>
      <c r="P316" s="90">
        <v>945.30832000000021</v>
      </c>
      <c r="Q316" s="91">
        <f t="shared" si="5"/>
        <v>1.1605095259105276E-2</v>
      </c>
      <c r="R316" s="91">
        <f>P316/'סכום נכסי הקרן'!$C$42</f>
        <v>1.1411582609607196E-3</v>
      </c>
    </row>
    <row r="317" spans="2:18">
      <c r="B317" s="86" t="s">
        <v>3484</v>
      </c>
      <c r="C317" s="88" t="s">
        <v>3067</v>
      </c>
      <c r="D317" s="87">
        <v>8702</v>
      </c>
      <c r="E317" s="87"/>
      <c r="F317" s="87" t="s">
        <v>677</v>
      </c>
      <c r="G317" s="101">
        <v>44497</v>
      </c>
      <c r="H317" s="87"/>
      <c r="I317" s="90">
        <v>0.10999999985893009</v>
      </c>
      <c r="J317" s="88" t="s">
        <v>955</v>
      </c>
      <c r="K317" s="88" t="s">
        <v>129</v>
      </c>
      <c r="L317" s="89">
        <v>7.2742000000000001E-2</v>
      </c>
      <c r="M317" s="89">
        <v>7.9499999988491665E-2</v>
      </c>
      <c r="N317" s="90">
        <v>351.26131800000007</v>
      </c>
      <c r="O317" s="102">
        <v>100.27</v>
      </c>
      <c r="P317" s="90">
        <v>1.3468499290000002</v>
      </c>
      <c r="Q317" s="91">
        <f t="shared" si="5"/>
        <v>1.6534628327151693E-5</v>
      </c>
      <c r="R317" s="91">
        <f>P317/'סכום נכסי הקרן'!$C$42</f>
        <v>1.6258916696646747E-6</v>
      </c>
    </row>
    <row r="318" spans="2:18">
      <c r="B318" s="86" t="s">
        <v>3484</v>
      </c>
      <c r="C318" s="88" t="s">
        <v>3067</v>
      </c>
      <c r="D318" s="87">
        <v>9118</v>
      </c>
      <c r="E318" s="87"/>
      <c r="F318" s="87" t="s">
        <v>677</v>
      </c>
      <c r="G318" s="101">
        <v>44733</v>
      </c>
      <c r="H318" s="87"/>
      <c r="I318" s="90">
        <v>0.10999999997949048</v>
      </c>
      <c r="J318" s="88" t="s">
        <v>955</v>
      </c>
      <c r="K318" s="88" t="s">
        <v>129</v>
      </c>
      <c r="L318" s="89">
        <v>7.2742000000000001E-2</v>
      </c>
      <c r="M318" s="89">
        <v>7.9500000000093218E-2</v>
      </c>
      <c r="N318" s="90">
        <v>1398.7760120000003</v>
      </c>
      <c r="O318" s="102">
        <v>100.27</v>
      </c>
      <c r="P318" s="90">
        <v>5.3633613010000012</v>
      </c>
      <c r="Q318" s="91">
        <f t="shared" si="5"/>
        <v>6.5843405257560623E-5</v>
      </c>
      <c r="R318" s="91">
        <f>P318/'סכום נכסי הקרן'!$C$42</f>
        <v>6.4745479603450252E-6</v>
      </c>
    </row>
    <row r="319" spans="2:18">
      <c r="B319" s="86" t="s">
        <v>3484</v>
      </c>
      <c r="C319" s="88" t="s">
        <v>3067</v>
      </c>
      <c r="D319" s="87">
        <v>9233</v>
      </c>
      <c r="E319" s="87"/>
      <c r="F319" s="87" t="s">
        <v>677</v>
      </c>
      <c r="G319" s="101">
        <v>44819</v>
      </c>
      <c r="H319" s="87"/>
      <c r="I319" s="90">
        <v>0.10999999995250552</v>
      </c>
      <c r="J319" s="88" t="s">
        <v>955</v>
      </c>
      <c r="K319" s="88" t="s">
        <v>129</v>
      </c>
      <c r="L319" s="89">
        <v>7.2742000000000001E-2</v>
      </c>
      <c r="M319" s="89">
        <v>7.9499999997625276E-2</v>
      </c>
      <c r="N319" s="90">
        <v>274.56053600000007</v>
      </c>
      <c r="O319" s="102">
        <v>100.27</v>
      </c>
      <c r="P319" s="90">
        <v>1.0527540550000003</v>
      </c>
      <c r="Q319" s="91">
        <f t="shared" si="5"/>
        <v>1.2924154833085945E-5</v>
      </c>
      <c r="R319" s="91">
        <f>P319/'סכום נכסי הקרן'!$C$42</f>
        <v>1.2708647128199885E-6</v>
      </c>
    </row>
    <row r="320" spans="2:18">
      <c r="B320" s="86" t="s">
        <v>3484</v>
      </c>
      <c r="C320" s="88" t="s">
        <v>3067</v>
      </c>
      <c r="D320" s="87">
        <v>9276</v>
      </c>
      <c r="E320" s="87"/>
      <c r="F320" s="87" t="s">
        <v>677</v>
      </c>
      <c r="G320" s="101">
        <v>44854</v>
      </c>
      <c r="H320" s="87"/>
      <c r="I320" s="90">
        <v>0.11000000039590054</v>
      </c>
      <c r="J320" s="88" t="s">
        <v>955</v>
      </c>
      <c r="K320" s="88" t="s">
        <v>129</v>
      </c>
      <c r="L320" s="89">
        <v>7.2742000000000001E-2</v>
      </c>
      <c r="M320" s="89">
        <v>7.9500000138565188E-2</v>
      </c>
      <c r="N320" s="90">
        <v>65.875656000000021</v>
      </c>
      <c r="O320" s="102">
        <v>100.27</v>
      </c>
      <c r="P320" s="90">
        <v>0.25258869000000006</v>
      </c>
      <c r="Q320" s="91">
        <f t="shared" si="5"/>
        <v>3.1009097738847916E-6</v>
      </c>
      <c r="R320" s="91">
        <f>P320/'סכום נכסי הקרן'!$C$42</f>
        <v>3.0492027216976815E-7</v>
      </c>
    </row>
    <row r="321" spans="2:18">
      <c r="B321" s="86" t="s">
        <v>3484</v>
      </c>
      <c r="C321" s="88" t="s">
        <v>3067</v>
      </c>
      <c r="D321" s="87">
        <v>9430</v>
      </c>
      <c r="E321" s="87"/>
      <c r="F321" s="87" t="s">
        <v>677</v>
      </c>
      <c r="G321" s="101">
        <v>44950</v>
      </c>
      <c r="H321" s="87"/>
      <c r="I321" s="90">
        <v>0.11000000018836111</v>
      </c>
      <c r="J321" s="88" t="s">
        <v>955</v>
      </c>
      <c r="K321" s="88" t="s">
        <v>129</v>
      </c>
      <c r="L321" s="89">
        <v>7.2742000000000001E-2</v>
      </c>
      <c r="M321" s="89">
        <v>7.9500000012315913E-2</v>
      </c>
      <c r="N321" s="90">
        <v>359.99236999999999</v>
      </c>
      <c r="O321" s="102">
        <v>100.27</v>
      </c>
      <c r="P321" s="90">
        <v>1.3803274340000002</v>
      </c>
      <c r="Q321" s="91">
        <f t="shared" si="5"/>
        <v>1.6945615543007544E-5</v>
      </c>
      <c r="R321" s="91">
        <f>P321/'סכום נכסי הקרן'!$C$42</f>
        <v>1.6663050782625212E-6</v>
      </c>
    </row>
    <row r="322" spans="2:18">
      <c r="B322" s="86" t="s">
        <v>3484</v>
      </c>
      <c r="C322" s="88" t="s">
        <v>3067</v>
      </c>
      <c r="D322" s="87">
        <v>9539</v>
      </c>
      <c r="E322" s="87"/>
      <c r="F322" s="87" t="s">
        <v>677</v>
      </c>
      <c r="G322" s="101">
        <v>45029</v>
      </c>
      <c r="H322" s="87"/>
      <c r="I322" s="90">
        <v>0.11000000076068897</v>
      </c>
      <c r="J322" s="88" t="s">
        <v>955</v>
      </c>
      <c r="K322" s="88" t="s">
        <v>129</v>
      </c>
      <c r="L322" s="89">
        <v>7.2742000000000001E-2</v>
      </c>
      <c r="M322" s="89">
        <v>7.9500000038034452E-2</v>
      </c>
      <c r="N322" s="90">
        <v>119.99747400000003</v>
      </c>
      <c r="O322" s="102">
        <v>100.27</v>
      </c>
      <c r="P322" s="90">
        <v>0.46010921500000007</v>
      </c>
      <c r="Q322" s="91">
        <f t="shared" si="5"/>
        <v>5.648539377784329E-6</v>
      </c>
      <c r="R322" s="91">
        <f>P322/'סכום נכסי הקרן'!$C$42</f>
        <v>5.5543511099257205E-7</v>
      </c>
    </row>
    <row r="323" spans="2:18">
      <c r="B323" s="86" t="s">
        <v>3484</v>
      </c>
      <c r="C323" s="88" t="s">
        <v>3067</v>
      </c>
      <c r="D323" s="87">
        <v>8060</v>
      </c>
      <c r="E323" s="87"/>
      <c r="F323" s="87" t="s">
        <v>677</v>
      </c>
      <c r="G323" s="101">
        <v>44150</v>
      </c>
      <c r="H323" s="87"/>
      <c r="I323" s="90">
        <v>0.11000000000016602</v>
      </c>
      <c r="J323" s="88" t="s">
        <v>955</v>
      </c>
      <c r="K323" s="88" t="s">
        <v>129</v>
      </c>
      <c r="L323" s="89">
        <v>7.2742000000000001E-2</v>
      </c>
      <c r="M323" s="89">
        <v>7.9500000000019361E-2</v>
      </c>
      <c r="N323" s="90">
        <v>471255.97810400004</v>
      </c>
      <c r="O323" s="102">
        <v>100.27</v>
      </c>
      <c r="P323" s="90">
        <v>1806.9484278700002</v>
      </c>
      <c r="Q323" s="91">
        <f t="shared" si="5"/>
        <v>2.2183036148165781E-2</v>
      </c>
      <c r="R323" s="91">
        <f>P323/'סכום נכסי הקרן'!$C$42</f>
        <v>2.1813138443485141E-3</v>
      </c>
    </row>
    <row r="324" spans="2:18">
      <c r="B324" s="86" t="s">
        <v>3484</v>
      </c>
      <c r="C324" s="88" t="s">
        <v>3067</v>
      </c>
      <c r="D324" s="87">
        <v>8119</v>
      </c>
      <c r="E324" s="87"/>
      <c r="F324" s="87" t="s">
        <v>677</v>
      </c>
      <c r="G324" s="101">
        <v>44169</v>
      </c>
      <c r="H324" s="87"/>
      <c r="I324" s="90">
        <v>0.11000000006769252</v>
      </c>
      <c r="J324" s="88" t="s">
        <v>955</v>
      </c>
      <c r="K324" s="88" t="s">
        <v>129</v>
      </c>
      <c r="L324" s="89">
        <v>7.2742000000000001E-2</v>
      </c>
      <c r="M324" s="89">
        <v>7.950000000245093E-2</v>
      </c>
      <c r="N324" s="90">
        <v>1117.2962010000003</v>
      </c>
      <c r="O324" s="102">
        <v>100.27</v>
      </c>
      <c r="P324" s="90">
        <v>4.2840763610000012</v>
      </c>
      <c r="Q324" s="91">
        <f t="shared" si="5"/>
        <v>5.2593543518887133E-5</v>
      </c>
      <c r="R324" s="91">
        <f>P324/'סכום נכסי הקרן'!$C$42</f>
        <v>5.1716556667370583E-6</v>
      </c>
    </row>
    <row r="325" spans="2:18">
      <c r="B325" s="86" t="s">
        <v>3484</v>
      </c>
      <c r="C325" s="88" t="s">
        <v>3067</v>
      </c>
      <c r="D325" s="87">
        <v>8418</v>
      </c>
      <c r="E325" s="87"/>
      <c r="F325" s="87" t="s">
        <v>677</v>
      </c>
      <c r="G325" s="101">
        <v>44326</v>
      </c>
      <c r="H325" s="87"/>
      <c r="I325" s="90">
        <v>0.11000000016547666</v>
      </c>
      <c r="J325" s="88" t="s">
        <v>955</v>
      </c>
      <c r="K325" s="88" t="s">
        <v>129</v>
      </c>
      <c r="L325" s="89">
        <v>7.2742000000000001E-2</v>
      </c>
      <c r="M325" s="89">
        <v>7.9499999975178509E-2</v>
      </c>
      <c r="N325" s="90">
        <v>236.40984700000004</v>
      </c>
      <c r="O325" s="102">
        <v>100.27</v>
      </c>
      <c r="P325" s="90">
        <v>0.90647223500000007</v>
      </c>
      <c r="Q325" s="91">
        <f t="shared" si="5"/>
        <v>1.1128323335722955E-5</v>
      </c>
      <c r="R325" s="91">
        <f>P325/'סכום נכסי הקרן'!$C$42</f>
        <v>1.094276076298341E-6</v>
      </c>
    </row>
    <row r="326" spans="2:18">
      <c r="B326" s="86" t="s">
        <v>3485</v>
      </c>
      <c r="C326" s="88" t="s">
        <v>3067</v>
      </c>
      <c r="D326" s="87">
        <v>8718</v>
      </c>
      <c r="E326" s="87"/>
      <c r="F326" s="87" t="s">
        <v>677</v>
      </c>
      <c r="G326" s="101">
        <v>44508</v>
      </c>
      <c r="H326" s="87"/>
      <c r="I326" s="90">
        <v>3.0100000000000997</v>
      </c>
      <c r="J326" s="88" t="s">
        <v>915</v>
      </c>
      <c r="K326" s="88" t="s">
        <v>129</v>
      </c>
      <c r="L326" s="89">
        <v>8.7911000000000003E-2</v>
      </c>
      <c r="M326" s="89">
        <v>9.0100000000000999E-2</v>
      </c>
      <c r="N326" s="90">
        <v>390910.03141400008</v>
      </c>
      <c r="O326" s="102">
        <v>100.63</v>
      </c>
      <c r="P326" s="90">
        <v>1504.2574385850003</v>
      </c>
      <c r="Q326" s="91">
        <f t="shared" si="5"/>
        <v>1.8467044560653637E-2</v>
      </c>
      <c r="R326" s="91">
        <f>P326/'סכום נכסי הקרן'!$C$42</f>
        <v>1.815911027476078E-3</v>
      </c>
    </row>
    <row r="327" spans="2:18">
      <c r="B327" s="86" t="s">
        <v>3486</v>
      </c>
      <c r="C327" s="88" t="s">
        <v>3067</v>
      </c>
      <c r="D327" s="87">
        <v>8806</v>
      </c>
      <c r="E327" s="87"/>
      <c r="F327" s="87" t="s">
        <v>677</v>
      </c>
      <c r="G327" s="101">
        <v>44137</v>
      </c>
      <c r="H327" s="87"/>
      <c r="I327" s="90">
        <v>0.92999999999967997</v>
      </c>
      <c r="J327" s="88" t="s">
        <v>955</v>
      </c>
      <c r="K327" s="88" t="s">
        <v>129</v>
      </c>
      <c r="L327" s="89">
        <v>7.4443999999999996E-2</v>
      </c>
      <c r="M327" s="89">
        <v>8.8299999999978382E-2</v>
      </c>
      <c r="N327" s="90">
        <v>540894.12702800008</v>
      </c>
      <c r="O327" s="102">
        <v>99.72</v>
      </c>
      <c r="P327" s="90">
        <v>2062.5875767620005</v>
      </c>
      <c r="Q327" s="91">
        <f t="shared" si="5"/>
        <v>2.5321394937653913E-2</v>
      </c>
      <c r="R327" s="91">
        <f>P327/'סכום נכסי הקרן'!$C$42</f>
        <v>2.489916572591796E-3</v>
      </c>
    </row>
    <row r="328" spans="2:18">
      <c r="B328" s="86" t="s">
        <v>3486</v>
      </c>
      <c r="C328" s="88" t="s">
        <v>3067</v>
      </c>
      <c r="D328" s="87">
        <v>9044</v>
      </c>
      <c r="E328" s="87"/>
      <c r="F328" s="87" t="s">
        <v>677</v>
      </c>
      <c r="G328" s="101">
        <v>44679</v>
      </c>
      <c r="H328" s="87"/>
      <c r="I328" s="90">
        <v>0.92999999995833704</v>
      </c>
      <c r="J328" s="88" t="s">
        <v>955</v>
      </c>
      <c r="K328" s="88" t="s">
        <v>129</v>
      </c>
      <c r="L328" s="89">
        <v>7.4450000000000002E-2</v>
      </c>
      <c r="M328" s="89">
        <v>8.8299999998344758E-2</v>
      </c>
      <c r="N328" s="90">
        <v>4657.7734579999997</v>
      </c>
      <c r="O328" s="102">
        <v>99.72</v>
      </c>
      <c r="P328" s="90">
        <v>17.761453218</v>
      </c>
      <c r="Q328" s="91">
        <f t="shared" si="5"/>
        <v>2.1804881240760886E-4</v>
      </c>
      <c r="R328" s="91">
        <f>P328/'סכום נכסי הקרן'!$C$42</f>
        <v>2.1441289193760668E-5</v>
      </c>
    </row>
    <row r="329" spans="2:18">
      <c r="B329" s="86" t="s">
        <v>3486</v>
      </c>
      <c r="C329" s="88" t="s">
        <v>3067</v>
      </c>
      <c r="D329" s="87">
        <v>9224</v>
      </c>
      <c r="E329" s="87"/>
      <c r="F329" s="87" t="s">
        <v>677</v>
      </c>
      <c r="G329" s="101">
        <v>44810</v>
      </c>
      <c r="H329" s="87"/>
      <c r="I329" s="90">
        <v>0.92999999999782201</v>
      </c>
      <c r="J329" s="88" t="s">
        <v>955</v>
      </c>
      <c r="K329" s="88" t="s">
        <v>129</v>
      </c>
      <c r="L329" s="89">
        <v>7.4450000000000002E-2</v>
      </c>
      <c r="M329" s="89">
        <v>8.8300000000258227E-2</v>
      </c>
      <c r="N329" s="90">
        <v>8428.5980120000004</v>
      </c>
      <c r="O329" s="102">
        <v>99.72</v>
      </c>
      <c r="P329" s="90">
        <v>32.140710899000005</v>
      </c>
      <c r="Q329" s="91">
        <f t="shared" si="5"/>
        <v>3.9457603808909476E-4</v>
      </c>
      <c r="R329" s="91">
        <f>P329/'סכום נכסי הקרן'!$C$42</f>
        <v>3.8799656132873225E-5</v>
      </c>
    </row>
    <row r="330" spans="2:18">
      <c r="B330" s="86" t="s">
        <v>3487</v>
      </c>
      <c r="C330" s="88" t="s">
        <v>3067</v>
      </c>
      <c r="D330" s="87" t="s">
        <v>3256</v>
      </c>
      <c r="E330" s="87"/>
      <c r="F330" s="87" t="s">
        <v>677</v>
      </c>
      <c r="G330" s="101">
        <v>42921</v>
      </c>
      <c r="H330" s="87"/>
      <c r="I330" s="90">
        <v>5.3899999999568617</v>
      </c>
      <c r="J330" s="88" t="s">
        <v>915</v>
      </c>
      <c r="K330" s="88" t="s">
        <v>129</v>
      </c>
      <c r="L330" s="89">
        <v>7.8939999999999996E-2</v>
      </c>
      <c r="M330" s="89">
        <v>0</v>
      </c>
      <c r="N330" s="90">
        <v>60385.32269500001</v>
      </c>
      <c r="O330" s="102">
        <v>14.656955999999999</v>
      </c>
      <c r="P330" s="90">
        <v>33.844885014000006</v>
      </c>
      <c r="Q330" s="91">
        <f t="shared" si="5"/>
        <v>4.1549736346437169E-4</v>
      </c>
      <c r="R330" s="91">
        <f>P330/'סכום נכסי הקרן'!$C$42</f>
        <v>4.0856902777489317E-5</v>
      </c>
    </row>
    <row r="331" spans="2:18">
      <c r="B331" s="86" t="s">
        <v>3487</v>
      </c>
      <c r="C331" s="88" t="s">
        <v>3067</v>
      </c>
      <c r="D331" s="87">
        <v>6497</v>
      </c>
      <c r="E331" s="87"/>
      <c r="F331" s="87" t="s">
        <v>677</v>
      </c>
      <c r="G331" s="101">
        <v>43342</v>
      </c>
      <c r="H331" s="87"/>
      <c r="I331" s="90">
        <v>1.0499999999688661</v>
      </c>
      <c r="J331" s="88" t="s">
        <v>915</v>
      </c>
      <c r="K331" s="88" t="s">
        <v>129</v>
      </c>
      <c r="L331" s="89">
        <v>7.8939999999999996E-2</v>
      </c>
      <c r="M331" s="89">
        <v>0</v>
      </c>
      <c r="N331" s="90">
        <v>11461.296245000001</v>
      </c>
      <c r="O331" s="102">
        <v>14.656955999999999</v>
      </c>
      <c r="P331" s="90">
        <v>6.4238500440000008</v>
      </c>
      <c r="Q331" s="91">
        <f t="shared" si="5"/>
        <v>7.8862515132446537E-5</v>
      </c>
      <c r="R331" s="91">
        <f>P331/'סכום נכסי הקרן'!$C$42</f>
        <v>7.7547498417061226E-6</v>
      </c>
    </row>
    <row r="332" spans="2:18">
      <c r="B332" s="86" t="s">
        <v>3488</v>
      </c>
      <c r="C332" s="88" t="s">
        <v>3067</v>
      </c>
      <c r="D332" s="87">
        <v>9405</v>
      </c>
      <c r="E332" s="87"/>
      <c r="F332" s="87" t="s">
        <v>677</v>
      </c>
      <c r="G332" s="101">
        <v>43866</v>
      </c>
      <c r="H332" s="87"/>
      <c r="I332" s="90">
        <v>1.0600000000000573</v>
      </c>
      <c r="J332" s="88" t="s">
        <v>955</v>
      </c>
      <c r="K332" s="88" t="s">
        <v>129</v>
      </c>
      <c r="L332" s="89">
        <v>7.6938000000000006E-2</v>
      </c>
      <c r="M332" s="89">
        <v>9.5999999999994257E-2</v>
      </c>
      <c r="N332" s="90">
        <v>460753.50703100004</v>
      </c>
      <c r="O332" s="102">
        <v>98.98</v>
      </c>
      <c r="P332" s="90">
        <v>1743.9497645650004</v>
      </c>
      <c r="Q332" s="91">
        <f t="shared" si="5"/>
        <v>2.140963188060277E-2</v>
      </c>
      <c r="R332" s="91">
        <f>P332/'סכום נכסי הקרן'!$C$42</f>
        <v>2.1052630537874159E-3</v>
      </c>
    </row>
    <row r="333" spans="2:18">
      <c r="B333" s="86" t="s">
        <v>3488</v>
      </c>
      <c r="C333" s="88" t="s">
        <v>3067</v>
      </c>
      <c r="D333" s="87">
        <v>9439</v>
      </c>
      <c r="E333" s="87"/>
      <c r="F333" s="87" t="s">
        <v>677</v>
      </c>
      <c r="G333" s="101">
        <v>44953</v>
      </c>
      <c r="H333" s="87"/>
      <c r="I333" s="90">
        <v>1.0599999998961758</v>
      </c>
      <c r="J333" s="88" t="s">
        <v>955</v>
      </c>
      <c r="K333" s="88" t="s">
        <v>129</v>
      </c>
      <c r="L333" s="89">
        <v>7.6938000000000006E-2</v>
      </c>
      <c r="M333" s="89">
        <v>9.5999999999600655E-2</v>
      </c>
      <c r="N333" s="90">
        <v>1323.246938</v>
      </c>
      <c r="O333" s="102">
        <v>98.98</v>
      </c>
      <c r="P333" s="90">
        <v>5.0084830920000014</v>
      </c>
      <c r="Q333" s="91">
        <f t="shared" si="5"/>
        <v>6.1486736291793283E-5</v>
      </c>
      <c r="R333" s="91">
        <f>P333/'סכום נכסי הקרן'!$C$42</f>
        <v>6.0461457224008017E-6</v>
      </c>
    </row>
    <row r="334" spans="2:18">
      <c r="B334" s="86" t="s">
        <v>3488</v>
      </c>
      <c r="C334" s="88" t="s">
        <v>3067</v>
      </c>
      <c r="D334" s="87">
        <v>9447</v>
      </c>
      <c r="E334" s="87"/>
      <c r="F334" s="87" t="s">
        <v>677</v>
      </c>
      <c r="G334" s="101">
        <v>44959</v>
      </c>
      <c r="H334" s="87"/>
      <c r="I334" s="90">
        <v>1.0599999999999998</v>
      </c>
      <c r="J334" s="88" t="s">
        <v>955</v>
      </c>
      <c r="K334" s="88" t="s">
        <v>129</v>
      </c>
      <c r="L334" s="89">
        <v>7.6938000000000006E-2</v>
      </c>
      <c r="M334" s="89">
        <v>9.6000000007103653E-2</v>
      </c>
      <c r="N334" s="90">
        <v>743.84786400000007</v>
      </c>
      <c r="O334" s="102">
        <v>98.98</v>
      </c>
      <c r="P334" s="90">
        <v>2.8154605000000008</v>
      </c>
      <c r="Q334" s="91">
        <f t="shared" si="5"/>
        <v>3.4564053451627479E-5</v>
      </c>
      <c r="R334" s="91">
        <f>P334/'סכום נכסי הקרן'!$C$42</f>
        <v>3.3987704752070713E-6</v>
      </c>
    </row>
    <row r="335" spans="2:18">
      <c r="B335" s="86" t="s">
        <v>3488</v>
      </c>
      <c r="C335" s="88" t="s">
        <v>3067</v>
      </c>
      <c r="D335" s="87">
        <v>9467</v>
      </c>
      <c r="E335" s="87"/>
      <c r="F335" s="87" t="s">
        <v>677</v>
      </c>
      <c r="G335" s="101">
        <v>44966</v>
      </c>
      <c r="H335" s="87"/>
      <c r="I335" s="90">
        <v>1.05999999989088</v>
      </c>
      <c r="J335" s="88" t="s">
        <v>955</v>
      </c>
      <c r="K335" s="88" t="s">
        <v>129</v>
      </c>
      <c r="L335" s="89">
        <v>7.6938000000000006E-2</v>
      </c>
      <c r="M335" s="89">
        <v>9.6699999989396379E-2</v>
      </c>
      <c r="N335" s="90">
        <v>1114.5394720000002</v>
      </c>
      <c r="O335" s="102">
        <v>98.91</v>
      </c>
      <c r="P335" s="90">
        <v>4.2155429410000007</v>
      </c>
      <c r="Q335" s="91">
        <f t="shared" si="5"/>
        <v>5.1752191707308585E-5</v>
      </c>
      <c r="R335" s="91">
        <f>P335/'סכום נכסי הקרן'!$C$42</f>
        <v>5.088923422949242E-6</v>
      </c>
    </row>
    <row r="336" spans="2:18">
      <c r="B336" s="86" t="s">
        <v>3488</v>
      </c>
      <c r="C336" s="88" t="s">
        <v>3067</v>
      </c>
      <c r="D336" s="87">
        <v>9491</v>
      </c>
      <c r="E336" s="87"/>
      <c r="F336" s="87" t="s">
        <v>677</v>
      </c>
      <c r="G336" s="101">
        <v>44986</v>
      </c>
      <c r="H336" s="87"/>
      <c r="I336" s="90">
        <v>1.0600000000390284</v>
      </c>
      <c r="J336" s="88" t="s">
        <v>955</v>
      </c>
      <c r="K336" s="88" t="s">
        <v>129</v>
      </c>
      <c r="L336" s="89">
        <v>7.6938000000000006E-2</v>
      </c>
      <c r="M336" s="89">
        <v>9.6700000001207445E-2</v>
      </c>
      <c r="N336" s="90">
        <v>4335.560144</v>
      </c>
      <c r="O336" s="102">
        <v>98.91</v>
      </c>
      <c r="P336" s="90">
        <v>16.398468506</v>
      </c>
      <c r="Q336" s="91">
        <f t="shared" si="5"/>
        <v>2.0131610511538473E-4</v>
      </c>
      <c r="R336" s="91">
        <f>P336/'סכום נכסי הקרן'!$C$42</f>
        <v>1.9795919920313498E-5</v>
      </c>
    </row>
    <row r="337" spans="2:18">
      <c r="B337" s="86" t="s">
        <v>3488</v>
      </c>
      <c r="C337" s="88" t="s">
        <v>3067</v>
      </c>
      <c r="D337" s="87">
        <v>9510</v>
      </c>
      <c r="E337" s="87"/>
      <c r="F337" s="87" t="s">
        <v>677</v>
      </c>
      <c r="G337" s="101">
        <v>44994</v>
      </c>
      <c r="H337" s="87"/>
      <c r="I337" s="90">
        <v>1.0600000001937042</v>
      </c>
      <c r="J337" s="88" t="s">
        <v>955</v>
      </c>
      <c r="K337" s="88" t="s">
        <v>129</v>
      </c>
      <c r="L337" s="89">
        <v>7.6938000000000006E-2</v>
      </c>
      <c r="M337" s="89">
        <v>9.6700000012778245E-2</v>
      </c>
      <c r="N337" s="90">
        <v>846.24206000000015</v>
      </c>
      <c r="O337" s="102">
        <v>98.91</v>
      </c>
      <c r="P337" s="90">
        <v>3.2007567730000006</v>
      </c>
      <c r="Q337" s="91">
        <f t="shared" si="5"/>
        <v>3.9294150348630593E-5</v>
      </c>
      <c r="R337" s="91">
        <f>P337/'סכום נכסי הקרן'!$C$42</f>
        <v>3.86389282264534E-6</v>
      </c>
    </row>
    <row r="338" spans="2:18">
      <c r="B338" s="86" t="s">
        <v>3488</v>
      </c>
      <c r="C338" s="88" t="s">
        <v>3067</v>
      </c>
      <c r="D338" s="87">
        <v>9560</v>
      </c>
      <c r="E338" s="87"/>
      <c r="F338" s="87" t="s">
        <v>677</v>
      </c>
      <c r="G338" s="101">
        <v>45058</v>
      </c>
      <c r="H338" s="87"/>
      <c r="I338" s="90">
        <v>1.0599999999780416</v>
      </c>
      <c r="J338" s="88" t="s">
        <v>955</v>
      </c>
      <c r="K338" s="88" t="s">
        <v>129</v>
      </c>
      <c r="L338" s="89">
        <v>7.6938000000000006E-2</v>
      </c>
      <c r="M338" s="89">
        <v>9.6700000000340916E-2</v>
      </c>
      <c r="N338" s="90">
        <v>4575.3705990000008</v>
      </c>
      <c r="O338" s="102">
        <v>98.91</v>
      </c>
      <c r="P338" s="90">
        <v>17.305507923000004</v>
      </c>
      <c r="Q338" s="91">
        <f t="shared" si="5"/>
        <v>2.1245139147153184E-4</v>
      </c>
      <c r="R338" s="91">
        <f>P338/'סכום נכסי הקרן'!$C$42</f>
        <v>2.0890880687956533E-5</v>
      </c>
    </row>
    <row r="339" spans="2:18">
      <c r="B339" s="86" t="s">
        <v>3489</v>
      </c>
      <c r="C339" s="88" t="s">
        <v>3067</v>
      </c>
      <c r="D339" s="87">
        <v>9606</v>
      </c>
      <c r="E339" s="87"/>
      <c r="F339" s="87" t="s">
        <v>677</v>
      </c>
      <c r="G339" s="101">
        <v>44136</v>
      </c>
      <c r="H339" s="87"/>
      <c r="I339" s="90">
        <v>8.999999999975962E-2</v>
      </c>
      <c r="J339" s="88" t="s">
        <v>955</v>
      </c>
      <c r="K339" s="88" t="s">
        <v>129</v>
      </c>
      <c r="L339" s="89">
        <v>7.0095999999999992E-2</v>
      </c>
      <c r="M339" s="89">
        <v>0</v>
      </c>
      <c r="N339" s="90">
        <v>314436.19788300007</v>
      </c>
      <c r="O339" s="102">
        <v>86.502415999999997</v>
      </c>
      <c r="P339" s="90">
        <v>1040.1085071250002</v>
      </c>
      <c r="Q339" s="91">
        <f t="shared" si="5"/>
        <v>1.2768911528242345E-2</v>
      </c>
      <c r="R339" s="91">
        <f>P339/'סכום נכסי הקרן'!$C$42</f>
        <v>1.2555992474510488E-3</v>
      </c>
    </row>
    <row r="340" spans="2:18">
      <c r="B340" s="86" t="s">
        <v>3490</v>
      </c>
      <c r="C340" s="88" t="s">
        <v>3067</v>
      </c>
      <c r="D340" s="87">
        <v>6588</v>
      </c>
      <c r="E340" s="87"/>
      <c r="F340" s="87" t="s">
        <v>677</v>
      </c>
      <c r="G340" s="101">
        <v>43397</v>
      </c>
      <c r="H340" s="87"/>
      <c r="I340" s="90">
        <v>0.74999999999977096</v>
      </c>
      <c r="J340" s="88" t="s">
        <v>955</v>
      </c>
      <c r="K340" s="88" t="s">
        <v>129</v>
      </c>
      <c r="L340" s="89">
        <v>7.6938000000000006E-2</v>
      </c>
      <c r="M340" s="89">
        <v>8.8299999999993301E-2</v>
      </c>
      <c r="N340" s="90">
        <v>285721.99948600004</v>
      </c>
      <c r="O340" s="102">
        <v>99.93</v>
      </c>
      <c r="P340" s="90">
        <v>1091.8360756310003</v>
      </c>
      <c r="Q340" s="91">
        <f t="shared" si="5"/>
        <v>1.3403945989838986E-2</v>
      </c>
      <c r="R340" s="91">
        <f>P340/'סכום נכסי הקרן'!$C$42</f>
        <v>1.3180437863079941E-3</v>
      </c>
    </row>
    <row r="341" spans="2:18">
      <c r="B341" s="86" t="s">
        <v>3491</v>
      </c>
      <c r="C341" s="88" t="s">
        <v>3067</v>
      </c>
      <c r="D341" s="87" t="s">
        <v>3257</v>
      </c>
      <c r="E341" s="87"/>
      <c r="F341" s="87" t="s">
        <v>677</v>
      </c>
      <c r="G341" s="101">
        <v>44144</v>
      </c>
      <c r="H341" s="87"/>
      <c r="I341" s="90">
        <v>0.25000000000023964</v>
      </c>
      <c r="J341" s="88" t="s">
        <v>955</v>
      </c>
      <c r="K341" s="88" t="s">
        <v>129</v>
      </c>
      <c r="L341" s="89">
        <v>7.8763E-2</v>
      </c>
      <c r="M341" s="89">
        <v>0</v>
      </c>
      <c r="N341" s="90">
        <v>355737.760243</v>
      </c>
      <c r="O341" s="102">
        <v>76.690121000000005</v>
      </c>
      <c r="P341" s="90">
        <v>1043.2472963150001</v>
      </c>
      <c r="Q341" s="91">
        <f t="shared" si="5"/>
        <v>1.2807444932400047E-2</v>
      </c>
      <c r="R341" s="91">
        <f>P341/'סכום נכסי הקרן'!$C$42</f>
        <v>1.2593883341837061E-3</v>
      </c>
    </row>
    <row r="342" spans="2:18">
      <c r="B342" s="86" t="s">
        <v>3492</v>
      </c>
      <c r="C342" s="88" t="s">
        <v>3067</v>
      </c>
      <c r="D342" s="87">
        <v>6826</v>
      </c>
      <c r="E342" s="87"/>
      <c r="F342" s="87" t="s">
        <v>677</v>
      </c>
      <c r="G342" s="101">
        <v>43550</v>
      </c>
      <c r="H342" s="87"/>
      <c r="I342" s="90">
        <v>1.9600000000007893</v>
      </c>
      <c r="J342" s="88" t="s">
        <v>915</v>
      </c>
      <c r="K342" s="88" t="s">
        <v>129</v>
      </c>
      <c r="L342" s="89">
        <v>8.4161E-2</v>
      </c>
      <c r="M342" s="89">
        <v>8.5500000000061874E-2</v>
      </c>
      <c r="N342" s="90">
        <v>144865.03874600003</v>
      </c>
      <c r="O342" s="102">
        <v>100.62</v>
      </c>
      <c r="P342" s="90">
        <v>557.39846206100015</v>
      </c>
      <c r="Q342" s="91">
        <f t="shared" si="5"/>
        <v>6.8429126377483737E-3</v>
      </c>
      <c r="R342" s="91">
        <f>P342/'סכום נכסי הקרן'!$C$42</f>
        <v>6.7288084339267259E-4</v>
      </c>
    </row>
    <row r="343" spans="2:18">
      <c r="B343" s="86" t="s">
        <v>3493</v>
      </c>
      <c r="C343" s="88" t="s">
        <v>3067</v>
      </c>
      <c r="D343" s="87">
        <v>6528</v>
      </c>
      <c r="E343" s="87"/>
      <c r="F343" s="87" t="s">
        <v>677</v>
      </c>
      <c r="G343" s="101">
        <v>43373</v>
      </c>
      <c r="H343" s="87"/>
      <c r="I343" s="90">
        <v>4.2999999999982297</v>
      </c>
      <c r="J343" s="88" t="s">
        <v>915</v>
      </c>
      <c r="K343" s="88" t="s">
        <v>132</v>
      </c>
      <c r="L343" s="89">
        <v>3.032E-2</v>
      </c>
      <c r="M343" s="89">
        <v>7.5499999999974476E-2</v>
      </c>
      <c r="N343" s="90">
        <v>247856.43695800003</v>
      </c>
      <c r="O343" s="102">
        <v>82.78</v>
      </c>
      <c r="P343" s="90">
        <v>959.79078815900016</v>
      </c>
      <c r="Q343" s="91">
        <f t="shared" si="5"/>
        <v>1.1782889550149021E-2</v>
      </c>
      <c r="R343" s="91">
        <f>P343/'סכום נכסי הקרן'!$C$42</f>
        <v>1.1586412216298306E-3</v>
      </c>
    </row>
    <row r="344" spans="2:18">
      <c r="B344" s="86" t="s">
        <v>3494</v>
      </c>
      <c r="C344" s="88" t="s">
        <v>3067</v>
      </c>
      <c r="D344" s="87">
        <v>8860</v>
      </c>
      <c r="E344" s="87"/>
      <c r="F344" s="87" t="s">
        <v>677</v>
      </c>
      <c r="G344" s="101">
        <v>44585</v>
      </c>
      <c r="H344" s="87"/>
      <c r="I344" s="90">
        <v>2.3400000000044381</v>
      </c>
      <c r="J344" s="88" t="s">
        <v>1033</v>
      </c>
      <c r="K344" s="88" t="s">
        <v>131</v>
      </c>
      <c r="L344" s="89">
        <v>6.1120000000000001E-2</v>
      </c>
      <c r="M344" s="89">
        <v>7.0200000000291626E-2</v>
      </c>
      <c r="N344" s="90">
        <v>15227.057734000004</v>
      </c>
      <c r="O344" s="102">
        <v>102.24</v>
      </c>
      <c r="P344" s="90">
        <v>63.099246358000002</v>
      </c>
      <c r="Q344" s="91">
        <f t="shared" si="5"/>
        <v>7.7463907729315401E-4</v>
      </c>
      <c r="R344" s="91">
        <f>P344/'סכום נכסי הקרן'!$C$42</f>
        <v>7.6172212513508068E-5</v>
      </c>
    </row>
    <row r="345" spans="2:18">
      <c r="B345" s="86" t="s">
        <v>3494</v>
      </c>
      <c r="C345" s="88" t="s">
        <v>3067</v>
      </c>
      <c r="D345" s="87">
        <v>8977</v>
      </c>
      <c r="E345" s="87"/>
      <c r="F345" s="87" t="s">
        <v>677</v>
      </c>
      <c r="G345" s="101">
        <v>44553</v>
      </c>
      <c r="H345" s="87"/>
      <c r="I345" s="90">
        <v>2.3399999999999994</v>
      </c>
      <c r="J345" s="88" t="s">
        <v>1033</v>
      </c>
      <c r="K345" s="88" t="s">
        <v>131</v>
      </c>
      <c r="L345" s="89">
        <v>6.1120000000000001E-2</v>
      </c>
      <c r="M345" s="89">
        <v>7.029999999892439E-2</v>
      </c>
      <c r="N345" s="90">
        <v>2243.9874320000004</v>
      </c>
      <c r="O345" s="102">
        <v>102.22</v>
      </c>
      <c r="P345" s="90">
        <v>9.2970172000000026</v>
      </c>
      <c r="Q345" s="91">
        <f t="shared" si="5"/>
        <v>1.1413500542504505E-4</v>
      </c>
      <c r="R345" s="91">
        <f>P345/'סכום נכסי הקרן'!$C$42</f>
        <v>1.1223182696703548E-5</v>
      </c>
    </row>
    <row r="346" spans="2:18">
      <c r="B346" s="86" t="s">
        <v>3494</v>
      </c>
      <c r="C346" s="88" t="s">
        <v>3067</v>
      </c>
      <c r="D346" s="87">
        <v>8978</v>
      </c>
      <c r="E346" s="87"/>
      <c r="F346" s="87" t="s">
        <v>677</v>
      </c>
      <c r="G346" s="101">
        <v>44553</v>
      </c>
      <c r="H346" s="87"/>
      <c r="I346" s="90">
        <v>2.3400000000402508</v>
      </c>
      <c r="J346" s="88" t="s">
        <v>1033</v>
      </c>
      <c r="K346" s="88" t="s">
        <v>131</v>
      </c>
      <c r="L346" s="89">
        <v>6.1120000000000001E-2</v>
      </c>
      <c r="M346" s="89">
        <v>7.1300000001559727E-2</v>
      </c>
      <c r="N346" s="90">
        <v>2885.1267509999998</v>
      </c>
      <c r="O346" s="102">
        <v>101.98</v>
      </c>
      <c r="P346" s="90">
        <v>11.925243078000001</v>
      </c>
      <c r="Q346" s="91">
        <f t="shared" si="5"/>
        <v>1.4640046954011342E-4</v>
      </c>
      <c r="R346" s="91">
        <f>P346/'סכום נכסי הקרן'!$C$42</f>
        <v>1.4395927090141698E-5</v>
      </c>
    </row>
    <row r="347" spans="2:18">
      <c r="B347" s="86" t="s">
        <v>3494</v>
      </c>
      <c r="C347" s="88" t="s">
        <v>3067</v>
      </c>
      <c r="D347" s="87">
        <v>8979</v>
      </c>
      <c r="E347" s="87"/>
      <c r="F347" s="87" t="s">
        <v>677</v>
      </c>
      <c r="G347" s="101">
        <v>44553</v>
      </c>
      <c r="H347" s="87"/>
      <c r="I347" s="90">
        <v>2.3400000000035854</v>
      </c>
      <c r="J347" s="88" t="s">
        <v>1033</v>
      </c>
      <c r="K347" s="88" t="s">
        <v>131</v>
      </c>
      <c r="L347" s="89">
        <v>6.1120000000000001E-2</v>
      </c>
      <c r="M347" s="89">
        <v>7.0299999999982085E-2</v>
      </c>
      <c r="N347" s="90">
        <v>13463.924487000004</v>
      </c>
      <c r="O347" s="102">
        <v>102.22</v>
      </c>
      <c r="P347" s="90">
        <v>55.782102670000008</v>
      </c>
      <c r="Q347" s="91">
        <f t="shared" si="5"/>
        <v>6.8481002604371525E-4</v>
      </c>
      <c r="R347" s="91">
        <f>P347/'סכום נכסי הקרן'!$C$42</f>
        <v>6.7339095540415328E-5</v>
      </c>
    </row>
    <row r="348" spans="2:18">
      <c r="B348" s="86" t="s">
        <v>3494</v>
      </c>
      <c r="C348" s="88" t="s">
        <v>3067</v>
      </c>
      <c r="D348" s="87">
        <v>8918</v>
      </c>
      <c r="E348" s="87"/>
      <c r="F348" s="87" t="s">
        <v>677</v>
      </c>
      <c r="G348" s="101">
        <v>44553</v>
      </c>
      <c r="H348" s="87"/>
      <c r="I348" s="90">
        <v>2.3400000000376542</v>
      </c>
      <c r="J348" s="88" t="s">
        <v>1033</v>
      </c>
      <c r="K348" s="88" t="s">
        <v>131</v>
      </c>
      <c r="L348" s="89">
        <v>6.1120000000000001E-2</v>
      </c>
      <c r="M348" s="89">
        <v>7.0399999999748969E-2</v>
      </c>
      <c r="N348" s="90">
        <v>1923.4177990000003</v>
      </c>
      <c r="O348" s="102">
        <v>102.2</v>
      </c>
      <c r="P348" s="90">
        <v>7.9673128050000015</v>
      </c>
      <c r="Q348" s="91">
        <f t="shared" si="5"/>
        <v>9.781086456650911E-5</v>
      </c>
      <c r="R348" s="91">
        <f>P348/'סכום נכסי הקרן'!$C$42</f>
        <v>9.6179887902434545E-6</v>
      </c>
    </row>
    <row r="349" spans="2:18">
      <c r="B349" s="86" t="s">
        <v>3494</v>
      </c>
      <c r="C349" s="88" t="s">
        <v>3067</v>
      </c>
      <c r="D349" s="87">
        <v>9037</v>
      </c>
      <c r="E349" s="87"/>
      <c r="F349" s="87" t="s">
        <v>677</v>
      </c>
      <c r="G349" s="101">
        <v>44671</v>
      </c>
      <c r="H349" s="87"/>
      <c r="I349" s="90">
        <v>2.3400000000883261</v>
      </c>
      <c r="J349" s="88" t="s">
        <v>1033</v>
      </c>
      <c r="K349" s="88" t="s">
        <v>131</v>
      </c>
      <c r="L349" s="89">
        <v>6.1120000000000001E-2</v>
      </c>
      <c r="M349" s="89">
        <v>7.0200000002649796E-2</v>
      </c>
      <c r="N349" s="90">
        <v>1202.1361510000002</v>
      </c>
      <c r="O349" s="102">
        <v>102.24</v>
      </c>
      <c r="P349" s="90">
        <v>4.9815195340000011</v>
      </c>
      <c r="Q349" s="91">
        <f t="shared" si="5"/>
        <v>6.1155717668034192E-5</v>
      </c>
      <c r="R349" s="91">
        <f>P349/'סכום נכסי הקרן'!$C$42</f>
        <v>6.0135958269798098E-6</v>
      </c>
    </row>
    <row r="350" spans="2:18">
      <c r="B350" s="86" t="s">
        <v>3494</v>
      </c>
      <c r="C350" s="88" t="s">
        <v>3067</v>
      </c>
      <c r="D350" s="87">
        <v>9130</v>
      </c>
      <c r="E350" s="87"/>
      <c r="F350" s="87" t="s">
        <v>677</v>
      </c>
      <c r="G350" s="101">
        <v>44742</v>
      </c>
      <c r="H350" s="87"/>
      <c r="I350" s="90">
        <v>2.3399999999618593</v>
      </c>
      <c r="J350" s="88" t="s">
        <v>1033</v>
      </c>
      <c r="K350" s="88" t="s">
        <v>131</v>
      </c>
      <c r="L350" s="89">
        <v>6.1120000000000001E-2</v>
      </c>
      <c r="M350" s="89">
        <v>7.0199999999190341E-2</v>
      </c>
      <c r="N350" s="90">
        <v>7212.8167990000011</v>
      </c>
      <c r="O350" s="102">
        <v>102.24</v>
      </c>
      <c r="P350" s="90">
        <v>29.889116571000006</v>
      </c>
      <c r="Q350" s="91">
        <f t="shared" si="5"/>
        <v>3.6693429823716881E-4</v>
      </c>
      <c r="R350" s="91">
        <f>P350/'סכום נכסי הקרן'!$C$42</f>
        <v>3.6081574197733268E-5</v>
      </c>
    </row>
    <row r="351" spans="2:18">
      <c r="B351" s="86" t="s">
        <v>3494</v>
      </c>
      <c r="C351" s="88" t="s">
        <v>3067</v>
      </c>
      <c r="D351" s="87">
        <v>9313</v>
      </c>
      <c r="E351" s="87"/>
      <c r="F351" s="87" t="s">
        <v>677</v>
      </c>
      <c r="G351" s="101">
        <v>44886</v>
      </c>
      <c r="H351" s="87"/>
      <c r="I351" s="90">
        <v>2.3400000000293768</v>
      </c>
      <c r="J351" s="88" t="s">
        <v>1033</v>
      </c>
      <c r="K351" s="88" t="s">
        <v>131</v>
      </c>
      <c r="L351" s="89">
        <v>6.1120000000000001E-2</v>
      </c>
      <c r="M351" s="89">
        <v>7.0200000000146895E-2</v>
      </c>
      <c r="N351" s="90">
        <v>3285.8387660000003</v>
      </c>
      <c r="O351" s="102">
        <v>102.24</v>
      </c>
      <c r="P351" s="90">
        <v>13.616153390000001</v>
      </c>
      <c r="Q351" s="91">
        <f t="shared" si="5"/>
        <v>1.6715896158994898E-4</v>
      </c>
      <c r="R351" s="91">
        <f>P351/'סכום נכסי הקרן'!$C$42</f>
        <v>1.6437161923537077E-5</v>
      </c>
    </row>
    <row r="352" spans="2:18">
      <c r="B352" s="86" t="s">
        <v>3494</v>
      </c>
      <c r="C352" s="88" t="s">
        <v>3067</v>
      </c>
      <c r="D352" s="87">
        <v>9496</v>
      </c>
      <c r="E352" s="87"/>
      <c r="F352" s="87" t="s">
        <v>677</v>
      </c>
      <c r="G352" s="101">
        <v>44985</v>
      </c>
      <c r="H352" s="87"/>
      <c r="I352" s="90">
        <v>2.3400000000037644</v>
      </c>
      <c r="J352" s="88" t="s">
        <v>1033</v>
      </c>
      <c r="K352" s="88" t="s">
        <v>131</v>
      </c>
      <c r="L352" s="89">
        <v>6.1120000000000001E-2</v>
      </c>
      <c r="M352" s="89">
        <v>7.0200000000112936E-2</v>
      </c>
      <c r="N352" s="90">
        <v>5129.1141830000006</v>
      </c>
      <c r="O352" s="102">
        <v>102.24</v>
      </c>
      <c r="P352" s="90">
        <v>21.254483138000001</v>
      </c>
      <c r="Q352" s="91">
        <f t="shared" si="5"/>
        <v>2.6093105950822138E-4</v>
      </c>
      <c r="R352" s="91">
        <f>P352/'סכום נכסי הקרן'!$C$42</f>
        <v>2.5658008611813567E-5</v>
      </c>
    </row>
    <row r="353" spans="2:18">
      <c r="B353" s="86" t="s">
        <v>3494</v>
      </c>
      <c r="C353" s="88" t="s">
        <v>3067</v>
      </c>
      <c r="D353" s="87">
        <v>9547</v>
      </c>
      <c r="E353" s="87"/>
      <c r="F353" s="87" t="s">
        <v>677</v>
      </c>
      <c r="G353" s="101">
        <v>45036</v>
      </c>
      <c r="H353" s="87"/>
      <c r="I353" s="90">
        <v>2.3399999999879575</v>
      </c>
      <c r="J353" s="88" t="s">
        <v>1033</v>
      </c>
      <c r="K353" s="88" t="s">
        <v>131</v>
      </c>
      <c r="L353" s="89">
        <v>6.1120000000000001E-2</v>
      </c>
      <c r="M353" s="89">
        <v>7.009999999881586E-2</v>
      </c>
      <c r="N353" s="90">
        <v>1202.1361510000002</v>
      </c>
      <c r="O353" s="102">
        <v>102.26</v>
      </c>
      <c r="P353" s="90">
        <v>4.9824941590000007</v>
      </c>
      <c r="Q353" s="91">
        <f t="shared" si="5"/>
        <v>6.1167682670063266E-5</v>
      </c>
      <c r="R353" s="91">
        <f>P353/'סכום נכסי הקרן'!$C$42</f>
        <v>6.0147723757804043E-6</v>
      </c>
    </row>
    <row r="354" spans="2:18">
      <c r="B354" s="86" t="s">
        <v>3494</v>
      </c>
      <c r="C354" s="88" t="s">
        <v>3067</v>
      </c>
      <c r="D354" s="87">
        <v>9718</v>
      </c>
      <c r="E354" s="87"/>
      <c r="F354" s="87" t="s">
        <v>677</v>
      </c>
      <c r="G354" s="101">
        <v>45163</v>
      </c>
      <c r="H354" s="87"/>
      <c r="I354" s="90">
        <v>2.3799999999803676</v>
      </c>
      <c r="J354" s="88" t="s">
        <v>1033</v>
      </c>
      <c r="K354" s="88" t="s">
        <v>131</v>
      </c>
      <c r="L354" s="89">
        <v>6.4320000000000002E-2</v>
      </c>
      <c r="M354" s="89">
        <v>7.2399999999277181E-2</v>
      </c>
      <c r="N354" s="90">
        <v>11098.120821000002</v>
      </c>
      <c r="O354" s="102">
        <v>99.65</v>
      </c>
      <c r="P354" s="90">
        <v>44.824355676000003</v>
      </c>
      <c r="Q354" s="91">
        <f t="shared" si="5"/>
        <v>5.5028704026216144E-4</v>
      </c>
      <c r="R354" s="91">
        <f>P354/'סכום נכסי הקרן'!$C$42</f>
        <v>5.4111111358788121E-5</v>
      </c>
    </row>
    <row r="355" spans="2:18">
      <c r="B355" s="86" t="s">
        <v>3494</v>
      </c>
      <c r="C355" s="88" t="s">
        <v>3067</v>
      </c>
      <c r="D355" s="87">
        <v>8829</v>
      </c>
      <c r="E355" s="87"/>
      <c r="F355" s="87" t="s">
        <v>677</v>
      </c>
      <c r="G355" s="101">
        <v>44553</v>
      </c>
      <c r="H355" s="87"/>
      <c r="I355" s="90">
        <v>2.3400000000016918</v>
      </c>
      <c r="J355" s="88" t="s">
        <v>1033</v>
      </c>
      <c r="K355" s="88" t="s">
        <v>131</v>
      </c>
      <c r="L355" s="89">
        <v>6.1180000000000005E-2</v>
      </c>
      <c r="M355" s="89">
        <v>6.9900000000032686E-2</v>
      </c>
      <c r="N355" s="90">
        <v>145458.47281700003</v>
      </c>
      <c r="O355" s="102">
        <v>102.24</v>
      </c>
      <c r="P355" s="90">
        <v>602.76384909700005</v>
      </c>
      <c r="Q355" s="91">
        <f t="shared" si="5"/>
        <v>7.3998416596139146E-3</v>
      </c>
      <c r="R355" s="91">
        <f>P355/'סכום נכסי הקרן'!$C$42</f>
        <v>7.2764507753991E-4</v>
      </c>
    </row>
    <row r="356" spans="2:18">
      <c r="B356" s="86" t="s">
        <v>3495</v>
      </c>
      <c r="C356" s="88" t="s">
        <v>3067</v>
      </c>
      <c r="D356" s="87">
        <v>7382</v>
      </c>
      <c r="E356" s="87"/>
      <c r="F356" s="87" t="s">
        <v>677</v>
      </c>
      <c r="G356" s="101">
        <v>43860</v>
      </c>
      <c r="H356" s="87"/>
      <c r="I356" s="90">
        <v>2.6400000000005206</v>
      </c>
      <c r="J356" s="88" t="s">
        <v>915</v>
      </c>
      <c r="K356" s="88" t="s">
        <v>129</v>
      </c>
      <c r="L356" s="89">
        <v>8.1652000000000002E-2</v>
      </c>
      <c r="M356" s="89">
        <v>8.3600000000027319E-2</v>
      </c>
      <c r="N356" s="90">
        <v>239527.70348600004</v>
      </c>
      <c r="O356" s="102">
        <v>100.74</v>
      </c>
      <c r="P356" s="90">
        <v>922.73201506800001</v>
      </c>
      <c r="Q356" s="91">
        <f t="shared" si="5"/>
        <v>1.1327936829637026E-2</v>
      </c>
      <c r="R356" s="91">
        <f>P356/'סכום נכסי הקרן'!$C$42</f>
        <v>1.1139045741687529E-3</v>
      </c>
    </row>
    <row r="357" spans="2:18">
      <c r="B357" s="86" t="s">
        <v>3496</v>
      </c>
      <c r="C357" s="88" t="s">
        <v>3067</v>
      </c>
      <c r="D357" s="87">
        <v>9158</v>
      </c>
      <c r="E357" s="87"/>
      <c r="F357" s="87" t="s">
        <v>677</v>
      </c>
      <c r="G357" s="101">
        <v>44179</v>
      </c>
      <c r="H357" s="87"/>
      <c r="I357" s="90">
        <v>2.4699999999981181</v>
      </c>
      <c r="J357" s="88" t="s">
        <v>915</v>
      </c>
      <c r="K357" s="88" t="s">
        <v>129</v>
      </c>
      <c r="L357" s="89">
        <v>8.0410999999999996E-2</v>
      </c>
      <c r="M357" s="89">
        <v>9.6599999999912201E-2</v>
      </c>
      <c r="N357" s="90">
        <v>107056.95664600002</v>
      </c>
      <c r="O357" s="102">
        <v>97.38</v>
      </c>
      <c r="P357" s="90">
        <v>398.6599052250001</v>
      </c>
      <c r="Q357" s="91">
        <f t="shared" si="5"/>
        <v>4.8941557777911092E-3</v>
      </c>
      <c r="R357" s="91">
        <f>P357/'סכום נכסי הקרן'!$C$42</f>
        <v>4.8125467060453493E-4</v>
      </c>
    </row>
    <row r="358" spans="2:18">
      <c r="B358" s="86" t="s">
        <v>3497</v>
      </c>
      <c r="C358" s="88" t="s">
        <v>3067</v>
      </c>
      <c r="D358" s="87">
        <v>7823</v>
      </c>
      <c r="E358" s="87"/>
      <c r="F358" s="87" t="s">
        <v>677</v>
      </c>
      <c r="G358" s="101">
        <v>44027</v>
      </c>
      <c r="H358" s="87"/>
      <c r="I358" s="90">
        <v>3.3600000000013743</v>
      </c>
      <c r="J358" s="88" t="s">
        <v>1033</v>
      </c>
      <c r="K358" s="88" t="s">
        <v>131</v>
      </c>
      <c r="L358" s="89">
        <v>2.35E-2</v>
      </c>
      <c r="M358" s="89">
        <v>2.1300000000016896E-2</v>
      </c>
      <c r="N358" s="90">
        <v>169789.70959300004</v>
      </c>
      <c r="O358" s="102">
        <v>101.47</v>
      </c>
      <c r="P358" s="90">
        <v>698.29086251400008</v>
      </c>
      <c r="Q358" s="91">
        <f t="shared" si="5"/>
        <v>8.5725808253097301E-3</v>
      </c>
      <c r="R358" s="91">
        <f>P358/'סכום נכסי הקרן'!$C$42</f>
        <v>8.4296347493401634E-4</v>
      </c>
    </row>
    <row r="359" spans="2:18">
      <c r="B359" s="86" t="s">
        <v>3497</v>
      </c>
      <c r="C359" s="88" t="s">
        <v>3067</v>
      </c>
      <c r="D359" s="87">
        <v>7993</v>
      </c>
      <c r="E359" s="87"/>
      <c r="F359" s="87" t="s">
        <v>677</v>
      </c>
      <c r="G359" s="101">
        <v>44119</v>
      </c>
      <c r="H359" s="87"/>
      <c r="I359" s="90">
        <v>3.3599999999975942</v>
      </c>
      <c r="J359" s="88" t="s">
        <v>1033</v>
      </c>
      <c r="K359" s="88" t="s">
        <v>131</v>
      </c>
      <c r="L359" s="89">
        <v>2.35E-2</v>
      </c>
      <c r="M359" s="89">
        <v>2.1299999999986538E-2</v>
      </c>
      <c r="N359" s="90">
        <v>169789.70969800002</v>
      </c>
      <c r="O359" s="102">
        <v>101.47</v>
      </c>
      <c r="P359" s="90">
        <v>698.29086293800015</v>
      </c>
      <c r="Q359" s="91">
        <f t="shared" si="5"/>
        <v>8.5725808305149743E-3</v>
      </c>
      <c r="R359" s="91">
        <f>P359/'סכום נכסי הקרן'!$C$42</f>
        <v>8.4296347544586113E-4</v>
      </c>
    </row>
    <row r="360" spans="2:18">
      <c r="B360" s="86" t="s">
        <v>3497</v>
      </c>
      <c r="C360" s="88" t="s">
        <v>3067</v>
      </c>
      <c r="D360" s="87">
        <v>8187</v>
      </c>
      <c r="E360" s="87"/>
      <c r="F360" s="87" t="s">
        <v>677</v>
      </c>
      <c r="G360" s="101">
        <v>44211</v>
      </c>
      <c r="H360" s="87"/>
      <c r="I360" s="90">
        <v>3.3600000000013743</v>
      </c>
      <c r="J360" s="88" t="s">
        <v>1033</v>
      </c>
      <c r="K360" s="88" t="s">
        <v>131</v>
      </c>
      <c r="L360" s="89">
        <v>2.35E-2</v>
      </c>
      <c r="M360" s="89">
        <v>2.1300000000016896E-2</v>
      </c>
      <c r="N360" s="90">
        <v>169789.70959300004</v>
      </c>
      <c r="O360" s="102">
        <v>101.47</v>
      </c>
      <c r="P360" s="90">
        <v>698.29086251400008</v>
      </c>
      <c r="Q360" s="91">
        <f t="shared" si="5"/>
        <v>8.5725808253097301E-3</v>
      </c>
      <c r="R360" s="91">
        <f>P360/'סכום נכסי הקרן'!$C$42</f>
        <v>8.4296347493401634E-4</v>
      </c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114" t="s">
        <v>218</v>
      </c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114" t="s">
        <v>109</v>
      </c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114" t="s">
        <v>201</v>
      </c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114" t="s">
        <v>209</v>
      </c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6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60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143</v>
      </c>
      <c r="C1" s="46" t="s" vm="1">
        <v>227</v>
      </c>
    </row>
    <row r="2" spans="2:15">
      <c r="B2" s="46" t="s">
        <v>142</v>
      </c>
      <c r="C2" s="46" t="s">
        <v>228</v>
      </c>
    </row>
    <row r="3" spans="2:15">
      <c r="B3" s="46" t="s">
        <v>144</v>
      </c>
      <c r="C3" s="46" t="s">
        <v>229</v>
      </c>
    </row>
    <row r="4" spans="2:15">
      <c r="B4" s="46" t="s">
        <v>145</v>
      </c>
      <c r="C4" s="46">
        <v>2145</v>
      </c>
    </row>
    <row r="6" spans="2:15" ht="26.25" customHeight="1">
      <c r="B6" s="148" t="s">
        <v>173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s="3" customFormat="1" ht="63">
      <c r="B7" s="47" t="s">
        <v>113</v>
      </c>
      <c r="C7" s="48" t="s">
        <v>45</v>
      </c>
      <c r="D7" s="48" t="s">
        <v>114</v>
      </c>
      <c r="E7" s="48" t="s">
        <v>14</v>
      </c>
      <c r="F7" s="48" t="s">
        <v>67</v>
      </c>
      <c r="G7" s="48" t="s">
        <v>17</v>
      </c>
      <c r="H7" s="48" t="s">
        <v>100</v>
      </c>
      <c r="I7" s="48" t="s">
        <v>54</v>
      </c>
      <c r="J7" s="48" t="s">
        <v>18</v>
      </c>
      <c r="K7" s="48" t="s">
        <v>203</v>
      </c>
      <c r="L7" s="48" t="s">
        <v>202</v>
      </c>
      <c r="M7" s="48" t="s">
        <v>108</v>
      </c>
      <c r="N7" s="48" t="s">
        <v>146</v>
      </c>
      <c r="O7" s="50" t="s">
        <v>148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210</v>
      </c>
      <c r="L8" s="31"/>
      <c r="M8" s="31" t="s">
        <v>206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7" t="s">
        <v>3263</v>
      </c>
      <c r="C10" s="87"/>
      <c r="D10" s="87"/>
      <c r="E10" s="87"/>
      <c r="F10" s="87"/>
      <c r="G10" s="90"/>
      <c r="H10" s="88"/>
      <c r="I10" s="89"/>
      <c r="J10" s="91">
        <v>0</v>
      </c>
      <c r="K10" s="90"/>
      <c r="L10" s="102"/>
      <c r="M10" s="90">
        <v>0</v>
      </c>
      <c r="N10" s="91">
        <f>IFERROR(M10/$M$10,0)</f>
        <v>0</v>
      </c>
      <c r="O10" s="91">
        <f>M10/'[6]סכום נכסי הקרן'!$C$42</f>
        <v>0</v>
      </c>
    </row>
    <row r="11" spans="2:15" ht="20.25" customHeight="1">
      <c r="B11" s="114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4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4" t="s">
        <v>201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4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A1:B1048576 C5:C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143</v>
      </c>
      <c r="C1" s="46" t="s" vm="1">
        <v>227</v>
      </c>
    </row>
    <row r="2" spans="2:10">
      <c r="B2" s="46" t="s">
        <v>142</v>
      </c>
      <c r="C2" s="46" t="s">
        <v>228</v>
      </c>
    </row>
    <row r="3" spans="2:10">
      <c r="B3" s="46" t="s">
        <v>144</v>
      </c>
      <c r="C3" s="46" t="s">
        <v>229</v>
      </c>
    </row>
    <row r="4" spans="2:10">
      <c r="B4" s="46" t="s">
        <v>145</v>
      </c>
      <c r="C4" s="46">
        <v>2145</v>
      </c>
    </row>
    <row r="6" spans="2:10" ht="26.25" customHeight="1">
      <c r="B6" s="148" t="s">
        <v>174</v>
      </c>
      <c r="C6" s="149"/>
      <c r="D6" s="149"/>
      <c r="E6" s="149"/>
      <c r="F6" s="149"/>
      <c r="G6" s="149"/>
      <c r="H6" s="149"/>
      <c r="I6" s="149"/>
      <c r="J6" s="150"/>
    </row>
    <row r="7" spans="2:10" s="3" customFormat="1" ht="63">
      <c r="B7" s="47" t="s">
        <v>113</v>
      </c>
      <c r="C7" s="49" t="s">
        <v>56</v>
      </c>
      <c r="D7" s="49" t="s">
        <v>85</v>
      </c>
      <c r="E7" s="49" t="s">
        <v>57</v>
      </c>
      <c r="F7" s="49" t="s">
        <v>100</v>
      </c>
      <c r="G7" s="49" t="s">
        <v>185</v>
      </c>
      <c r="H7" s="49" t="s">
        <v>146</v>
      </c>
      <c r="I7" s="49" t="s">
        <v>147</v>
      </c>
      <c r="J7" s="64" t="s">
        <v>213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30" t="s">
        <v>3264</v>
      </c>
      <c r="C10" s="131"/>
      <c r="D10" s="130"/>
      <c r="E10" s="132">
        <v>0</v>
      </c>
      <c r="F10" s="133"/>
      <c r="G10" s="134">
        <f>G11</f>
        <v>0</v>
      </c>
      <c r="H10" s="135">
        <f>IFERROR(G10/$G$10,0)</f>
        <v>0</v>
      </c>
      <c r="I10" s="135">
        <f>G10/'[6]סכום נכסי הקרן'!$C$42</f>
        <v>0</v>
      </c>
      <c r="J10" s="130"/>
    </row>
    <row r="11" spans="2:10" ht="22.5" customHeight="1">
      <c r="B11" s="129"/>
      <c r="C11" s="87"/>
      <c r="D11" s="87"/>
      <c r="E11" s="87"/>
      <c r="F11" s="87"/>
      <c r="G11" s="87"/>
      <c r="H11" s="87"/>
      <c r="I11" s="87"/>
      <c r="J11" s="87"/>
    </row>
    <row r="12" spans="2:10">
      <c r="B12" s="129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8"/>
      <c r="G110" s="118"/>
      <c r="H110" s="118"/>
      <c r="I110" s="118"/>
      <c r="J110" s="94"/>
    </row>
    <row r="111" spans="2:10">
      <c r="B111" s="93"/>
      <c r="C111" s="93"/>
      <c r="D111" s="94"/>
      <c r="E111" s="94"/>
      <c r="F111" s="118"/>
      <c r="G111" s="118"/>
      <c r="H111" s="118"/>
      <c r="I111" s="118"/>
      <c r="J111" s="94"/>
    </row>
    <row r="112" spans="2:10">
      <c r="B112" s="93"/>
      <c r="C112" s="93"/>
      <c r="D112" s="94"/>
      <c r="E112" s="94"/>
      <c r="F112" s="118"/>
      <c r="G112" s="118"/>
      <c r="H112" s="118"/>
      <c r="I112" s="118"/>
      <c r="J112" s="94"/>
    </row>
    <row r="113" spans="2:10">
      <c r="B113" s="93"/>
      <c r="C113" s="93"/>
      <c r="D113" s="94"/>
      <c r="E113" s="94"/>
      <c r="F113" s="118"/>
      <c r="G113" s="118"/>
      <c r="H113" s="118"/>
      <c r="I113" s="118"/>
      <c r="J113" s="94"/>
    </row>
    <row r="114" spans="2:10">
      <c r="B114" s="93"/>
      <c r="C114" s="93"/>
      <c r="D114" s="94"/>
      <c r="E114" s="94"/>
      <c r="F114" s="118"/>
      <c r="G114" s="118"/>
      <c r="H114" s="118"/>
      <c r="I114" s="118"/>
      <c r="J114" s="94"/>
    </row>
    <row r="115" spans="2:10">
      <c r="B115" s="93"/>
      <c r="C115" s="93"/>
      <c r="D115" s="94"/>
      <c r="E115" s="94"/>
      <c r="F115" s="118"/>
      <c r="G115" s="118"/>
      <c r="H115" s="118"/>
      <c r="I115" s="118"/>
      <c r="J115" s="94"/>
    </row>
    <row r="116" spans="2:10">
      <c r="B116" s="93"/>
      <c r="C116" s="93"/>
      <c r="D116" s="94"/>
      <c r="E116" s="94"/>
      <c r="F116" s="118"/>
      <c r="G116" s="118"/>
      <c r="H116" s="118"/>
      <c r="I116" s="118"/>
      <c r="J116" s="94"/>
    </row>
    <row r="117" spans="2:10">
      <c r="B117" s="93"/>
      <c r="C117" s="93"/>
      <c r="D117" s="94"/>
      <c r="E117" s="94"/>
      <c r="F117" s="118"/>
      <c r="G117" s="118"/>
      <c r="H117" s="118"/>
      <c r="I117" s="118"/>
      <c r="J117" s="94"/>
    </row>
    <row r="118" spans="2:10">
      <c r="B118" s="93"/>
      <c r="C118" s="93"/>
      <c r="D118" s="94"/>
      <c r="E118" s="94"/>
      <c r="F118" s="118"/>
      <c r="G118" s="118"/>
      <c r="H118" s="118"/>
      <c r="I118" s="118"/>
      <c r="J118" s="94"/>
    </row>
    <row r="119" spans="2:10">
      <c r="B119" s="93"/>
      <c r="C119" s="93"/>
      <c r="D119" s="94"/>
      <c r="E119" s="94"/>
      <c r="F119" s="118"/>
      <c r="G119" s="118"/>
      <c r="H119" s="118"/>
      <c r="I119" s="118"/>
      <c r="J119" s="94"/>
    </row>
    <row r="120" spans="2:10">
      <c r="B120" s="93"/>
      <c r="C120" s="93"/>
      <c r="D120" s="94"/>
      <c r="E120" s="94"/>
      <c r="F120" s="118"/>
      <c r="G120" s="118"/>
      <c r="H120" s="118"/>
      <c r="I120" s="118"/>
      <c r="J120" s="94"/>
    </row>
    <row r="121" spans="2:10">
      <c r="B121" s="93"/>
      <c r="C121" s="93"/>
      <c r="D121" s="94"/>
      <c r="E121" s="94"/>
      <c r="F121" s="118"/>
      <c r="G121" s="118"/>
      <c r="H121" s="118"/>
      <c r="I121" s="118"/>
      <c r="J121" s="94"/>
    </row>
    <row r="122" spans="2:10">
      <c r="B122" s="93"/>
      <c r="C122" s="93"/>
      <c r="D122" s="94"/>
      <c r="E122" s="94"/>
      <c r="F122" s="118"/>
      <c r="G122" s="118"/>
      <c r="H122" s="118"/>
      <c r="I122" s="118"/>
      <c r="J122" s="94"/>
    </row>
    <row r="123" spans="2:10">
      <c r="B123" s="93"/>
      <c r="C123" s="93"/>
      <c r="D123" s="94"/>
      <c r="E123" s="94"/>
      <c r="F123" s="118"/>
      <c r="G123" s="118"/>
      <c r="H123" s="118"/>
      <c r="I123" s="118"/>
      <c r="J123" s="94"/>
    </row>
    <row r="124" spans="2:10">
      <c r="B124" s="93"/>
      <c r="C124" s="93"/>
      <c r="D124" s="94"/>
      <c r="E124" s="94"/>
      <c r="F124" s="118"/>
      <c r="G124" s="118"/>
      <c r="H124" s="118"/>
      <c r="I124" s="118"/>
      <c r="J124" s="94"/>
    </row>
    <row r="125" spans="2:10">
      <c r="B125" s="93"/>
      <c r="C125" s="93"/>
      <c r="D125" s="94"/>
      <c r="E125" s="94"/>
      <c r="F125" s="118"/>
      <c r="G125" s="118"/>
      <c r="H125" s="118"/>
      <c r="I125" s="118"/>
      <c r="J125" s="94"/>
    </row>
    <row r="126" spans="2:10">
      <c r="B126" s="93"/>
      <c r="C126" s="93"/>
      <c r="D126" s="94"/>
      <c r="E126" s="94"/>
      <c r="F126" s="118"/>
      <c r="G126" s="118"/>
      <c r="H126" s="118"/>
      <c r="I126" s="118"/>
      <c r="J126" s="94"/>
    </row>
    <row r="127" spans="2:10">
      <c r="B127" s="93"/>
      <c r="C127" s="93"/>
      <c r="D127" s="94"/>
      <c r="E127" s="94"/>
      <c r="F127" s="118"/>
      <c r="G127" s="118"/>
      <c r="H127" s="118"/>
      <c r="I127" s="118"/>
      <c r="J127" s="94"/>
    </row>
    <row r="128" spans="2:10">
      <c r="B128" s="93"/>
      <c r="C128" s="93"/>
      <c r="D128" s="94"/>
      <c r="E128" s="94"/>
      <c r="F128" s="118"/>
      <c r="G128" s="118"/>
      <c r="H128" s="118"/>
      <c r="I128" s="118"/>
      <c r="J128" s="94"/>
    </row>
    <row r="129" spans="2:10">
      <c r="B129" s="93"/>
      <c r="C129" s="93"/>
      <c r="D129" s="94"/>
      <c r="E129" s="94"/>
      <c r="F129" s="118"/>
      <c r="G129" s="118"/>
      <c r="H129" s="118"/>
      <c r="I129" s="118"/>
      <c r="J129" s="94"/>
    </row>
    <row r="130" spans="2:10">
      <c r="B130" s="93"/>
      <c r="C130" s="93"/>
      <c r="D130" s="94"/>
      <c r="E130" s="94"/>
      <c r="F130" s="118"/>
      <c r="G130" s="118"/>
      <c r="H130" s="118"/>
      <c r="I130" s="118"/>
      <c r="J130" s="94"/>
    </row>
    <row r="131" spans="2:10">
      <c r="B131" s="93"/>
      <c r="C131" s="93"/>
      <c r="D131" s="94"/>
      <c r="E131" s="94"/>
      <c r="F131" s="118"/>
      <c r="G131" s="118"/>
      <c r="H131" s="118"/>
      <c r="I131" s="118"/>
      <c r="J131" s="94"/>
    </row>
    <row r="132" spans="2:10">
      <c r="B132" s="93"/>
      <c r="C132" s="93"/>
      <c r="D132" s="94"/>
      <c r="E132" s="94"/>
      <c r="F132" s="118"/>
      <c r="G132" s="118"/>
      <c r="H132" s="118"/>
      <c r="I132" s="118"/>
      <c r="J132" s="94"/>
    </row>
    <row r="133" spans="2:10">
      <c r="B133" s="93"/>
      <c r="C133" s="93"/>
      <c r="D133" s="94"/>
      <c r="E133" s="94"/>
      <c r="F133" s="118"/>
      <c r="G133" s="118"/>
      <c r="H133" s="118"/>
      <c r="I133" s="118"/>
      <c r="J133" s="94"/>
    </row>
    <row r="134" spans="2:10">
      <c r="B134" s="93"/>
      <c r="C134" s="93"/>
      <c r="D134" s="94"/>
      <c r="E134" s="94"/>
      <c r="F134" s="118"/>
      <c r="G134" s="118"/>
      <c r="H134" s="118"/>
      <c r="I134" s="118"/>
      <c r="J134" s="94"/>
    </row>
    <row r="135" spans="2:10">
      <c r="B135" s="93"/>
      <c r="C135" s="93"/>
      <c r="D135" s="94"/>
      <c r="E135" s="94"/>
      <c r="F135" s="118"/>
      <c r="G135" s="118"/>
      <c r="H135" s="118"/>
      <c r="I135" s="118"/>
      <c r="J135" s="94"/>
    </row>
    <row r="136" spans="2:10">
      <c r="B136" s="93"/>
      <c r="C136" s="93"/>
      <c r="D136" s="94"/>
      <c r="E136" s="94"/>
      <c r="F136" s="118"/>
      <c r="G136" s="118"/>
      <c r="H136" s="118"/>
      <c r="I136" s="118"/>
      <c r="J136" s="94"/>
    </row>
    <row r="137" spans="2:10">
      <c r="B137" s="93"/>
      <c r="C137" s="93"/>
      <c r="D137" s="94"/>
      <c r="E137" s="94"/>
      <c r="F137" s="118"/>
      <c r="G137" s="118"/>
      <c r="H137" s="118"/>
      <c r="I137" s="118"/>
      <c r="J137" s="94"/>
    </row>
    <row r="138" spans="2:10">
      <c r="B138" s="93"/>
      <c r="C138" s="93"/>
      <c r="D138" s="94"/>
      <c r="E138" s="94"/>
      <c r="F138" s="118"/>
      <c r="G138" s="118"/>
      <c r="H138" s="118"/>
      <c r="I138" s="118"/>
      <c r="J138" s="94"/>
    </row>
    <row r="139" spans="2:10">
      <c r="B139" s="93"/>
      <c r="C139" s="93"/>
      <c r="D139" s="94"/>
      <c r="E139" s="94"/>
      <c r="F139" s="118"/>
      <c r="G139" s="118"/>
      <c r="H139" s="118"/>
      <c r="I139" s="118"/>
      <c r="J139" s="94"/>
    </row>
    <row r="140" spans="2:10">
      <c r="B140" s="93"/>
      <c r="C140" s="93"/>
      <c r="D140" s="94"/>
      <c r="E140" s="94"/>
      <c r="F140" s="118"/>
      <c r="G140" s="118"/>
      <c r="H140" s="118"/>
      <c r="I140" s="118"/>
      <c r="J140" s="94"/>
    </row>
    <row r="141" spans="2:10">
      <c r="B141" s="93"/>
      <c r="C141" s="93"/>
      <c r="D141" s="94"/>
      <c r="E141" s="94"/>
      <c r="F141" s="118"/>
      <c r="G141" s="118"/>
      <c r="H141" s="118"/>
      <c r="I141" s="118"/>
      <c r="J141" s="94"/>
    </row>
    <row r="142" spans="2:10">
      <c r="B142" s="93"/>
      <c r="C142" s="93"/>
      <c r="D142" s="94"/>
      <c r="E142" s="94"/>
      <c r="F142" s="118"/>
      <c r="G142" s="118"/>
      <c r="H142" s="118"/>
      <c r="I142" s="118"/>
      <c r="J142" s="94"/>
    </row>
    <row r="143" spans="2:10">
      <c r="B143" s="93"/>
      <c r="C143" s="93"/>
      <c r="D143" s="94"/>
      <c r="E143" s="94"/>
      <c r="F143" s="118"/>
      <c r="G143" s="118"/>
      <c r="H143" s="118"/>
      <c r="I143" s="118"/>
      <c r="J143" s="94"/>
    </row>
    <row r="144" spans="2:10">
      <c r="B144" s="93"/>
      <c r="C144" s="93"/>
      <c r="D144" s="94"/>
      <c r="E144" s="94"/>
      <c r="F144" s="118"/>
      <c r="G144" s="118"/>
      <c r="H144" s="118"/>
      <c r="I144" s="118"/>
      <c r="J144" s="94"/>
    </row>
    <row r="145" spans="2:10">
      <c r="B145" s="93"/>
      <c r="C145" s="93"/>
      <c r="D145" s="94"/>
      <c r="E145" s="94"/>
      <c r="F145" s="118"/>
      <c r="G145" s="118"/>
      <c r="H145" s="118"/>
      <c r="I145" s="118"/>
      <c r="J145" s="94"/>
    </row>
    <row r="146" spans="2:10">
      <c r="B146" s="93"/>
      <c r="C146" s="93"/>
      <c r="D146" s="94"/>
      <c r="E146" s="94"/>
      <c r="F146" s="118"/>
      <c r="G146" s="118"/>
      <c r="H146" s="118"/>
      <c r="I146" s="118"/>
      <c r="J146" s="94"/>
    </row>
    <row r="147" spans="2:10">
      <c r="B147" s="93"/>
      <c r="C147" s="93"/>
      <c r="D147" s="94"/>
      <c r="E147" s="94"/>
      <c r="F147" s="118"/>
      <c r="G147" s="118"/>
      <c r="H147" s="118"/>
      <c r="I147" s="118"/>
      <c r="J147" s="94"/>
    </row>
    <row r="148" spans="2:10">
      <c r="B148" s="93"/>
      <c r="C148" s="93"/>
      <c r="D148" s="94"/>
      <c r="E148" s="94"/>
      <c r="F148" s="118"/>
      <c r="G148" s="118"/>
      <c r="H148" s="118"/>
      <c r="I148" s="118"/>
      <c r="J148" s="94"/>
    </row>
    <row r="149" spans="2:10">
      <c r="B149" s="93"/>
      <c r="C149" s="93"/>
      <c r="D149" s="94"/>
      <c r="E149" s="94"/>
      <c r="F149" s="118"/>
      <c r="G149" s="118"/>
      <c r="H149" s="118"/>
      <c r="I149" s="118"/>
      <c r="J149" s="94"/>
    </row>
    <row r="150" spans="2:10">
      <c r="B150" s="93"/>
      <c r="C150" s="93"/>
      <c r="D150" s="94"/>
      <c r="E150" s="94"/>
      <c r="F150" s="118"/>
      <c r="G150" s="118"/>
      <c r="H150" s="118"/>
      <c r="I150" s="118"/>
      <c r="J150" s="94"/>
    </row>
    <row r="151" spans="2:10">
      <c r="B151" s="93"/>
      <c r="C151" s="93"/>
      <c r="D151" s="94"/>
      <c r="E151" s="94"/>
      <c r="F151" s="118"/>
      <c r="G151" s="118"/>
      <c r="H151" s="118"/>
      <c r="I151" s="118"/>
      <c r="J151" s="94"/>
    </row>
    <row r="152" spans="2:10">
      <c r="B152" s="93"/>
      <c r="C152" s="93"/>
      <c r="D152" s="94"/>
      <c r="E152" s="94"/>
      <c r="F152" s="118"/>
      <c r="G152" s="118"/>
      <c r="H152" s="118"/>
      <c r="I152" s="118"/>
      <c r="J152" s="94"/>
    </row>
    <row r="153" spans="2:10">
      <c r="B153" s="93"/>
      <c r="C153" s="93"/>
      <c r="D153" s="94"/>
      <c r="E153" s="94"/>
      <c r="F153" s="118"/>
      <c r="G153" s="118"/>
      <c r="H153" s="118"/>
      <c r="I153" s="118"/>
      <c r="J153" s="94"/>
    </row>
    <row r="154" spans="2:10">
      <c r="B154" s="93"/>
      <c r="C154" s="93"/>
      <c r="D154" s="94"/>
      <c r="E154" s="94"/>
      <c r="F154" s="118"/>
      <c r="G154" s="118"/>
      <c r="H154" s="118"/>
      <c r="I154" s="118"/>
      <c r="J154" s="94"/>
    </row>
    <row r="155" spans="2:10">
      <c r="B155" s="93"/>
      <c r="C155" s="93"/>
      <c r="D155" s="94"/>
      <c r="E155" s="94"/>
      <c r="F155" s="118"/>
      <c r="G155" s="118"/>
      <c r="H155" s="118"/>
      <c r="I155" s="118"/>
      <c r="J155" s="94"/>
    </row>
    <row r="156" spans="2:10">
      <c r="B156" s="93"/>
      <c r="C156" s="93"/>
      <c r="D156" s="94"/>
      <c r="E156" s="94"/>
      <c r="F156" s="118"/>
      <c r="G156" s="118"/>
      <c r="H156" s="118"/>
      <c r="I156" s="118"/>
      <c r="J156" s="94"/>
    </row>
    <row r="157" spans="2:10">
      <c r="B157" s="93"/>
      <c r="C157" s="93"/>
      <c r="D157" s="94"/>
      <c r="E157" s="94"/>
      <c r="F157" s="118"/>
      <c r="G157" s="118"/>
      <c r="H157" s="118"/>
      <c r="I157" s="118"/>
      <c r="J157" s="94"/>
    </row>
    <row r="158" spans="2:10">
      <c r="B158" s="93"/>
      <c r="C158" s="93"/>
      <c r="D158" s="94"/>
      <c r="E158" s="94"/>
      <c r="F158" s="118"/>
      <c r="G158" s="118"/>
      <c r="H158" s="118"/>
      <c r="I158" s="118"/>
      <c r="J158" s="94"/>
    </row>
    <row r="159" spans="2:10">
      <c r="B159" s="93"/>
      <c r="C159" s="93"/>
      <c r="D159" s="94"/>
      <c r="E159" s="94"/>
      <c r="F159" s="118"/>
      <c r="G159" s="118"/>
      <c r="H159" s="118"/>
      <c r="I159" s="118"/>
      <c r="J159" s="94"/>
    </row>
    <row r="160" spans="2:10">
      <c r="B160" s="93"/>
      <c r="C160" s="93"/>
      <c r="D160" s="94"/>
      <c r="E160" s="94"/>
      <c r="F160" s="118"/>
      <c r="G160" s="118"/>
      <c r="H160" s="118"/>
      <c r="I160" s="118"/>
      <c r="J160" s="94"/>
    </row>
    <row r="161" spans="2:10">
      <c r="B161" s="93"/>
      <c r="C161" s="93"/>
      <c r="D161" s="94"/>
      <c r="E161" s="94"/>
      <c r="F161" s="118"/>
      <c r="G161" s="118"/>
      <c r="H161" s="118"/>
      <c r="I161" s="118"/>
      <c r="J161" s="94"/>
    </row>
    <row r="162" spans="2:10">
      <c r="B162" s="93"/>
      <c r="C162" s="93"/>
      <c r="D162" s="94"/>
      <c r="E162" s="94"/>
      <c r="F162" s="118"/>
      <c r="G162" s="118"/>
      <c r="H162" s="118"/>
      <c r="I162" s="118"/>
      <c r="J162" s="94"/>
    </row>
    <row r="163" spans="2:10">
      <c r="B163" s="93"/>
      <c r="C163" s="93"/>
      <c r="D163" s="94"/>
      <c r="E163" s="94"/>
      <c r="F163" s="118"/>
      <c r="G163" s="118"/>
      <c r="H163" s="118"/>
      <c r="I163" s="118"/>
      <c r="J163" s="94"/>
    </row>
    <row r="164" spans="2:10">
      <c r="B164" s="93"/>
      <c r="C164" s="93"/>
      <c r="D164" s="94"/>
      <c r="E164" s="94"/>
      <c r="F164" s="118"/>
      <c r="G164" s="118"/>
      <c r="H164" s="118"/>
      <c r="I164" s="118"/>
      <c r="J164" s="94"/>
    </row>
    <row r="165" spans="2:10">
      <c r="B165" s="93"/>
      <c r="C165" s="93"/>
      <c r="D165" s="94"/>
      <c r="E165" s="94"/>
      <c r="F165" s="118"/>
      <c r="G165" s="118"/>
      <c r="H165" s="118"/>
      <c r="I165" s="118"/>
      <c r="J165" s="94"/>
    </row>
    <row r="166" spans="2:10">
      <c r="B166" s="93"/>
      <c r="C166" s="93"/>
      <c r="D166" s="94"/>
      <c r="E166" s="94"/>
      <c r="F166" s="118"/>
      <c r="G166" s="118"/>
      <c r="H166" s="118"/>
      <c r="I166" s="118"/>
      <c r="J166" s="94"/>
    </row>
    <row r="167" spans="2:10">
      <c r="B167" s="93"/>
      <c r="C167" s="93"/>
      <c r="D167" s="94"/>
      <c r="E167" s="94"/>
      <c r="F167" s="118"/>
      <c r="G167" s="118"/>
      <c r="H167" s="118"/>
      <c r="I167" s="118"/>
      <c r="J167" s="94"/>
    </row>
    <row r="168" spans="2:10">
      <c r="B168" s="93"/>
      <c r="C168" s="93"/>
      <c r="D168" s="94"/>
      <c r="E168" s="94"/>
      <c r="F168" s="118"/>
      <c r="G168" s="118"/>
      <c r="H168" s="118"/>
      <c r="I168" s="118"/>
      <c r="J168" s="94"/>
    </row>
    <row r="169" spans="2:10">
      <c r="B169" s="93"/>
      <c r="C169" s="93"/>
      <c r="D169" s="94"/>
      <c r="E169" s="94"/>
      <c r="F169" s="118"/>
      <c r="G169" s="118"/>
      <c r="H169" s="118"/>
      <c r="I169" s="118"/>
      <c r="J169" s="94"/>
    </row>
    <row r="170" spans="2:10">
      <c r="B170" s="93"/>
      <c r="C170" s="93"/>
      <c r="D170" s="94"/>
      <c r="E170" s="94"/>
      <c r="F170" s="118"/>
      <c r="G170" s="118"/>
      <c r="H170" s="118"/>
      <c r="I170" s="118"/>
      <c r="J170" s="94"/>
    </row>
    <row r="171" spans="2:10">
      <c r="B171" s="93"/>
      <c r="C171" s="93"/>
      <c r="D171" s="94"/>
      <c r="E171" s="94"/>
      <c r="F171" s="118"/>
      <c r="G171" s="118"/>
      <c r="H171" s="118"/>
      <c r="I171" s="118"/>
      <c r="J171" s="94"/>
    </row>
    <row r="172" spans="2:10">
      <c r="B172" s="93"/>
      <c r="C172" s="93"/>
      <c r="D172" s="94"/>
      <c r="E172" s="94"/>
      <c r="F172" s="118"/>
      <c r="G172" s="118"/>
      <c r="H172" s="118"/>
      <c r="I172" s="118"/>
      <c r="J172" s="94"/>
    </row>
    <row r="173" spans="2:10">
      <c r="B173" s="93"/>
      <c r="C173" s="93"/>
      <c r="D173" s="94"/>
      <c r="E173" s="94"/>
      <c r="F173" s="118"/>
      <c r="G173" s="118"/>
      <c r="H173" s="118"/>
      <c r="I173" s="118"/>
      <c r="J173" s="94"/>
    </row>
    <row r="174" spans="2:10">
      <c r="B174" s="93"/>
      <c r="C174" s="93"/>
      <c r="D174" s="94"/>
      <c r="E174" s="94"/>
      <c r="F174" s="118"/>
      <c r="G174" s="118"/>
      <c r="H174" s="118"/>
      <c r="I174" s="118"/>
      <c r="J174" s="94"/>
    </row>
    <row r="175" spans="2:10">
      <c r="B175" s="93"/>
      <c r="C175" s="93"/>
      <c r="D175" s="94"/>
      <c r="E175" s="94"/>
      <c r="F175" s="118"/>
      <c r="G175" s="118"/>
      <c r="H175" s="118"/>
      <c r="I175" s="118"/>
      <c r="J175" s="94"/>
    </row>
    <row r="176" spans="2:10">
      <c r="B176" s="93"/>
      <c r="C176" s="93"/>
      <c r="D176" s="94"/>
      <c r="E176" s="94"/>
      <c r="F176" s="118"/>
      <c r="G176" s="118"/>
      <c r="H176" s="118"/>
      <c r="I176" s="118"/>
      <c r="J176" s="94"/>
    </row>
    <row r="177" spans="2:10">
      <c r="B177" s="93"/>
      <c r="C177" s="93"/>
      <c r="D177" s="94"/>
      <c r="E177" s="94"/>
      <c r="F177" s="118"/>
      <c r="G177" s="118"/>
      <c r="H177" s="118"/>
      <c r="I177" s="118"/>
      <c r="J177" s="94"/>
    </row>
    <row r="178" spans="2:10">
      <c r="B178" s="93"/>
      <c r="C178" s="93"/>
      <c r="D178" s="94"/>
      <c r="E178" s="94"/>
      <c r="F178" s="118"/>
      <c r="G178" s="118"/>
      <c r="H178" s="118"/>
      <c r="I178" s="118"/>
      <c r="J178" s="94"/>
    </row>
    <row r="179" spans="2:10">
      <c r="B179" s="93"/>
      <c r="C179" s="93"/>
      <c r="D179" s="94"/>
      <c r="E179" s="94"/>
      <c r="F179" s="118"/>
      <c r="G179" s="118"/>
      <c r="H179" s="118"/>
      <c r="I179" s="118"/>
      <c r="J179" s="94"/>
    </row>
    <row r="180" spans="2:10">
      <c r="B180" s="93"/>
      <c r="C180" s="93"/>
      <c r="D180" s="94"/>
      <c r="E180" s="94"/>
      <c r="F180" s="118"/>
      <c r="G180" s="118"/>
      <c r="H180" s="118"/>
      <c r="I180" s="118"/>
      <c r="J180" s="94"/>
    </row>
    <row r="181" spans="2:10">
      <c r="B181" s="93"/>
      <c r="C181" s="93"/>
      <c r="D181" s="94"/>
      <c r="E181" s="94"/>
      <c r="F181" s="118"/>
      <c r="G181" s="118"/>
      <c r="H181" s="118"/>
      <c r="I181" s="118"/>
      <c r="J181" s="94"/>
    </row>
    <row r="182" spans="2:10">
      <c r="B182" s="93"/>
      <c r="C182" s="93"/>
      <c r="D182" s="94"/>
      <c r="E182" s="94"/>
      <c r="F182" s="118"/>
      <c r="G182" s="118"/>
      <c r="H182" s="118"/>
      <c r="I182" s="118"/>
      <c r="J182" s="94"/>
    </row>
    <row r="183" spans="2:10">
      <c r="B183" s="93"/>
      <c r="C183" s="93"/>
      <c r="D183" s="94"/>
      <c r="E183" s="94"/>
      <c r="F183" s="118"/>
      <c r="G183" s="118"/>
      <c r="H183" s="118"/>
      <c r="I183" s="118"/>
      <c r="J183" s="94"/>
    </row>
    <row r="184" spans="2:10">
      <c r="B184" s="93"/>
      <c r="C184" s="93"/>
      <c r="D184" s="94"/>
      <c r="E184" s="94"/>
      <c r="F184" s="118"/>
      <c r="G184" s="118"/>
      <c r="H184" s="118"/>
      <c r="I184" s="118"/>
      <c r="J184" s="94"/>
    </row>
    <row r="185" spans="2:10">
      <c r="B185" s="93"/>
      <c r="C185" s="93"/>
      <c r="D185" s="94"/>
      <c r="E185" s="94"/>
      <c r="F185" s="118"/>
      <c r="G185" s="118"/>
      <c r="H185" s="118"/>
      <c r="I185" s="118"/>
      <c r="J185" s="94"/>
    </row>
    <row r="186" spans="2:10">
      <c r="B186" s="93"/>
      <c r="C186" s="93"/>
      <c r="D186" s="94"/>
      <c r="E186" s="94"/>
      <c r="F186" s="118"/>
      <c r="G186" s="118"/>
      <c r="H186" s="118"/>
      <c r="I186" s="118"/>
      <c r="J186" s="94"/>
    </row>
    <row r="187" spans="2:10">
      <c r="B187" s="93"/>
      <c r="C187" s="93"/>
      <c r="D187" s="94"/>
      <c r="E187" s="94"/>
      <c r="F187" s="118"/>
      <c r="G187" s="118"/>
      <c r="H187" s="118"/>
      <c r="I187" s="118"/>
      <c r="J187" s="94"/>
    </row>
    <row r="188" spans="2:10">
      <c r="B188" s="93"/>
      <c r="C188" s="93"/>
      <c r="D188" s="94"/>
      <c r="E188" s="94"/>
      <c r="F188" s="118"/>
      <c r="G188" s="118"/>
      <c r="H188" s="118"/>
      <c r="I188" s="118"/>
      <c r="J188" s="94"/>
    </row>
    <row r="189" spans="2:10">
      <c r="B189" s="93"/>
      <c r="C189" s="93"/>
      <c r="D189" s="94"/>
      <c r="E189" s="94"/>
      <c r="F189" s="118"/>
      <c r="G189" s="118"/>
      <c r="H189" s="118"/>
      <c r="I189" s="118"/>
      <c r="J189" s="94"/>
    </row>
    <row r="190" spans="2:10">
      <c r="B190" s="93"/>
      <c r="C190" s="93"/>
      <c r="D190" s="94"/>
      <c r="E190" s="94"/>
      <c r="F190" s="118"/>
      <c r="G190" s="118"/>
      <c r="H190" s="118"/>
      <c r="I190" s="118"/>
      <c r="J190" s="94"/>
    </row>
    <row r="191" spans="2:10">
      <c r="B191" s="93"/>
      <c r="C191" s="93"/>
      <c r="D191" s="94"/>
      <c r="E191" s="94"/>
      <c r="F191" s="118"/>
      <c r="G191" s="118"/>
      <c r="H191" s="118"/>
      <c r="I191" s="118"/>
      <c r="J191" s="94"/>
    </row>
    <row r="192" spans="2:10">
      <c r="B192" s="93"/>
      <c r="C192" s="93"/>
      <c r="D192" s="94"/>
      <c r="E192" s="94"/>
      <c r="F192" s="118"/>
      <c r="G192" s="118"/>
      <c r="H192" s="118"/>
      <c r="I192" s="118"/>
      <c r="J192" s="94"/>
    </row>
    <row r="193" spans="2:10">
      <c r="B193" s="93"/>
      <c r="C193" s="93"/>
      <c r="D193" s="94"/>
      <c r="E193" s="94"/>
      <c r="F193" s="118"/>
      <c r="G193" s="118"/>
      <c r="H193" s="118"/>
      <c r="I193" s="118"/>
      <c r="J193" s="94"/>
    </row>
    <row r="194" spans="2:10">
      <c r="B194" s="93"/>
      <c r="C194" s="93"/>
      <c r="D194" s="94"/>
      <c r="E194" s="94"/>
      <c r="F194" s="118"/>
      <c r="G194" s="118"/>
      <c r="H194" s="118"/>
      <c r="I194" s="118"/>
      <c r="J194" s="94"/>
    </row>
    <row r="195" spans="2:10">
      <c r="B195" s="93"/>
      <c r="C195" s="93"/>
      <c r="D195" s="94"/>
      <c r="E195" s="94"/>
      <c r="F195" s="118"/>
      <c r="G195" s="118"/>
      <c r="H195" s="118"/>
      <c r="I195" s="118"/>
      <c r="J195" s="94"/>
    </row>
    <row r="196" spans="2:10">
      <c r="B196" s="93"/>
      <c r="C196" s="93"/>
      <c r="D196" s="94"/>
      <c r="E196" s="94"/>
      <c r="F196" s="118"/>
      <c r="G196" s="118"/>
      <c r="H196" s="118"/>
      <c r="I196" s="118"/>
      <c r="J196" s="94"/>
    </row>
    <row r="197" spans="2:10">
      <c r="B197" s="93"/>
      <c r="C197" s="93"/>
      <c r="D197" s="94"/>
      <c r="E197" s="94"/>
      <c r="F197" s="118"/>
      <c r="G197" s="118"/>
      <c r="H197" s="118"/>
      <c r="I197" s="118"/>
      <c r="J197" s="94"/>
    </row>
    <row r="198" spans="2:10">
      <c r="B198" s="93"/>
      <c r="C198" s="93"/>
      <c r="D198" s="94"/>
      <c r="E198" s="94"/>
      <c r="F198" s="118"/>
      <c r="G198" s="118"/>
      <c r="H198" s="118"/>
      <c r="I198" s="118"/>
      <c r="J198" s="94"/>
    </row>
    <row r="199" spans="2:10">
      <c r="B199" s="93"/>
      <c r="C199" s="93"/>
      <c r="D199" s="94"/>
      <c r="E199" s="94"/>
      <c r="F199" s="118"/>
      <c r="G199" s="118"/>
      <c r="H199" s="118"/>
      <c r="I199" s="118"/>
      <c r="J199" s="94"/>
    </row>
    <row r="200" spans="2:10">
      <c r="B200" s="93"/>
      <c r="C200" s="93"/>
      <c r="D200" s="94"/>
      <c r="E200" s="94"/>
      <c r="F200" s="118"/>
      <c r="G200" s="118"/>
      <c r="H200" s="118"/>
      <c r="I200" s="118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143</v>
      </c>
      <c r="C1" s="46" t="s" vm="1">
        <v>227</v>
      </c>
    </row>
    <row r="2" spans="2:11">
      <c r="B2" s="46" t="s">
        <v>142</v>
      </c>
      <c r="C2" s="46" t="s">
        <v>228</v>
      </c>
    </row>
    <row r="3" spans="2:11">
      <c r="B3" s="46" t="s">
        <v>144</v>
      </c>
      <c r="C3" s="46" t="s">
        <v>229</v>
      </c>
    </row>
    <row r="4" spans="2:11">
      <c r="B4" s="46" t="s">
        <v>145</v>
      </c>
      <c r="C4" s="46">
        <v>2145</v>
      </c>
    </row>
    <row r="6" spans="2:11" ht="26.25" customHeight="1">
      <c r="B6" s="148" t="s">
        <v>175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64" t="s">
        <v>147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3265</v>
      </c>
      <c r="C10" s="87"/>
      <c r="D10" s="87"/>
      <c r="E10" s="87"/>
      <c r="F10" s="87"/>
      <c r="G10" s="87"/>
      <c r="H10" s="87"/>
      <c r="I10" s="109">
        <v>0</v>
      </c>
      <c r="J10" s="110">
        <v>0</v>
      </c>
      <c r="K10" s="110">
        <v>0</v>
      </c>
    </row>
    <row r="11" spans="2:11" ht="21" customHeight="1">
      <c r="B11" s="129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9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8"/>
      <c r="E110" s="118"/>
      <c r="F110" s="118"/>
      <c r="G110" s="118"/>
      <c r="H110" s="118"/>
      <c r="I110" s="94"/>
      <c r="J110" s="94"/>
      <c r="K110" s="94"/>
    </row>
    <row r="111" spans="2:11">
      <c r="B111" s="93"/>
      <c r="C111" s="93"/>
      <c r="D111" s="118"/>
      <c r="E111" s="118"/>
      <c r="F111" s="118"/>
      <c r="G111" s="118"/>
      <c r="H111" s="118"/>
      <c r="I111" s="94"/>
      <c r="J111" s="94"/>
      <c r="K111" s="94"/>
    </row>
    <row r="112" spans="2:11">
      <c r="B112" s="93"/>
      <c r="C112" s="93"/>
      <c r="D112" s="118"/>
      <c r="E112" s="118"/>
      <c r="F112" s="118"/>
      <c r="G112" s="118"/>
      <c r="H112" s="118"/>
      <c r="I112" s="94"/>
      <c r="J112" s="94"/>
      <c r="K112" s="94"/>
    </row>
    <row r="113" spans="2:11">
      <c r="B113" s="93"/>
      <c r="C113" s="93"/>
      <c r="D113" s="118"/>
      <c r="E113" s="118"/>
      <c r="F113" s="118"/>
      <c r="G113" s="118"/>
      <c r="H113" s="118"/>
      <c r="I113" s="94"/>
      <c r="J113" s="94"/>
      <c r="K113" s="94"/>
    </row>
    <row r="114" spans="2:11">
      <c r="B114" s="93"/>
      <c r="C114" s="93"/>
      <c r="D114" s="118"/>
      <c r="E114" s="118"/>
      <c r="F114" s="118"/>
      <c r="G114" s="118"/>
      <c r="H114" s="118"/>
      <c r="I114" s="94"/>
      <c r="J114" s="94"/>
      <c r="K114" s="94"/>
    </row>
    <row r="115" spans="2:11">
      <c r="B115" s="93"/>
      <c r="C115" s="93"/>
      <c r="D115" s="118"/>
      <c r="E115" s="118"/>
      <c r="F115" s="118"/>
      <c r="G115" s="118"/>
      <c r="H115" s="118"/>
      <c r="I115" s="94"/>
      <c r="J115" s="94"/>
      <c r="K115" s="94"/>
    </row>
    <row r="116" spans="2:11">
      <c r="B116" s="93"/>
      <c r="C116" s="93"/>
      <c r="D116" s="118"/>
      <c r="E116" s="118"/>
      <c r="F116" s="118"/>
      <c r="G116" s="118"/>
      <c r="H116" s="118"/>
      <c r="I116" s="94"/>
      <c r="J116" s="94"/>
      <c r="K116" s="94"/>
    </row>
    <row r="117" spans="2:11">
      <c r="B117" s="93"/>
      <c r="C117" s="93"/>
      <c r="D117" s="118"/>
      <c r="E117" s="118"/>
      <c r="F117" s="118"/>
      <c r="G117" s="118"/>
      <c r="H117" s="118"/>
      <c r="I117" s="94"/>
      <c r="J117" s="94"/>
      <c r="K117" s="94"/>
    </row>
    <row r="118" spans="2:11">
      <c r="B118" s="93"/>
      <c r="C118" s="93"/>
      <c r="D118" s="118"/>
      <c r="E118" s="118"/>
      <c r="F118" s="118"/>
      <c r="G118" s="118"/>
      <c r="H118" s="118"/>
      <c r="I118" s="94"/>
      <c r="J118" s="94"/>
      <c r="K118" s="94"/>
    </row>
    <row r="119" spans="2:11">
      <c r="B119" s="93"/>
      <c r="C119" s="93"/>
      <c r="D119" s="118"/>
      <c r="E119" s="118"/>
      <c r="F119" s="118"/>
      <c r="G119" s="118"/>
      <c r="H119" s="118"/>
      <c r="I119" s="94"/>
      <c r="J119" s="94"/>
      <c r="K119" s="94"/>
    </row>
    <row r="120" spans="2:11">
      <c r="B120" s="93"/>
      <c r="C120" s="93"/>
      <c r="D120" s="118"/>
      <c r="E120" s="118"/>
      <c r="F120" s="118"/>
      <c r="G120" s="118"/>
      <c r="H120" s="118"/>
      <c r="I120" s="94"/>
      <c r="J120" s="94"/>
      <c r="K120" s="94"/>
    </row>
    <row r="121" spans="2:11">
      <c r="B121" s="93"/>
      <c r="C121" s="93"/>
      <c r="D121" s="118"/>
      <c r="E121" s="118"/>
      <c r="F121" s="118"/>
      <c r="G121" s="118"/>
      <c r="H121" s="118"/>
      <c r="I121" s="94"/>
      <c r="J121" s="94"/>
      <c r="K121" s="94"/>
    </row>
    <row r="122" spans="2:11">
      <c r="B122" s="93"/>
      <c r="C122" s="93"/>
      <c r="D122" s="118"/>
      <c r="E122" s="118"/>
      <c r="F122" s="118"/>
      <c r="G122" s="118"/>
      <c r="H122" s="118"/>
      <c r="I122" s="94"/>
      <c r="J122" s="94"/>
      <c r="K122" s="94"/>
    </row>
    <row r="123" spans="2:11">
      <c r="B123" s="93"/>
      <c r="C123" s="93"/>
      <c r="D123" s="118"/>
      <c r="E123" s="118"/>
      <c r="F123" s="118"/>
      <c r="G123" s="118"/>
      <c r="H123" s="118"/>
      <c r="I123" s="94"/>
      <c r="J123" s="94"/>
      <c r="K123" s="94"/>
    </row>
    <row r="124" spans="2:11">
      <c r="B124" s="93"/>
      <c r="C124" s="93"/>
      <c r="D124" s="118"/>
      <c r="E124" s="118"/>
      <c r="F124" s="118"/>
      <c r="G124" s="118"/>
      <c r="H124" s="118"/>
      <c r="I124" s="94"/>
      <c r="J124" s="94"/>
      <c r="K124" s="94"/>
    </row>
    <row r="125" spans="2:11">
      <c r="B125" s="93"/>
      <c r="C125" s="93"/>
      <c r="D125" s="118"/>
      <c r="E125" s="118"/>
      <c r="F125" s="118"/>
      <c r="G125" s="118"/>
      <c r="H125" s="118"/>
      <c r="I125" s="94"/>
      <c r="J125" s="94"/>
      <c r="K125" s="94"/>
    </row>
    <row r="126" spans="2:11">
      <c r="B126" s="93"/>
      <c r="C126" s="93"/>
      <c r="D126" s="118"/>
      <c r="E126" s="118"/>
      <c r="F126" s="118"/>
      <c r="G126" s="118"/>
      <c r="H126" s="118"/>
      <c r="I126" s="94"/>
      <c r="J126" s="94"/>
      <c r="K126" s="94"/>
    </row>
    <row r="127" spans="2:11">
      <c r="B127" s="93"/>
      <c r="C127" s="93"/>
      <c r="D127" s="118"/>
      <c r="E127" s="118"/>
      <c r="F127" s="118"/>
      <c r="G127" s="118"/>
      <c r="H127" s="118"/>
      <c r="I127" s="94"/>
      <c r="J127" s="94"/>
      <c r="K127" s="94"/>
    </row>
    <row r="128" spans="2:11">
      <c r="B128" s="93"/>
      <c r="C128" s="93"/>
      <c r="D128" s="118"/>
      <c r="E128" s="118"/>
      <c r="F128" s="118"/>
      <c r="G128" s="118"/>
      <c r="H128" s="118"/>
      <c r="I128" s="94"/>
      <c r="J128" s="94"/>
      <c r="K128" s="94"/>
    </row>
    <row r="129" spans="2:11">
      <c r="B129" s="93"/>
      <c r="C129" s="93"/>
      <c r="D129" s="118"/>
      <c r="E129" s="118"/>
      <c r="F129" s="118"/>
      <c r="G129" s="118"/>
      <c r="H129" s="118"/>
      <c r="I129" s="94"/>
      <c r="J129" s="94"/>
      <c r="K129" s="94"/>
    </row>
    <row r="130" spans="2:11">
      <c r="B130" s="93"/>
      <c r="C130" s="93"/>
      <c r="D130" s="118"/>
      <c r="E130" s="118"/>
      <c r="F130" s="118"/>
      <c r="G130" s="118"/>
      <c r="H130" s="118"/>
      <c r="I130" s="94"/>
      <c r="J130" s="94"/>
      <c r="K130" s="94"/>
    </row>
    <row r="131" spans="2:11">
      <c r="B131" s="93"/>
      <c r="C131" s="93"/>
      <c r="D131" s="118"/>
      <c r="E131" s="118"/>
      <c r="F131" s="118"/>
      <c r="G131" s="118"/>
      <c r="H131" s="118"/>
      <c r="I131" s="94"/>
      <c r="J131" s="94"/>
      <c r="K131" s="94"/>
    </row>
    <row r="132" spans="2:11">
      <c r="B132" s="93"/>
      <c r="C132" s="93"/>
      <c r="D132" s="118"/>
      <c r="E132" s="118"/>
      <c r="F132" s="118"/>
      <c r="G132" s="118"/>
      <c r="H132" s="118"/>
      <c r="I132" s="94"/>
      <c r="J132" s="94"/>
      <c r="K132" s="94"/>
    </row>
    <row r="133" spans="2:11">
      <c r="B133" s="93"/>
      <c r="C133" s="93"/>
      <c r="D133" s="118"/>
      <c r="E133" s="118"/>
      <c r="F133" s="118"/>
      <c r="G133" s="118"/>
      <c r="H133" s="118"/>
      <c r="I133" s="94"/>
      <c r="J133" s="94"/>
      <c r="K133" s="94"/>
    </row>
    <row r="134" spans="2:11">
      <c r="B134" s="93"/>
      <c r="C134" s="93"/>
      <c r="D134" s="118"/>
      <c r="E134" s="118"/>
      <c r="F134" s="118"/>
      <c r="G134" s="118"/>
      <c r="H134" s="118"/>
      <c r="I134" s="94"/>
      <c r="J134" s="94"/>
      <c r="K134" s="94"/>
    </row>
    <row r="135" spans="2:11">
      <c r="B135" s="93"/>
      <c r="C135" s="93"/>
      <c r="D135" s="118"/>
      <c r="E135" s="118"/>
      <c r="F135" s="118"/>
      <c r="G135" s="118"/>
      <c r="H135" s="118"/>
      <c r="I135" s="94"/>
      <c r="J135" s="94"/>
      <c r="K135" s="94"/>
    </row>
    <row r="136" spans="2:11">
      <c r="B136" s="93"/>
      <c r="C136" s="93"/>
      <c r="D136" s="118"/>
      <c r="E136" s="118"/>
      <c r="F136" s="118"/>
      <c r="G136" s="118"/>
      <c r="H136" s="118"/>
      <c r="I136" s="94"/>
      <c r="J136" s="94"/>
      <c r="K136" s="94"/>
    </row>
    <row r="137" spans="2:11">
      <c r="B137" s="93"/>
      <c r="C137" s="93"/>
      <c r="D137" s="118"/>
      <c r="E137" s="118"/>
      <c r="F137" s="118"/>
      <c r="G137" s="118"/>
      <c r="H137" s="118"/>
      <c r="I137" s="94"/>
      <c r="J137" s="94"/>
      <c r="K137" s="94"/>
    </row>
    <row r="138" spans="2:11">
      <c r="B138" s="93"/>
      <c r="C138" s="93"/>
      <c r="D138" s="118"/>
      <c r="E138" s="118"/>
      <c r="F138" s="118"/>
      <c r="G138" s="118"/>
      <c r="H138" s="118"/>
      <c r="I138" s="94"/>
      <c r="J138" s="94"/>
      <c r="K138" s="94"/>
    </row>
    <row r="139" spans="2:11">
      <c r="B139" s="93"/>
      <c r="C139" s="93"/>
      <c r="D139" s="118"/>
      <c r="E139" s="118"/>
      <c r="F139" s="118"/>
      <c r="G139" s="118"/>
      <c r="H139" s="118"/>
      <c r="I139" s="94"/>
      <c r="J139" s="94"/>
      <c r="K139" s="94"/>
    </row>
    <row r="140" spans="2:11">
      <c r="B140" s="93"/>
      <c r="C140" s="93"/>
      <c r="D140" s="118"/>
      <c r="E140" s="118"/>
      <c r="F140" s="118"/>
      <c r="G140" s="118"/>
      <c r="H140" s="118"/>
      <c r="I140" s="94"/>
      <c r="J140" s="94"/>
      <c r="K140" s="94"/>
    </row>
    <row r="141" spans="2:11">
      <c r="B141" s="93"/>
      <c r="C141" s="93"/>
      <c r="D141" s="118"/>
      <c r="E141" s="118"/>
      <c r="F141" s="118"/>
      <c r="G141" s="118"/>
      <c r="H141" s="118"/>
      <c r="I141" s="94"/>
      <c r="J141" s="94"/>
      <c r="K141" s="94"/>
    </row>
    <row r="142" spans="2:11">
      <c r="B142" s="93"/>
      <c r="C142" s="93"/>
      <c r="D142" s="118"/>
      <c r="E142" s="118"/>
      <c r="F142" s="118"/>
      <c r="G142" s="118"/>
      <c r="H142" s="118"/>
      <c r="I142" s="94"/>
      <c r="J142" s="94"/>
      <c r="K142" s="94"/>
    </row>
    <row r="143" spans="2:11">
      <c r="B143" s="93"/>
      <c r="C143" s="93"/>
      <c r="D143" s="118"/>
      <c r="E143" s="118"/>
      <c r="F143" s="118"/>
      <c r="G143" s="118"/>
      <c r="H143" s="118"/>
      <c r="I143" s="94"/>
      <c r="J143" s="94"/>
      <c r="K143" s="94"/>
    </row>
    <row r="144" spans="2:11">
      <c r="B144" s="93"/>
      <c r="C144" s="93"/>
      <c r="D144" s="118"/>
      <c r="E144" s="118"/>
      <c r="F144" s="118"/>
      <c r="G144" s="118"/>
      <c r="H144" s="118"/>
      <c r="I144" s="94"/>
      <c r="J144" s="94"/>
      <c r="K144" s="94"/>
    </row>
    <row r="145" spans="2:11">
      <c r="B145" s="93"/>
      <c r="C145" s="93"/>
      <c r="D145" s="118"/>
      <c r="E145" s="118"/>
      <c r="F145" s="118"/>
      <c r="G145" s="118"/>
      <c r="H145" s="118"/>
      <c r="I145" s="94"/>
      <c r="J145" s="94"/>
      <c r="K145" s="94"/>
    </row>
    <row r="146" spans="2:11">
      <c r="B146" s="93"/>
      <c r="C146" s="93"/>
      <c r="D146" s="118"/>
      <c r="E146" s="118"/>
      <c r="F146" s="118"/>
      <c r="G146" s="118"/>
      <c r="H146" s="118"/>
      <c r="I146" s="94"/>
      <c r="J146" s="94"/>
      <c r="K146" s="94"/>
    </row>
    <row r="147" spans="2:11">
      <c r="B147" s="93"/>
      <c r="C147" s="93"/>
      <c r="D147" s="118"/>
      <c r="E147" s="118"/>
      <c r="F147" s="118"/>
      <c r="G147" s="118"/>
      <c r="H147" s="118"/>
      <c r="I147" s="94"/>
      <c r="J147" s="94"/>
      <c r="K147" s="94"/>
    </row>
    <row r="148" spans="2:11">
      <c r="B148" s="93"/>
      <c r="C148" s="93"/>
      <c r="D148" s="118"/>
      <c r="E148" s="118"/>
      <c r="F148" s="118"/>
      <c r="G148" s="118"/>
      <c r="H148" s="118"/>
      <c r="I148" s="94"/>
      <c r="J148" s="94"/>
      <c r="K148" s="94"/>
    </row>
    <row r="149" spans="2:11">
      <c r="B149" s="93"/>
      <c r="C149" s="93"/>
      <c r="D149" s="118"/>
      <c r="E149" s="118"/>
      <c r="F149" s="118"/>
      <c r="G149" s="118"/>
      <c r="H149" s="118"/>
      <c r="I149" s="94"/>
      <c r="J149" s="94"/>
      <c r="K149" s="94"/>
    </row>
    <row r="150" spans="2:11">
      <c r="B150" s="93"/>
      <c r="C150" s="93"/>
      <c r="D150" s="118"/>
      <c r="E150" s="118"/>
      <c r="F150" s="118"/>
      <c r="G150" s="118"/>
      <c r="H150" s="118"/>
      <c r="I150" s="94"/>
      <c r="J150" s="94"/>
      <c r="K150" s="94"/>
    </row>
    <row r="151" spans="2:11">
      <c r="B151" s="93"/>
      <c r="C151" s="93"/>
      <c r="D151" s="118"/>
      <c r="E151" s="118"/>
      <c r="F151" s="118"/>
      <c r="G151" s="118"/>
      <c r="H151" s="118"/>
      <c r="I151" s="94"/>
      <c r="J151" s="94"/>
      <c r="K151" s="94"/>
    </row>
    <row r="152" spans="2:11">
      <c r="B152" s="93"/>
      <c r="C152" s="93"/>
      <c r="D152" s="118"/>
      <c r="E152" s="118"/>
      <c r="F152" s="118"/>
      <c r="G152" s="118"/>
      <c r="H152" s="118"/>
      <c r="I152" s="94"/>
      <c r="J152" s="94"/>
      <c r="K152" s="94"/>
    </row>
    <row r="153" spans="2:11">
      <c r="B153" s="93"/>
      <c r="C153" s="93"/>
      <c r="D153" s="118"/>
      <c r="E153" s="118"/>
      <c r="F153" s="118"/>
      <c r="G153" s="118"/>
      <c r="H153" s="118"/>
      <c r="I153" s="94"/>
      <c r="J153" s="94"/>
      <c r="K153" s="94"/>
    </row>
    <row r="154" spans="2:11">
      <c r="B154" s="93"/>
      <c r="C154" s="93"/>
      <c r="D154" s="118"/>
      <c r="E154" s="118"/>
      <c r="F154" s="118"/>
      <c r="G154" s="118"/>
      <c r="H154" s="118"/>
      <c r="I154" s="94"/>
      <c r="J154" s="94"/>
      <c r="K154" s="94"/>
    </row>
    <row r="155" spans="2:11">
      <c r="B155" s="93"/>
      <c r="C155" s="93"/>
      <c r="D155" s="118"/>
      <c r="E155" s="118"/>
      <c r="F155" s="118"/>
      <c r="G155" s="118"/>
      <c r="H155" s="118"/>
      <c r="I155" s="94"/>
      <c r="J155" s="94"/>
      <c r="K155" s="94"/>
    </row>
    <row r="156" spans="2:11">
      <c r="B156" s="93"/>
      <c r="C156" s="93"/>
      <c r="D156" s="118"/>
      <c r="E156" s="118"/>
      <c r="F156" s="118"/>
      <c r="G156" s="118"/>
      <c r="H156" s="118"/>
      <c r="I156" s="94"/>
      <c r="J156" s="94"/>
      <c r="K156" s="94"/>
    </row>
    <row r="157" spans="2:11">
      <c r="B157" s="93"/>
      <c r="C157" s="93"/>
      <c r="D157" s="118"/>
      <c r="E157" s="118"/>
      <c r="F157" s="118"/>
      <c r="G157" s="118"/>
      <c r="H157" s="118"/>
      <c r="I157" s="94"/>
      <c r="J157" s="94"/>
      <c r="K157" s="94"/>
    </row>
    <row r="158" spans="2:11">
      <c r="B158" s="93"/>
      <c r="C158" s="93"/>
      <c r="D158" s="118"/>
      <c r="E158" s="118"/>
      <c r="F158" s="118"/>
      <c r="G158" s="118"/>
      <c r="H158" s="118"/>
      <c r="I158" s="94"/>
      <c r="J158" s="94"/>
      <c r="K158" s="94"/>
    </row>
    <row r="159" spans="2:11">
      <c r="B159" s="93"/>
      <c r="C159" s="93"/>
      <c r="D159" s="118"/>
      <c r="E159" s="118"/>
      <c r="F159" s="118"/>
      <c r="G159" s="118"/>
      <c r="H159" s="118"/>
      <c r="I159" s="94"/>
      <c r="J159" s="94"/>
      <c r="K159" s="94"/>
    </row>
    <row r="160" spans="2:11">
      <c r="B160" s="93"/>
      <c r="C160" s="93"/>
      <c r="D160" s="118"/>
      <c r="E160" s="118"/>
      <c r="F160" s="118"/>
      <c r="G160" s="118"/>
      <c r="H160" s="118"/>
      <c r="I160" s="94"/>
      <c r="J160" s="94"/>
      <c r="K160" s="94"/>
    </row>
    <row r="161" spans="2:11">
      <c r="B161" s="93"/>
      <c r="C161" s="93"/>
      <c r="D161" s="118"/>
      <c r="E161" s="118"/>
      <c r="F161" s="118"/>
      <c r="G161" s="118"/>
      <c r="H161" s="118"/>
      <c r="I161" s="94"/>
      <c r="J161" s="94"/>
      <c r="K161" s="94"/>
    </row>
    <row r="162" spans="2:11">
      <c r="B162" s="93"/>
      <c r="C162" s="93"/>
      <c r="D162" s="118"/>
      <c r="E162" s="118"/>
      <c r="F162" s="118"/>
      <c r="G162" s="118"/>
      <c r="H162" s="118"/>
      <c r="I162" s="94"/>
      <c r="J162" s="94"/>
      <c r="K162" s="94"/>
    </row>
    <row r="163" spans="2:11">
      <c r="B163" s="93"/>
      <c r="C163" s="93"/>
      <c r="D163" s="118"/>
      <c r="E163" s="118"/>
      <c r="F163" s="118"/>
      <c r="G163" s="118"/>
      <c r="H163" s="118"/>
      <c r="I163" s="94"/>
      <c r="J163" s="94"/>
      <c r="K163" s="94"/>
    </row>
    <row r="164" spans="2:11">
      <c r="B164" s="93"/>
      <c r="C164" s="93"/>
      <c r="D164" s="118"/>
      <c r="E164" s="118"/>
      <c r="F164" s="118"/>
      <c r="G164" s="118"/>
      <c r="H164" s="118"/>
      <c r="I164" s="94"/>
      <c r="J164" s="94"/>
      <c r="K164" s="94"/>
    </row>
    <row r="165" spans="2:11">
      <c r="B165" s="93"/>
      <c r="C165" s="93"/>
      <c r="D165" s="118"/>
      <c r="E165" s="118"/>
      <c r="F165" s="118"/>
      <c r="G165" s="118"/>
      <c r="H165" s="118"/>
      <c r="I165" s="94"/>
      <c r="J165" s="94"/>
      <c r="K165" s="94"/>
    </row>
    <row r="166" spans="2:11">
      <c r="B166" s="93"/>
      <c r="C166" s="93"/>
      <c r="D166" s="118"/>
      <c r="E166" s="118"/>
      <c r="F166" s="118"/>
      <c r="G166" s="118"/>
      <c r="H166" s="118"/>
      <c r="I166" s="94"/>
      <c r="J166" s="94"/>
      <c r="K166" s="94"/>
    </row>
    <row r="167" spans="2:11">
      <c r="B167" s="93"/>
      <c r="C167" s="93"/>
      <c r="D167" s="118"/>
      <c r="E167" s="118"/>
      <c r="F167" s="118"/>
      <c r="G167" s="118"/>
      <c r="H167" s="118"/>
      <c r="I167" s="94"/>
      <c r="J167" s="94"/>
      <c r="K167" s="94"/>
    </row>
    <row r="168" spans="2:11">
      <c r="B168" s="93"/>
      <c r="C168" s="93"/>
      <c r="D168" s="118"/>
      <c r="E168" s="118"/>
      <c r="F168" s="118"/>
      <c r="G168" s="118"/>
      <c r="H168" s="118"/>
      <c r="I168" s="94"/>
      <c r="J168" s="94"/>
      <c r="K168" s="94"/>
    </row>
    <row r="169" spans="2:11">
      <c r="B169" s="93"/>
      <c r="C169" s="93"/>
      <c r="D169" s="118"/>
      <c r="E169" s="118"/>
      <c r="F169" s="118"/>
      <c r="G169" s="118"/>
      <c r="H169" s="118"/>
      <c r="I169" s="94"/>
      <c r="J169" s="94"/>
      <c r="K169" s="94"/>
    </row>
    <row r="170" spans="2:11">
      <c r="B170" s="93"/>
      <c r="C170" s="93"/>
      <c r="D170" s="118"/>
      <c r="E170" s="118"/>
      <c r="F170" s="118"/>
      <c r="G170" s="118"/>
      <c r="H170" s="118"/>
      <c r="I170" s="94"/>
      <c r="J170" s="94"/>
      <c r="K170" s="94"/>
    </row>
    <row r="171" spans="2:11">
      <c r="B171" s="93"/>
      <c r="C171" s="93"/>
      <c r="D171" s="118"/>
      <c r="E171" s="118"/>
      <c r="F171" s="118"/>
      <c r="G171" s="118"/>
      <c r="H171" s="118"/>
      <c r="I171" s="94"/>
      <c r="J171" s="94"/>
      <c r="K171" s="94"/>
    </row>
    <row r="172" spans="2:11">
      <c r="B172" s="93"/>
      <c r="C172" s="93"/>
      <c r="D172" s="118"/>
      <c r="E172" s="118"/>
      <c r="F172" s="118"/>
      <c r="G172" s="118"/>
      <c r="H172" s="118"/>
      <c r="I172" s="94"/>
      <c r="J172" s="94"/>
      <c r="K172" s="94"/>
    </row>
    <row r="173" spans="2:11">
      <c r="B173" s="93"/>
      <c r="C173" s="93"/>
      <c r="D173" s="118"/>
      <c r="E173" s="118"/>
      <c r="F173" s="118"/>
      <c r="G173" s="118"/>
      <c r="H173" s="118"/>
      <c r="I173" s="94"/>
      <c r="J173" s="94"/>
      <c r="K173" s="94"/>
    </row>
    <row r="174" spans="2:11">
      <c r="B174" s="93"/>
      <c r="C174" s="93"/>
      <c r="D174" s="118"/>
      <c r="E174" s="118"/>
      <c r="F174" s="118"/>
      <c r="G174" s="118"/>
      <c r="H174" s="118"/>
      <c r="I174" s="94"/>
      <c r="J174" s="94"/>
      <c r="K174" s="94"/>
    </row>
    <row r="175" spans="2:11">
      <c r="B175" s="93"/>
      <c r="C175" s="93"/>
      <c r="D175" s="118"/>
      <c r="E175" s="118"/>
      <c r="F175" s="118"/>
      <c r="G175" s="118"/>
      <c r="H175" s="118"/>
      <c r="I175" s="94"/>
      <c r="J175" s="94"/>
      <c r="K175" s="94"/>
    </row>
    <row r="176" spans="2:11">
      <c r="B176" s="93"/>
      <c r="C176" s="93"/>
      <c r="D176" s="118"/>
      <c r="E176" s="118"/>
      <c r="F176" s="118"/>
      <c r="G176" s="118"/>
      <c r="H176" s="118"/>
      <c r="I176" s="94"/>
      <c r="J176" s="94"/>
      <c r="K176" s="94"/>
    </row>
    <row r="177" spans="2:11">
      <c r="B177" s="93"/>
      <c r="C177" s="93"/>
      <c r="D177" s="118"/>
      <c r="E177" s="118"/>
      <c r="F177" s="118"/>
      <c r="G177" s="118"/>
      <c r="H177" s="118"/>
      <c r="I177" s="94"/>
      <c r="J177" s="94"/>
      <c r="K177" s="94"/>
    </row>
    <row r="178" spans="2:11">
      <c r="B178" s="93"/>
      <c r="C178" s="93"/>
      <c r="D178" s="118"/>
      <c r="E178" s="118"/>
      <c r="F178" s="118"/>
      <c r="G178" s="118"/>
      <c r="H178" s="118"/>
      <c r="I178" s="94"/>
      <c r="J178" s="94"/>
      <c r="K178" s="94"/>
    </row>
    <row r="179" spans="2:11">
      <c r="B179" s="93"/>
      <c r="C179" s="93"/>
      <c r="D179" s="118"/>
      <c r="E179" s="118"/>
      <c r="F179" s="118"/>
      <c r="G179" s="118"/>
      <c r="H179" s="118"/>
      <c r="I179" s="94"/>
      <c r="J179" s="94"/>
      <c r="K179" s="94"/>
    </row>
    <row r="180" spans="2:11">
      <c r="B180" s="93"/>
      <c r="C180" s="93"/>
      <c r="D180" s="118"/>
      <c r="E180" s="118"/>
      <c r="F180" s="118"/>
      <c r="G180" s="118"/>
      <c r="H180" s="118"/>
      <c r="I180" s="94"/>
      <c r="J180" s="94"/>
      <c r="K180" s="94"/>
    </row>
    <row r="181" spans="2:11">
      <c r="B181" s="93"/>
      <c r="C181" s="93"/>
      <c r="D181" s="118"/>
      <c r="E181" s="118"/>
      <c r="F181" s="118"/>
      <c r="G181" s="118"/>
      <c r="H181" s="118"/>
      <c r="I181" s="94"/>
      <c r="J181" s="94"/>
      <c r="K181" s="94"/>
    </row>
    <row r="182" spans="2:11">
      <c r="B182" s="93"/>
      <c r="C182" s="93"/>
      <c r="D182" s="118"/>
      <c r="E182" s="118"/>
      <c r="F182" s="118"/>
      <c r="G182" s="118"/>
      <c r="H182" s="118"/>
      <c r="I182" s="94"/>
      <c r="J182" s="94"/>
      <c r="K182" s="94"/>
    </row>
    <row r="183" spans="2:11">
      <c r="B183" s="93"/>
      <c r="C183" s="93"/>
      <c r="D183" s="118"/>
      <c r="E183" s="118"/>
      <c r="F183" s="118"/>
      <c r="G183" s="118"/>
      <c r="H183" s="118"/>
      <c r="I183" s="94"/>
      <c r="J183" s="94"/>
      <c r="K183" s="94"/>
    </row>
    <row r="184" spans="2:11">
      <c r="B184" s="93"/>
      <c r="C184" s="93"/>
      <c r="D184" s="118"/>
      <c r="E184" s="118"/>
      <c r="F184" s="118"/>
      <c r="G184" s="118"/>
      <c r="H184" s="118"/>
      <c r="I184" s="94"/>
      <c r="J184" s="94"/>
      <c r="K184" s="94"/>
    </row>
    <row r="185" spans="2:11">
      <c r="B185" s="93"/>
      <c r="C185" s="93"/>
      <c r="D185" s="118"/>
      <c r="E185" s="118"/>
      <c r="F185" s="118"/>
      <c r="G185" s="118"/>
      <c r="H185" s="118"/>
      <c r="I185" s="94"/>
      <c r="J185" s="94"/>
      <c r="K185" s="94"/>
    </row>
    <row r="186" spans="2:11">
      <c r="B186" s="93"/>
      <c r="C186" s="93"/>
      <c r="D186" s="118"/>
      <c r="E186" s="118"/>
      <c r="F186" s="118"/>
      <c r="G186" s="118"/>
      <c r="H186" s="118"/>
      <c r="I186" s="94"/>
      <c r="J186" s="94"/>
      <c r="K186" s="94"/>
    </row>
    <row r="187" spans="2:11">
      <c r="B187" s="93"/>
      <c r="C187" s="93"/>
      <c r="D187" s="118"/>
      <c r="E187" s="118"/>
      <c r="F187" s="118"/>
      <c r="G187" s="118"/>
      <c r="H187" s="118"/>
      <c r="I187" s="94"/>
      <c r="J187" s="94"/>
      <c r="K187" s="94"/>
    </row>
    <row r="188" spans="2:11">
      <c r="B188" s="93"/>
      <c r="C188" s="93"/>
      <c r="D188" s="118"/>
      <c r="E188" s="118"/>
      <c r="F188" s="118"/>
      <c r="G188" s="118"/>
      <c r="H188" s="118"/>
      <c r="I188" s="94"/>
      <c r="J188" s="94"/>
      <c r="K188" s="94"/>
    </row>
    <row r="189" spans="2:11">
      <c r="B189" s="93"/>
      <c r="C189" s="93"/>
      <c r="D189" s="118"/>
      <c r="E189" s="118"/>
      <c r="F189" s="118"/>
      <c r="G189" s="118"/>
      <c r="H189" s="118"/>
      <c r="I189" s="94"/>
      <c r="J189" s="94"/>
      <c r="K189" s="94"/>
    </row>
    <row r="190" spans="2:11">
      <c r="B190" s="93"/>
      <c r="C190" s="93"/>
      <c r="D190" s="118"/>
      <c r="E190" s="118"/>
      <c r="F190" s="118"/>
      <c r="G190" s="118"/>
      <c r="H190" s="118"/>
      <c r="I190" s="94"/>
      <c r="J190" s="94"/>
      <c r="K190" s="94"/>
    </row>
    <row r="191" spans="2:11">
      <c r="B191" s="93"/>
      <c r="C191" s="93"/>
      <c r="D191" s="118"/>
      <c r="E191" s="118"/>
      <c r="F191" s="118"/>
      <c r="G191" s="118"/>
      <c r="H191" s="118"/>
      <c r="I191" s="94"/>
      <c r="J191" s="94"/>
      <c r="K191" s="94"/>
    </row>
    <row r="192" spans="2:11">
      <c r="B192" s="93"/>
      <c r="C192" s="93"/>
      <c r="D192" s="118"/>
      <c r="E192" s="118"/>
      <c r="F192" s="118"/>
      <c r="G192" s="118"/>
      <c r="H192" s="118"/>
      <c r="I192" s="94"/>
      <c r="J192" s="94"/>
      <c r="K192" s="94"/>
    </row>
    <row r="193" spans="2:11">
      <c r="B193" s="93"/>
      <c r="C193" s="93"/>
      <c r="D193" s="118"/>
      <c r="E193" s="118"/>
      <c r="F193" s="118"/>
      <c r="G193" s="118"/>
      <c r="H193" s="118"/>
      <c r="I193" s="94"/>
      <c r="J193" s="94"/>
      <c r="K193" s="94"/>
    </row>
    <row r="194" spans="2:11">
      <c r="B194" s="93"/>
      <c r="C194" s="93"/>
      <c r="D194" s="118"/>
      <c r="E194" s="118"/>
      <c r="F194" s="118"/>
      <c r="G194" s="118"/>
      <c r="H194" s="118"/>
      <c r="I194" s="94"/>
      <c r="J194" s="94"/>
      <c r="K194" s="94"/>
    </row>
    <row r="195" spans="2:11">
      <c r="B195" s="93"/>
      <c r="C195" s="93"/>
      <c r="D195" s="118"/>
      <c r="E195" s="118"/>
      <c r="F195" s="118"/>
      <c r="G195" s="118"/>
      <c r="H195" s="118"/>
      <c r="I195" s="94"/>
      <c r="J195" s="94"/>
      <c r="K195" s="94"/>
    </row>
    <row r="196" spans="2:11">
      <c r="B196" s="93"/>
      <c r="C196" s="93"/>
      <c r="D196" s="118"/>
      <c r="E196" s="118"/>
      <c r="F196" s="118"/>
      <c r="G196" s="118"/>
      <c r="H196" s="118"/>
      <c r="I196" s="94"/>
      <c r="J196" s="94"/>
      <c r="K196" s="94"/>
    </row>
    <row r="197" spans="2:11">
      <c r="B197" s="93"/>
      <c r="C197" s="93"/>
      <c r="D197" s="118"/>
      <c r="E197" s="118"/>
      <c r="F197" s="118"/>
      <c r="G197" s="118"/>
      <c r="H197" s="118"/>
      <c r="I197" s="94"/>
      <c r="J197" s="94"/>
      <c r="K197" s="94"/>
    </row>
    <row r="198" spans="2:11">
      <c r="B198" s="93"/>
      <c r="C198" s="93"/>
      <c r="D198" s="118"/>
      <c r="E198" s="118"/>
      <c r="F198" s="118"/>
      <c r="G198" s="118"/>
      <c r="H198" s="118"/>
      <c r="I198" s="94"/>
      <c r="J198" s="94"/>
      <c r="K198" s="94"/>
    </row>
    <row r="199" spans="2:11">
      <c r="B199" s="93"/>
      <c r="C199" s="93"/>
      <c r="D199" s="118"/>
      <c r="E199" s="118"/>
      <c r="F199" s="118"/>
      <c r="G199" s="118"/>
      <c r="H199" s="118"/>
      <c r="I199" s="94"/>
      <c r="J199" s="94"/>
      <c r="K199" s="94"/>
    </row>
    <row r="200" spans="2:11">
      <c r="B200" s="93"/>
      <c r="C200" s="93"/>
      <c r="D200" s="118"/>
      <c r="E200" s="118"/>
      <c r="F200" s="118"/>
      <c r="G200" s="118"/>
      <c r="H200" s="118"/>
      <c r="I200" s="94"/>
      <c r="J200" s="94"/>
      <c r="K200" s="94"/>
    </row>
    <row r="201" spans="2:11">
      <c r="B201" s="93"/>
      <c r="C201" s="93"/>
      <c r="D201" s="118"/>
      <c r="E201" s="118"/>
      <c r="F201" s="118"/>
      <c r="G201" s="118"/>
      <c r="H201" s="118"/>
      <c r="I201" s="94"/>
      <c r="J201" s="94"/>
      <c r="K201" s="94"/>
    </row>
    <row r="202" spans="2:11">
      <c r="B202" s="93"/>
      <c r="C202" s="93"/>
      <c r="D202" s="118"/>
      <c r="E202" s="118"/>
      <c r="F202" s="118"/>
      <c r="G202" s="118"/>
      <c r="H202" s="118"/>
      <c r="I202" s="94"/>
      <c r="J202" s="94"/>
      <c r="K202" s="94"/>
    </row>
    <row r="203" spans="2:11">
      <c r="B203" s="93"/>
      <c r="C203" s="93"/>
      <c r="D203" s="118"/>
      <c r="E203" s="118"/>
      <c r="F203" s="118"/>
      <c r="G203" s="118"/>
      <c r="H203" s="118"/>
      <c r="I203" s="94"/>
      <c r="J203" s="94"/>
      <c r="K203" s="94"/>
    </row>
    <row r="204" spans="2:11">
      <c r="B204" s="93"/>
      <c r="C204" s="93"/>
      <c r="D204" s="118"/>
      <c r="E204" s="118"/>
      <c r="F204" s="118"/>
      <c r="G204" s="118"/>
      <c r="H204" s="118"/>
      <c r="I204" s="94"/>
      <c r="J204" s="94"/>
      <c r="K204" s="94"/>
    </row>
    <row r="205" spans="2:11">
      <c r="B205" s="93"/>
      <c r="C205" s="93"/>
      <c r="D205" s="118"/>
      <c r="E205" s="118"/>
      <c r="F205" s="118"/>
      <c r="G205" s="118"/>
      <c r="H205" s="118"/>
      <c r="I205" s="94"/>
      <c r="J205" s="94"/>
      <c r="K205" s="94"/>
    </row>
    <row r="206" spans="2:11">
      <c r="B206" s="93"/>
      <c r="C206" s="93"/>
      <c r="D206" s="118"/>
      <c r="E206" s="118"/>
      <c r="F206" s="118"/>
      <c r="G206" s="118"/>
      <c r="H206" s="118"/>
      <c r="I206" s="94"/>
      <c r="J206" s="94"/>
      <c r="K206" s="94"/>
    </row>
    <row r="207" spans="2:11">
      <c r="B207" s="93"/>
      <c r="C207" s="93"/>
      <c r="D207" s="118"/>
      <c r="E207" s="118"/>
      <c r="F207" s="118"/>
      <c r="G207" s="118"/>
      <c r="H207" s="118"/>
      <c r="I207" s="94"/>
      <c r="J207" s="94"/>
      <c r="K207" s="94"/>
    </row>
    <row r="208" spans="2:11">
      <c r="B208" s="93"/>
      <c r="C208" s="93"/>
      <c r="D208" s="118"/>
      <c r="E208" s="118"/>
      <c r="F208" s="118"/>
      <c r="G208" s="118"/>
      <c r="H208" s="118"/>
      <c r="I208" s="94"/>
      <c r="J208" s="94"/>
      <c r="K208" s="94"/>
    </row>
    <row r="209" spans="2:11">
      <c r="B209" s="93"/>
      <c r="C209" s="93"/>
      <c r="D209" s="118"/>
      <c r="E209" s="118"/>
      <c r="F209" s="118"/>
      <c r="G209" s="118"/>
      <c r="H209" s="118"/>
      <c r="I209" s="94"/>
      <c r="J209" s="94"/>
      <c r="K209" s="94"/>
    </row>
    <row r="210" spans="2:11">
      <c r="B210" s="93"/>
      <c r="C210" s="93"/>
      <c r="D210" s="118"/>
      <c r="E210" s="118"/>
      <c r="F210" s="118"/>
      <c r="G210" s="118"/>
      <c r="H210" s="118"/>
      <c r="I210" s="94"/>
      <c r="J210" s="94"/>
      <c r="K210" s="94"/>
    </row>
    <row r="211" spans="2:11">
      <c r="B211" s="93"/>
      <c r="C211" s="93"/>
      <c r="D211" s="118"/>
      <c r="E211" s="118"/>
      <c r="F211" s="118"/>
      <c r="G211" s="118"/>
      <c r="H211" s="118"/>
      <c r="I211" s="94"/>
      <c r="J211" s="94"/>
      <c r="K211" s="94"/>
    </row>
    <row r="212" spans="2:11">
      <c r="B212" s="93"/>
      <c r="C212" s="93"/>
      <c r="D212" s="118"/>
      <c r="E212" s="118"/>
      <c r="F212" s="118"/>
      <c r="G212" s="118"/>
      <c r="H212" s="118"/>
      <c r="I212" s="94"/>
      <c r="J212" s="94"/>
      <c r="K212" s="94"/>
    </row>
    <row r="213" spans="2:11">
      <c r="B213" s="93"/>
      <c r="C213" s="93"/>
      <c r="D213" s="118"/>
      <c r="E213" s="118"/>
      <c r="F213" s="118"/>
      <c r="G213" s="118"/>
      <c r="H213" s="118"/>
      <c r="I213" s="94"/>
      <c r="J213" s="94"/>
      <c r="K213" s="94"/>
    </row>
    <row r="214" spans="2:11">
      <c r="B214" s="93"/>
      <c r="C214" s="93"/>
      <c r="D214" s="118"/>
      <c r="E214" s="118"/>
      <c r="F214" s="118"/>
      <c r="G214" s="118"/>
      <c r="H214" s="118"/>
      <c r="I214" s="94"/>
      <c r="J214" s="94"/>
      <c r="K214" s="94"/>
    </row>
    <row r="215" spans="2:11">
      <c r="B215" s="93"/>
      <c r="C215" s="93"/>
      <c r="D215" s="118"/>
      <c r="E215" s="118"/>
      <c r="F215" s="118"/>
      <c r="G215" s="118"/>
      <c r="H215" s="118"/>
      <c r="I215" s="94"/>
      <c r="J215" s="94"/>
      <c r="K215" s="94"/>
    </row>
    <row r="216" spans="2:11">
      <c r="B216" s="93"/>
      <c r="C216" s="93"/>
      <c r="D216" s="118"/>
      <c r="E216" s="118"/>
      <c r="F216" s="118"/>
      <c r="G216" s="118"/>
      <c r="H216" s="118"/>
      <c r="I216" s="94"/>
      <c r="J216" s="94"/>
      <c r="K216" s="94"/>
    </row>
    <row r="217" spans="2:11">
      <c r="B217" s="93"/>
      <c r="C217" s="93"/>
      <c r="D217" s="118"/>
      <c r="E217" s="118"/>
      <c r="F217" s="118"/>
      <c r="G217" s="118"/>
      <c r="H217" s="118"/>
      <c r="I217" s="94"/>
      <c r="J217" s="94"/>
      <c r="K217" s="94"/>
    </row>
    <row r="218" spans="2:11">
      <c r="B218" s="93"/>
      <c r="C218" s="93"/>
      <c r="D218" s="118"/>
      <c r="E218" s="118"/>
      <c r="F218" s="118"/>
      <c r="G218" s="118"/>
      <c r="H218" s="118"/>
      <c r="I218" s="94"/>
      <c r="J218" s="94"/>
      <c r="K218" s="94"/>
    </row>
    <row r="219" spans="2:11">
      <c r="B219" s="93"/>
      <c r="C219" s="93"/>
      <c r="D219" s="118"/>
      <c r="E219" s="118"/>
      <c r="F219" s="118"/>
      <c r="G219" s="118"/>
      <c r="H219" s="118"/>
      <c r="I219" s="94"/>
      <c r="J219" s="94"/>
      <c r="K219" s="94"/>
    </row>
    <row r="220" spans="2:11">
      <c r="B220" s="93"/>
      <c r="C220" s="93"/>
      <c r="D220" s="118"/>
      <c r="E220" s="118"/>
      <c r="F220" s="118"/>
      <c r="G220" s="118"/>
      <c r="H220" s="118"/>
      <c r="I220" s="94"/>
      <c r="J220" s="94"/>
      <c r="K220" s="94"/>
    </row>
    <row r="221" spans="2:11">
      <c r="B221" s="93"/>
      <c r="C221" s="93"/>
      <c r="D221" s="118"/>
      <c r="E221" s="118"/>
      <c r="F221" s="118"/>
      <c r="G221" s="118"/>
      <c r="H221" s="118"/>
      <c r="I221" s="94"/>
      <c r="J221" s="94"/>
      <c r="K221" s="94"/>
    </row>
    <row r="222" spans="2:11">
      <c r="B222" s="93"/>
      <c r="C222" s="93"/>
      <c r="D222" s="118"/>
      <c r="E222" s="118"/>
      <c r="F222" s="118"/>
      <c r="G222" s="118"/>
      <c r="H222" s="118"/>
      <c r="I222" s="94"/>
      <c r="J222" s="94"/>
      <c r="K222" s="94"/>
    </row>
    <row r="223" spans="2:11">
      <c r="B223" s="93"/>
      <c r="C223" s="93"/>
      <c r="D223" s="118"/>
      <c r="E223" s="118"/>
      <c r="F223" s="118"/>
      <c r="G223" s="118"/>
      <c r="H223" s="118"/>
      <c r="I223" s="94"/>
      <c r="J223" s="94"/>
      <c r="K223" s="94"/>
    </row>
    <row r="224" spans="2:11">
      <c r="B224" s="93"/>
      <c r="C224" s="93"/>
      <c r="D224" s="118"/>
      <c r="E224" s="118"/>
      <c r="F224" s="118"/>
      <c r="G224" s="118"/>
      <c r="H224" s="118"/>
      <c r="I224" s="94"/>
      <c r="J224" s="94"/>
      <c r="K224" s="94"/>
    </row>
    <row r="225" spans="2:11">
      <c r="B225" s="93"/>
      <c r="C225" s="93"/>
      <c r="D225" s="118"/>
      <c r="E225" s="118"/>
      <c r="F225" s="118"/>
      <c r="G225" s="118"/>
      <c r="H225" s="118"/>
      <c r="I225" s="94"/>
      <c r="J225" s="94"/>
      <c r="K225" s="94"/>
    </row>
    <row r="226" spans="2:11">
      <c r="B226" s="93"/>
      <c r="C226" s="93"/>
      <c r="D226" s="118"/>
      <c r="E226" s="118"/>
      <c r="F226" s="118"/>
      <c r="G226" s="118"/>
      <c r="H226" s="118"/>
      <c r="I226" s="94"/>
      <c r="J226" s="94"/>
      <c r="K226" s="94"/>
    </row>
    <row r="227" spans="2:11">
      <c r="B227" s="93"/>
      <c r="C227" s="93"/>
      <c r="D227" s="118"/>
      <c r="E227" s="118"/>
      <c r="F227" s="118"/>
      <c r="G227" s="118"/>
      <c r="H227" s="118"/>
      <c r="I227" s="94"/>
      <c r="J227" s="94"/>
      <c r="K227" s="94"/>
    </row>
    <row r="228" spans="2:11">
      <c r="B228" s="93"/>
      <c r="C228" s="93"/>
      <c r="D228" s="118"/>
      <c r="E228" s="118"/>
      <c r="F228" s="118"/>
      <c r="G228" s="118"/>
      <c r="H228" s="118"/>
      <c r="I228" s="94"/>
      <c r="J228" s="94"/>
      <c r="K228" s="94"/>
    </row>
    <row r="229" spans="2:11">
      <c r="B229" s="93"/>
      <c r="C229" s="93"/>
      <c r="D229" s="118"/>
      <c r="E229" s="118"/>
      <c r="F229" s="118"/>
      <c r="G229" s="118"/>
      <c r="H229" s="118"/>
      <c r="I229" s="94"/>
      <c r="J229" s="94"/>
      <c r="K229" s="94"/>
    </row>
    <row r="230" spans="2:11">
      <c r="B230" s="93"/>
      <c r="C230" s="93"/>
      <c r="D230" s="118"/>
      <c r="E230" s="118"/>
      <c r="F230" s="118"/>
      <c r="G230" s="118"/>
      <c r="H230" s="118"/>
      <c r="I230" s="94"/>
      <c r="J230" s="94"/>
      <c r="K230" s="94"/>
    </row>
    <row r="231" spans="2:11">
      <c r="B231" s="93"/>
      <c r="C231" s="93"/>
      <c r="D231" s="118"/>
      <c r="E231" s="118"/>
      <c r="F231" s="118"/>
      <c r="G231" s="118"/>
      <c r="H231" s="118"/>
      <c r="I231" s="94"/>
      <c r="J231" s="94"/>
      <c r="K231" s="94"/>
    </row>
    <row r="232" spans="2:11">
      <c r="B232" s="93"/>
      <c r="C232" s="93"/>
      <c r="D232" s="118"/>
      <c r="E232" s="118"/>
      <c r="F232" s="118"/>
      <c r="G232" s="118"/>
      <c r="H232" s="118"/>
      <c r="I232" s="94"/>
      <c r="J232" s="94"/>
      <c r="K232" s="94"/>
    </row>
    <row r="233" spans="2:11">
      <c r="B233" s="93"/>
      <c r="C233" s="93"/>
      <c r="D233" s="118"/>
      <c r="E233" s="118"/>
      <c r="F233" s="118"/>
      <c r="G233" s="118"/>
      <c r="H233" s="118"/>
      <c r="I233" s="94"/>
      <c r="J233" s="94"/>
      <c r="K233" s="94"/>
    </row>
    <row r="234" spans="2:11">
      <c r="B234" s="93"/>
      <c r="C234" s="93"/>
      <c r="D234" s="118"/>
      <c r="E234" s="118"/>
      <c r="F234" s="118"/>
      <c r="G234" s="118"/>
      <c r="H234" s="118"/>
      <c r="I234" s="94"/>
      <c r="J234" s="94"/>
      <c r="K234" s="94"/>
    </row>
    <row r="235" spans="2:11">
      <c r="B235" s="93"/>
      <c r="C235" s="93"/>
      <c r="D235" s="118"/>
      <c r="E235" s="118"/>
      <c r="F235" s="118"/>
      <c r="G235" s="118"/>
      <c r="H235" s="118"/>
      <c r="I235" s="94"/>
      <c r="J235" s="94"/>
      <c r="K235" s="94"/>
    </row>
    <row r="236" spans="2:11">
      <c r="B236" s="93"/>
      <c r="C236" s="93"/>
      <c r="D236" s="118"/>
      <c r="E236" s="118"/>
      <c r="F236" s="118"/>
      <c r="G236" s="118"/>
      <c r="H236" s="118"/>
      <c r="I236" s="94"/>
      <c r="J236" s="94"/>
      <c r="K236" s="94"/>
    </row>
    <row r="237" spans="2:11">
      <c r="B237" s="93"/>
      <c r="C237" s="93"/>
      <c r="D237" s="118"/>
      <c r="E237" s="118"/>
      <c r="F237" s="118"/>
      <c r="G237" s="118"/>
      <c r="H237" s="118"/>
      <c r="I237" s="94"/>
      <c r="J237" s="94"/>
      <c r="K237" s="94"/>
    </row>
    <row r="238" spans="2:11">
      <c r="B238" s="93"/>
      <c r="C238" s="93"/>
      <c r="D238" s="118"/>
      <c r="E238" s="118"/>
      <c r="F238" s="118"/>
      <c r="G238" s="118"/>
      <c r="H238" s="118"/>
      <c r="I238" s="94"/>
      <c r="J238" s="94"/>
      <c r="K238" s="94"/>
    </row>
    <row r="239" spans="2:11">
      <c r="B239" s="93"/>
      <c r="C239" s="93"/>
      <c r="D239" s="118"/>
      <c r="E239" s="118"/>
      <c r="F239" s="118"/>
      <c r="G239" s="118"/>
      <c r="H239" s="118"/>
      <c r="I239" s="94"/>
      <c r="J239" s="94"/>
      <c r="K239" s="94"/>
    </row>
    <row r="240" spans="2:11">
      <c r="B240" s="93"/>
      <c r="C240" s="93"/>
      <c r="D240" s="118"/>
      <c r="E240" s="118"/>
      <c r="F240" s="118"/>
      <c r="G240" s="118"/>
      <c r="H240" s="118"/>
      <c r="I240" s="94"/>
      <c r="J240" s="94"/>
      <c r="K240" s="94"/>
    </row>
    <row r="241" spans="2:11">
      <c r="B241" s="93"/>
      <c r="C241" s="93"/>
      <c r="D241" s="118"/>
      <c r="E241" s="118"/>
      <c r="F241" s="118"/>
      <c r="G241" s="118"/>
      <c r="H241" s="118"/>
      <c r="I241" s="94"/>
      <c r="J241" s="94"/>
      <c r="K241" s="94"/>
    </row>
    <row r="242" spans="2:11">
      <c r="B242" s="93"/>
      <c r="C242" s="93"/>
      <c r="D242" s="118"/>
      <c r="E242" s="118"/>
      <c r="F242" s="118"/>
      <c r="G242" s="118"/>
      <c r="H242" s="118"/>
      <c r="I242" s="94"/>
      <c r="J242" s="94"/>
      <c r="K242" s="94"/>
    </row>
    <row r="243" spans="2:11">
      <c r="B243" s="93"/>
      <c r="C243" s="93"/>
      <c r="D243" s="118"/>
      <c r="E243" s="118"/>
      <c r="F243" s="118"/>
      <c r="G243" s="118"/>
      <c r="H243" s="118"/>
      <c r="I243" s="94"/>
      <c r="J243" s="94"/>
      <c r="K243" s="94"/>
    </row>
    <row r="244" spans="2:11">
      <c r="B244" s="93"/>
      <c r="C244" s="93"/>
      <c r="D244" s="118"/>
      <c r="E244" s="118"/>
      <c r="F244" s="118"/>
      <c r="G244" s="118"/>
      <c r="H244" s="118"/>
      <c r="I244" s="94"/>
      <c r="J244" s="94"/>
      <c r="K244" s="94"/>
    </row>
    <row r="245" spans="2:11">
      <c r="B245" s="93"/>
      <c r="C245" s="93"/>
      <c r="D245" s="118"/>
      <c r="E245" s="118"/>
      <c r="F245" s="118"/>
      <c r="G245" s="118"/>
      <c r="H245" s="118"/>
      <c r="I245" s="94"/>
      <c r="J245" s="94"/>
      <c r="K245" s="94"/>
    </row>
    <row r="246" spans="2:11">
      <c r="B246" s="93"/>
      <c r="C246" s="93"/>
      <c r="D246" s="118"/>
      <c r="E246" s="118"/>
      <c r="F246" s="118"/>
      <c r="G246" s="118"/>
      <c r="H246" s="118"/>
      <c r="I246" s="94"/>
      <c r="J246" s="94"/>
      <c r="K246" s="94"/>
    </row>
    <row r="247" spans="2:11">
      <c r="B247" s="93"/>
      <c r="C247" s="93"/>
      <c r="D247" s="118"/>
      <c r="E247" s="118"/>
      <c r="F247" s="118"/>
      <c r="G247" s="118"/>
      <c r="H247" s="118"/>
      <c r="I247" s="94"/>
      <c r="J247" s="94"/>
      <c r="K247" s="94"/>
    </row>
    <row r="248" spans="2:11">
      <c r="B248" s="93"/>
      <c r="C248" s="93"/>
      <c r="D248" s="118"/>
      <c r="E248" s="118"/>
      <c r="F248" s="118"/>
      <c r="G248" s="118"/>
      <c r="H248" s="118"/>
      <c r="I248" s="94"/>
      <c r="J248" s="94"/>
      <c r="K248" s="94"/>
    </row>
    <row r="249" spans="2:11">
      <c r="B249" s="93"/>
      <c r="C249" s="93"/>
      <c r="D249" s="118"/>
      <c r="E249" s="118"/>
      <c r="F249" s="118"/>
      <c r="G249" s="118"/>
      <c r="H249" s="118"/>
      <c r="I249" s="94"/>
      <c r="J249" s="94"/>
      <c r="K249" s="94"/>
    </row>
    <row r="250" spans="2:11">
      <c r="B250" s="93"/>
      <c r="C250" s="93"/>
      <c r="D250" s="118"/>
      <c r="E250" s="118"/>
      <c r="F250" s="118"/>
      <c r="G250" s="118"/>
      <c r="H250" s="118"/>
      <c r="I250" s="94"/>
      <c r="J250" s="94"/>
      <c r="K250" s="94"/>
    </row>
    <row r="251" spans="2:11">
      <c r="B251" s="93"/>
      <c r="C251" s="93"/>
      <c r="D251" s="118"/>
      <c r="E251" s="118"/>
      <c r="F251" s="118"/>
      <c r="G251" s="118"/>
      <c r="H251" s="118"/>
      <c r="I251" s="94"/>
      <c r="J251" s="94"/>
      <c r="K251" s="94"/>
    </row>
    <row r="252" spans="2:11">
      <c r="B252" s="93"/>
      <c r="C252" s="93"/>
      <c r="D252" s="118"/>
      <c r="E252" s="118"/>
      <c r="F252" s="118"/>
      <c r="G252" s="118"/>
      <c r="H252" s="118"/>
      <c r="I252" s="94"/>
      <c r="J252" s="94"/>
      <c r="K252" s="94"/>
    </row>
    <row r="253" spans="2:11">
      <c r="B253" s="93"/>
      <c r="C253" s="93"/>
      <c r="D253" s="118"/>
      <c r="E253" s="118"/>
      <c r="F253" s="118"/>
      <c r="G253" s="118"/>
      <c r="H253" s="118"/>
      <c r="I253" s="94"/>
      <c r="J253" s="94"/>
      <c r="K253" s="94"/>
    </row>
    <row r="254" spans="2:11">
      <c r="B254" s="93"/>
      <c r="C254" s="93"/>
      <c r="D254" s="118"/>
      <c r="E254" s="118"/>
      <c r="F254" s="118"/>
      <c r="G254" s="118"/>
      <c r="H254" s="118"/>
      <c r="I254" s="94"/>
      <c r="J254" s="94"/>
      <c r="K254" s="94"/>
    </row>
    <row r="255" spans="2:11">
      <c r="B255" s="93"/>
      <c r="C255" s="93"/>
      <c r="D255" s="118"/>
      <c r="E255" s="118"/>
      <c r="F255" s="118"/>
      <c r="G255" s="118"/>
      <c r="H255" s="118"/>
      <c r="I255" s="94"/>
      <c r="J255" s="94"/>
      <c r="K255" s="94"/>
    </row>
    <row r="256" spans="2:11">
      <c r="B256" s="93"/>
      <c r="C256" s="93"/>
      <c r="D256" s="118"/>
      <c r="E256" s="118"/>
      <c r="F256" s="118"/>
      <c r="G256" s="118"/>
      <c r="H256" s="118"/>
      <c r="I256" s="94"/>
      <c r="J256" s="94"/>
      <c r="K256" s="94"/>
    </row>
    <row r="257" spans="2:11">
      <c r="B257" s="93"/>
      <c r="C257" s="93"/>
      <c r="D257" s="118"/>
      <c r="E257" s="118"/>
      <c r="F257" s="118"/>
      <c r="G257" s="118"/>
      <c r="H257" s="118"/>
      <c r="I257" s="94"/>
      <c r="J257" s="94"/>
      <c r="K257" s="94"/>
    </row>
    <row r="258" spans="2:11">
      <c r="B258" s="93"/>
      <c r="C258" s="93"/>
      <c r="D258" s="118"/>
      <c r="E258" s="118"/>
      <c r="F258" s="118"/>
      <c r="G258" s="118"/>
      <c r="H258" s="118"/>
      <c r="I258" s="94"/>
      <c r="J258" s="94"/>
      <c r="K258" s="94"/>
    </row>
    <row r="259" spans="2:11">
      <c r="B259" s="93"/>
      <c r="C259" s="93"/>
      <c r="D259" s="118"/>
      <c r="E259" s="118"/>
      <c r="F259" s="118"/>
      <c r="G259" s="118"/>
      <c r="H259" s="118"/>
      <c r="I259" s="94"/>
      <c r="J259" s="94"/>
      <c r="K259" s="94"/>
    </row>
    <row r="260" spans="2:11">
      <c r="B260" s="93"/>
      <c r="C260" s="93"/>
      <c r="D260" s="118"/>
      <c r="E260" s="118"/>
      <c r="F260" s="118"/>
      <c r="G260" s="118"/>
      <c r="H260" s="118"/>
      <c r="I260" s="94"/>
      <c r="J260" s="94"/>
      <c r="K260" s="94"/>
    </row>
    <row r="261" spans="2:11">
      <c r="B261" s="93"/>
      <c r="C261" s="93"/>
      <c r="D261" s="118"/>
      <c r="E261" s="118"/>
      <c r="F261" s="118"/>
      <c r="G261" s="118"/>
      <c r="H261" s="118"/>
      <c r="I261" s="94"/>
      <c r="J261" s="94"/>
      <c r="K261" s="94"/>
    </row>
    <row r="262" spans="2:11">
      <c r="B262" s="93"/>
      <c r="C262" s="93"/>
      <c r="D262" s="118"/>
      <c r="E262" s="118"/>
      <c r="F262" s="118"/>
      <c r="G262" s="118"/>
      <c r="H262" s="118"/>
      <c r="I262" s="94"/>
      <c r="J262" s="94"/>
      <c r="K262" s="94"/>
    </row>
    <row r="263" spans="2:11">
      <c r="B263" s="93"/>
      <c r="C263" s="93"/>
      <c r="D263" s="118"/>
      <c r="E263" s="118"/>
      <c r="F263" s="118"/>
      <c r="G263" s="118"/>
      <c r="H263" s="118"/>
      <c r="I263" s="94"/>
      <c r="J263" s="94"/>
      <c r="K263" s="94"/>
    </row>
    <row r="264" spans="2:11">
      <c r="B264" s="93"/>
      <c r="C264" s="93"/>
      <c r="D264" s="118"/>
      <c r="E264" s="118"/>
      <c r="F264" s="118"/>
      <c r="G264" s="118"/>
      <c r="H264" s="118"/>
      <c r="I264" s="94"/>
      <c r="J264" s="94"/>
      <c r="K264" s="94"/>
    </row>
    <row r="265" spans="2:11">
      <c r="B265" s="93"/>
      <c r="C265" s="93"/>
      <c r="D265" s="118"/>
      <c r="E265" s="118"/>
      <c r="F265" s="118"/>
      <c r="G265" s="118"/>
      <c r="H265" s="118"/>
      <c r="I265" s="94"/>
      <c r="J265" s="94"/>
      <c r="K265" s="94"/>
    </row>
    <row r="266" spans="2:11">
      <c r="B266" s="93"/>
      <c r="C266" s="93"/>
      <c r="D266" s="118"/>
      <c r="E266" s="118"/>
      <c r="F266" s="118"/>
      <c r="G266" s="118"/>
      <c r="H266" s="118"/>
      <c r="I266" s="94"/>
      <c r="J266" s="94"/>
      <c r="K266" s="94"/>
    </row>
    <row r="267" spans="2:11">
      <c r="B267" s="93"/>
      <c r="C267" s="93"/>
      <c r="D267" s="118"/>
      <c r="E267" s="118"/>
      <c r="F267" s="118"/>
      <c r="G267" s="118"/>
      <c r="H267" s="118"/>
      <c r="I267" s="94"/>
      <c r="J267" s="94"/>
      <c r="K267" s="94"/>
    </row>
    <row r="268" spans="2:11">
      <c r="B268" s="93"/>
      <c r="C268" s="93"/>
      <c r="D268" s="118"/>
      <c r="E268" s="118"/>
      <c r="F268" s="118"/>
      <c r="G268" s="118"/>
      <c r="H268" s="118"/>
      <c r="I268" s="94"/>
      <c r="J268" s="94"/>
      <c r="K268" s="94"/>
    </row>
    <row r="269" spans="2:11">
      <c r="B269" s="93"/>
      <c r="C269" s="93"/>
      <c r="D269" s="118"/>
      <c r="E269" s="118"/>
      <c r="F269" s="118"/>
      <c r="G269" s="118"/>
      <c r="H269" s="118"/>
      <c r="I269" s="94"/>
      <c r="J269" s="94"/>
      <c r="K269" s="94"/>
    </row>
    <row r="270" spans="2:11">
      <c r="B270" s="93"/>
      <c r="C270" s="93"/>
      <c r="D270" s="118"/>
      <c r="E270" s="118"/>
      <c r="F270" s="118"/>
      <c r="G270" s="118"/>
      <c r="H270" s="118"/>
      <c r="I270" s="94"/>
      <c r="J270" s="94"/>
      <c r="K270" s="94"/>
    </row>
    <row r="271" spans="2:11">
      <c r="B271" s="93"/>
      <c r="C271" s="93"/>
      <c r="D271" s="118"/>
      <c r="E271" s="118"/>
      <c r="F271" s="118"/>
      <c r="G271" s="118"/>
      <c r="H271" s="118"/>
      <c r="I271" s="94"/>
      <c r="J271" s="94"/>
      <c r="K271" s="94"/>
    </row>
    <row r="272" spans="2:11">
      <c r="B272" s="93"/>
      <c r="C272" s="93"/>
      <c r="D272" s="118"/>
      <c r="E272" s="118"/>
      <c r="F272" s="118"/>
      <c r="G272" s="118"/>
      <c r="H272" s="118"/>
      <c r="I272" s="94"/>
      <c r="J272" s="94"/>
      <c r="K272" s="94"/>
    </row>
    <row r="273" spans="2:11">
      <c r="B273" s="93"/>
      <c r="C273" s="93"/>
      <c r="D273" s="118"/>
      <c r="E273" s="118"/>
      <c r="F273" s="118"/>
      <c r="G273" s="118"/>
      <c r="H273" s="118"/>
      <c r="I273" s="94"/>
      <c r="J273" s="94"/>
      <c r="K273" s="94"/>
    </row>
    <row r="274" spans="2:11">
      <c r="B274" s="93"/>
      <c r="C274" s="93"/>
      <c r="D274" s="118"/>
      <c r="E274" s="118"/>
      <c r="F274" s="118"/>
      <c r="G274" s="118"/>
      <c r="H274" s="118"/>
      <c r="I274" s="94"/>
      <c r="J274" s="94"/>
      <c r="K274" s="94"/>
    </row>
    <row r="275" spans="2:11">
      <c r="B275" s="93"/>
      <c r="C275" s="93"/>
      <c r="D275" s="118"/>
      <c r="E275" s="118"/>
      <c r="F275" s="118"/>
      <c r="G275" s="118"/>
      <c r="H275" s="118"/>
      <c r="I275" s="94"/>
      <c r="J275" s="94"/>
      <c r="K275" s="94"/>
    </row>
    <row r="276" spans="2:11">
      <c r="B276" s="93"/>
      <c r="C276" s="93"/>
      <c r="D276" s="118"/>
      <c r="E276" s="118"/>
      <c r="F276" s="118"/>
      <c r="G276" s="118"/>
      <c r="H276" s="118"/>
      <c r="I276" s="94"/>
      <c r="J276" s="94"/>
      <c r="K276" s="94"/>
    </row>
    <row r="277" spans="2:11">
      <c r="B277" s="93"/>
      <c r="C277" s="93"/>
      <c r="D277" s="118"/>
      <c r="E277" s="118"/>
      <c r="F277" s="118"/>
      <c r="G277" s="118"/>
      <c r="H277" s="118"/>
      <c r="I277" s="94"/>
      <c r="J277" s="94"/>
      <c r="K277" s="94"/>
    </row>
    <row r="278" spans="2:11">
      <c r="B278" s="93"/>
      <c r="C278" s="93"/>
      <c r="D278" s="118"/>
      <c r="E278" s="118"/>
      <c r="F278" s="118"/>
      <c r="G278" s="118"/>
      <c r="H278" s="118"/>
      <c r="I278" s="94"/>
      <c r="J278" s="94"/>
      <c r="K278" s="94"/>
    </row>
    <row r="279" spans="2:11">
      <c r="B279" s="93"/>
      <c r="C279" s="93"/>
      <c r="D279" s="118"/>
      <c r="E279" s="118"/>
      <c r="F279" s="118"/>
      <c r="G279" s="118"/>
      <c r="H279" s="118"/>
      <c r="I279" s="94"/>
      <c r="J279" s="94"/>
      <c r="K279" s="94"/>
    </row>
    <row r="280" spans="2:11">
      <c r="B280" s="93"/>
      <c r="C280" s="93"/>
      <c r="D280" s="118"/>
      <c r="E280" s="118"/>
      <c r="F280" s="118"/>
      <c r="G280" s="118"/>
      <c r="H280" s="118"/>
      <c r="I280" s="94"/>
      <c r="J280" s="94"/>
      <c r="K280" s="94"/>
    </row>
    <row r="281" spans="2:11">
      <c r="B281" s="93"/>
      <c r="C281" s="93"/>
      <c r="D281" s="118"/>
      <c r="E281" s="118"/>
      <c r="F281" s="118"/>
      <c r="G281" s="118"/>
      <c r="H281" s="118"/>
      <c r="I281" s="94"/>
      <c r="J281" s="94"/>
      <c r="K281" s="94"/>
    </row>
    <row r="282" spans="2:11">
      <c r="B282" s="93"/>
      <c r="C282" s="93"/>
      <c r="D282" s="118"/>
      <c r="E282" s="118"/>
      <c r="F282" s="118"/>
      <c r="G282" s="118"/>
      <c r="H282" s="118"/>
      <c r="I282" s="94"/>
      <c r="J282" s="94"/>
      <c r="K282" s="94"/>
    </row>
    <row r="283" spans="2:11">
      <c r="B283" s="93"/>
      <c r="C283" s="93"/>
      <c r="D283" s="118"/>
      <c r="E283" s="118"/>
      <c r="F283" s="118"/>
      <c r="G283" s="118"/>
      <c r="H283" s="118"/>
      <c r="I283" s="94"/>
      <c r="J283" s="94"/>
      <c r="K283" s="94"/>
    </row>
    <row r="284" spans="2:11">
      <c r="B284" s="93"/>
      <c r="C284" s="93"/>
      <c r="D284" s="118"/>
      <c r="E284" s="118"/>
      <c r="F284" s="118"/>
      <c r="G284" s="118"/>
      <c r="H284" s="118"/>
      <c r="I284" s="94"/>
      <c r="J284" s="94"/>
      <c r="K284" s="94"/>
    </row>
    <row r="285" spans="2:11">
      <c r="B285" s="93"/>
      <c r="C285" s="93"/>
      <c r="D285" s="118"/>
      <c r="E285" s="118"/>
      <c r="F285" s="118"/>
      <c r="G285" s="118"/>
      <c r="H285" s="118"/>
      <c r="I285" s="94"/>
      <c r="J285" s="94"/>
      <c r="K285" s="94"/>
    </row>
    <row r="286" spans="2:11">
      <c r="B286" s="93"/>
      <c r="C286" s="93"/>
      <c r="D286" s="118"/>
      <c r="E286" s="118"/>
      <c r="F286" s="118"/>
      <c r="G286" s="118"/>
      <c r="H286" s="118"/>
      <c r="I286" s="94"/>
      <c r="J286" s="94"/>
      <c r="K286" s="94"/>
    </row>
    <row r="287" spans="2:11">
      <c r="B287" s="93"/>
      <c r="C287" s="93"/>
      <c r="D287" s="118"/>
      <c r="E287" s="118"/>
      <c r="F287" s="118"/>
      <c r="G287" s="118"/>
      <c r="H287" s="118"/>
      <c r="I287" s="94"/>
      <c r="J287" s="94"/>
      <c r="K287" s="94"/>
    </row>
    <row r="288" spans="2:11">
      <c r="B288" s="93"/>
      <c r="C288" s="93"/>
      <c r="D288" s="118"/>
      <c r="E288" s="118"/>
      <c r="F288" s="118"/>
      <c r="G288" s="118"/>
      <c r="H288" s="118"/>
      <c r="I288" s="94"/>
      <c r="J288" s="94"/>
      <c r="K288" s="94"/>
    </row>
    <row r="289" spans="2:11">
      <c r="B289" s="93"/>
      <c r="C289" s="93"/>
      <c r="D289" s="118"/>
      <c r="E289" s="118"/>
      <c r="F289" s="118"/>
      <c r="G289" s="118"/>
      <c r="H289" s="118"/>
      <c r="I289" s="94"/>
      <c r="J289" s="94"/>
      <c r="K289" s="94"/>
    </row>
    <row r="290" spans="2:11">
      <c r="B290" s="93"/>
      <c r="C290" s="93"/>
      <c r="D290" s="118"/>
      <c r="E290" s="118"/>
      <c r="F290" s="118"/>
      <c r="G290" s="118"/>
      <c r="H290" s="118"/>
      <c r="I290" s="94"/>
      <c r="J290" s="94"/>
      <c r="K290" s="94"/>
    </row>
    <row r="291" spans="2:11">
      <c r="B291" s="93"/>
      <c r="C291" s="93"/>
      <c r="D291" s="118"/>
      <c r="E291" s="118"/>
      <c r="F291" s="118"/>
      <c r="G291" s="118"/>
      <c r="H291" s="118"/>
      <c r="I291" s="94"/>
      <c r="J291" s="94"/>
      <c r="K291" s="94"/>
    </row>
    <row r="292" spans="2:11">
      <c r="B292" s="93"/>
      <c r="C292" s="93"/>
      <c r="D292" s="118"/>
      <c r="E292" s="118"/>
      <c r="F292" s="118"/>
      <c r="G292" s="118"/>
      <c r="H292" s="118"/>
      <c r="I292" s="94"/>
      <c r="J292" s="94"/>
      <c r="K292" s="94"/>
    </row>
    <row r="293" spans="2:11">
      <c r="B293" s="93"/>
      <c r="C293" s="93"/>
      <c r="D293" s="118"/>
      <c r="E293" s="118"/>
      <c r="F293" s="118"/>
      <c r="G293" s="118"/>
      <c r="H293" s="118"/>
      <c r="I293" s="94"/>
      <c r="J293" s="94"/>
      <c r="K293" s="94"/>
    </row>
    <row r="294" spans="2:11">
      <c r="B294" s="93"/>
      <c r="C294" s="93"/>
      <c r="D294" s="118"/>
      <c r="E294" s="118"/>
      <c r="F294" s="118"/>
      <c r="G294" s="118"/>
      <c r="H294" s="118"/>
      <c r="I294" s="94"/>
      <c r="J294" s="94"/>
      <c r="K294" s="94"/>
    </row>
    <row r="295" spans="2:11">
      <c r="B295" s="93"/>
      <c r="C295" s="93"/>
      <c r="D295" s="118"/>
      <c r="E295" s="118"/>
      <c r="F295" s="118"/>
      <c r="G295" s="118"/>
      <c r="H295" s="118"/>
      <c r="I295" s="94"/>
      <c r="J295" s="94"/>
      <c r="K295" s="94"/>
    </row>
    <row r="296" spans="2:11">
      <c r="B296" s="93"/>
      <c r="C296" s="93"/>
      <c r="D296" s="118"/>
      <c r="E296" s="118"/>
      <c r="F296" s="118"/>
      <c r="G296" s="118"/>
      <c r="H296" s="118"/>
      <c r="I296" s="94"/>
      <c r="J296" s="94"/>
      <c r="K296" s="94"/>
    </row>
    <row r="297" spans="2:11">
      <c r="B297" s="93"/>
      <c r="C297" s="93"/>
      <c r="D297" s="118"/>
      <c r="E297" s="118"/>
      <c r="F297" s="118"/>
      <c r="G297" s="118"/>
      <c r="H297" s="118"/>
      <c r="I297" s="94"/>
      <c r="J297" s="94"/>
      <c r="K297" s="94"/>
    </row>
    <row r="298" spans="2:11">
      <c r="B298" s="93"/>
      <c r="C298" s="93"/>
      <c r="D298" s="118"/>
      <c r="E298" s="118"/>
      <c r="F298" s="118"/>
      <c r="G298" s="118"/>
      <c r="H298" s="118"/>
      <c r="I298" s="94"/>
      <c r="J298" s="94"/>
      <c r="K298" s="94"/>
    </row>
    <row r="299" spans="2:11">
      <c r="B299" s="93"/>
      <c r="C299" s="93"/>
      <c r="D299" s="118"/>
      <c r="E299" s="118"/>
      <c r="F299" s="118"/>
      <c r="G299" s="118"/>
      <c r="H299" s="118"/>
      <c r="I299" s="94"/>
      <c r="J299" s="94"/>
      <c r="K299" s="94"/>
    </row>
    <row r="300" spans="2:11">
      <c r="B300" s="93"/>
      <c r="C300" s="93"/>
      <c r="D300" s="118"/>
      <c r="E300" s="118"/>
      <c r="F300" s="118"/>
      <c r="G300" s="118"/>
      <c r="H300" s="118"/>
      <c r="I300" s="94"/>
      <c r="J300" s="94"/>
      <c r="K300" s="94"/>
    </row>
    <row r="301" spans="2:11">
      <c r="B301" s="93"/>
      <c r="C301" s="93"/>
      <c r="D301" s="118"/>
      <c r="E301" s="118"/>
      <c r="F301" s="118"/>
      <c r="G301" s="118"/>
      <c r="H301" s="118"/>
      <c r="I301" s="94"/>
      <c r="J301" s="94"/>
      <c r="K301" s="94"/>
    </row>
    <row r="302" spans="2:11">
      <c r="B302" s="93"/>
      <c r="C302" s="93"/>
      <c r="D302" s="118"/>
      <c r="E302" s="118"/>
      <c r="F302" s="118"/>
      <c r="G302" s="118"/>
      <c r="H302" s="118"/>
      <c r="I302" s="94"/>
      <c r="J302" s="94"/>
      <c r="K302" s="94"/>
    </row>
    <row r="303" spans="2:11">
      <c r="B303" s="93"/>
      <c r="C303" s="93"/>
      <c r="D303" s="118"/>
      <c r="E303" s="118"/>
      <c r="F303" s="118"/>
      <c r="G303" s="118"/>
      <c r="H303" s="118"/>
      <c r="I303" s="94"/>
      <c r="J303" s="94"/>
      <c r="K303" s="94"/>
    </row>
    <row r="304" spans="2:11">
      <c r="B304" s="93"/>
      <c r="C304" s="93"/>
      <c r="D304" s="118"/>
      <c r="E304" s="118"/>
      <c r="F304" s="118"/>
      <c r="G304" s="118"/>
      <c r="H304" s="118"/>
      <c r="I304" s="94"/>
      <c r="J304" s="94"/>
      <c r="K304" s="94"/>
    </row>
    <row r="305" spans="2:11">
      <c r="B305" s="93"/>
      <c r="C305" s="93"/>
      <c r="D305" s="118"/>
      <c r="E305" s="118"/>
      <c r="F305" s="118"/>
      <c r="G305" s="118"/>
      <c r="H305" s="118"/>
      <c r="I305" s="94"/>
      <c r="J305" s="94"/>
      <c r="K305" s="94"/>
    </row>
    <row r="306" spans="2:11">
      <c r="B306" s="93"/>
      <c r="C306" s="93"/>
      <c r="D306" s="118"/>
      <c r="E306" s="118"/>
      <c r="F306" s="118"/>
      <c r="G306" s="118"/>
      <c r="H306" s="118"/>
      <c r="I306" s="94"/>
      <c r="J306" s="94"/>
      <c r="K306" s="94"/>
    </row>
    <row r="307" spans="2:11">
      <c r="B307" s="93"/>
      <c r="C307" s="93"/>
      <c r="D307" s="118"/>
      <c r="E307" s="118"/>
      <c r="F307" s="118"/>
      <c r="G307" s="118"/>
      <c r="H307" s="118"/>
      <c r="I307" s="94"/>
      <c r="J307" s="94"/>
      <c r="K307" s="94"/>
    </row>
    <row r="308" spans="2:11">
      <c r="B308" s="93"/>
      <c r="C308" s="93"/>
      <c r="D308" s="118"/>
      <c r="E308" s="118"/>
      <c r="F308" s="118"/>
      <c r="G308" s="118"/>
      <c r="H308" s="118"/>
      <c r="I308" s="94"/>
      <c r="J308" s="94"/>
      <c r="K308" s="94"/>
    </row>
    <row r="309" spans="2:11">
      <c r="B309" s="93"/>
      <c r="C309" s="93"/>
      <c r="D309" s="118"/>
      <c r="E309" s="118"/>
      <c r="F309" s="118"/>
      <c r="G309" s="118"/>
      <c r="H309" s="118"/>
      <c r="I309" s="94"/>
      <c r="J309" s="94"/>
      <c r="K309" s="94"/>
    </row>
    <row r="310" spans="2:11">
      <c r="B310" s="93"/>
      <c r="C310" s="93"/>
      <c r="D310" s="118"/>
      <c r="E310" s="118"/>
      <c r="F310" s="118"/>
      <c r="G310" s="118"/>
      <c r="H310" s="118"/>
      <c r="I310" s="94"/>
      <c r="J310" s="94"/>
      <c r="K310" s="94"/>
    </row>
    <row r="311" spans="2:11">
      <c r="B311" s="93"/>
      <c r="C311" s="93"/>
      <c r="D311" s="118"/>
      <c r="E311" s="118"/>
      <c r="F311" s="118"/>
      <c r="G311" s="118"/>
      <c r="H311" s="118"/>
      <c r="I311" s="94"/>
      <c r="J311" s="94"/>
      <c r="K311" s="94"/>
    </row>
    <row r="312" spans="2:11">
      <c r="B312" s="93"/>
      <c r="C312" s="93"/>
      <c r="D312" s="118"/>
      <c r="E312" s="118"/>
      <c r="F312" s="118"/>
      <c r="G312" s="118"/>
      <c r="H312" s="118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A1:B1048576 C5:C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0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1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11.5703125" style="1" customWidth="1"/>
    <col min="12" max="16384" width="9.140625" style="1"/>
  </cols>
  <sheetData>
    <row r="1" spans="2:15">
      <c r="B1" s="46" t="s">
        <v>143</v>
      </c>
      <c r="C1" s="46" t="s" vm="1">
        <v>227</v>
      </c>
    </row>
    <row r="2" spans="2:15">
      <c r="B2" s="46" t="s">
        <v>142</v>
      </c>
      <c r="C2" s="46" t="s">
        <v>228</v>
      </c>
    </row>
    <row r="3" spans="2:15">
      <c r="B3" s="46" t="s">
        <v>144</v>
      </c>
      <c r="C3" s="46" t="s">
        <v>229</v>
      </c>
    </row>
    <row r="4" spans="2:15">
      <c r="B4" s="46" t="s">
        <v>145</v>
      </c>
      <c r="C4" s="46">
        <v>2145</v>
      </c>
    </row>
    <row r="6" spans="2:15" ht="26.25" customHeight="1">
      <c r="B6" s="148" t="s">
        <v>176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5" s="3" customFormat="1" ht="63">
      <c r="B7" s="47" t="s">
        <v>113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51" t="s">
        <v>147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3258</v>
      </c>
      <c r="C10" s="87"/>
      <c r="D10" s="87"/>
      <c r="E10" s="87"/>
      <c r="F10" s="87"/>
      <c r="G10" s="87"/>
      <c r="H10" s="87"/>
      <c r="I10" s="90">
        <f>I11</f>
        <v>-88.425676272000004</v>
      </c>
      <c r="J10" s="110">
        <f>IFERROR(I10/$I$10,0)</f>
        <v>1</v>
      </c>
      <c r="K10" s="110">
        <f>I10/'סכום נכסי הקרן'!$C$42</f>
        <v>-1.0674579798348868E-4</v>
      </c>
      <c r="O10" s="1"/>
    </row>
    <row r="11" spans="2:15" ht="21" customHeight="1">
      <c r="B11" s="121" t="s">
        <v>196</v>
      </c>
      <c r="C11" s="121"/>
      <c r="D11" s="121"/>
      <c r="E11" s="121"/>
      <c r="F11" s="121"/>
      <c r="G11" s="121"/>
      <c r="H11" s="119"/>
      <c r="I11" s="90">
        <f>SUM(I12:I13)</f>
        <v>-88.425676272000004</v>
      </c>
      <c r="J11" s="110">
        <f t="shared" ref="J11:J13" si="0">IFERROR(I11/$I$10,0)</f>
        <v>1</v>
      </c>
      <c r="K11" s="110">
        <f>I11/'סכום נכסי הקרן'!$C$42</f>
        <v>-1.0674579798348868E-4</v>
      </c>
    </row>
    <row r="12" spans="2:15">
      <c r="B12" s="136" t="s">
        <v>674</v>
      </c>
      <c r="C12" s="136" t="s">
        <v>675</v>
      </c>
      <c r="D12" s="136" t="s">
        <v>677</v>
      </c>
      <c r="E12" s="136"/>
      <c r="F12" s="137">
        <v>0</v>
      </c>
      <c r="G12" s="136" t="s">
        <v>130</v>
      </c>
      <c r="H12" s="137">
        <v>0</v>
      </c>
      <c r="I12" s="90">
        <v>-61.138315489000007</v>
      </c>
      <c r="J12" s="110">
        <f t="shared" si="0"/>
        <v>0.69140908010628876</v>
      </c>
      <c r="K12" s="110">
        <f>I12/'סכום נכסי הקרן'!$C$42</f>
        <v>-7.3805013988975643E-5</v>
      </c>
    </row>
    <row r="13" spans="2:15">
      <c r="B13" s="136" t="s">
        <v>1526</v>
      </c>
      <c r="C13" s="136" t="s">
        <v>1527</v>
      </c>
      <c r="D13" s="136" t="s">
        <v>677</v>
      </c>
      <c r="E13" s="136"/>
      <c r="F13" s="137">
        <v>0</v>
      </c>
      <c r="G13" s="136" t="s">
        <v>130</v>
      </c>
      <c r="H13" s="137">
        <v>0</v>
      </c>
      <c r="I13" s="90">
        <v>-27.287360783</v>
      </c>
      <c r="J13" s="110">
        <f t="shared" si="0"/>
        <v>0.30859091989371129</v>
      </c>
      <c r="K13" s="110">
        <f>I13/'סכום נכסי הקרן'!$C$42</f>
        <v>-3.294078399451304E-5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93"/>
      <c r="C107" s="94"/>
      <c r="D107" s="118"/>
      <c r="E107" s="118"/>
      <c r="F107" s="118"/>
      <c r="G107" s="118"/>
      <c r="H107" s="118"/>
      <c r="I107" s="94"/>
      <c r="J107" s="94"/>
      <c r="K107" s="94"/>
    </row>
    <row r="108" spans="2:11">
      <c r="B108" s="93"/>
      <c r="C108" s="94"/>
      <c r="D108" s="118"/>
      <c r="E108" s="118"/>
      <c r="F108" s="118"/>
      <c r="G108" s="118"/>
      <c r="H108" s="118"/>
      <c r="I108" s="94"/>
      <c r="J108" s="94"/>
      <c r="K108" s="94"/>
    </row>
    <row r="109" spans="2:11">
      <c r="B109" s="93"/>
      <c r="C109" s="94"/>
      <c r="D109" s="118"/>
      <c r="E109" s="118"/>
      <c r="F109" s="118"/>
      <c r="G109" s="118"/>
      <c r="H109" s="118"/>
      <c r="I109" s="94"/>
      <c r="J109" s="94"/>
      <c r="K109" s="94"/>
    </row>
    <row r="110" spans="2:11">
      <c r="B110" s="93"/>
      <c r="C110" s="94"/>
      <c r="D110" s="118"/>
      <c r="E110" s="118"/>
      <c r="F110" s="118"/>
      <c r="G110" s="118"/>
      <c r="H110" s="118"/>
      <c r="I110" s="94"/>
      <c r="J110" s="94"/>
      <c r="K110" s="94"/>
    </row>
    <row r="111" spans="2:11">
      <c r="B111" s="93"/>
      <c r="C111" s="94"/>
      <c r="D111" s="118"/>
      <c r="E111" s="118"/>
      <c r="F111" s="118"/>
      <c r="G111" s="118"/>
      <c r="H111" s="118"/>
      <c r="I111" s="94"/>
      <c r="J111" s="94"/>
      <c r="K111" s="94"/>
    </row>
    <row r="112" spans="2:11">
      <c r="B112" s="93"/>
      <c r="C112" s="94"/>
      <c r="D112" s="118"/>
      <c r="E112" s="118"/>
      <c r="F112" s="118"/>
      <c r="G112" s="118"/>
      <c r="H112" s="118"/>
      <c r="I112" s="94"/>
      <c r="J112" s="94"/>
      <c r="K112" s="94"/>
    </row>
    <row r="113" spans="2:11">
      <c r="B113" s="93"/>
      <c r="C113" s="94"/>
      <c r="D113" s="118"/>
      <c r="E113" s="118"/>
      <c r="F113" s="118"/>
      <c r="G113" s="118"/>
      <c r="H113" s="118"/>
      <c r="I113" s="94"/>
      <c r="J113" s="94"/>
      <c r="K113" s="94"/>
    </row>
    <row r="114" spans="2:11">
      <c r="B114" s="93"/>
      <c r="C114" s="94"/>
      <c r="D114" s="118"/>
      <c r="E114" s="118"/>
      <c r="F114" s="118"/>
      <c r="G114" s="118"/>
      <c r="H114" s="118"/>
      <c r="I114" s="94"/>
      <c r="J114" s="94"/>
      <c r="K114" s="94"/>
    </row>
    <row r="115" spans="2:11">
      <c r="B115" s="93"/>
      <c r="C115" s="94"/>
      <c r="D115" s="118"/>
      <c r="E115" s="118"/>
      <c r="F115" s="118"/>
      <c r="G115" s="118"/>
      <c r="H115" s="118"/>
      <c r="I115" s="94"/>
      <c r="J115" s="94"/>
      <c r="K115" s="94"/>
    </row>
    <row r="116" spans="2:11">
      <c r="B116" s="93"/>
      <c r="C116" s="94"/>
      <c r="D116" s="118"/>
      <c r="E116" s="118"/>
      <c r="F116" s="118"/>
      <c r="G116" s="118"/>
      <c r="H116" s="118"/>
      <c r="I116" s="94"/>
      <c r="J116" s="94"/>
      <c r="K116" s="94"/>
    </row>
    <row r="117" spans="2:11">
      <c r="B117" s="93"/>
      <c r="C117" s="94"/>
      <c r="D117" s="118"/>
      <c r="E117" s="118"/>
      <c r="F117" s="118"/>
      <c r="G117" s="118"/>
      <c r="H117" s="118"/>
      <c r="I117" s="94"/>
      <c r="J117" s="94"/>
      <c r="K117" s="94"/>
    </row>
    <row r="118" spans="2:11">
      <c r="B118" s="93"/>
      <c r="C118" s="94"/>
      <c r="D118" s="118"/>
      <c r="E118" s="118"/>
      <c r="F118" s="118"/>
      <c r="G118" s="118"/>
      <c r="H118" s="118"/>
      <c r="I118" s="94"/>
      <c r="J118" s="94"/>
      <c r="K118" s="94"/>
    </row>
    <row r="119" spans="2:11">
      <c r="B119" s="93"/>
      <c r="C119" s="94"/>
      <c r="D119" s="118"/>
      <c r="E119" s="118"/>
      <c r="F119" s="118"/>
      <c r="G119" s="118"/>
      <c r="H119" s="118"/>
      <c r="I119" s="94"/>
      <c r="J119" s="94"/>
      <c r="K119" s="94"/>
    </row>
    <row r="120" spans="2:11">
      <c r="B120" s="93"/>
      <c r="C120" s="94"/>
      <c r="D120" s="118"/>
      <c r="E120" s="118"/>
      <c r="F120" s="118"/>
      <c r="G120" s="118"/>
      <c r="H120" s="118"/>
      <c r="I120" s="94"/>
      <c r="J120" s="94"/>
      <c r="K120" s="94"/>
    </row>
    <row r="121" spans="2:11">
      <c r="B121" s="93"/>
      <c r="C121" s="94"/>
      <c r="D121" s="118"/>
      <c r="E121" s="118"/>
      <c r="F121" s="118"/>
      <c r="G121" s="118"/>
      <c r="H121" s="118"/>
      <c r="I121" s="94"/>
      <c r="J121" s="94"/>
      <c r="K121" s="94"/>
    </row>
    <row r="122" spans="2:11">
      <c r="B122" s="93"/>
      <c r="C122" s="94"/>
      <c r="D122" s="118"/>
      <c r="E122" s="118"/>
      <c r="F122" s="118"/>
      <c r="G122" s="118"/>
      <c r="H122" s="118"/>
      <c r="I122" s="94"/>
      <c r="J122" s="94"/>
      <c r="K122" s="94"/>
    </row>
    <row r="123" spans="2:11">
      <c r="B123" s="93"/>
      <c r="C123" s="94"/>
      <c r="D123" s="118"/>
      <c r="E123" s="118"/>
      <c r="F123" s="118"/>
      <c r="G123" s="118"/>
      <c r="H123" s="118"/>
      <c r="I123" s="94"/>
      <c r="J123" s="94"/>
      <c r="K123" s="94"/>
    </row>
    <row r="124" spans="2:11">
      <c r="B124" s="93"/>
      <c r="C124" s="94"/>
      <c r="D124" s="118"/>
      <c r="E124" s="118"/>
      <c r="F124" s="118"/>
      <c r="G124" s="118"/>
      <c r="H124" s="118"/>
      <c r="I124" s="94"/>
      <c r="J124" s="94"/>
      <c r="K124" s="94"/>
    </row>
    <row r="125" spans="2:11">
      <c r="B125" s="93"/>
      <c r="C125" s="94"/>
      <c r="D125" s="118"/>
      <c r="E125" s="118"/>
      <c r="F125" s="118"/>
      <c r="G125" s="118"/>
      <c r="H125" s="118"/>
      <c r="I125" s="94"/>
      <c r="J125" s="94"/>
      <c r="K125" s="94"/>
    </row>
    <row r="126" spans="2:11">
      <c r="B126" s="93"/>
      <c r="C126" s="94"/>
      <c r="D126" s="118"/>
      <c r="E126" s="118"/>
      <c r="F126" s="118"/>
      <c r="G126" s="118"/>
      <c r="H126" s="118"/>
      <c r="I126" s="94"/>
      <c r="J126" s="94"/>
      <c r="K126" s="94"/>
    </row>
    <row r="127" spans="2:11">
      <c r="B127" s="93"/>
      <c r="C127" s="94"/>
      <c r="D127" s="118"/>
      <c r="E127" s="118"/>
      <c r="F127" s="118"/>
      <c r="G127" s="118"/>
      <c r="H127" s="118"/>
      <c r="I127" s="94"/>
      <c r="J127" s="94"/>
      <c r="K127" s="94"/>
    </row>
    <row r="128" spans="2:11">
      <c r="B128" s="93"/>
      <c r="C128" s="94"/>
      <c r="D128" s="118"/>
      <c r="E128" s="118"/>
      <c r="F128" s="118"/>
      <c r="G128" s="118"/>
      <c r="H128" s="118"/>
      <c r="I128" s="94"/>
      <c r="J128" s="94"/>
      <c r="K128" s="94"/>
    </row>
    <row r="129" spans="2:11">
      <c r="B129" s="93"/>
      <c r="C129" s="94"/>
      <c r="D129" s="118"/>
      <c r="E129" s="118"/>
      <c r="F129" s="118"/>
      <c r="G129" s="118"/>
      <c r="H129" s="118"/>
      <c r="I129" s="94"/>
      <c r="J129" s="94"/>
      <c r="K129" s="94"/>
    </row>
    <row r="130" spans="2:11">
      <c r="B130" s="93"/>
      <c r="C130" s="94"/>
      <c r="D130" s="118"/>
      <c r="E130" s="118"/>
      <c r="F130" s="118"/>
      <c r="G130" s="118"/>
      <c r="H130" s="118"/>
      <c r="I130" s="94"/>
      <c r="J130" s="94"/>
      <c r="K130" s="94"/>
    </row>
    <row r="131" spans="2:11">
      <c r="B131" s="93"/>
      <c r="C131" s="94"/>
      <c r="D131" s="118"/>
      <c r="E131" s="118"/>
      <c r="F131" s="118"/>
      <c r="G131" s="118"/>
      <c r="H131" s="118"/>
      <c r="I131" s="94"/>
      <c r="J131" s="94"/>
      <c r="K131" s="94"/>
    </row>
    <row r="132" spans="2:11">
      <c r="B132" s="93"/>
      <c r="C132" s="94"/>
      <c r="D132" s="118"/>
      <c r="E132" s="118"/>
      <c r="F132" s="118"/>
      <c r="G132" s="118"/>
      <c r="H132" s="118"/>
      <c r="I132" s="94"/>
      <c r="J132" s="94"/>
      <c r="K132" s="94"/>
    </row>
    <row r="133" spans="2:11">
      <c r="B133" s="93"/>
      <c r="C133" s="94"/>
      <c r="D133" s="118"/>
      <c r="E133" s="118"/>
      <c r="F133" s="118"/>
      <c r="G133" s="118"/>
      <c r="H133" s="118"/>
      <c r="I133" s="94"/>
      <c r="J133" s="94"/>
      <c r="K133" s="94"/>
    </row>
    <row r="134" spans="2:11">
      <c r="B134" s="93"/>
      <c r="C134" s="94"/>
      <c r="D134" s="118"/>
      <c r="E134" s="118"/>
      <c r="F134" s="118"/>
      <c r="G134" s="118"/>
      <c r="H134" s="118"/>
      <c r="I134" s="94"/>
      <c r="J134" s="94"/>
      <c r="K134" s="94"/>
    </row>
    <row r="135" spans="2:11">
      <c r="B135" s="93"/>
      <c r="C135" s="94"/>
      <c r="D135" s="118"/>
      <c r="E135" s="118"/>
      <c r="F135" s="118"/>
      <c r="G135" s="118"/>
      <c r="H135" s="118"/>
      <c r="I135" s="94"/>
      <c r="J135" s="94"/>
      <c r="K135" s="94"/>
    </row>
    <row r="136" spans="2:11">
      <c r="B136" s="93"/>
      <c r="C136" s="94"/>
      <c r="D136" s="118"/>
      <c r="E136" s="118"/>
      <c r="F136" s="118"/>
      <c r="G136" s="118"/>
      <c r="H136" s="118"/>
      <c r="I136" s="94"/>
      <c r="J136" s="94"/>
      <c r="K136" s="94"/>
    </row>
    <row r="137" spans="2:11">
      <c r="B137" s="93"/>
      <c r="C137" s="94"/>
      <c r="D137" s="118"/>
      <c r="E137" s="118"/>
      <c r="F137" s="118"/>
      <c r="G137" s="118"/>
      <c r="H137" s="118"/>
      <c r="I137" s="94"/>
      <c r="J137" s="94"/>
      <c r="K137" s="94"/>
    </row>
    <row r="138" spans="2:11">
      <c r="B138" s="93"/>
      <c r="C138" s="94"/>
      <c r="D138" s="118"/>
      <c r="E138" s="118"/>
      <c r="F138" s="118"/>
      <c r="G138" s="118"/>
      <c r="H138" s="118"/>
      <c r="I138" s="94"/>
      <c r="J138" s="94"/>
      <c r="K138" s="94"/>
    </row>
    <row r="139" spans="2:11">
      <c r="B139" s="93"/>
      <c r="C139" s="94"/>
      <c r="D139" s="118"/>
      <c r="E139" s="118"/>
      <c r="F139" s="118"/>
      <c r="G139" s="118"/>
      <c r="H139" s="118"/>
      <c r="I139" s="94"/>
      <c r="J139" s="94"/>
      <c r="K139" s="94"/>
    </row>
    <row r="140" spans="2:11">
      <c r="B140" s="93"/>
      <c r="C140" s="94"/>
      <c r="D140" s="118"/>
      <c r="E140" s="118"/>
      <c r="F140" s="118"/>
      <c r="G140" s="118"/>
      <c r="H140" s="118"/>
      <c r="I140" s="94"/>
      <c r="J140" s="94"/>
      <c r="K140" s="94"/>
    </row>
    <row r="141" spans="2:11">
      <c r="B141" s="93"/>
      <c r="C141" s="94"/>
      <c r="D141" s="118"/>
      <c r="E141" s="118"/>
      <c r="F141" s="118"/>
      <c r="G141" s="118"/>
      <c r="H141" s="118"/>
      <c r="I141" s="94"/>
      <c r="J141" s="94"/>
      <c r="K141" s="94"/>
    </row>
    <row r="142" spans="2:11">
      <c r="B142" s="93"/>
      <c r="C142" s="94"/>
      <c r="D142" s="118"/>
      <c r="E142" s="118"/>
      <c r="F142" s="118"/>
      <c r="G142" s="118"/>
      <c r="H142" s="118"/>
      <c r="I142" s="94"/>
      <c r="J142" s="94"/>
      <c r="K142" s="94"/>
    </row>
    <row r="143" spans="2:11">
      <c r="B143" s="93"/>
      <c r="C143" s="94"/>
      <c r="D143" s="118"/>
      <c r="E143" s="118"/>
      <c r="F143" s="118"/>
      <c r="G143" s="118"/>
      <c r="H143" s="118"/>
      <c r="I143" s="94"/>
      <c r="J143" s="94"/>
      <c r="K143" s="94"/>
    </row>
    <row r="144" spans="2:11">
      <c r="B144" s="93"/>
      <c r="C144" s="94"/>
      <c r="D144" s="118"/>
      <c r="E144" s="118"/>
      <c r="F144" s="118"/>
      <c r="G144" s="118"/>
      <c r="H144" s="118"/>
      <c r="I144" s="94"/>
      <c r="J144" s="94"/>
      <c r="K144" s="94"/>
    </row>
    <row r="145" spans="2:11">
      <c r="B145" s="93"/>
      <c r="C145" s="94"/>
      <c r="D145" s="118"/>
      <c r="E145" s="118"/>
      <c r="F145" s="118"/>
      <c r="G145" s="118"/>
      <c r="H145" s="118"/>
      <c r="I145" s="94"/>
      <c r="J145" s="94"/>
      <c r="K145" s="94"/>
    </row>
    <row r="146" spans="2:11">
      <c r="B146" s="93"/>
      <c r="C146" s="94"/>
      <c r="D146" s="118"/>
      <c r="E146" s="118"/>
      <c r="F146" s="118"/>
      <c r="G146" s="118"/>
      <c r="H146" s="118"/>
      <c r="I146" s="94"/>
      <c r="J146" s="94"/>
      <c r="K146" s="94"/>
    </row>
    <row r="147" spans="2:11">
      <c r="B147" s="93"/>
      <c r="C147" s="94"/>
      <c r="D147" s="118"/>
      <c r="E147" s="118"/>
      <c r="F147" s="118"/>
      <c r="G147" s="118"/>
      <c r="H147" s="118"/>
      <c r="I147" s="94"/>
      <c r="J147" s="94"/>
      <c r="K147" s="94"/>
    </row>
    <row r="148" spans="2:11">
      <c r="B148" s="93"/>
      <c r="C148" s="94"/>
      <c r="D148" s="118"/>
      <c r="E148" s="118"/>
      <c r="F148" s="118"/>
      <c r="G148" s="118"/>
      <c r="H148" s="118"/>
      <c r="I148" s="94"/>
      <c r="J148" s="94"/>
      <c r="K148" s="94"/>
    </row>
    <row r="149" spans="2:11">
      <c r="B149" s="93"/>
      <c r="C149" s="94"/>
      <c r="D149" s="118"/>
      <c r="E149" s="118"/>
      <c r="F149" s="118"/>
      <c r="G149" s="118"/>
      <c r="H149" s="118"/>
      <c r="I149" s="94"/>
      <c r="J149" s="94"/>
      <c r="K149" s="94"/>
    </row>
    <row r="150" spans="2:11">
      <c r="B150" s="93"/>
      <c r="C150" s="94"/>
      <c r="D150" s="118"/>
      <c r="E150" s="118"/>
      <c r="F150" s="118"/>
      <c r="G150" s="118"/>
      <c r="H150" s="118"/>
      <c r="I150" s="94"/>
      <c r="J150" s="94"/>
      <c r="K150" s="94"/>
    </row>
    <row r="151" spans="2:11">
      <c r="B151" s="93"/>
      <c r="C151" s="94"/>
      <c r="D151" s="118"/>
      <c r="E151" s="118"/>
      <c r="F151" s="118"/>
      <c r="G151" s="118"/>
      <c r="H151" s="118"/>
      <c r="I151" s="94"/>
      <c r="J151" s="94"/>
      <c r="K151" s="94"/>
    </row>
    <row r="152" spans="2:11">
      <c r="B152" s="93"/>
      <c r="C152" s="94"/>
      <c r="D152" s="118"/>
      <c r="E152" s="118"/>
      <c r="F152" s="118"/>
      <c r="G152" s="118"/>
      <c r="H152" s="118"/>
      <c r="I152" s="94"/>
      <c r="J152" s="94"/>
      <c r="K152" s="94"/>
    </row>
    <row r="153" spans="2:11">
      <c r="B153" s="93"/>
      <c r="C153" s="94"/>
      <c r="D153" s="118"/>
      <c r="E153" s="118"/>
      <c r="F153" s="118"/>
      <c r="G153" s="118"/>
      <c r="H153" s="118"/>
      <c r="I153" s="94"/>
      <c r="J153" s="94"/>
      <c r="K153" s="94"/>
    </row>
    <row r="154" spans="2:11">
      <c r="B154" s="93"/>
      <c r="C154" s="94"/>
      <c r="D154" s="118"/>
      <c r="E154" s="118"/>
      <c r="F154" s="118"/>
      <c r="G154" s="118"/>
      <c r="H154" s="118"/>
      <c r="I154" s="94"/>
      <c r="J154" s="94"/>
      <c r="K154" s="94"/>
    </row>
    <row r="155" spans="2:11">
      <c r="B155" s="93"/>
      <c r="C155" s="94"/>
      <c r="D155" s="118"/>
      <c r="E155" s="118"/>
      <c r="F155" s="118"/>
      <c r="G155" s="118"/>
      <c r="H155" s="118"/>
      <c r="I155" s="94"/>
      <c r="J155" s="94"/>
      <c r="K155" s="94"/>
    </row>
    <row r="156" spans="2:11">
      <c r="B156" s="93"/>
      <c r="C156" s="94"/>
      <c r="D156" s="118"/>
      <c r="E156" s="118"/>
      <c r="F156" s="118"/>
      <c r="G156" s="118"/>
      <c r="H156" s="118"/>
      <c r="I156" s="94"/>
      <c r="J156" s="94"/>
      <c r="K156" s="94"/>
    </row>
    <row r="157" spans="2:11">
      <c r="B157" s="93"/>
      <c r="C157" s="94"/>
      <c r="D157" s="118"/>
      <c r="E157" s="118"/>
      <c r="F157" s="118"/>
      <c r="G157" s="118"/>
      <c r="H157" s="118"/>
      <c r="I157" s="94"/>
      <c r="J157" s="94"/>
      <c r="K157" s="94"/>
    </row>
    <row r="158" spans="2:11">
      <c r="B158" s="93"/>
      <c r="C158" s="94"/>
      <c r="D158" s="118"/>
      <c r="E158" s="118"/>
      <c r="F158" s="118"/>
      <c r="G158" s="118"/>
      <c r="H158" s="118"/>
      <c r="I158" s="94"/>
      <c r="J158" s="94"/>
      <c r="K158" s="94"/>
    </row>
    <row r="159" spans="2:11">
      <c r="B159" s="93"/>
      <c r="C159" s="94"/>
      <c r="D159" s="118"/>
      <c r="E159" s="118"/>
      <c r="F159" s="118"/>
      <c r="G159" s="118"/>
      <c r="H159" s="118"/>
      <c r="I159" s="94"/>
      <c r="J159" s="94"/>
      <c r="K159" s="94"/>
    </row>
    <row r="160" spans="2:11">
      <c r="B160" s="93"/>
      <c r="C160" s="94"/>
      <c r="D160" s="118"/>
      <c r="E160" s="118"/>
      <c r="F160" s="118"/>
      <c r="G160" s="118"/>
      <c r="H160" s="118"/>
      <c r="I160" s="94"/>
      <c r="J160" s="94"/>
      <c r="K160" s="94"/>
    </row>
    <row r="161" spans="2:11">
      <c r="B161" s="93"/>
      <c r="C161" s="94"/>
      <c r="D161" s="118"/>
      <c r="E161" s="118"/>
      <c r="F161" s="118"/>
      <c r="G161" s="118"/>
      <c r="H161" s="118"/>
      <c r="I161" s="94"/>
      <c r="J161" s="94"/>
      <c r="K161" s="94"/>
    </row>
    <row r="162" spans="2:11">
      <c r="B162" s="93"/>
      <c r="C162" s="94"/>
      <c r="D162" s="118"/>
      <c r="E162" s="118"/>
      <c r="F162" s="118"/>
      <c r="G162" s="118"/>
      <c r="H162" s="118"/>
      <c r="I162" s="94"/>
      <c r="J162" s="94"/>
      <c r="K162" s="94"/>
    </row>
    <row r="163" spans="2:11">
      <c r="B163" s="93"/>
      <c r="C163" s="94"/>
      <c r="D163" s="118"/>
      <c r="E163" s="118"/>
      <c r="F163" s="118"/>
      <c r="G163" s="118"/>
      <c r="H163" s="118"/>
      <c r="I163" s="94"/>
      <c r="J163" s="94"/>
      <c r="K163" s="94"/>
    </row>
    <row r="164" spans="2:11">
      <c r="B164" s="93"/>
      <c r="C164" s="94"/>
      <c r="D164" s="118"/>
      <c r="E164" s="118"/>
      <c r="F164" s="118"/>
      <c r="G164" s="118"/>
      <c r="H164" s="118"/>
      <c r="I164" s="94"/>
      <c r="J164" s="94"/>
      <c r="K164" s="94"/>
    </row>
    <row r="165" spans="2:11">
      <c r="B165" s="93"/>
      <c r="C165" s="94"/>
      <c r="D165" s="118"/>
      <c r="E165" s="118"/>
      <c r="F165" s="118"/>
      <c r="G165" s="118"/>
      <c r="H165" s="118"/>
      <c r="I165" s="94"/>
      <c r="J165" s="94"/>
      <c r="K165" s="94"/>
    </row>
    <row r="166" spans="2:11">
      <c r="B166" s="93"/>
      <c r="C166" s="94"/>
      <c r="D166" s="118"/>
      <c r="E166" s="118"/>
      <c r="F166" s="118"/>
      <c r="G166" s="118"/>
      <c r="H166" s="118"/>
      <c r="I166" s="94"/>
      <c r="J166" s="94"/>
      <c r="K166" s="94"/>
    </row>
    <row r="167" spans="2:11">
      <c r="B167" s="93"/>
      <c r="C167" s="94"/>
      <c r="D167" s="118"/>
      <c r="E167" s="118"/>
      <c r="F167" s="118"/>
      <c r="G167" s="118"/>
      <c r="H167" s="118"/>
      <c r="I167" s="94"/>
      <c r="J167" s="94"/>
      <c r="K167" s="94"/>
    </row>
    <row r="168" spans="2:11">
      <c r="B168" s="93"/>
      <c r="C168" s="94"/>
      <c r="D168" s="118"/>
      <c r="E168" s="118"/>
      <c r="F168" s="118"/>
      <c r="G168" s="118"/>
      <c r="H168" s="118"/>
      <c r="I168" s="94"/>
      <c r="J168" s="94"/>
      <c r="K168" s="94"/>
    </row>
    <row r="169" spans="2:11">
      <c r="B169" s="93"/>
      <c r="C169" s="94"/>
      <c r="D169" s="118"/>
      <c r="E169" s="118"/>
      <c r="F169" s="118"/>
      <c r="G169" s="118"/>
      <c r="H169" s="118"/>
      <c r="I169" s="94"/>
      <c r="J169" s="94"/>
      <c r="K169" s="94"/>
    </row>
    <row r="170" spans="2:11">
      <c r="B170" s="93"/>
      <c r="C170" s="94"/>
      <c r="D170" s="118"/>
      <c r="E170" s="118"/>
      <c r="F170" s="118"/>
      <c r="G170" s="118"/>
      <c r="H170" s="118"/>
      <c r="I170" s="94"/>
      <c r="J170" s="94"/>
      <c r="K170" s="94"/>
    </row>
    <row r="171" spans="2:11">
      <c r="B171" s="93"/>
      <c r="C171" s="94"/>
      <c r="D171" s="118"/>
      <c r="E171" s="118"/>
      <c r="F171" s="118"/>
      <c r="G171" s="118"/>
      <c r="H171" s="118"/>
      <c r="I171" s="94"/>
      <c r="J171" s="94"/>
      <c r="K171" s="94"/>
    </row>
    <row r="172" spans="2:11">
      <c r="B172" s="93"/>
      <c r="C172" s="94"/>
      <c r="D172" s="118"/>
      <c r="E172" s="118"/>
      <c r="F172" s="118"/>
      <c r="G172" s="118"/>
      <c r="H172" s="118"/>
      <c r="I172" s="94"/>
      <c r="J172" s="94"/>
      <c r="K172" s="94"/>
    </row>
    <row r="173" spans="2:11">
      <c r="B173" s="93"/>
      <c r="C173" s="94"/>
      <c r="D173" s="118"/>
      <c r="E173" s="118"/>
      <c r="F173" s="118"/>
      <c r="G173" s="118"/>
      <c r="H173" s="118"/>
      <c r="I173" s="94"/>
      <c r="J173" s="94"/>
      <c r="K173" s="94"/>
    </row>
    <row r="174" spans="2:11">
      <c r="B174" s="93"/>
      <c r="C174" s="94"/>
      <c r="D174" s="118"/>
      <c r="E174" s="118"/>
      <c r="F174" s="118"/>
      <c r="G174" s="118"/>
      <c r="H174" s="118"/>
      <c r="I174" s="94"/>
      <c r="J174" s="94"/>
      <c r="K174" s="94"/>
    </row>
    <row r="175" spans="2:11">
      <c r="B175" s="93"/>
      <c r="C175" s="94"/>
      <c r="D175" s="118"/>
      <c r="E175" s="118"/>
      <c r="F175" s="118"/>
      <c r="G175" s="118"/>
      <c r="H175" s="118"/>
      <c r="I175" s="94"/>
      <c r="J175" s="94"/>
      <c r="K175" s="94"/>
    </row>
    <row r="176" spans="2:11">
      <c r="B176" s="93"/>
      <c r="C176" s="94"/>
      <c r="D176" s="118"/>
      <c r="E176" s="118"/>
      <c r="F176" s="118"/>
      <c r="G176" s="118"/>
      <c r="H176" s="118"/>
      <c r="I176" s="94"/>
      <c r="J176" s="94"/>
      <c r="K176" s="94"/>
    </row>
    <row r="177" spans="2:11">
      <c r="B177" s="93"/>
      <c r="C177" s="94"/>
      <c r="D177" s="118"/>
      <c r="E177" s="118"/>
      <c r="F177" s="118"/>
      <c r="G177" s="118"/>
      <c r="H177" s="118"/>
      <c r="I177" s="94"/>
      <c r="J177" s="94"/>
      <c r="K177" s="94"/>
    </row>
    <row r="178" spans="2:11">
      <c r="B178" s="93"/>
      <c r="C178" s="94"/>
      <c r="D178" s="118"/>
      <c r="E178" s="118"/>
      <c r="F178" s="118"/>
      <c r="G178" s="118"/>
      <c r="H178" s="118"/>
      <c r="I178" s="94"/>
      <c r="J178" s="94"/>
      <c r="K178" s="94"/>
    </row>
    <row r="179" spans="2:11">
      <c r="B179" s="93"/>
      <c r="C179" s="94"/>
      <c r="D179" s="118"/>
      <c r="E179" s="118"/>
      <c r="F179" s="118"/>
      <c r="G179" s="118"/>
      <c r="H179" s="118"/>
      <c r="I179" s="94"/>
      <c r="J179" s="94"/>
      <c r="K179" s="94"/>
    </row>
    <row r="180" spans="2:11">
      <c r="B180" s="93"/>
      <c r="C180" s="94"/>
      <c r="D180" s="118"/>
      <c r="E180" s="118"/>
      <c r="F180" s="118"/>
      <c r="G180" s="118"/>
      <c r="H180" s="118"/>
      <c r="I180" s="94"/>
      <c r="J180" s="94"/>
      <c r="K180" s="94"/>
    </row>
    <row r="181" spans="2:11">
      <c r="B181" s="93"/>
      <c r="C181" s="94"/>
      <c r="D181" s="118"/>
      <c r="E181" s="118"/>
      <c r="F181" s="118"/>
      <c r="G181" s="118"/>
      <c r="H181" s="118"/>
      <c r="I181" s="94"/>
      <c r="J181" s="94"/>
      <c r="K181" s="94"/>
    </row>
    <row r="182" spans="2:11">
      <c r="B182" s="93"/>
      <c r="C182" s="94"/>
      <c r="D182" s="118"/>
      <c r="E182" s="118"/>
      <c r="F182" s="118"/>
      <c r="G182" s="118"/>
      <c r="H182" s="118"/>
      <c r="I182" s="94"/>
      <c r="J182" s="94"/>
      <c r="K182" s="94"/>
    </row>
    <row r="183" spans="2:11">
      <c r="B183" s="93"/>
      <c r="C183" s="94"/>
      <c r="D183" s="118"/>
      <c r="E183" s="118"/>
      <c r="F183" s="118"/>
      <c r="G183" s="118"/>
      <c r="H183" s="118"/>
      <c r="I183" s="94"/>
      <c r="J183" s="94"/>
      <c r="K183" s="94"/>
    </row>
    <row r="184" spans="2:11">
      <c r="B184" s="93"/>
      <c r="C184" s="94"/>
      <c r="D184" s="118"/>
      <c r="E184" s="118"/>
      <c r="F184" s="118"/>
      <c r="G184" s="118"/>
      <c r="H184" s="118"/>
      <c r="I184" s="94"/>
      <c r="J184" s="94"/>
      <c r="K184" s="94"/>
    </row>
    <row r="185" spans="2:11">
      <c r="B185" s="93"/>
      <c r="C185" s="94"/>
      <c r="D185" s="118"/>
      <c r="E185" s="118"/>
      <c r="F185" s="118"/>
      <c r="G185" s="118"/>
      <c r="H185" s="118"/>
      <c r="I185" s="94"/>
      <c r="J185" s="94"/>
      <c r="K185" s="94"/>
    </row>
    <row r="186" spans="2:11">
      <c r="B186" s="93"/>
      <c r="C186" s="94"/>
      <c r="D186" s="118"/>
      <c r="E186" s="118"/>
      <c r="F186" s="118"/>
      <c r="G186" s="118"/>
      <c r="H186" s="118"/>
      <c r="I186" s="94"/>
      <c r="J186" s="94"/>
      <c r="K186" s="94"/>
    </row>
    <row r="187" spans="2:11">
      <c r="B187" s="93"/>
      <c r="C187" s="94"/>
      <c r="D187" s="118"/>
      <c r="E187" s="118"/>
      <c r="F187" s="118"/>
      <c r="G187" s="118"/>
      <c r="H187" s="118"/>
      <c r="I187" s="94"/>
      <c r="J187" s="94"/>
      <c r="K187" s="94"/>
    </row>
    <row r="188" spans="2:11">
      <c r="B188" s="93"/>
      <c r="C188" s="94"/>
      <c r="D188" s="118"/>
      <c r="E188" s="118"/>
      <c r="F188" s="118"/>
      <c r="G188" s="118"/>
      <c r="H188" s="118"/>
      <c r="I188" s="94"/>
      <c r="J188" s="94"/>
      <c r="K188" s="94"/>
    </row>
    <row r="189" spans="2:11">
      <c r="B189" s="93"/>
      <c r="C189" s="94"/>
      <c r="D189" s="118"/>
      <c r="E189" s="118"/>
      <c r="F189" s="118"/>
      <c r="G189" s="118"/>
      <c r="H189" s="118"/>
      <c r="I189" s="94"/>
      <c r="J189" s="94"/>
      <c r="K189" s="94"/>
    </row>
    <row r="190" spans="2:11">
      <c r="B190" s="93"/>
      <c r="C190" s="94"/>
      <c r="D190" s="118"/>
      <c r="E190" s="118"/>
      <c r="F190" s="118"/>
      <c r="G190" s="118"/>
      <c r="H190" s="118"/>
      <c r="I190" s="94"/>
      <c r="J190" s="94"/>
      <c r="K190" s="94"/>
    </row>
    <row r="191" spans="2:11">
      <c r="B191" s="93"/>
      <c r="C191" s="94"/>
      <c r="D191" s="118"/>
      <c r="E191" s="118"/>
      <c r="F191" s="118"/>
      <c r="G191" s="118"/>
      <c r="H191" s="118"/>
      <c r="I191" s="94"/>
      <c r="J191" s="94"/>
      <c r="K191" s="94"/>
    </row>
    <row r="192" spans="2:11">
      <c r="B192" s="93"/>
      <c r="C192" s="94"/>
      <c r="D192" s="118"/>
      <c r="E192" s="118"/>
      <c r="F192" s="118"/>
      <c r="G192" s="118"/>
      <c r="H192" s="118"/>
      <c r="I192" s="94"/>
      <c r="J192" s="94"/>
      <c r="K192" s="94"/>
    </row>
    <row r="193" spans="2:11">
      <c r="B193" s="93"/>
      <c r="C193" s="94"/>
      <c r="D193" s="118"/>
      <c r="E193" s="118"/>
      <c r="F193" s="118"/>
      <c r="G193" s="118"/>
      <c r="H193" s="118"/>
      <c r="I193" s="94"/>
      <c r="J193" s="94"/>
      <c r="K193" s="94"/>
    </row>
    <row r="194" spans="2:11">
      <c r="B194" s="93"/>
      <c r="C194" s="94"/>
      <c r="D194" s="118"/>
      <c r="E194" s="118"/>
      <c r="F194" s="118"/>
      <c r="G194" s="118"/>
      <c r="H194" s="118"/>
      <c r="I194" s="94"/>
      <c r="J194" s="94"/>
      <c r="K194" s="94"/>
    </row>
    <row r="195" spans="2:11">
      <c r="B195" s="93"/>
      <c r="C195" s="94"/>
      <c r="D195" s="118"/>
      <c r="E195" s="118"/>
      <c r="F195" s="118"/>
      <c r="G195" s="118"/>
      <c r="H195" s="118"/>
      <c r="I195" s="94"/>
      <c r="J195" s="94"/>
      <c r="K195" s="94"/>
    </row>
    <row r="196" spans="2:11">
      <c r="B196" s="93"/>
      <c r="C196" s="94"/>
      <c r="D196" s="118"/>
      <c r="E196" s="118"/>
      <c r="F196" s="118"/>
      <c r="G196" s="118"/>
      <c r="H196" s="118"/>
      <c r="I196" s="94"/>
      <c r="J196" s="94"/>
      <c r="K196" s="94"/>
    </row>
    <row r="197" spans="2:11">
      <c r="B197" s="93"/>
      <c r="C197" s="94"/>
      <c r="D197" s="118"/>
      <c r="E197" s="118"/>
      <c r="F197" s="118"/>
      <c r="G197" s="118"/>
      <c r="H197" s="118"/>
      <c r="I197" s="94"/>
      <c r="J197" s="94"/>
      <c r="K197" s="94"/>
    </row>
    <row r="198" spans="2:11">
      <c r="B198" s="93"/>
      <c r="C198" s="94"/>
      <c r="D198" s="118"/>
      <c r="E198" s="118"/>
      <c r="F198" s="118"/>
      <c r="G198" s="118"/>
      <c r="H198" s="118"/>
      <c r="I198" s="94"/>
      <c r="J198" s="94"/>
      <c r="K198" s="94"/>
    </row>
    <row r="199" spans="2:11">
      <c r="B199" s="93"/>
      <c r="C199" s="94"/>
      <c r="D199" s="118"/>
      <c r="E199" s="118"/>
      <c r="F199" s="118"/>
      <c r="G199" s="118"/>
      <c r="H199" s="118"/>
      <c r="I199" s="94"/>
      <c r="J199" s="94"/>
      <c r="K199" s="94"/>
    </row>
    <row r="200" spans="2:11">
      <c r="B200" s="93"/>
      <c r="C200" s="94"/>
      <c r="D200" s="118"/>
      <c r="E200" s="118"/>
      <c r="F200" s="118"/>
      <c r="G200" s="118"/>
      <c r="H200" s="118"/>
      <c r="I200" s="94"/>
      <c r="J200" s="94"/>
      <c r="K200" s="94"/>
    </row>
    <row r="201" spans="2:11">
      <c r="B201" s="93"/>
      <c r="C201" s="94"/>
      <c r="D201" s="118"/>
      <c r="E201" s="118"/>
      <c r="F201" s="118"/>
      <c r="G201" s="118"/>
      <c r="H201" s="118"/>
      <c r="I201" s="94"/>
      <c r="J201" s="94"/>
      <c r="K201" s="94"/>
    </row>
    <row r="202" spans="2:11">
      <c r="B202" s="93"/>
      <c r="C202" s="94"/>
      <c r="D202" s="118"/>
      <c r="E202" s="118"/>
      <c r="F202" s="118"/>
      <c r="G202" s="118"/>
      <c r="H202" s="118"/>
      <c r="I202" s="94"/>
      <c r="J202" s="94"/>
      <c r="K202" s="94"/>
    </row>
    <row r="203" spans="2:11">
      <c r="B203" s="93"/>
      <c r="C203" s="94"/>
      <c r="D203" s="118"/>
      <c r="E203" s="118"/>
      <c r="F203" s="118"/>
      <c r="G203" s="118"/>
      <c r="H203" s="118"/>
      <c r="I203" s="94"/>
      <c r="J203" s="94"/>
      <c r="K203" s="94"/>
    </row>
    <row r="204" spans="2:11">
      <c r="B204" s="93"/>
      <c r="C204" s="94"/>
      <c r="D204" s="118"/>
      <c r="E204" s="118"/>
      <c r="F204" s="118"/>
      <c r="G204" s="118"/>
      <c r="H204" s="118"/>
      <c r="I204" s="94"/>
      <c r="J204" s="94"/>
      <c r="K204" s="94"/>
    </row>
    <row r="205" spans="2:11">
      <c r="B205" s="93"/>
      <c r="C205" s="94"/>
      <c r="D205" s="118"/>
      <c r="E205" s="118"/>
      <c r="F205" s="118"/>
      <c r="G205" s="118"/>
      <c r="H205" s="118"/>
      <c r="I205" s="94"/>
      <c r="J205" s="94"/>
      <c r="K205" s="94"/>
    </row>
    <row r="206" spans="2:11">
      <c r="B206" s="93"/>
      <c r="C206" s="94"/>
      <c r="D206" s="118"/>
      <c r="E206" s="118"/>
      <c r="F206" s="118"/>
      <c r="G206" s="118"/>
      <c r="H206" s="118"/>
      <c r="I206" s="94"/>
      <c r="J206" s="94"/>
      <c r="K206" s="94"/>
    </row>
    <row r="207" spans="2:11">
      <c r="B207" s="93"/>
      <c r="C207" s="94"/>
      <c r="D207" s="118"/>
      <c r="E207" s="118"/>
      <c r="F207" s="118"/>
      <c r="G207" s="118"/>
      <c r="H207" s="118"/>
      <c r="I207" s="94"/>
      <c r="J207" s="94"/>
      <c r="K207" s="94"/>
    </row>
    <row r="208" spans="2:11">
      <c r="B208" s="93"/>
      <c r="C208" s="94"/>
      <c r="D208" s="118"/>
      <c r="E208" s="118"/>
      <c r="F208" s="118"/>
      <c r="G208" s="118"/>
      <c r="H208" s="118"/>
      <c r="I208" s="94"/>
      <c r="J208" s="94"/>
      <c r="K208" s="94"/>
    </row>
    <row r="209" spans="2:11">
      <c r="B209" s="93"/>
      <c r="C209" s="94"/>
      <c r="D209" s="118"/>
      <c r="E209" s="118"/>
      <c r="F209" s="118"/>
      <c r="G209" s="118"/>
      <c r="H209" s="118"/>
      <c r="I209" s="94"/>
      <c r="J209" s="94"/>
      <c r="K209" s="94"/>
    </row>
    <row r="210" spans="2:11">
      <c r="B210" s="93"/>
      <c r="C210" s="94"/>
      <c r="D210" s="118"/>
      <c r="E210" s="118"/>
      <c r="F210" s="118"/>
      <c r="G210" s="118"/>
      <c r="H210" s="118"/>
      <c r="I210" s="94"/>
      <c r="J210" s="94"/>
      <c r="K210" s="94"/>
    </row>
    <row r="211" spans="2:11">
      <c r="B211" s="93"/>
      <c r="C211" s="94"/>
      <c r="D211" s="118"/>
      <c r="E211" s="118"/>
      <c r="F211" s="118"/>
      <c r="G211" s="118"/>
      <c r="H211" s="118"/>
      <c r="I211" s="94"/>
      <c r="J211" s="94"/>
      <c r="K211" s="94"/>
    </row>
    <row r="212" spans="2:11">
      <c r="B212" s="93"/>
      <c r="C212" s="94"/>
      <c r="D212" s="118"/>
      <c r="E212" s="118"/>
      <c r="F212" s="118"/>
      <c r="G212" s="118"/>
      <c r="H212" s="118"/>
      <c r="I212" s="94"/>
      <c r="J212" s="94"/>
      <c r="K212" s="94"/>
    </row>
    <row r="213" spans="2:11">
      <c r="B213" s="93"/>
      <c r="C213" s="94"/>
      <c r="D213" s="118"/>
      <c r="E213" s="118"/>
      <c r="F213" s="118"/>
      <c r="G213" s="118"/>
      <c r="H213" s="118"/>
      <c r="I213" s="94"/>
      <c r="J213" s="94"/>
      <c r="K213" s="94"/>
    </row>
    <row r="214" spans="2:11">
      <c r="B214" s="93"/>
      <c r="C214" s="94"/>
      <c r="D214" s="118"/>
      <c r="E214" s="118"/>
      <c r="F214" s="118"/>
      <c r="G214" s="118"/>
      <c r="H214" s="118"/>
      <c r="I214" s="94"/>
      <c r="J214" s="94"/>
      <c r="K214" s="94"/>
    </row>
    <row r="215" spans="2:11">
      <c r="B215" s="93"/>
      <c r="C215" s="94"/>
      <c r="D215" s="118"/>
      <c r="E215" s="118"/>
      <c r="F215" s="118"/>
      <c r="G215" s="118"/>
      <c r="H215" s="118"/>
      <c r="I215" s="94"/>
      <c r="J215" s="94"/>
      <c r="K215" s="94"/>
    </row>
    <row r="216" spans="2:11">
      <c r="B216" s="93"/>
      <c r="C216" s="94"/>
      <c r="D216" s="118"/>
      <c r="E216" s="118"/>
      <c r="F216" s="118"/>
      <c r="G216" s="118"/>
      <c r="H216" s="118"/>
      <c r="I216" s="94"/>
      <c r="J216" s="94"/>
      <c r="K216" s="94"/>
    </row>
    <row r="217" spans="2:11">
      <c r="B217" s="93"/>
      <c r="C217" s="94"/>
      <c r="D217" s="118"/>
      <c r="E217" s="118"/>
      <c r="F217" s="118"/>
      <c r="G217" s="118"/>
      <c r="H217" s="118"/>
      <c r="I217" s="94"/>
      <c r="J217" s="94"/>
      <c r="K217" s="94"/>
    </row>
    <row r="218" spans="2:11">
      <c r="B218" s="93"/>
      <c r="C218" s="94"/>
      <c r="D218" s="118"/>
      <c r="E218" s="118"/>
      <c r="F218" s="118"/>
      <c r="G218" s="118"/>
      <c r="H218" s="118"/>
      <c r="I218" s="94"/>
      <c r="J218" s="94"/>
      <c r="K218" s="94"/>
    </row>
    <row r="219" spans="2:11">
      <c r="B219" s="93"/>
      <c r="C219" s="94"/>
      <c r="D219" s="118"/>
      <c r="E219" s="118"/>
      <c r="F219" s="118"/>
      <c r="G219" s="118"/>
      <c r="H219" s="118"/>
      <c r="I219" s="94"/>
      <c r="J219" s="94"/>
      <c r="K219" s="94"/>
    </row>
    <row r="220" spans="2:11">
      <c r="B220" s="93"/>
      <c r="C220" s="94"/>
      <c r="D220" s="118"/>
      <c r="E220" s="118"/>
      <c r="F220" s="118"/>
      <c r="G220" s="118"/>
      <c r="H220" s="118"/>
      <c r="I220" s="94"/>
      <c r="J220" s="94"/>
      <c r="K220" s="94"/>
    </row>
    <row r="221" spans="2:11">
      <c r="B221" s="93"/>
      <c r="C221" s="94"/>
      <c r="D221" s="118"/>
      <c r="E221" s="118"/>
      <c r="F221" s="118"/>
      <c r="G221" s="118"/>
      <c r="H221" s="118"/>
      <c r="I221" s="94"/>
      <c r="J221" s="94"/>
      <c r="K221" s="94"/>
    </row>
    <row r="222" spans="2:11">
      <c r="B222" s="93"/>
      <c r="C222" s="94"/>
      <c r="D222" s="118"/>
      <c r="E222" s="118"/>
      <c r="F222" s="118"/>
      <c r="G222" s="118"/>
      <c r="H222" s="118"/>
      <c r="I222" s="94"/>
      <c r="J222" s="94"/>
      <c r="K222" s="94"/>
    </row>
    <row r="223" spans="2:11">
      <c r="B223" s="93"/>
      <c r="C223" s="94"/>
      <c r="D223" s="118"/>
      <c r="E223" s="118"/>
      <c r="F223" s="118"/>
      <c r="G223" s="118"/>
      <c r="H223" s="118"/>
      <c r="I223" s="94"/>
      <c r="J223" s="94"/>
      <c r="K223" s="94"/>
    </row>
    <row r="224" spans="2:11">
      <c r="B224" s="93"/>
      <c r="C224" s="94"/>
      <c r="D224" s="118"/>
      <c r="E224" s="118"/>
      <c r="F224" s="118"/>
      <c r="G224" s="118"/>
      <c r="H224" s="118"/>
      <c r="I224" s="94"/>
      <c r="J224" s="94"/>
      <c r="K224" s="94"/>
    </row>
    <row r="225" spans="2:11">
      <c r="B225" s="93"/>
      <c r="C225" s="94"/>
      <c r="D225" s="118"/>
      <c r="E225" s="118"/>
      <c r="F225" s="118"/>
      <c r="G225" s="118"/>
      <c r="H225" s="118"/>
      <c r="I225" s="94"/>
      <c r="J225" s="94"/>
      <c r="K225" s="94"/>
    </row>
    <row r="226" spans="2:11">
      <c r="B226" s="93"/>
      <c r="C226" s="94"/>
      <c r="D226" s="118"/>
      <c r="E226" s="118"/>
      <c r="F226" s="118"/>
      <c r="G226" s="118"/>
      <c r="H226" s="118"/>
      <c r="I226" s="94"/>
      <c r="J226" s="94"/>
      <c r="K226" s="94"/>
    </row>
    <row r="227" spans="2:11">
      <c r="B227" s="93"/>
      <c r="C227" s="94"/>
      <c r="D227" s="118"/>
      <c r="E227" s="118"/>
      <c r="F227" s="118"/>
      <c r="G227" s="118"/>
      <c r="H227" s="118"/>
      <c r="I227" s="94"/>
      <c r="J227" s="94"/>
      <c r="K227" s="94"/>
    </row>
    <row r="228" spans="2:11">
      <c r="B228" s="93"/>
      <c r="C228" s="94"/>
      <c r="D228" s="118"/>
      <c r="E228" s="118"/>
      <c r="F228" s="118"/>
      <c r="G228" s="118"/>
      <c r="H228" s="118"/>
      <c r="I228" s="94"/>
      <c r="J228" s="94"/>
      <c r="K228" s="94"/>
    </row>
    <row r="229" spans="2:11">
      <c r="B229" s="93"/>
      <c r="C229" s="94"/>
      <c r="D229" s="118"/>
      <c r="E229" s="118"/>
      <c r="F229" s="118"/>
      <c r="G229" s="118"/>
      <c r="H229" s="118"/>
      <c r="I229" s="94"/>
      <c r="J229" s="94"/>
      <c r="K229" s="94"/>
    </row>
    <row r="230" spans="2:11">
      <c r="B230" s="93"/>
      <c r="C230" s="94"/>
      <c r="D230" s="118"/>
      <c r="E230" s="118"/>
      <c r="F230" s="118"/>
      <c r="G230" s="118"/>
      <c r="H230" s="118"/>
      <c r="I230" s="94"/>
      <c r="J230" s="94"/>
      <c r="K230" s="94"/>
    </row>
    <row r="231" spans="2:11">
      <c r="B231" s="93"/>
      <c r="C231" s="94"/>
      <c r="D231" s="118"/>
      <c r="E231" s="118"/>
      <c r="F231" s="118"/>
      <c r="G231" s="118"/>
      <c r="H231" s="118"/>
      <c r="I231" s="94"/>
      <c r="J231" s="94"/>
      <c r="K231" s="94"/>
    </row>
    <row r="232" spans="2:11">
      <c r="B232" s="93"/>
      <c r="C232" s="94"/>
      <c r="D232" s="118"/>
      <c r="E232" s="118"/>
      <c r="F232" s="118"/>
      <c r="G232" s="118"/>
      <c r="H232" s="118"/>
      <c r="I232" s="94"/>
      <c r="J232" s="94"/>
      <c r="K232" s="94"/>
    </row>
    <row r="233" spans="2:11">
      <c r="B233" s="93"/>
      <c r="C233" s="94"/>
      <c r="D233" s="118"/>
      <c r="E233" s="118"/>
      <c r="F233" s="118"/>
      <c r="G233" s="118"/>
      <c r="H233" s="118"/>
      <c r="I233" s="94"/>
      <c r="J233" s="94"/>
      <c r="K233" s="94"/>
    </row>
    <row r="234" spans="2:11">
      <c r="B234" s="93"/>
      <c r="C234" s="94"/>
      <c r="D234" s="118"/>
      <c r="E234" s="118"/>
      <c r="F234" s="118"/>
      <c r="G234" s="118"/>
      <c r="H234" s="118"/>
      <c r="I234" s="94"/>
      <c r="J234" s="94"/>
      <c r="K234" s="94"/>
    </row>
    <row r="235" spans="2:11">
      <c r="B235" s="93"/>
      <c r="C235" s="94"/>
      <c r="D235" s="118"/>
      <c r="E235" s="118"/>
      <c r="F235" s="118"/>
      <c r="G235" s="118"/>
      <c r="H235" s="118"/>
      <c r="I235" s="94"/>
      <c r="J235" s="94"/>
      <c r="K235" s="94"/>
    </row>
    <row r="236" spans="2:11">
      <c r="B236" s="93"/>
      <c r="C236" s="94"/>
      <c r="D236" s="118"/>
      <c r="E236" s="118"/>
      <c r="F236" s="118"/>
      <c r="G236" s="118"/>
      <c r="H236" s="118"/>
      <c r="I236" s="94"/>
      <c r="J236" s="94"/>
      <c r="K236" s="94"/>
    </row>
    <row r="237" spans="2:11">
      <c r="B237" s="93"/>
      <c r="C237" s="94"/>
      <c r="D237" s="118"/>
      <c r="E237" s="118"/>
      <c r="F237" s="118"/>
      <c r="G237" s="118"/>
      <c r="H237" s="118"/>
      <c r="I237" s="94"/>
      <c r="J237" s="94"/>
      <c r="K237" s="94"/>
    </row>
    <row r="238" spans="2:11">
      <c r="B238" s="93"/>
      <c r="C238" s="94"/>
      <c r="D238" s="118"/>
      <c r="E238" s="118"/>
      <c r="F238" s="118"/>
      <c r="G238" s="118"/>
      <c r="H238" s="118"/>
      <c r="I238" s="94"/>
      <c r="J238" s="94"/>
      <c r="K238" s="94"/>
    </row>
    <row r="239" spans="2:11">
      <c r="B239" s="93"/>
      <c r="C239" s="94"/>
      <c r="D239" s="118"/>
      <c r="E239" s="118"/>
      <c r="F239" s="118"/>
      <c r="G239" s="118"/>
      <c r="H239" s="118"/>
      <c r="I239" s="94"/>
      <c r="J239" s="94"/>
      <c r="K239" s="94"/>
    </row>
    <row r="240" spans="2:11">
      <c r="B240" s="93"/>
      <c r="C240" s="94"/>
      <c r="D240" s="118"/>
      <c r="E240" s="118"/>
      <c r="F240" s="118"/>
      <c r="G240" s="118"/>
      <c r="H240" s="118"/>
      <c r="I240" s="94"/>
      <c r="J240" s="94"/>
      <c r="K240" s="94"/>
    </row>
    <row r="241" spans="2:11">
      <c r="B241" s="93"/>
      <c r="C241" s="94"/>
      <c r="D241" s="118"/>
      <c r="E241" s="118"/>
      <c r="F241" s="118"/>
      <c r="G241" s="118"/>
      <c r="H241" s="118"/>
      <c r="I241" s="94"/>
      <c r="J241" s="94"/>
      <c r="K241" s="94"/>
    </row>
    <row r="242" spans="2:11">
      <c r="B242" s="93"/>
      <c r="C242" s="94"/>
      <c r="D242" s="118"/>
      <c r="E242" s="118"/>
      <c r="F242" s="118"/>
      <c r="G242" s="118"/>
      <c r="H242" s="118"/>
      <c r="I242" s="94"/>
      <c r="J242" s="94"/>
      <c r="K242" s="94"/>
    </row>
    <row r="243" spans="2:11">
      <c r="B243" s="93"/>
      <c r="C243" s="94"/>
      <c r="D243" s="118"/>
      <c r="E243" s="118"/>
      <c r="F243" s="118"/>
      <c r="G243" s="118"/>
      <c r="H243" s="118"/>
      <c r="I243" s="94"/>
      <c r="J243" s="94"/>
      <c r="K243" s="94"/>
    </row>
    <row r="244" spans="2:11">
      <c r="B244" s="93"/>
      <c r="C244" s="94"/>
      <c r="D244" s="118"/>
      <c r="E244" s="118"/>
      <c r="F244" s="118"/>
      <c r="G244" s="118"/>
      <c r="H244" s="118"/>
      <c r="I244" s="94"/>
      <c r="J244" s="94"/>
      <c r="K244" s="94"/>
    </row>
    <row r="245" spans="2:11">
      <c r="B245" s="93"/>
      <c r="C245" s="94"/>
      <c r="D245" s="118"/>
      <c r="E245" s="118"/>
      <c r="F245" s="118"/>
      <c r="G245" s="118"/>
      <c r="H245" s="118"/>
      <c r="I245" s="94"/>
      <c r="J245" s="94"/>
      <c r="K245" s="94"/>
    </row>
    <row r="246" spans="2:11">
      <c r="B246" s="93"/>
      <c r="C246" s="94"/>
      <c r="D246" s="118"/>
      <c r="E246" s="118"/>
      <c r="F246" s="118"/>
      <c r="G246" s="118"/>
      <c r="H246" s="118"/>
      <c r="I246" s="94"/>
      <c r="J246" s="94"/>
      <c r="K246" s="94"/>
    </row>
    <row r="247" spans="2:11">
      <c r="B247" s="93"/>
      <c r="C247" s="94"/>
      <c r="D247" s="118"/>
      <c r="E247" s="118"/>
      <c r="F247" s="118"/>
      <c r="G247" s="118"/>
      <c r="H247" s="118"/>
      <c r="I247" s="94"/>
      <c r="J247" s="94"/>
      <c r="K247" s="94"/>
    </row>
    <row r="248" spans="2:11">
      <c r="B248" s="93"/>
      <c r="C248" s="94"/>
      <c r="D248" s="118"/>
      <c r="E248" s="118"/>
      <c r="F248" s="118"/>
      <c r="G248" s="118"/>
      <c r="H248" s="118"/>
      <c r="I248" s="94"/>
      <c r="J248" s="94"/>
      <c r="K248" s="94"/>
    </row>
    <row r="249" spans="2:11">
      <c r="B249" s="93"/>
      <c r="C249" s="94"/>
      <c r="D249" s="118"/>
      <c r="E249" s="118"/>
      <c r="F249" s="118"/>
      <c r="G249" s="118"/>
      <c r="H249" s="118"/>
      <c r="I249" s="94"/>
      <c r="J249" s="94"/>
      <c r="K249" s="94"/>
    </row>
    <row r="250" spans="2:11">
      <c r="B250" s="93"/>
      <c r="C250" s="94"/>
      <c r="D250" s="118"/>
      <c r="E250" s="118"/>
      <c r="F250" s="118"/>
      <c r="G250" s="118"/>
      <c r="H250" s="118"/>
      <c r="I250" s="94"/>
      <c r="J250" s="94"/>
      <c r="K250" s="94"/>
    </row>
    <row r="251" spans="2:11">
      <c r="B251" s="93"/>
      <c r="C251" s="94"/>
      <c r="D251" s="118"/>
      <c r="E251" s="118"/>
      <c r="F251" s="118"/>
      <c r="G251" s="118"/>
      <c r="H251" s="118"/>
      <c r="I251" s="94"/>
      <c r="J251" s="94"/>
      <c r="K251" s="94"/>
    </row>
    <row r="252" spans="2:11">
      <c r="B252" s="93"/>
      <c r="C252" s="94"/>
      <c r="D252" s="118"/>
      <c r="E252" s="118"/>
      <c r="F252" s="118"/>
      <c r="G252" s="118"/>
      <c r="H252" s="118"/>
      <c r="I252" s="94"/>
      <c r="J252" s="94"/>
      <c r="K252" s="94"/>
    </row>
    <row r="253" spans="2:11">
      <c r="B253" s="93"/>
      <c r="C253" s="94"/>
      <c r="D253" s="118"/>
      <c r="E253" s="118"/>
      <c r="F253" s="118"/>
      <c r="G253" s="118"/>
      <c r="H253" s="118"/>
      <c r="I253" s="94"/>
      <c r="J253" s="94"/>
      <c r="K253" s="94"/>
    </row>
    <row r="254" spans="2:11">
      <c r="B254" s="93"/>
      <c r="C254" s="94"/>
      <c r="D254" s="118"/>
      <c r="E254" s="118"/>
      <c r="F254" s="118"/>
      <c r="G254" s="118"/>
      <c r="H254" s="118"/>
      <c r="I254" s="94"/>
      <c r="J254" s="94"/>
      <c r="K254" s="94"/>
    </row>
    <row r="255" spans="2:11">
      <c r="B255" s="93"/>
      <c r="C255" s="94"/>
      <c r="D255" s="118"/>
      <c r="E255" s="118"/>
      <c r="F255" s="118"/>
      <c r="G255" s="118"/>
      <c r="H255" s="118"/>
      <c r="I255" s="94"/>
      <c r="J255" s="94"/>
      <c r="K255" s="94"/>
    </row>
    <row r="256" spans="2:11">
      <c r="B256" s="93"/>
      <c r="C256" s="94"/>
      <c r="D256" s="118"/>
      <c r="E256" s="118"/>
      <c r="F256" s="118"/>
      <c r="G256" s="118"/>
      <c r="H256" s="118"/>
      <c r="I256" s="94"/>
      <c r="J256" s="94"/>
      <c r="K256" s="94"/>
    </row>
    <row r="257" spans="2:11">
      <c r="B257" s="93"/>
      <c r="C257" s="94"/>
      <c r="D257" s="118"/>
      <c r="E257" s="118"/>
      <c r="F257" s="118"/>
      <c r="G257" s="118"/>
      <c r="H257" s="118"/>
      <c r="I257" s="94"/>
      <c r="J257" s="94"/>
      <c r="K257" s="94"/>
    </row>
    <row r="258" spans="2:11">
      <c r="B258" s="93"/>
      <c r="C258" s="94"/>
      <c r="D258" s="118"/>
      <c r="E258" s="118"/>
      <c r="F258" s="118"/>
      <c r="G258" s="118"/>
      <c r="H258" s="118"/>
      <c r="I258" s="94"/>
      <c r="J258" s="94"/>
      <c r="K258" s="94"/>
    </row>
    <row r="259" spans="2:11">
      <c r="B259" s="93"/>
      <c r="C259" s="94"/>
      <c r="D259" s="118"/>
      <c r="E259" s="118"/>
      <c r="F259" s="118"/>
      <c r="G259" s="118"/>
      <c r="H259" s="118"/>
      <c r="I259" s="94"/>
      <c r="J259" s="94"/>
      <c r="K259" s="94"/>
    </row>
    <row r="260" spans="2:11">
      <c r="B260" s="93"/>
      <c r="C260" s="94"/>
      <c r="D260" s="118"/>
      <c r="E260" s="118"/>
      <c r="F260" s="118"/>
      <c r="G260" s="118"/>
      <c r="H260" s="118"/>
      <c r="I260" s="94"/>
      <c r="J260" s="94"/>
      <c r="K260" s="94"/>
    </row>
    <row r="261" spans="2:11">
      <c r="B261" s="93"/>
      <c r="C261" s="94"/>
      <c r="D261" s="118"/>
      <c r="E261" s="118"/>
      <c r="F261" s="118"/>
      <c r="G261" s="118"/>
      <c r="H261" s="118"/>
      <c r="I261" s="94"/>
      <c r="J261" s="94"/>
      <c r="K261" s="94"/>
    </row>
    <row r="262" spans="2:11">
      <c r="B262" s="93"/>
      <c r="C262" s="94"/>
      <c r="D262" s="118"/>
      <c r="E262" s="118"/>
      <c r="F262" s="118"/>
      <c r="G262" s="118"/>
      <c r="H262" s="118"/>
      <c r="I262" s="94"/>
      <c r="J262" s="94"/>
      <c r="K262" s="94"/>
    </row>
    <row r="263" spans="2:11">
      <c r="B263" s="93"/>
      <c r="C263" s="94"/>
      <c r="D263" s="118"/>
      <c r="E263" s="118"/>
      <c r="F263" s="118"/>
      <c r="G263" s="118"/>
      <c r="H263" s="118"/>
      <c r="I263" s="94"/>
      <c r="J263" s="94"/>
      <c r="K263" s="94"/>
    </row>
    <row r="264" spans="2:11">
      <c r="B264" s="93"/>
      <c r="C264" s="94"/>
      <c r="D264" s="118"/>
      <c r="E264" s="118"/>
      <c r="F264" s="118"/>
      <c r="G264" s="118"/>
      <c r="H264" s="118"/>
      <c r="I264" s="94"/>
      <c r="J264" s="94"/>
      <c r="K264" s="94"/>
    </row>
    <row r="265" spans="2:11">
      <c r="B265" s="93"/>
      <c r="C265" s="94"/>
      <c r="D265" s="118"/>
      <c r="E265" s="118"/>
      <c r="F265" s="118"/>
      <c r="G265" s="118"/>
      <c r="H265" s="118"/>
      <c r="I265" s="94"/>
      <c r="J265" s="94"/>
      <c r="K265" s="94"/>
    </row>
    <row r="266" spans="2:11">
      <c r="B266" s="93"/>
      <c r="C266" s="94"/>
      <c r="D266" s="118"/>
      <c r="E266" s="118"/>
      <c r="F266" s="118"/>
      <c r="G266" s="118"/>
      <c r="H266" s="118"/>
      <c r="I266" s="94"/>
      <c r="J266" s="94"/>
      <c r="K266" s="94"/>
    </row>
    <row r="267" spans="2:11">
      <c r="B267" s="93"/>
      <c r="C267" s="94"/>
      <c r="D267" s="118"/>
      <c r="E267" s="118"/>
      <c r="F267" s="118"/>
      <c r="G267" s="118"/>
      <c r="H267" s="118"/>
      <c r="I267" s="94"/>
      <c r="J267" s="94"/>
      <c r="K267" s="94"/>
    </row>
    <row r="268" spans="2:11">
      <c r="B268" s="93"/>
      <c r="C268" s="94"/>
      <c r="D268" s="118"/>
      <c r="E268" s="118"/>
      <c r="F268" s="118"/>
      <c r="G268" s="118"/>
      <c r="H268" s="118"/>
      <c r="I268" s="94"/>
      <c r="J268" s="94"/>
      <c r="K268" s="94"/>
    </row>
    <row r="269" spans="2:11">
      <c r="B269" s="93"/>
      <c r="C269" s="94"/>
      <c r="D269" s="118"/>
      <c r="E269" s="118"/>
      <c r="F269" s="118"/>
      <c r="G269" s="118"/>
      <c r="H269" s="118"/>
      <c r="I269" s="94"/>
      <c r="J269" s="94"/>
      <c r="K269" s="94"/>
    </row>
    <row r="270" spans="2:11">
      <c r="B270" s="93"/>
      <c r="C270" s="94"/>
      <c r="D270" s="118"/>
      <c r="E270" s="118"/>
      <c r="F270" s="118"/>
      <c r="G270" s="118"/>
      <c r="H270" s="118"/>
      <c r="I270" s="94"/>
      <c r="J270" s="94"/>
      <c r="K270" s="94"/>
    </row>
    <row r="271" spans="2:11">
      <c r="B271" s="93"/>
      <c r="C271" s="94"/>
      <c r="D271" s="118"/>
      <c r="E271" s="118"/>
      <c r="F271" s="118"/>
      <c r="G271" s="118"/>
      <c r="H271" s="118"/>
      <c r="I271" s="94"/>
      <c r="J271" s="94"/>
      <c r="K271" s="94"/>
    </row>
    <row r="272" spans="2:11">
      <c r="B272" s="93"/>
      <c r="C272" s="94"/>
      <c r="D272" s="118"/>
      <c r="E272" s="118"/>
      <c r="F272" s="118"/>
      <c r="G272" s="118"/>
      <c r="H272" s="118"/>
      <c r="I272" s="94"/>
      <c r="J272" s="94"/>
      <c r="K272" s="94"/>
    </row>
    <row r="273" spans="2:11">
      <c r="B273" s="93"/>
      <c r="C273" s="94"/>
      <c r="D273" s="118"/>
      <c r="E273" s="118"/>
      <c r="F273" s="118"/>
      <c r="G273" s="118"/>
      <c r="H273" s="118"/>
      <c r="I273" s="94"/>
      <c r="J273" s="94"/>
      <c r="K273" s="94"/>
    </row>
    <row r="274" spans="2:11">
      <c r="B274" s="93"/>
      <c r="C274" s="94"/>
      <c r="D274" s="118"/>
      <c r="E274" s="118"/>
      <c r="F274" s="118"/>
      <c r="G274" s="118"/>
      <c r="H274" s="118"/>
      <c r="I274" s="94"/>
      <c r="J274" s="94"/>
      <c r="K274" s="94"/>
    </row>
    <row r="275" spans="2:11">
      <c r="B275" s="93"/>
      <c r="C275" s="94"/>
      <c r="D275" s="118"/>
      <c r="E275" s="118"/>
      <c r="F275" s="118"/>
      <c r="G275" s="118"/>
      <c r="H275" s="118"/>
      <c r="I275" s="94"/>
      <c r="J275" s="94"/>
      <c r="K275" s="94"/>
    </row>
    <row r="276" spans="2:11">
      <c r="B276" s="93"/>
      <c r="C276" s="94"/>
      <c r="D276" s="118"/>
      <c r="E276" s="118"/>
      <c r="F276" s="118"/>
      <c r="G276" s="118"/>
      <c r="H276" s="118"/>
      <c r="I276" s="94"/>
      <c r="J276" s="94"/>
      <c r="K276" s="94"/>
    </row>
    <row r="277" spans="2:11">
      <c r="B277" s="93"/>
      <c r="C277" s="94"/>
      <c r="D277" s="118"/>
      <c r="E277" s="118"/>
      <c r="F277" s="118"/>
      <c r="G277" s="118"/>
      <c r="H277" s="118"/>
      <c r="I277" s="94"/>
      <c r="J277" s="94"/>
      <c r="K277" s="94"/>
    </row>
    <row r="278" spans="2:11">
      <c r="B278" s="93"/>
      <c r="C278" s="94"/>
      <c r="D278" s="118"/>
      <c r="E278" s="118"/>
      <c r="F278" s="118"/>
      <c r="G278" s="118"/>
      <c r="H278" s="118"/>
      <c r="I278" s="94"/>
      <c r="J278" s="94"/>
      <c r="K278" s="94"/>
    </row>
    <row r="279" spans="2:11">
      <c r="B279" s="93"/>
      <c r="C279" s="94"/>
      <c r="D279" s="118"/>
      <c r="E279" s="118"/>
      <c r="F279" s="118"/>
      <c r="G279" s="118"/>
      <c r="H279" s="118"/>
      <c r="I279" s="94"/>
      <c r="J279" s="94"/>
      <c r="K279" s="94"/>
    </row>
    <row r="280" spans="2:11">
      <c r="B280" s="93"/>
      <c r="C280" s="94"/>
      <c r="D280" s="118"/>
      <c r="E280" s="118"/>
      <c r="F280" s="118"/>
      <c r="G280" s="118"/>
      <c r="H280" s="118"/>
      <c r="I280" s="94"/>
      <c r="J280" s="94"/>
      <c r="K280" s="94"/>
    </row>
    <row r="281" spans="2:11">
      <c r="B281" s="93"/>
      <c r="C281" s="94"/>
      <c r="D281" s="118"/>
      <c r="E281" s="118"/>
      <c r="F281" s="118"/>
      <c r="G281" s="118"/>
      <c r="H281" s="118"/>
      <c r="I281" s="94"/>
      <c r="J281" s="94"/>
      <c r="K281" s="94"/>
    </row>
    <row r="282" spans="2:11">
      <c r="B282" s="93"/>
      <c r="C282" s="94"/>
      <c r="D282" s="118"/>
      <c r="E282" s="118"/>
      <c r="F282" s="118"/>
      <c r="G282" s="118"/>
      <c r="H282" s="118"/>
      <c r="I282" s="94"/>
      <c r="J282" s="94"/>
      <c r="K282" s="94"/>
    </row>
    <row r="283" spans="2:11">
      <c r="B283" s="93"/>
      <c r="C283" s="94"/>
      <c r="D283" s="118"/>
      <c r="E283" s="118"/>
      <c r="F283" s="118"/>
      <c r="G283" s="118"/>
      <c r="H283" s="118"/>
      <c r="I283" s="94"/>
      <c r="J283" s="94"/>
      <c r="K283" s="94"/>
    </row>
    <row r="284" spans="2:11">
      <c r="B284" s="93"/>
      <c r="C284" s="94"/>
      <c r="D284" s="118"/>
      <c r="E284" s="118"/>
      <c r="F284" s="118"/>
      <c r="G284" s="118"/>
      <c r="H284" s="118"/>
      <c r="I284" s="94"/>
      <c r="J284" s="94"/>
      <c r="K284" s="94"/>
    </row>
    <row r="285" spans="2:11">
      <c r="B285" s="93"/>
      <c r="C285" s="94"/>
      <c r="D285" s="118"/>
      <c r="E285" s="118"/>
      <c r="F285" s="118"/>
      <c r="G285" s="118"/>
      <c r="H285" s="118"/>
      <c r="I285" s="94"/>
      <c r="J285" s="94"/>
      <c r="K285" s="94"/>
    </row>
    <row r="286" spans="2:11">
      <c r="B286" s="93"/>
      <c r="C286" s="94"/>
      <c r="D286" s="118"/>
      <c r="E286" s="118"/>
      <c r="F286" s="118"/>
      <c r="G286" s="118"/>
      <c r="H286" s="118"/>
      <c r="I286" s="94"/>
      <c r="J286" s="94"/>
      <c r="K286" s="94"/>
    </row>
    <row r="287" spans="2:11">
      <c r="B287" s="93"/>
      <c r="C287" s="94"/>
      <c r="D287" s="118"/>
      <c r="E287" s="118"/>
      <c r="F287" s="118"/>
      <c r="G287" s="118"/>
      <c r="H287" s="118"/>
      <c r="I287" s="94"/>
      <c r="J287" s="94"/>
      <c r="K287" s="94"/>
    </row>
    <row r="288" spans="2:11">
      <c r="B288" s="93"/>
      <c r="C288" s="94"/>
      <c r="D288" s="118"/>
      <c r="E288" s="118"/>
      <c r="F288" s="118"/>
      <c r="G288" s="118"/>
      <c r="H288" s="118"/>
      <c r="I288" s="94"/>
      <c r="J288" s="94"/>
      <c r="K288" s="94"/>
    </row>
    <row r="289" spans="2:11">
      <c r="B289" s="93"/>
      <c r="C289" s="94"/>
      <c r="D289" s="118"/>
      <c r="E289" s="118"/>
      <c r="F289" s="118"/>
      <c r="G289" s="118"/>
      <c r="H289" s="118"/>
      <c r="I289" s="94"/>
      <c r="J289" s="94"/>
      <c r="K289" s="94"/>
    </row>
    <row r="290" spans="2:11">
      <c r="B290" s="93"/>
      <c r="C290" s="94"/>
      <c r="D290" s="118"/>
      <c r="E290" s="118"/>
      <c r="F290" s="118"/>
      <c r="G290" s="118"/>
      <c r="H290" s="118"/>
      <c r="I290" s="94"/>
      <c r="J290" s="94"/>
      <c r="K290" s="94"/>
    </row>
    <row r="291" spans="2:11">
      <c r="B291" s="93"/>
      <c r="C291" s="94"/>
      <c r="D291" s="118"/>
      <c r="E291" s="118"/>
      <c r="F291" s="118"/>
      <c r="G291" s="118"/>
      <c r="H291" s="118"/>
      <c r="I291" s="94"/>
      <c r="J291" s="94"/>
      <c r="K291" s="94"/>
    </row>
    <row r="292" spans="2:11">
      <c r="B292" s="93"/>
      <c r="C292" s="94"/>
      <c r="D292" s="118"/>
      <c r="E292" s="118"/>
      <c r="F292" s="118"/>
      <c r="G292" s="118"/>
      <c r="H292" s="118"/>
      <c r="I292" s="94"/>
      <c r="J292" s="94"/>
      <c r="K292" s="94"/>
    </row>
    <row r="293" spans="2:11">
      <c r="B293" s="93"/>
      <c r="C293" s="94"/>
      <c r="D293" s="118"/>
      <c r="E293" s="118"/>
      <c r="F293" s="118"/>
      <c r="G293" s="118"/>
      <c r="H293" s="118"/>
      <c r="I293" s="94"/>
      <c r="J293" s="94"/>
      <c r="K293" s="94"/>
    </row>
    <row r="294" spans="2:11">
      <c r="B294" s="93"/>
      <c r="C294" s="94"/>
      <c r="D294" s="118"/>
      <c r="E294" s="118"/>
      <c r="F294" s="118"/>
      <c r="G294" s="118"/>
      <c r="H294" s="118"/>
      <c r="I294" s="94"/>
      <c r="J294" s="94"/>
      <c r="K294" s="94"/>
    </row>
    <row r="295" spans="2:11">
      <c r="B295" s="93"/>
      <c r="C295" s="94"/>
      <c r="D295" s="118"/>
      <c r="E295" s="118"/>
      <c r="F295" s="118"/>
      <c r="G295" s="118"/>
      <c r="H295" s="118"/>
      <c r="I295" s="94"/>
      <c r="J295" s="94"/>
      <c r="K295" s="94"/>
    </row>
    <row r="296" spans="2:11">
      <c r="B296" s="93"/>
      <c r="C296" s="94"/>
      <c r="D296" s="118"/>
      <c r="E296" s="118"/>
      <c r="F296" s="118"/>
      <c r="G296" s="118"/>
      <c r="H296" s="118"/>
      <c r="I296" s="94"/>
      <c r="J296" s="94"/>
      <c r="K296" s="94"/>
    </row>
    <row r="297" spans="2:11">
      <c r="B297" s="93"/>
      <c r="C297" s="94"/>
      <c r="D297" s="118"/>
      <c r="E297" s="118"/>
      <c r="F297" s="118"/>
      <c r="G297" s="118"/>
      <c r="H297" s="118"/>
      <c r="I297" s="94"/>
      <c r="J297" s="94"/>
      <c r="K297" s="94"/>
    </row>
    <row r="298" spans="2:11">
      <c r="B298" s="93"/>
      <c r="C298" s="94"/>
      <c r="D298" s="118"/>
      <c r="E298" s="118"/>
      <c r="F298" s="118"/>
      <c r="G298" s="118"/>
      <c r="H298" s="118"/>
      <c r="I298" s="94"/>
      <c r="J298" s="94"/>
      <c r="K298" s="94"/>
    </row>
    <row r="299" spans="2:11">
      <c r="B299" s="93"/>
      <c r="C299" s="94"/>
      <c r="D299" s="118"/>
      <c r="E299" s="118"/>
      <c r="F299" s="118"/>
      <c r="G299" s="118"/>
      <c r="H299" s="118"/>
      <c r="I299" s="94"/>
      <c r="J299" s="94"/>
      <c r="K299" s="94"/>
    </row>
    <row r="300" spans="2:11">
      <c r="B300" s="93"/>
      <c r="C300" s="94"/>
      <c r="D300" s="118"/>
      <c r="E300" s="118"/>
      <c r="F300" s="118"/>
      <c r="G300" s="118"/>
      <c r="H300" s="118"/>
      <c r="I300" s="94"/>
      <c r="J300" s="94"/>
      <c r="K300" s="94"/>
    </row>
    <row r="301" spans="2:11">
      <c r="B301" s="93"/>
      <c r="C301" s="94"/>
      <c r="D301" s="118"/>
      <c r="E301" s="118"/>
      <c r="F301" s="118"/>
      <c r="G301" s="118"/>
      <c r="H301" s="118"/>
      <c r="I301" s="94"/>
      <c r="J301" s="94"/>
      <c r="K301" s="94"/>
    </row>
    <row r="302" spans="2:11">
      <c r="B302" s="93"/>
      <c r="C302" s="94"/>
      <c r="D302" s="118"/>
      <c r="E302" s="118"/>
      <c r="F302" s="118"/>
      <c r="G302" s="118"/>
      <c r="H302" s="118"/>
      <c r="I302" s="94"/>
      <c r="J302" s="94"/>
      <c r="K302" s="94"/>
    </row>
    <row r="303" spans="2:11">
      <c r="B303" s="93"/>
      <c r="C303" s="94"/>
      <c r="D303" s="118"/>
      <c r="E303" s="118"/>
      <c r="F303" s="118"/>
      <c r="G303" s="118"/>
      <c r="H303" s="118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A1:B16 C5:C16 A17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214" sqref="C214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0.42578125" style="1" bestFit="1" customWidth="1"/>
    <col min="4" max="4" width="11.85546875" style="1" customWidth="1"/>
    <col min="5" max="16384" width="9.140625" style="1"/>
  </cols>
  <sheetData>
    <row r="1" spans="2:6">
      <c r="B1" s="46" t="s">
        <v>143</v>
      </c>
      <c r="C1" s="46" t="s" vm="1">
        <v>227</v>
      </c>
    </row>
    <row r="2" spans="2:6">
      <c r="B2" s="46" t="s">
        <v>142</v>
      </c>
      <c r="C2" s="46" t="s">
        <v>228</v>
      </c>
    </row>
    <row r="3" spans="2:6">
      <c r="B3" s="46" t="s">
        <v>144</v>
      </c>
      <c r="C3" s="46" t="s">
        <v>229</v>
      </c>
    </row>
    <row r="4" spans="2:6">
      <c r="B4" s="46" t="s">
        <v>145</v>
      </c>
      <c r="C4" s="46">
        <v>2145</v>
      </c>
    </row>
    <row r="6" spans="2:6" ht="26.25" customHeight="1">
      <c r="B6" s="148" t="s">
        <v>177</v>
      </c>
      <c r="C6" s="149"/>
      <c r="D6" s="150"/>
    </row>
    <row r="7" spans="2:6" s="3" customFormat="1" ht="31.5">
      <c r="B7" s="47" t="s">
        <v>113</v>
      </c>
      <c r="C7" s="52" t="s">
        <v>105</v>
      </c>
      <c r="D7" s="53" t="s">
        <v>104</v>
      </c>
    </row>
    <row r="8" spans="2:6" s="3" customFormat="1">
      <c r="B8" s="14"/>
      <c r="C8" s="31" t="s">
        <v>206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8" t="s">
        <v>3269</v>
      </c>
      <c r="C10" s="139">
        <v>78843.652411437535</v>
      </c>
      <c r="D10" s="138"/>
    </row>
    <row r="11" spans="2:6">
      <c r="B11" s="140" t="s">
        <v>26</v>
      </c>
      <c r="C11" s="139">
        <v>17685.860055084595</v>
      </c>
      <c r="D11" s="141"/>
    </row>
    <row r="12" spans="2:6">
      <c r="B12" s="142" t="s">
        <v>3270</v>
      </c>
      <c r="C12" s="143">
        <v>375.21053392799996</v>
      </c>
      <c r="D12" s="144">
        <v>46772</v>
      </c>
      <c r="E12" s="3"/>
      <c r="F12" s="3"/>
    </row>
    <row r="13" spans="2:6">
      <c r="B13" s="142" t="s">
        <v>3393</v>
      </c>
      <c r="C13" s="143">
        <v>1017.5186637589584</v>
      </c>
      <c r="D13" s="144">
        <v>46698</v>
      </c>
      <c r="E13" s="3"/>
      <c r="F13" s="3"/>
    </row>
    <row r="14" spans="2:6">
      <c r="B14" s="142" t="s">
        <v>2053</v>
      </c>
      <c r="C14" s="143">
        <v>175.75618181049032</v>
      </c>
      <c r="D14" s="144">
        <v>48274</v>
      </c>
    </row>
    <row r="15" spans="2:6">
      <c r="B15" s="142" t="s">
        <v>2054</v>
      </c>
      <c r="C15" s="143">
        <v>92.527122531000586</v>
      </c>
      <c r="D15" s="144">
        <v>48274</v>
      </c>
      <c r="E15" s="3"/>
      <c r="F15" s="3"/>
    </row>
    <row r="16" spans="2:6">
      <c r="B16" s="142" t="s">
        <v>3271</v>
      </c>
      <c r="C16" s="143">
        <v>41.295741141672949</v>
      </c>
      <c r="D16" s="144">
        <v>46054</v>
      </c>
      <c r="E16" s="3"/>
      <c r="F16" s="3"/>
    </row>
    <row r="17" spans="2:4">
      <c r="B17" s="142" t="s">
        <v>2064</v>
      </c>
      <c r="C17" s="143">
        <v>582.54024431999994</v>
      </c>
      <c r="D17" s="144">
        <v>47969</v>
      </c>
    </row>
    <row r="18" spans="2:4">
      <c r="B18" s="142" t="s">
        <v>3272</v>
      </c>
      <c r="C18" s="143">
        <v>50.052144800000001</v>
      </c>
      <c r="D18" s="144">
        <v>47209</v>
      </c>
    </row>
    <row r="19" spans="2:4">
      <c r="B19" s="142" t="s">
        <v>3273</v>
      </c>
      <c r="C19" s="143">
        <v>519.80653186998757</v>
      </c>
      <c r="D19" s="144">
        <v>48297</v>
      </c>
    </row>
    <row r="20" spans="2:4">
      <c r="B20" s="142" t="s">
        <v>3274</v>
      </c>
      <c r="C20" s="143">
        <v>4.5701388799999991</v>
      </c>
      <c r="D20" s="144">
        <v>47907</v>
      </c>
    </row>
    <row r="21" spans="2:4">
      <c r="B21" s="142" t="s">
        <v>3275</v>
      </c>
      <c r="C21" s="143">
        <v>113.49375792000001</v>
      </c>
      <c r="D21" s="144">
        <v>47848</v>
      </c>
    </row>
    <row r="22" spans="2:4">
      <c r="B22" s="142" t="s">
        <v>3276</v>
      </c>
      <c r="C22" s="143">
        <v>4.0968806399999993</v>
      </c>
      <c r="D22" s="144">
        <v>47848</v>
      </c>
    </row>
    <row r="23" spans="2:4">
      <c r="B23" s="142" t="s">
        <v>3394</v>
      </c>
      <c r="C23" s="143">
        <v>1188.8362647270069</v>
      </c>
      <c r="D23" s="144">
        <v>46022</v>
      </c>
    </row>
    <row r="24" spans="2:4">
      <c r="B24" s="142" t="s">
        <v>3277</v>
      </c>
      <c r="C24" s="143">
        <v>199.1622586144</v>
      </c>
      <c r="D24" s="144">
        <v>47209</v>
      </c>
    </row>
    <row r="25" spans="2:4">
      <c r="B25" s="142" t="s">
        <v>3278</v>
      </c>
      <c r="C25" s="143">
        <v>405.99256661249649</v>
      </c>
      <c r="D25" s="144">
        <v>47308</v>
      </c>
    </row>
    <row r="26" spans="2:4">
      <c r="B26" s="142" t="s">
        <v>3279</v>
      </c>
      <c r="C26" s="143">
        <v>93.068295474999985</v>
      </c>
      <c r="D26" s="144">
        <v>47467</v>
      </c>
    </row>
    <row r="27" spans="2:4">
      <c r="B27" s="142" t="s">
        <v>3280</v>
      </c>
      <c r="C27" s="143">
        <v>448.84780000000001</v>
      </c>
      <c r="D27" s="144">
        <v>48700</v>
      </c>
    </row>
    <row r="28" spans="2:4">
      <c r="B28" s="142" t="s">
        <v>3281</v>
      </c>
      <c r="C28" s="143">
        <v>86.040305919999994</v>
      </c>
      <c r="D28" s="144">
        <v>46132</v>
      </c>
    </row>
    <row r="29" spans="2:4">
      <c r="B29" s="142" t="s">
        <v>3282</v>
      </c>
      <c r="C29" s="143">
        <v>270.33724359999997</v>
      </c>
      <c r="D29" s="144">
        <v>46539</v>
      </c>
    </row>
    <row r="30" spans="2:4">
      <c r="B30" s="142" t="s">
        <v>2071</v>
      </c>
      <c r="C30" s="143">
        <v>46.961244001432192</v>
      </c>
      <c r="D30" s="144">
        <v>46752</v>
      </c>
    </row>
    <row r="31" spans="2:4">
      <c r="B31" s="142" t="s">
        <v>2072</v>
      </c>
      <c r="C31" s="143">
        <v>428.64629593346012</v>
      </c>
      <c r="D31" s="144">
        <v>48233</v>
      </c>
    </row>
    <row r="32" spans="2:4">
      <c r="B32" s="142" t="s">
        <v>2073</v>
      </c>
      <c r="C32" s="143">
        <v>26.652930674920647</v>
      </c>
      <c r="D32" s="144">
        <v>45230</v>
      </c>
    </row>
    <row r="33" spans="2:4">
      <c r="B33" s="142" t="s">
        <v>3283</v>
      </c>
      <c r="C33" s="143">
        <v>134.45778246224936</v>
      </c>
      <c r="D33" s="144">
        <v>48212</v>
      </c>
    </row>
    <row r="34" spans="2:4">
      <c r="B34" s="142" t="s">
        <v>3284</v>
      </c>
      <c r="C34" s="143">
        <v>4.1200158399999998</v>
      </c>
      <c r="D34" s="144">
        <v>47566</v>
      </c>
    </row>
    <row r="35" spans="2:4">
      <c r="B35" s="142" t="s">
        <v>3285</v>
      </c>
      <c r="C35" s="143">
        <v>99.615707335452711</v>
      </c>
      <c r="D35" s="144">
        <v>48212</v>
      </c>
    </row>
    <row r="36" spans="2:4">
      <c r="B36" s="142" t="s">
        <v>3286</v>
      </c>
      <c r="C36" s="143">
        <v>2.8688795200000001</v>
      </c>
      <c r="D36" s="144">
        <v>48297</v>
      </c>
    </row>
    <row r="37" spans="2:4">
      <c r="B37" s="142" t="s">
        <v>3287</v>
      </c>
      <c r="C37" s="143">
        <v>145.83706961599998</v>
      </c>
      <c r="D37" s="144">
        <v>46631</v>
      </c>
    </row>
    <row r="38" spans="2:4">
      <c r="B38" s="142" t="s">
        <v>3288</v>
      </c>
      <c r="C38" s="143">
        <v>73.432767207999987</v>
      </c>
      <c r="D38" s="144">
        <v>48214</v>
      </c>
    </row>
    <row r="39" spans="2:4">
      <c r="B39" s="142" t="s">
        <v>3289</v>
      </c>
      <c r="C39" s="143">
        <v>103.7707408</v>
      </c>
      <c r="D39" s="144">
        <v>48214</v>
      </c>
    </row>
    <row r="40" spans="2:4">
      <c r="B40" s="142" t="s">
        <v>3290</v>
      </c>
      <c r="C40" s="143">
        <v>821.03243000000009</v>
      </c>
      <c r="D40" s="144">
        <v>46661</v>
      </c>
    </row>
    <row r="41" spans="2:4">
      <c r="B41" s="142" t="s">
        <v>2076</v>
      </c>
      <c r="C41" s="143">
        <v>721.31045660000007</v>
      </c>
      <c r="D41" s="144">
        <v>46661</v>
      </c>
    </row>
    <row r="42" spans="2:4">
      <c r="B42" s="142" t="s">
        <v>3395</v>
      </c>
      <c r="C42" s="143">
        <v>89.5313387365848</v>
      </c>
      <c r="D42" s="144">
        <v>45383</v>
      </c>
    </row>
    <row r="43" spans="2:4">
      <c r="B43" s="142" t="s">
        <v>3396</v>
      </c>
      <c r="C43" s="143">
        <v>2464.2850085684736</v>
      </c>
      <c r="D43" s="144">
        <v>46871</v>
      </c>
    </row>
    <row r="44" spans="2:4">
      <c r="B44" s="142" t="s">
        <v>3397</v>
      </c>
      <c r="C44" s="143">
        <v>82.997196828532807</v>
      </c>
      <c r="D44" s="144">
        <v>48482</v>
      </c>
    </row>
    <row r="45" spans="2:4">
      <c r="B45" s="142" t="s">
        <v>3398</v>
      </c>
      <c r="C45" s="143">
        <v>766.37265585130319</v>
      </c>
      <c r="D45" s="144">
        <v>45473</v>
      </c>
    </row>
    <row r="46" spans="2:4">
      <c r="B46" s="142" t="s">
        <v>3399</v>
      </c>
      <c r="C46" s="143">
        <v>953.21308942044243</v>
      </c>
      <c r="D46" s="144">
        <v>46022</v>
      </c>
    </row>
    <row r="47" spans="2:4">
      <c r="B47" s="142" t="s">
        <v>3400</v>
      </c>
      <c r="C47" s="143">
        <v>30.914851212719999</v>
      </c>
      <c r="D47" s="144">
        <v>48844</v>
      </c>
    </row>
    <row r="48" spans="2:4">
      <c r="B48" s="142" t="s">
        <v>3401</v>
      </c>
      <c r="C48" s="143">
        <v>58.962918877096804</v>
      </c>
      <c r="D48" s="144">
        <v>45340</v>
      </c>
    </row>
    <row r="49" spans="2:4">
      <c r="B49" s="142" t="s">
        <v>3402</v>
      </c>
      <c r="C49" s="143">
        <v>543.16717500000004</v>
      </c>
      <c r="D49" s="144">
        <v>45838</v>
      </c>
    </row>
    <row r="50" spans="2:4">
      <c r="B50" s="142" t="s">
        <v>3403</v>
      </c>
      <c r="C50" s="143">
        <v>1359.326792436196</v>
      </c>
      <c r="D50" s="144">
        <v>45935</v>
      </c>
    </row>
    <row r="51" spans="2:4">
      <c r="B51" s="142" t="s">
        <v>3404</v>
      </c>
      <c r="C51" s="143">
        <v>2617.7917704962306</v>
      </c>
      <c r="D51" s="144">
        <v>47391</v>
      </c>
    </row>
    <row r="52" spans="2:4">
      <c r="B52" s="142" t="s">
        <v>3405</v>
      </c>
      <c r="C52" s="143">
        <v>125.8802611164888</v>
      </c>
      <c r="D52" s="144">
        <v>52047</v>
      </c>
    </row>
    <row r="53" spans="2:4">
      <c r="B53" s="142" t="s">
        <v>3406</v>
      </c>
      <c r="C53" s="143">
        <v>315.55799999999999</v>
      </c>
      <c r="D53" s="144">
        <v>45363</v>
      </c>
    </row>
    <row r="54" spans="2:4">
      <c r="B54" s="140" t="s">
        <v>41</v>
      </c>
      <c r="C54" s="139">
        <v>61157.792356352933</v>
      </c>
      <c r="D54" s="141"/>
    </row>
    <row r="55" spans="2:4">
      <c r="B55" s="142" t="s">
        <v>3291</v>
      </c>
      <c r="C55" s="143">
        <v>649.53630368000006</v>
      </c>
      <c r="D55" s="144">
        <v>47201</v>
      </c>
    </row>
    <row r="56" spans="2:4">
      <c r="B56" s="142" t="s">
        <v>3292</v>
      </c>
      <c r="C56" s="143">
        <v>38.243526418469997</v>
      </c>
      <c r="D56" s="144">
        <v>47270</v>
      </c>
    </row>
    <row r="57" spans="2:4">
      <c r="B57" s="142" t="s">
        <v>3293</v>
      </c>
      <c r="C57" s="143">
        <v>604.48922356399999</v>
      </c>
      <c r="D57" s="144">
        <v>48366</v>
      </c>
    </row>
    <row r="58" spans="2:4">
      <c r="B58" s="142" t="s">
        <v>2115</v>
      </c>
      <c r="C58" s="143">
        <v>74.891596909276103</v>
      </c>
      <c r="D58" s="144">
        <v>47467</v>
      </c>
    </row>
    <row r="59" spans="2:4">
      <c r="B59" s="142" t="s">
        <v>2120</v>
      </c>
      <c r="C59" s="143">
        <v>172.31343277871684</v>
      </c>
      <c r="D59" s="144">
        <v>47848</v>
      </c>
    </row>
    <row r="60" spans="2:4">
      <c r="B60" s="142" t="s">
        <v>3294</v>
      </c>
      <c r="C60" s="143">
        <v>325.2687673584</v>
      </c>
      <c r="D60" s="144">
        <v>46601</v>
      </c>
    </row>
    <row r="61" spans="2:4">
      <c r="B61" s="142" t="s">
        <v>2122</v>
      </c>
      <c r="C61" s="143">
        <v>127.2444818144</v>
      </c>
      <c r="D61" s="144">
        <v>46371</v>
      </c>
    </row>
    <row r="62" spans="2:4">
      <c r="B62" s="142" t="s">
        <v>3295</v>
      </c>
      <c r="C62" s="143">
        <v>449.36990549440003</v>
      </c>
      <c r="D62" s="144">
        <v>47209</v>
      </c>
    </row>
    <row r="63" spans="2:4">
      <c r="B63" s="142" t="s">
        <v>2125</v>
      </c>
      <c r="C63" s="143">
        <v>50.913613225599995</v>
      </c>
      <c r="D63" s="144">
        <v>47209</v>
      </c>
    </row>
    <row r="64" spans="2:4">
      <c r="B64" s="142" t="s">
        <v>3296</v>
      </c>
      <c r="C64" s="143">
        <v>293.67639527513239</v>
      </c>
      <c r="D64" s="144">
        <v>45778</v>
      </c>
    </row>
    <row r="65" spans="2:4">
      <c r="B65" s="142" t="s">
        <v>3297</v>
      </c>
      <c r="C65" s="143">
        <v>705.82588037301321</v>
      </c>
      <c r="D65" s="144">
        <v>46997</v>
      </c>
    </row>
    <row r="66" spans="2:4">
      <c r="B66" s="142" t="s">
        <v>3298</v>
      </c>
      <c r="C66" s="143">
        <v>997.80748844543996</v>
      </c>
      <c r="D66" s="144">
        <v>46997</v>
      </c>
    </row>
    <row r="67" spans="2:4">
      <c r="B67" s="142" t="s">
        <v>3299</v>
      </c>
      <c r="C67" s="143">
        <v>511.31089879839993</v>
      </c>
      <c r="D67" s="144">
        <v>45343</v>
      </c>
    </row>
    <row r="68" spans="2:4">
      <c r="B68" s="142" t="s">
        <v>3300</v>
      </c>
      <c r="C68" s="143">
        <v>673.92604335999999</v>
      </c>
      <c r="D68" s="144">
        <v>47082</v>
      </c>
    </row>
    <row r="69" spans="2:4">
      <c r="B69" s="142" t="s">
        <v>3301</v>
      </c>
      <c r="C69" s="143">
        <v>1230.9337456000001</v>
      </c>
      <c r="D69" s="144">
        <v>47398</v>
      </c>
    </row>
    <row r="70" spans="2:4">
      <c r="B70" s="142" t="s">
        <v>2129</v>
      </c>
      <c r="C70" s="143">
        <v>579.59224619399993</v>
      </c>
      <c r="D70" s="144">
        <v>48054</v>
      </c>
    </row>
    <row r="71" spans="2:4">
      <c r="B71" s="142" t="s">
        <v>2130</v>
      </c>
      <c r="C71" s="143">
        <v>109.43777701328999</v>
      </c>
      <c r="D71" s="144">
        <v>47119</v>
      </c>
    </row>
    <row r="72" spans="2:4">
      <c r="B72" s="142" t="s">
        <v>2133</v>
      </c>
      <c r="C72" s="143">
        <v>330.04977309107409</v>
      </c>
      <c r="D72" s="144">
        <v>48757</v>
      </c>
    </row>
    <row r="73" spans="2:4">
      <c r="B73" s="142" t="s">
        <v>3302</v>
      </c>
      <c r="C73" s="143">
        <v>47.045014083646208</v>
      </c>
      <c r="D73" s="144">
        <v>46326</v>
      </c>
    </row>
    <row r="74" spans="2:4">
      <c r="B74" s="142" t="s">
        <v>3303</v>
      </c>
      <c r="C74" s="143">
        <v>964.8736389426673</v>
      </c>
      <c r="D74" s="144">
        <v>47301</v>
      </c>
    </row>
    <row r="75" spans="2:4">
      <c r="B75" s="142" t="s">
        <v>3304</v>
      </c>
      <c r="C75" s="143">
        <v>464.74903695999996</v>
      </c>
      <c r="D75" s="144">
        <v>47301</v>
      </c>
    </row>
    <row r="76" spans="2:4">
      <c r="B76" s="142" t="s">
        <v>3305</v>
      </c>
      <c r="C76" s="143">
        <v>2.6542001599999998</v>
      </c>
      <c r="D76" s="144">
        <v>47119</v>
      </c>
    </row>
    <row r="77" spans="2:4">
      <c r="B77" s="142" t="s">
        <v>3306</v>
      </c>
      <c r="C77" s="143">
        <v>1.5610423280624799</v>
      </c>
      <c r="D77" s="144">
        <v>48122</v>
      </c>
    </row>
    <row r="78" spans="2:4">
      <c r="B78" s="142" t="s">
        <v>3307</v>
      </c>
      <c r="C78" s="143">
        <v>433.17217480834495</v>
      </c>
      <c r="D78" s="144">
        <v>48395</v>
      </c>
    </row>
    <row r="79" spans="2:4">
      <c r="B79" s="142" t="s">
        <v>3308</v>
      </c>
      <c r="C79" s="143">
        <v>148.55108057760003</v>
      </c>
      <c r="D79" s="144">
        <v>47119</v>
      </c>
    </row>
    <row r="80" spans="2:4">
      <c r="B80" s="142" t="s">
        <v>3309</v>
      </c>
      <c r="C80" s="143">
        <v>181.47563943679998</v>
      </c>
      <c r="D80" s="144">
        <v>45494</v>
      </c>
    </row>
    <row r="81" spans="2:4">
      <c r="B81" s="142" t="s">
        <v>2138</v>
      </c>
      <c r="C81" s="143">
        <v>1031.4729113600001</v>
      </c>
      <c r="D81" s="144">
        <v>48365</v>
      </c>
    </row>
    <row r="82" spans="2:4">
      <c r="B82" s="142" t="s">
        <v>2139</v>
      </c>
      <c r="C82" s="143">
        <v>217.15393770239996</v>
      </c>
      <c r="D82" s="144">
        <v>47119</v>
      </c>
    </row>
    <row r="83" spans="2:4">
      <c r="B83" s="142" t="s">
        <v>3310</v>
      </c>
      <c r="C83" s="143">
        <v>0.54441523199999997</v>
      </c>
      <c r="D83" s="144">
        <v>47119</v>
      </c>
    </row>
    <row r="84" spans="2:4">
      <c r="B84" s="142" t="s">
        <v>3311</v>
      </c>
      <c r="C84" s="143">
        <v>313.86887652639996</v>
      </c>
      <c r="D84" s="144">
        <v>46742</v>
      </c>
    </row>
    <row r="85" spans="2:4">
      <c r="B85" s="142" t="s">
        <v>3312</v>
      </c>
      <c r="C85" s="143">
        <v>37.027791999999998</v>
      </c>
      <c r="D85" s="144">
        <v>46742</v>
      </c>
    </row>
    <row r="86" spans="2:4">
      <c r="B86" s="142" t="s">
        <v>2081</v>
      </c>
      <c r="C86" s="143">
        <v>140.21084412167897</v>
      </c>
      <c r="D86" s="144">
        <v>48395</v>
      </c>
    </row>
    <row r="87" spans="2:4">
      <c r="B87" s="142" t="s">
        <v>3313</v>
      </c>
      <c r="C87" s="143">
        <v>618.32725766730243</v>
      </c>
      <c r="D87" s="144">
        <v>48669</v>
      </c>
    </row>
    <row r="88" spans="2:4">
      <c r="B88" s="142" t="s">
        <v>2150</v>
      </c>
      <c r="C88" s="143">
        <v>123.48838276460339</v>
      </c>
      <c r="D88" s="144">
        <v>46753</v>
      </c>
    </row>
    <row r="89" spans="2:4">
      <c r="B89" s="142" t="s">
        <v>3314</v>
      </c>
      <c r="C89" s="143">
        <v>79.80833312</v>
      </c>
      <c r="D89" s="144">
        <v>47239</v>
      </c>
    </row>
    <row r="90" spans="2:4">
      <c r="B90" s="142" t="s">
        <v>3315</v>
      </c>
      <c r="C90" s="143">
        <v>401.26531701119995</v>
      </c>
      <c r="D90" s="144">
        <v>47463</v>
      </c>
    </row>
    <row r="91" spans="2:4">
      <c r="B91" s="142" t="s">
        <v>3316</v>
      </c>
      <c r="C91" s="143">
        <v>994.03610969899989</v>
      </c>
      <c r="D91" s="144">
        <v>49427</v>
      </c>
    </row>
    <row r="92" spans="2:4">
      <c r="B92" s="142" t="s">
        <v>3317</v>
      </c>
      <c r="C92" s="143">
        <v>1173.4382629904401</v>
      </c>
      <c r="D92" s="144">
        <v>50041</v>
      </c>
    </row>
    <row r="93" spans="2:4">
      <c r="B93" s="142" t="s">
        <v>3318</v>
      </c>
      <c r="C93" s="143">
        <v>1746.0830592969999</v>
      </c>
      <c r="D93" s="144">
        <v>50678</v>
      </c>
    </row>
    <row r="94" spans="2:4">
      <c r="B94" s="142" t="s">
        <v>3319</v>
      </c>
      <c r="C94" s="143">
        <v>280.55193045439995</v>
      </c>
      <c r="D94" s="144">
        <v>46971</v>
      </c>
    </row>
    <row r="95" spans="2:4">
      <c r="B95" s="142" t="s">
        <v>3320</v>
      </c>
      <c r="C95" s="143">
        <v>1106.0487574432</v>
      </c>
      <c r="D95" s="144">
        <v>45557</v>
      </c>
    </row>
    <row r="96" spans="2:4">
      <c r="B96" s="142" t="s">
        <v>2161</v>
      </c>
      <c r="C96" s="143">
        <v>1046.9016160143999</v>
      </c>
      <c r="D96" s="144">
        <v>46149</v>
      </c>
    </row>
    <row r="97" spans="2:4">
      <c r="B97" s="142" t="s">
        <v>3321</v>
      </c>
      <c r="C97" s="143">
        <v>329.38490872159997</v>
      </c>
      <c r="D97" s="144">
        <v>46012</v>
      </c>
    </row>
    <row r="98" spans="2:4">
      <c r="B98" s="142" t="s">
        <v>3322</v>
      </c>
      <c r="C98" s="143">
        <v>940.02622710237313</v>
      </c>
      <c r="D98" s="144">
        <v>48693</v>
      </c>
    </row>
    <row r="99" spans="2:4">
      <c r="B99" s="142" t="s">
        <v>2163</v>
      </c>
      <c r="C99" s="143">
        <v>767.32527379323994</v>
      </c>
      <c r="D99" s="144">
        <v>47849</v>
      </c>
    </row>
    <row r="100" spans="2:4">
      <c r="B100" s="142" t="s">
        <v>2165</v>
      </c>
      <c r="C100" s="143">
        <v>749.26538171746893</v>
      </c>
      <c r="D100" s="144">
        <v>49126</v>
      </c>
    </row>
    <row r="101" spans="2:4">
      <c r="B101" s="142" t="s">
        <v>3323</v>
      </c>
      <c r="C101" s="143">
        <v>8.0352941464096155</v>
      </c>
      <c r="D101" s="144">
        <v>49126</v>
      </c>
    </row>
    <row r="102" spans="2:4">
      <c r="B102" s="142" t="s">
        <v>3407</v>
      </c>
      <c r="C102" s="143">
        <v>11.73886771922424</v>
      </c>
      <c r="D102" s="144">
        <v>45515</v>
      </c>
    </row>
    <row r="103" spans="2:4">
      <c r="B103" s="142" t="s">
        <v>3408</v>
      </c>
      <c r="C103" s="143">
        <v>74.223839404166227</v>
      </c>
      <c r="D103" s="144">
        <v>45515</v>
      </c>
    </row>
    <row r="104" spans="2:4">
      <c r="B104" s="142" t="s">
        <v>2167</v>
      </c>
      <c r="C104" s="143">
        <v>1133.942715876304</v>
      </c>
      <c r="D104" s="144">
        <v>47665</v>
      </c>
    </row>
    <row r="105" spans="2:4">
      <c r="B105" s="142" t="s">
        <v>3324</v>
      </c>
      <c r="C105" s="143">
        <v>1.3386978896000001</v>
      </c>
      <c r="D105" s="144">
        <v>46326</v>
      </c>
    </row>
    <row r="106" spans="2:4">
      <c r="B106" s="142" t="s">
        <v>3325</v>
      </c>
      <c r="C106" s="143">
        <v>7.5618185119999994</v>
      </c>
      <c r="D106" s="144">
        <v>46326</v>
      </c>
    </row>
    <row r="107" spans="2:4">
      <c r="B107" s="142" t="s">
        <v>3326</v>
      </c>
      <c r="C107" s="143">
        <v>8.957137604799998</v>
      </c>
      <c r="D107" s="144">
        <v>46326</v>
      </c>
    </row>
    <row r="108" spans="2:4">
      <c r="B108" s="142" t="s">
        <v>3327</v>
      </c>
      <c r="C108" s="143">
        <v>13.233451032000001</v>
      </c>
      <c r="D108" s="144">
        <v>46326</v>
      </c>
    </row>
    <row r="109" spans="2:4">
      <c r="B109" s="142" t="s">
        <v>3328</v>
      </c>
      <c r="C109" s="143">
        <v>8.5558933152000005</v>
      </c>
      <c r="D109" s="144">
        <v>46326</v>
      </c>
    </row>
    <row r="110" spans="2:4">
      <c r="B110" s="142" t="s">
        <v>3329</v>
      </c>
      <c r="C110" s="143">
        <v>1178.2857866191998</v>
      </c>
      <c r="D110" s="144">
        <v>46752</v>
      </c>
    </row>
    <row r="111" spans="2:4">
      <c r="B111" s="142" t="s">
        <v>3409</v>
      </c>
      <c r="C111" s="143">
        <v>194.78713999999999</v>
      </c>
      <c r="D111" s="144">
        <v>45615</v>
      </c>
    </row>
    <row r="112" spans="2:4">
      <c r="B112" s="142" t="s">
        <v>2179</v>
      </c>
      <c r="C112" s="143">
        <v>106.99035760000001</v>
      </c>
      <c r="D112" s="144">
        <v>47756</v>
      </c>
    </row>
    <row r="113" spans="2:4">
      <c r="B113" s="142" t="s">
        <v>3330</v>
      </c>
      <c r="C113" s="143">
        <v>682.18767419206699</v>
      </c>
      <c r="D113" s="144">
        <v>48332</v>
      </c>
    </row>
    <row r="114" spans="2:4">
      <c r="B114" s="142" t="s">
        <v>3331</v>
      </c>
      <c r="C114" s="143">
        <v>1752.40876336</v>
      </c>
      <c r="D114" s="144">
        <v>47715</v>
      </c>
    </row>
    <row r="115" spans="2:4">
      <c r="B115" s="142" t="s">
        <v>3332</v>
      </c>
      <c r="C115" s="143">
        <v>898.61422623999999</v>
      </c>
      <c r="D115" s="144">
        <v>47715</v>
      </c>
    </row>
    <row r="116" spans="2:4">
      <c r="B116" s="142" t="s">
        <v>3333</v>
      </c>
      <c r="C116" s="143">
        <v>50.122012653999995</v>
      </c>
      <c r="D116" s="144">
        <v>47715</v>
      </c>
    </row>
    <row r="117" spans="2:4">
      <c r="B117" s="142" t="s">
        <v>2186</v>
      </c>
      <c r="C117" s="143">
        <v>50.686650014999991</v>
      </c>
      <c r="D117" s="144">
        <v>48466</v>
      </c>
    </row>
    <row r="118" spans="2:4">
      <c r="B118" s="142" t="s">
        <v>2187</v>
      </c>
      <c r="C118" s="143">
        <v>54.526415999999998</v>
      </c>
      <c r="D118" s="144">
        <v>48466</v>
      </c>
    </row>
    <row r="119" spans="2:4">
      <c r="B119" s="142" t="s">
        <v>3334</v>
      </c>
      <c r="C119" s="143">
        <v>742.65692953439998</v>
      </c>
      <c r="D119" s="144">
        <v>48446</v>
      </c>
    </row>
    <row r="120" spans="2:4">
      <c r="B120" s="142" t="s">
        <v>3335</v>
      </c>
      <c r="C120" s="143">
        <v>6.3471516799999996</v>
      </c>
      <c r="D120" s="144">
        <v>48446</v>
      </c>
    </row>
    <row r="121" spans="2:4">
      <c r="B121" s="142" t="s">
        <v>2189</v>
      </c>
      <c r="C121" s="143">
        <v>30.000312183589998</v>
      </c>
      <c r="D121" s="144">
        <v>48319</v>
      </c>
    </row>
    <row r="122" spans="2:4">
      <c r="B122" s="142" t="s">
        <v>3336</v>
      </c>
      <c r="C122" s="143">
        <v>459.99228687999999</v>
      </c>
      <c r="D122" s="144">
        <v>50678</v>
      </c>
    </row>
    <row r="123" spans="2:4">
      <c r="B123" s="142" t="s">
        <v>3337</v>
      </c>
      <c r="C123" s="143">
        <v>516.96606096799997</v>
      </c>
      <c r="D123" s="144">
        <v>47392</v>
      </c>
    </row>
    <row r="124" spans="2:4">
      <c r="B124" s="142" t="s">
        <v>3410</v>
      </c>
      <c r="C124" s="143">
        <v>370.98381273766654</v>
      </c>
      <c r="D124" s="144">
        <v>46418</v>
      </c>
    </row>
    <row r="125" spans="2:4">
      <c r="B125" s="142" t="s">
        <v>3338</v>
      </c>
      <c r="C125" s="143">
        <v>2.6782782678248691</v>
      </c>
      <c r="D125" s="144">
        <v>48944</v>
      </c>
    </row>
    <row r="126" spans="2:4">
      <c r="B126" s="142" t="s">
        <v>2083</v>
      </c>
      <c r="C126" s="143">
        <v>409.49359591379078</v>
      </c>
      <c r="D126" s="144">
        <v>48760</v>
      </c>
    </row>
    <row r="127" spans="2:4">
      <c r="B127" s="142" t="s">
        <v>2084</v>
      </c>
      <c r="C127" s="143">
        <v>1.9910038399999999</v>
      </c>
      <c r="D127" s="144">
        <v>47453</v>
      </c>
    </row>
    <row r="128" spans="2:4">
      <c r="B128" s="142" t="s">
        <v>2196</v>
      </c>
      <c r="C128" s="143">
        <v>54.956897446399999</v>
      </c>
      <c r="D128" s="144">
        <v>47262</v>
      </c>
    </row>
    <row r="129" spans="2:4">
      <c r="B129" s="142" t="s">
        <v>3411</v>
      </c>
      <c r="C129" s="143">
        <v>3.3106755095783096</v>
      </c>
      <c r="D129" s="144">
        <v>45239</v>
      </c>
    </row>
    <row r="130" spans="2:4">
      <c r="B130" s="142" t="s">
        <v>3339</v>
      </c>
      <c r="C130" s="143">
        <v>12.772465652550002</v>
      </c>
      <c r="D130" s="144">
        <v>45777</v>
      </c>
    </row>
    <row r="131" spans="2:4">
      <c r="B131" s="142" t="s">
        <v>2197</v>
      </c>
      <c r="C131" s="143">
        <v>969.26335928700007</v>
      </c>
      <c r="D131" s="144">
        <v>45930</v>
      </c>
    </row>
    <row r="132" spans="2:4">
      <c r="B132" s="142" t="s">
        <v>3340</v>
      </c>
      <c r="C132" s="143">
        <v>2887.6420627437619</v>
      </c>
      <c r="D132" s="144">
        <v>47665</v>
      </c>
    </row>
    <row r="133" spans="2:4">
      <c r="B133" s="142" t="s">
        <v>3341</v>
      </c>
      <c r="C133" s="143">
        <v>295.81940157962953</v>
      </c>
      <c r="D133" s="144">
        <v>45485</v>
      </c>
    </row>
    <row r="134" spans="2:4">
      <c r="B134" s="142" t="s">
        <v>3342</v>
      </c>
      <c r="C134" s="143">
        <v>762.64867066874876</v>
      </c>
      <c r="D134" s="144">
        <v>46417</v>
      </c>
    </row>
    <row r="135" spans="2:4">
      <c r="B135" s="142" t="s">
        <v>3343</v>
      </c>
      <c r="C135" s="143">
        <v>352.03201183199997</v>
      </c>
      <c r="D135" s="144">
        <v>47178</v>
      </c>
    </row>
    <row r="136" spans="2:4">
      <c r="B136" s="142" t="s">
        <v>3344</v>
      </c>
      <c r="C136" s="143">
        <v>31.709525759999998</v>
      </c>
      <c r="D136" s="144">
        <v>47447</v>
      </c>
    </row>
    <row r="137" spans="2:4">
      <c r="B137" s="142" t="s">
        <v>3345</v>
      </c>
      <c r="C137" s="143">
        <v>527.58714639999994</v>
      </c>
      <c r="D137" s="144">
        <v>47987</v>
      </c>
    </row>
    <row r="138" spans="2:4">
      <c r="B138" s="142" t="s">
        <v>2208</v>
      </c>
      <c r="C138" s="143">
        <v>441.80519173770489</v>
      </c>
      <c r="D138" s="144">
        <v>48180</v>
      </c>
    </row>
    <row r="139" spans="2:4">
      <c r="B139" s="142" t="s">
        <v>3346</v>
      </c>
      <c r="C139" s="143">
        <v>1650.32276224</v>
      </c>
      <c r="D139" s="144">
        <v>47735</v>
      </c>
    </row>
    <row r="140" spans="2:4">
      <c r="B140" s="142" t="s">
        <v>3347</v>
      </c>
      <c r="C140" s="143">
        <v>46.708940908800002</v>
      </c>
      <c r="D140" s="144">
        <v>48151</v>
      </c>
    </row>
    <row r="141" spans="2:4">
      <c r="B141" s="142" t="s">
        <v>3348</v>
      </c>
      <c r="C141" s="143">
        <v>405.83994803883991</v>
      </c>
      <c r="D141" s="144">
        <v>47848</v>
      </c>
    </row>
    <row r="142" spans="2:4">
      <c r="B142" s="142" t="s">
        <v>3349</v>
      </c>
      <c r="C142" s="143">
        <v>85.482148735999999</v>
      </c>
      <c r="D142" s="144">
        <v>45710</v>
      </c>
    </row>
    <row r="143" spans="2:4">
      <c r="B143" s="142" t="s">
        <v>3350</v>
      </c>
      <c r="C143" s="143">
        <v>904.46138376899989</v>
      </c>
      <c r="D143" s="144">
        <v>46573</v>
      </c>
    </row>
    <row r="144" spans="2:4">
      <c r="B144" s="142" t="s">
        <v>3351</v>
      </c>
      <c r="C144" s="143">
        <v>777.7342770687718</v>
      </c>
      <c r="D144" s="144">
        <v>47832</v>
      </c>
    </row>
    <row r="145" spans="2:4">
      <c r="B145" s="142" t="s">
        <v>3352</v>
      </c>
      <c r="C145" s="143">
        <v>53.367248761999996</v>
      </c>
      <c r="D145" s="144">
        <v>46524</v>
      </c>
    </row>
    <row r="146" spans="2:4">
      <c r="B146" s="142" t="s">
        <v>3353</v>
      </c>
      <c r="C146" s="143">
        <v>843.23549896869838</v>
      </c>
      <c r="D146" s="144">
        <v>48121</v>
      </c>
    </row>
    <row r="147" spans="2:4">
      <c r="B147" s="142" t="s">
        <v>3354</v>
      </c>
      <c r="C147" s="143">
        <v>202.16031954890221</v>
      </c>
      <c r="D147" s="144">
        <v>48121</v>
      </c>
    </row>
    <row r="148" spans="2:4">
      <c r="B148" s="142" t="s">
        <v>3355</v>
      </c>
      <c r="C148" s="143">
        <v>120.96621969918</v>
      </c>
      <c r="D148" s="144">
        <v>47255</v>
      </c>
    </row>
    <row r="149" spans="2:4">
      <c r="B149" s="142" t="s">
        <v>3356</v>
      </c>
      <c r="C149" s="143">
        <v>129.97432118551998</v>
      </c>
      <c r="D149" s="144">
        <v>48029</v>
      </c>
    </row>
    <row r="150" spans="2:4">
      <c r="B150" s="142" t="s">
        <v>3412</v>
      </c>
      <c r="C150" s="143">
        <v>3.86515405608804</v>
      </c>
      <c r="D150" s="144">
        <v>45371</v>
      </c>
    </row>
    <row r="151" spans="2:4">
      <c r="B151" s="142" t="s">
        <v>3357</v>
      </c>
      <c r="C151" s="143">
        <v>141.52314256</v>
      </c>
      <c r="D151" s="144">
        <v>48294</v>
      </c>
    </row>
    <row r="152" spans="2:4">
      <c r="B152" s="142" t="s">
        <v>2224</v>
      </c>
      <c r="C152" s="143">
        <v>1174.639557267122</v>
      </c>
      <c r="D152" s="144">
        <v>47937</v>
      </c>
    </row>
    <row r="153" spans="2:4">
      <c r="B153" s="142" t="s">
        <v>3358</v>
      </c>
      <c r="C153" s="143">
        <v>358.48747148941624</v>
      </c>
      <c r="D153" s="144">
        <v>46572</v>
      </c>
    </row>
    <row r="154" spans="2:4">
      <c r="B154" s="142" t="s">
        <v>3413</v>
      </c>
      <c r="C154" s="143">
        <v>154.85803295089158</v>
      </c>
      <c r="D154" s="144">
        <v>45553</v>
      </c>
    </row>
    <row r="155" spans="2:4">
      <c r="B155" s="142" t="s">
        <v>3359</v>
      </c>
      <c r="C155" s="143">
        <v>245.8001323952</v>
      </c>
      <c r="D155" s="144">
        <v>46844</v>
      </c>
    </row>
    <row r="156" spans="2:4">
      <c r="B156" s="142" t="s">
        <v>3414</v>
      </c>
      <c r="C156" s="143">
        <v>211.26676865750093</v>
      </c>
      <c r="D156" s="144">
        <v>45602</v>
      </c>
    </row>
    <row r="157" spans="2:4">
      <c r="B157" s="142" t="s">
        <v>3360</v>
      </c>
      <c r="C157" s="143">
        <v>241.91054073369912</v>
      </c>
      <c r="D157" s="144">
        <v>50678</v>
      </c>
    </row>
    <row r="158" spans="2:4">
      <c r="B158" s="142" t="s">
        <v>3361</v>
      </c>
      <c r="C158" s="143">
        <v>127.67264999999999</v>
      </c>
      <c r="D158" s="144">
        <v>45869</v>
      </c>
    </row>
    <row r="159" spans="2:4">
      <c r="B159" s="142" t="s">
        <v>3362</v>
      </c>
      <c r="C159" s="143">
        <v>162.97127024000002</v>
      </c>
      <c r="D159" s="144">
        <v>46938</v>
      </c>
    </row>
    <row r="160" spans="2:4">
      <c r="B160" s="142" t="s">
        <v>3363</v>
      </c>
      <c r="C160" s="143">
        <v>335.48751215999999</v>
      </c>
      <c r="D160" s="144">
        <v>46201</v>
      </c>
    </row>
    <row r="161" spans="2:4">
      <c r="B161" s="142" t="s">
        <v>3364</v>
      </c>
      <c r="C161" s="143">
        <v>352.79202992</v>
      </c>
      <c r="D161" s="144">
        <v>46203</v>
      </c>
    </row>
    <row r="162" spans="2:4">
      <c r="B162" s="142" t="s">
        <v>2234</v>
      </c>
      <c r="C162" s="143">
        <v>1333.7214191155927</v>
      </c>
      <c r="D162" s="144">
        <v>47312</v>
      </c>
    </row>
    <row r="163" spans="2:4">
      <c r="B163" s="142" t="s">
        <v>3365</v>
      </c>
      <c r="C163" s="143">
        <v>510.9933909312</v>
      </c>
      <c r="D163" s="144">
        <v>46660</v>
      </c>
    </row>
    <row r="164" spans="2:4">
      <c r="B164" s="142" t="s">
        <v>2238</v>
      </c>
      <c r="C164" s="143">
        <v>278.40219007999997</v>
      </c>
      <c r="D164" s="144">
        <v>47301</v>
      </c>
    </row>
    <row r="165" spans="2:4">
      <c r="B165" s="142" t="s">
        <v>3366</v>
      </c>
      <c r="C165" s="143">
        <v>833.57579527433131</v>
      </c>
      <c r="D165" s="144">
        <v>50678</v>
      </c>
    </row>
    <row r="166" spans="2:4">
      <c r="B166" s="142" t="s">
        <v>3367</v>
      </c>
      <c r="C166" s="143">
        <v>806.52607273759997</v>
      </c>
      <c r="D166" s="144">
        <v>48176</v>
      </c>
    </row>
    <row r="167" spans="2:4">
      <c r="B167" s="142" t="s">
        <v>3368</v>
      </c>
      <c r="C167" s="143">
        <v>67.936075039999992</v>
      </c>
      <c r="D167" s="144">
        <v>48213</v>
      </c>
    </row>
    <row r="168" spans="2:4">
      <c r="B168" s="142" t="s">
        <v>2244</v>
      </c>
      <c r="C168" s="143">
        <v>352.34950096159997</v>
      </c>
      <c r="D168" s="144">
        <v>47992</v>
      </c>
    </row>
    <row r="169" spans="2:4">
      <c r="B169" s="142" t="s">
        <v>3369</v>
      </c>
      <c r="C169" s="143">
        <v>309.60392687999996</v>
      </c>
      <c r="D169" s="144">
        <v>46601</v>
      </c>
    </row>
    <row r="170" spans="2:4">
      <c r="B170" s="142" t="s">
        <v>3370</v>
      </c>
      <c r="C170" s="143">
        <v>127.17877562218243</v>
      </c>
      <c r="D170" s="144">
        <v>46722</v>
      </c>
    </row>
    <row r="171" spans="2:4">
      <c r="B171" s="142" t="s">
        <v>3371</v>
      </c>
      <c r="C171" s="143">
        <v>182.52379583212991</v>
      </c>
      <c r="D171" s="144">
        <v>46794</v>
      </c>
    </row>
    <row r="172" spans="2:4">
      <c r="B172" s="142" t="s">
        <v>3372</v>
      </c>
      <c r="C172" s="143">
        <v>197.45292721199999</v>
      </c>
      <c r="D172" s="144">
        <v>47407</v>
      </c>
    </row>
    <row r="173" spans="2:4">
      <c r="B173" s="142" t="s">
        <v>3373</v>
      </c>
      <c r="C173" s="143">
        <v>711.6956235209999</v>
      </c>
      <c r="D173" s="144">
        <v>48234</v>
      </c>
    </row>
    <row r="174" spans="2:4">
      <c r="B174" s="142" t="s">
        <v>2254</v>
      </c>
      <c r="C174" s="143">
        <v>132.28542369713921</v>
      </c>
      <c r="D174" s="144">
        <v>47467</v>
      </c>
    </row>
    <row r="175" spans="2:4">
      <c r="B175" s="142" t="s">
        <v>3374</v>
      </c>
      <c r="C175" s="143">
        <v>14.26378768</v>
      </c>
      <c r="D175" s="144">
        <v>47599</v>
      </c>
    </row>
    <row r="176" spans="2:4">
      <c r="B176" s="142" t="s">
        <v>3375</v>
      </c>
      <c r="C176" s="143">
        <v>1.6369465107845467</v>
      </c>
      <c r="D176" s="144">
        <v>46082</v>
      </c>
    </row>
    <row r="177" spans="2:4">
      <c r="B177" s="142" t="s">
        <v>3376</v>
      </c>
      <c r="C177" s="143">
        <v>274.88362046969803</v>
      </c>
      <c r="D177" s="144">
        <v>47236</v>
      </c>
    </row>
    <row r="178" spans="2:4">
      <c r="B178" s="142" t="s">
        <v>3377</v>
      </c>
      <c r="C178" s="143">
        <v>742.48925342599989</v>
      </c>
      <c r="D178" s="144">
        <v>46465</v>
      </c>
    </row>
    <row r="179" spans="2:4">
      <c r="B179" s="142" t="s">
        <v>3415</v>
      </c>
      <c r="C179" s="143">
        <v>5.0412867279834597</v>
      </c>
      <c r="D179" s="144">
        <v>46014</v>
      </c>
    </row>
    <row r="180" spans="2:4">
      <c r="B180" s="142" t="s">
        <v>3378</v>
      </c>
      <c r="C180" s="143">
        <v>73.429251039999983</v>
      </c>
      <c r="D180" s="144">
        <v>48723</v>
      </c>
    </row>
    <row r="181" spans="2:4">
      <c r="B181" s="142" t="s">
        <v>3379</v>
      </c>
      <c r="C181" s="143">
        <v>98.037681456000001</v>
      </c>
      <c r="D181" s="144">
        <v>47031</v>
      </c>
    </row>
    <row r="182" spans="2:4">
      <c r="B182" s="142" t="s">
        <v>3380</v>
      </c>
      <c r="C182" s="143">
        <v>231.65394303999997</v>
      </c>
      <c r="D182" s="144">
        <v>48268</v>
      </c>
    </row>
    <row r="183" spans="2:4">
      <c r="B183" s="142" t="s">
        <v>3381</v>
      </c>
      <c r="C183" s="143">
        <v>163.01532272</v>
      </c>
      <c r="D183" s="144">
        <v>46054</v>
      </c>
    </row>
    <row r="184" spans="2:4">
      <c r="B184" s="142" t="s">
        <v>2280</v>
      </c>
      <c r="C184" s="143">
        <v>119.60634544</v>
      </c>
      <c r="D184" s="144">
        <v>47107</v>
      </c>
    </row>
    <row r="185" spans="2:4">
      <c r="B185" s="142" t="s">
        <v>3382</v>
      </c>
      <c r="C185" s="143">
        <v>48.780863265599997</v>
      </c>
      <c r="D185" s="144">
        <v>48213</v>
      </c>
    </row>
    <row r="186" spans="2:4">
      <c r="B186" s="142" t="s">
        <v>3383</v>
      </c>
      <c r="C186" s="143">
        <v>44.199055499999993</v>
      </c>
      <c r="D186" s="144">
        <v>45869</v>
      </c>
    </row>
    <row r="187" spans="2:4">
      <c r="B187" s="142" t="s">
        <v>2283</v>
      </c>
      <c r="C187" s="143">
        <v>216.128355551</v>
      </c>
      <c r="D187" s="144">
        <v>47848</v>
      </c>
    </row>
    <row r="188" spans="2:4">
      <c r="B188" s="142" t="s">
        <v>3384</v>
      </c>
      <c r="C188" s="143">
        <v>159.7246514112</v>
      </c>
      <c r="D188" s="144">
        <v>46637</v>
      </c>
    </row>
    <row r="189" spans="2:4">
      <c r="B189" s="142" t="s">
        <v>2285</v>
      </c>
      <c r="C189" s="143">
        <v>596.66402498699995</v>
      </c>
      <c r="D189" s="144">
        <v>47574</v>
      </c>
    </row>
    <row r="190" spans="2:4">
      <c r="B190" s="142" t="s">
        <v>3385</v>
      </c>
      <c r="C190" s="143">
        <v>317.32727612319997</v>
      </c>
      <c r="D190" s="144">
        <v>48942</v>
      </c>
    </row>
    <row r="191" spans="2:4">
      <c r="B191" s="142" t="s">
        <v>3386</v>
      </c>
      <c r="C191" s="143">
        <v>450.78674720639998</v>
      </c>
      <c r="D191" s="144">
        <v>48942</v>
      </c>
    </row>
    <row r="192" spans="2:4">
      <c r="B192" s="142" t="s">
        <v>2289</v>
      </c>
      <c r="C192" s="143">
        <v>971.87610080000002</v>
      </c>
      <c r="D192" s="144">
        <v>49405</v>
      </c>
    </row>
    <row r="193" spans="2:4">
      <c r="B193" s="142" t="s">
        <v>3387</v>
      </c>
      <c r="C193" s="143">
        <v>45.6845016336</v>
      </c>
      <c r="D193" s="144">
        <v>48069</v>
      </c>
    </row>
    <row r="194" spans="2:4">
      <c r="B194" s="142" t="s">
        <v>3388</v>
      </c>
      <c r="C194" s="143">
        <v>1212.2747157984002</v>
      </c>
      <c r="D194" s="144">
        <v>46643</v>
      </c>
    </row>
    <row r="195" spans="2:4">
      <c r="B195" s="142" t="s">
        <v>3389</v>
      </c>
      <c r="C195" s="143">
        <v>407.78218240000001</v>
      </c>
      <c r="D195" s="144">
        <v>48004</v>
      </c>
    </row>
    <row r="196" spans="2:4">
      <c r="B196" s="142" t="s">
        <v>3390</v>
      </c>
      <c r="C196" s="143">
        <v>7.2955740416000001</v>
      </c>
      <c r="D196" s="144">
        <v>47262</v>
      </c>
    </row>
    <row r="197" spans="2:4">
      <c r="B197" s="142" t="s">
        <v>3391</v>
      </c>
      <c r="C197" s="143">
        <v>1.8250865983999998</v>
      </c>
      <c r="D197" s="144">
        <v>45939</v>
      </c>
    </row>
    <row r="198" spans="2:4">
      <c r="B198" s="142" t="s">
        <v>2294</v>
      </c>
      <c r="C198" s="143">
        <v>665.52888734399994</v>
      </c>
      <c r="D198" s="144">
        <v>46742</v>
      </c>
    </row>
    <row r="199" spans="2:4">
      <c r="B199" s="142" t="s">
        <v>3392</v>
      </c>
      <c r="C199" s="143">
        <v>644.12844111999993</v>
      </c>
      <c r="D199" s="144">
        <v>46112</v>
      </c>
    </row>
    <row r="200" spans="2:4">
      <c r="B200" s="142" t="s">
        <v>2295</v>
      </c>
      <c r="C200" s="143">
        <v>1561.4848179200001</v>
      </c>
      <c r="D200" s="144">
        <v>46722</v>
      </c>
    </row>
    <row r="201" spans="2:4">
      <c r="B201" s="142" t="s">
        <v>2296</v>
      </c>
      <c r="C201" s="143">
        <v>120.72104144000001</v>
      </c>
      <c r="D201" s="144">
        <v>46722</v>
      </c>
    </row>
    <row r="202" spans="2:4">
      <c r="B202" s="142" t="s">
        <v>2093</v>
      </c>
      <c r="C202" s="143">
        <v>3.7542422095999997</v>
      </c>
      <c r="D202" s="144">
        <v>48030</v>
      </c>
    </row>
    <row r="203" spans="2:4">
      <c r="B203" s="142"/>
      <c r="C203" s="143"/>
      <c r="D203" s="144"/>
    </row>
    <row r="204" spans="2:4">
      <c r="B204" s="86"/>
      <c r="C204" s="90"/>
      <c r="D204" s="101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46" t="s" vm="1">
        <v>227</v>
      </c>
    </row>
    <row r="2" spans="2:16">
      <c r="B2" s="46" t="s">
        <v>142</v>
      </c>
      <c r="C2" s="46" t="s">
        <v>228</v>
      </c>
    </row>
    <row r="3" spans="2:16">
      <c r="B3" s="46" t="s">
        <v>144</v>
      </c>
      <c r="C3" s="46" t="s">
        <v>229</v>
      </c>
    </row>
    <row r="4" spans="2:16">
      <c r="B4" s="46" t="s">
        <v>145</v>
      </c>
      <c r="C4" s="46">
        <v>2145</v>
      </c>
    </row>
    <row r="6" spans="2:16" ht="26.25" customHeight="1">
      <c r="B6" s="148" t="s">
        <v>180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63">
      <c r="B7" s="21" t="s">
        <v>113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208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3266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9">
        <v>0</v>
      </c>
      <c r="N10" s="87"/>
      <c r="O10" s="110">
        <v>0</v>
      </c>
      <c r="P10" s="110">
        <v>0</v>
      </c>
    </row>
    <row r="11" spans="2:16" ht="20.25" customHeight="1">
      <c r="B11" s="114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4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4" t="s">
        <v>209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143</v>
      </c>
      <c r="C1" s="46" t="s" vm="1">
        <v>227</v>
      </c>
    </row>
    <row r="2" spans="2:16">
      <c r="B2" s="46" t="s">
        <v>142</v>
      </c>
      <c r="C2" s="46" t="s">
        <v>228</v>
      </c>
    </row>
    <row r="3" spans="2:16">
      <c r="B3" s="46" t="s">
        <v>144</v>
      </c>
      <c r="C3" s="46" t="s">
        <v>229</v>
      </c>
    </row>
    <row r="4" spans="2:16">
      <c r="B4" s="46" t="s">
        <v>145</v>
      </c>
      <c r="C4" s="46">
        <v>2145</v>
      </c>
    </row>
    <row r="6" spans="2:16" ht="26.25" customHeight="1">
      <c r="B6" s="148" t="s">
        <v>181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63">
      <c r="B7" s="21" t="s">
        <v>113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203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3267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9">
        <v>0</v>
      </c>
      <c r="N10" s="87"/>
      <c r="O10" s="110">
        <f>IFERROR(M10/$M$10,0)</f>
        <v>0</v>
      </c>
      <c r="P10" s="110">
        <f>M10/'[6]סכום נכסי הקרן'!$C$42</f>
        <v>0</v>
      </c>
    </row>
    <row r="11" spans="2:16" ht="20.25" customHeight="1">
      <c r="B11" s="114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4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4" t="s">
        <v>209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7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7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8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B1:B23 D1:P23 C5:C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42578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143</v>
      </c>
      <c r="C1" s="46" t="s" vm="1">
        <v>227</v>
      </c>
    </row>
    <row r="2" spans="2:18">
      <c r="B2" s="46" t="s">
        <v>142</v>
      </c>
      <c r="C2" s="46" t="s">
        <v>228</v>
      </c>
    </row>
    <row r="3" spans="2:18">
      <c r="B3" s="46" t="s">
        <v>144</v>
      </c>
      <c r="C3" s="46" t="s">
        <v>229</v>
      </c>
    </row>
    <row r="4" spans="2:18">
      <c r="B4" s="46" t="s">
        <v>145</v>
      </c>
      <c r="C4" s="46">
        <v>2145</v>
      </c>
    </row>
    <row r="6" spans="2:18" ht="21.75" customHeight="1">
      <c r="B6" s="151" t="s">
        <v>170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27.75" customHeight="1">
      <c r="B7" s="154" t="s">
        <v>86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2:18" s="3" customFormat="1" ht="66" customHeight="1">
      <c r="B8" s="21" t="s">
        <v>112</v>
      </c>
      <c r="C8" s="29" t="s">
        <v>45</v>
      </c>
      <c r="D8" s="29" t="s">
        <v>116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217</v>
      </c>
      <c r="O8" s="29" t="s">
        <v>62</v>
      </c>
      <c r="P8" s="29" t="s">
        <v>205</v>
      </c>
      <c r="Q8" s="29" t="s">
        <v>146</v>
      </c>
      <c r="R8" s="59" t="s">
        <v>148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15" t="s">
        <v>206</v>
      </c>
      <c r="O9" s="31" t="s">
        <v>211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6.4712466029035367</v>
      </c>
      <c r="I11" s="75"/>
      <c r="J11" s="76"/>
      <c r="K11" s="78">
        <v>3.5110515895316337E-2</v>
      </c>
      <c r="L11" s="77"/>
      <c r="M11" s="98"/>
      <c r="N11" s="77"/>
      <c r="O11" s="77">
        <v>77729.523627227027</v>
      </c>
      <c r="P11" s="78"/>
      <c r="Q11" s="78">
        <f>IFERROR(O11/$O$11,0)</f>
        <v>1</v>
      </c>
      <c r="R11" s="78">
        <f>O11/'סכום נכסי הקרן'!$C$42</f>
        <v>9.3833605534913239E-2</v>
      </c>
    </row>
    <row r="12" spans="2:18" ht="22.5" customHeight="1">
      <c r="B12" s="79" t="s">
        <v>196</v>
      </c>
      <c r="C12" s="80"/>
      <c r="D12" s="81"/>
      <c r="E12" s="80"/>
      <c r="F12" s="80"/>
      <c r="G12" s="99"/>
      <c r="H12" s="83">
        <v>6.457742394613013</v>
      </c>
      <c r="I12" s="81"/>
      <c r="J12" s="82"/>
      <c r="K12" s="84">
        <v>3.5073987806762193E-2</v>
      </c>
      <c r="L12" s="83"/>
      <c r="M12" s="100"/>
      <c r="N12" s="83"/>
      <c r="O12" s="83">
        <v>77625.618567745012</v>
      </c>
      <c r="P12" s="84"/>
      <c r="Q12" s="84">
        <f t="shared" ref="Q12:Q59" si="0">IFERROR(O12/$O$11,0)</f>
        <v>0.99866324847196641</v>
      </c>
      <c r="R12" s="84">
        <f>O12/'סכום נכסי הקרן'!$C$42</f>
        <v>9.3708173319333551E-2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5.2451433707182673</v>
      </c>
      <c r="I13" s="88"/>
      <c r="J13" s="89"/>
      <c r="K13" s="91">
        <v>1.5913937570721026E-2</v>
      </c>
      <c r="L13" s="90"/>
      <c r="M13" s="102"/>
      <c r="N13" s="90"/>
      <c r="O13" s="90">
        <v>24472.998327582005</v>
      </c>
      <c r="P13" s="91"/>
      <c r="Q13" s="91">
        <f t="shared" si="0"/>
        <v>0.31484817075361088</v>
      </c>
      <c r="R13" s="91">
        <f>O13/'סכום נכסי הקרן'!$C$42</f>
        <v>2.9543339057883332E-2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5.2451433707182673</v>
      </c>
      <c r="I14" s="81"/>
      <c r="J14" s="82"/>
      <c r="K14" s="84">
        <v>1.5913937570721026E-2</v>
      </c>
      <c r="L14" s="83"/>
      <c r="M14" s="100"/>
      <c r="N14" s="83"/>
      <c r="O14" s="83">
        <v>24472.998327582005</v>
      </c>
      <c r="P14" s="84"/>
      <c r="Q14" s="84">
        <f t="shared" si="0"/>
        <v>0.31484817075361088</v>
      </c>
      <c r="R14" s="84">
        <f>O14/'סכום נכסי הקרן'!$C$42</f>
        <v>2.9543339057883332E-2</v>
      </c>
    </row>
    <row r="15" spans="2:18">
      <c r="B15" s="104" t="s">
        <v>230</v>
      </c>
      <c r="C15" s="87" t="s">
        <v>231</v>
      </c>
      <c r="D15" s="88" t="s">
        <v>117</v>
      </c>
      <c r="E15" s="87" t="s">
        <v>232</v>
      </c>
      <c r="F15" s="87"/>
      <c r="G15" s="101"/>
      <c r="H15" s="90">
        <v>0.83999999999541985</v>
      </c>
      <c r="I15" s="88" t="s">
        <v>130</v>
      </c>
      <c r="J15" s="89">
        <v>0.04</v>
      </c>
      <c r="K15" s="91">
        <v>2.0299999999957474E-2</v>
      </c>
      <c r="L15" s="90">
        <v>43458.633592000006</v>
      </c>
      <c r="M15" s="102">
        <v>140.66999999999999</v>
      </c>
      <c r="N15" s="90"/>
      <c r="O15" s="90">
        <v>61.133259042000006</v>
      </c>
      <c r="P15" s="91">
        <v>3.0818558853065387E-6</v>
      </c>
      <c r="Q15" s="91">
        <f t="shared" si="0"/>
        <v>7.8648698961775578E-4</v>
      </c>
      <c r="R15" s="91">
        <f>O15/'סכום נכסי הקרן'!$C$42</f>
        <v>7.3798909942133904E-5</v>
      </c>
    </row>
    <row r="16" spans="2:18">
      <c r="B16" s="104" t="s">
        <v>233</v>
      </c>
      <c r="C16" s="87" t="s">
        <v>234</v>
      </c>
      <c r="D16" s="88" t="s">
        <v>117</v>
      </c>
      <c r="E16" s="87" t="s">
        <v>232</v>
      </c>
      <c r="F16" s="87"/>
      <c r="G16" s="101"/>
      <c r="H16" s="90">
        <v>3.6299999999994594</v>
      </c>
      <c r="I16" s="88" t="s">
        <v>130</v>
      </c>
      <c r="J16" s="89">
        <v>7.4999999999999997E-3</v>
      </c>
      <c r="K16" s="91">
        <v>1.5599999999999196E-2</v>
      </c>
      <c r="L16" s="90">
        <v>2276770.8201440005</v>
      </c>
      <c r="M16" s="102">
        <v>109.59</v>
      </c>
      <c r="N16" s="90"/>
      <c r="O16" s="90">
        <v>2495.1131690450002</v>
      </c>
      <c r="P16" s="91">
        <v>1.0873171874674635E-4</v>
      </c>
      <c r="Q16" s="91">
        <f t="shared" si="0"/>
        <v>3.2099941600195456E-2</v>
      </c>
      <c r="R16" s="91">
        <f>O16/'סכום נכסי הקרן'!$C$42</f>
        <v>3.0120532578064921E-3</v>
      </c>
    </row>
    <row r="17" spans="2:18">
      <c r="B17" s="104" t="s">
        <v>235</v>
      </c>
      <c r="C17" s="87" t="s">
        <v>236</v>
      </c>
      <c r="D17" s="88" t="s">
        <v>117</v>
      </c>
      <c r="E17" s="87" t="s">
        <v>232</v>
      </c>
      <c r="F17" s="87"/>
      <c r="G17" s="101"/>
      <c r="H17" s="90">
        <v>5.599999999999687</v>
      </c>
      <c r="I17" s="88" t="s">
        <v>130</v>
      </c>
      <c r="J17" s="89">
        <v>5.0000000000000001E-3</v>
      </c>
      <c r="K17" s="91">
        <v>1.4999999999999999E-2</v>
      </c>
      <c r="L17" s="90">
        <v>4849350.8868510006</v>
      </c>
      <c r="M17" s="102">
        <v>105.57</v>
      </c>
      <c r="N17" s="90"/>
      <c r="O17" s="90">
        <v>5119.459900236001</v>
      </c>
      <c r="P17" s="91">
        <v>2.3858403447361184E-4</v>
      </c>
      <c r="Q17" s="91">
        <f t="shared" si="0"/>
        <v>6.5862489068989505E-2</v>
      </c>
      <c r="R17" s="91">
        <f>O17/'סכום נכסי הקרן'!$C$42</f>
        <v>6.1801148188470956E-3</v>
      </c>
    </row>
    <row r="18" spans="2:18">
      <c r="B18" s="104" t="s">
        <v>237</v>
      </c>
      <c r="C18" s="87" t="s">
        <v>238</v>
      </c>
      <c r="D18" s="88" t="s">
        <v>117</v>
      </c>
      <c r="E18" s="87" t="s">
        <v>232</v>
      </c>
      <c r="F18" s="87"/>
      <c r="G18" s="101"/>
      <c r="H18" s="90">
        <v>10.429999999989843</v>
      </c>
      <c r="I18" s="88" t="s">
        <v>130</v>
      </c>
      <c r="J18" s="89">
        <v>0.04</v>
      </c>
      <c r="K18" s="91">
        <v>1.4499999999974131E-2</v>
      </c>
      <c r="L18" s="90">
        <v>212367.56501400002</v>
      </c>
      <c r="M18" s="102">
        <v>172.93</v>
      </c>
      <c r="N18" s="90"/>
      <c r="O18" s="90">
        <v>367.2472206110001</v>
      </c>
      <c r="P18" s="91">
        <v>1.332937021182688E-5</v>
      </c>
      <c r="Q18" s="91">
        <f t="shared" si="0"/>
        <v>4.7246812211565016E-3</v>
      </c>
      <c r="R18" s="91">
        <f>O18/'סכום נכסי הקרן'!$C$42</f>
        <v>4.4333387398421136E-4</v>
      </c>
    </row>
    <row r="19" spans="2:18">
      <c r="B19" s="104" t="s">
        <v>239</v>
      </c>
      <c r="C19" s="87" t="s">
        <v>240</v>
      </c>
      <c r="D19" s="88" t="s">
        <v>117</v>
      </c>
      <c r="E19" s="87" t="s">
        <v>232</v>
      </c>
      <c r="F19" s="87"/>
      <c r="G19" s="101"/>
      <c r="H19" s="90">
        <v>19.369999999992359</v>
      </c>
      <c r="I19" s="88" t="s">
        <v>130</v>
      </c>
      <c r="J19" s="89">
        <v>0.01</v>
      </c>
      <c r="K19" s="91">
        <v>1.619999999999434E-2</v>
      </c>
      <c r="L19" s="90">
        <v>176693.02831300002</v>
      </c>
      <c r="M19" s="102">
        <v>100.01</v>
      </c>
      <c r="N19" s="90"/>
      <c r="O19" s="90">
        <v>176.71069115500003</v>
      </c>
      <c r="P19" s="91">
        <v>9.7592937501491298E-6</v>
      </c>
      <c r="Q19" s="91">
        <f t="shared" si="0"/>
        <v>2.2734050449410188E-3</v>
      </c>
      <c r="R19" s="91">
        <f>O19/'סכום נכסי הקרן'!$C$42</f>
        <v>2.1332179220807725E-4</v>
      </c>
    </row>
    <row r="20" spans="2:18">
      <c r="B20" s="104" t="s">
        <v>241</v>
      </c>
      <c r="C20" s="87" t="s">
        <v>242</v>
      </c>
      <c r="D20" s="88" t="s">
        <v>117</v>
      </c>
      <c r="E20" s="87" t="s">
        <v>232</v>
      </c>
      <c r="F20" s="87"/>
      <c r="G20" s="101"/>
      <c r="H20" s="90">
        <v>2.8399999999998524</v>
      </c>
      <c r="I20" s="88" t="s">
        <v>130</v>
      </c>
      <c r="J20" s="89">
        <v>1E-3</v>
      </c>
      <c r="K20" s="91">
        <v>1.6399999999999752E-2</v>
      </c>
      <c r="L20" s="90">
        <v>6101552.6181750009</v>
      </c>
      <c r="M20" s="102">
        <v>106.72</v>
      </c>
      <c r="N20" s="90"/>
      <c r="O20" s="90">
        <v>6511.5769584440022</v>
      </c>
      <c r="P20" s="91">
        <v>3.2333275580174998E-4</v>
      </c>
      <c r="Q20" s="91">
        <f t="shared" si="0"/>
        <v>8.3772248363080573E-2</v>
      </c>
      <c r="R20" s="91">
        <f>O20/'סכום נכסי הקרן'!$C$42</f>
        <v>7.8606521076740841E-3</v>
      </c>
    </row>
    <row r="21" spans="2:18">
      <c r="B21" s="104" t="s">
        <v>243</v>
      </c>
      <c r="C21" s="87" t="s">
        <v>244</v>
      </c>
      <c r="D21" s="88" t="s">
        <v>117</v>
      </c>
      <c r="E21" s="87" t="s">
        <v>232</v>
      </c>
      <c r="F21" s="87"/>
      <c r="G21" s="101"/>
      <c r="H21" s="90">
        <v>14.709999999991897</v>
      </c>
      <c r="I21" s="88" t="s">
        <v>130</v>
      </c>
      <c r="J21" s="89">
        <v>2.75E-2</v>
      </c>
      <c r="K21" s="91">
        <v>1.5399999999991983E-2</v>
      </c>
      <c r="L21" s="90">
        <v>316333.62364000006</v>
      </c>
      <c r="M21" s="102">
        <v>141.94</v>
      </c>
      <c r="N21" s="90"/>
      <c r="O21" s="90">
        <v>449.00396668400003</v>
      </c>
      <c r="P21" s="91">
        <v>1.7356681375571889E-5</v>
      </c>
      <c r="Q21" s="91">
        <f t="shared" si="0"/>
        <v>5.776491939373257E-3</v>
      </c>
      <c r="R21" s="91">
        <f>O21/'סכום נכסי הקרן'!$C$42</f>
        <v>5.4202906601475613E-4</v>
      </c>
    </row>
    <row r="22" spans="2:18">
      <c r="B22" s="104" t="s">
        <v>245</v>
      </c>
      <c r="C22" s="87" t="s">
        <v>246</v>
      </c>
      <c r="D22" s="88" t="s">
        <v>117</v>
      </c>
      <c r="E22" s="87" t="s">
        <v>232</v>
      </c>
      <c r="F22" s="87"/>
      <c r="G22" s="101"/>
      <c r="H22" s="90">
        <v>2.069999999999935</v>
      </c>
      <c r="I22" s="88" t="s">
        <v>130</v>
      </c>
      <c r="J22" s="89">
        <v>7.4999999999999997E-3</v>
      </c>
      <c r="K22" s="91">
        <v>1.7399999999999197E-2</v>
      </c>
      <c r="L22" s="90">
        <v>3620270.2254720004</v>
      </c>
      <c r="M22" s="102">
        <v>110.36</v>
      </c>
      <c r="N22" s="90"/>
      <c r="O22" s="90">
        <v>3995.3303252180003</v>
      </c>
      <c r="P22" s="91">
        <v>1.6681175989312873E-4</v>
      </c>
      <c r="Q22" s="91">
        <f t="shared" si="0"/>
        <v>5.1400422114751258E-2</v>
      </c>
      <c r="R22" s="91">
        <f>O22/'סכום נכסי הקרן'!$C$42</f>
        <v>4.8230869330436006E-3</v>
      </c>
    </row>
    <row r="23" spans="2:18">
      <c r="B23" s="104" t="s">
        <v>247</v>
      </c>
      <c r="C23" s="87" t="s">
        <v>248</v>
      </c>
      <c r="D23" s="88" t="s">
        <v>117</v>
      </c>
      <c r="E23" s="87" t="s">
        <v>232</v>
      </c>
      <c r="F23" s="87"/>
      <c r="G23" s="101"/>
      <c r="H23" s="90">
        <v>4.9700000000014537</v>
      </c>
      <c r="I23" s="88" t="s">
        <v>130</v>
      </c>
      <c r="J23" s="89">
        <v>1.1000000000000001E-2</v>
      </c>
      <c r="K23" s="91">
        <v>1.4999999999999999E-2</v>
      </c>
      <c r="L23" s="90">
        <v>625778.97600000014</v>
      </c>
      <c r="M23" s="102">
        <v>99.03</v>
      </c>
      <c r="N23" s="90"/>
      <c r="O23" s="90">
        <v>619.70894593000003</v>
      </c>
      <c r="P23" s="91">
        <v>2.3932796835165646E-4</v>
      </c>
      <c r="Q23" s="91">
        <f t="shared" si="0"/>
        <v>7.9726327528003658E-3</v>
      </c>
      <c r="R23" s="91">
        <f>O23/'סכום נכסי הקרן'!$C$42</f>
        <v>7.4810087680099891E-4</v>
      </c>
    </row>
    <row r="24" spans="2:18">
      <c r="B24" s="104" t="s">
        <v>249</v>
      </c>
      <c r="C24" s="87" t="s">
        <v>250</v>
      </c>
      <c r="D24" s="88" t="s">
        <v>117</v>
      </c>
      <c r="E24" s="87" t="s">
        <v>232</v>
      </c>
      <c r="F24" s="87"/>
      <c r="G24" s="101"/>
      <c r="H24" s="90">
        <v>8.1400000000003203</v>
      </c>
      <c r="I24" s="88" t="s">
        <v>130</v>
      </c>
      <c r="J24" s="89">
        <v>1E-3</v>
      </c>
      <c r="K24" s="91">
        <v>1.5200000000000284E-2</v>
      </c>
      <c r="L24" s="90">
        <v>4204137.764986001</v>
      </c>
      <c r="M24" s="102">
        <v>99.42</v>
      </c>
      <c r="N24" s="90"/>
      <c r="O24" s="90">
        <v>4179.7536347190007</v>
      </c>
      <c r="P24" s="91">
        <v>1.952233860008709E-4</v>
      </c>
      <c r="Q24" s="91">
        <f t="shared" si="0"/>
        <v>5.3773050955054615E-2</v>
      </c>
      <c r="R24" s="91">
        <f>O24/'סכום נכסי הקרן'!$C$42</f>
        <v>5.0457192517253851E-3</v>
      </c>
    </row>
    <row r="25" spans="2:18">
      <c r="B25" s="104" t="s">
        <v>251</v>
      </c>
      <c r="C25" s="87" t="s">
        <v>252</v>
      </c>
      <c r="D25" s="88" t="s">
        <v>117</v>
      </c>
      <c r="E25" s="87" t="s">
        <v>232</v>
      </c>
      <c r="F25" s="87"/>
      <c r="G25" s="101"/>
      <c r="H25" s="90">
        <v>25.829999999999313</v>
      </c>
      <c r="I25" s="88" t="s">
        <v>130</v>
      </c>
      <c r="J25" s="89">
        <v>5.0000000000000001E-3</v>
      </c>
      <c r="K25" s="91">
        <v>1.6600000000006422E-2</v>
      </c>
      <c r="L25" s="90">
        <v>600313.78862600017</v>
      </c>
      <c r="M25" s="102">
        <v>82.95</v>
      </c>
      <c r="N25" s="90"/>
      <c r="O25" s="90">
        <v>497.96025649800009</v>
      </c>
      <c r="P25" s="91">
        <v>4.3584542532250965E-5</v>
      </c>
      <c r="Q25" s="91">
        <f t="shared" si="0"/>
        <v>6.4063207036505624E-3</v>
      </c>
      <c r="R25" s="91">
        <f>O25/'סכום נכסי הקרן'!$C$42</f>
        <v>6.0112816983649473E-4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47</v>
      </c>
      <c r="C27" s="87"/>
      <c r="D27" s="88"/>
      <c r="E27" s="87"/>
      <c r="F27" s="87"/>
      <c r="G27" s="101"/>
      <c r="H27" s="90">
        <v>7.0160579348388179</v>
      </c>
      <c r="I27" s="88"/>
      <c r="J27" s="89"/>
      <c r="K27" s="91">
        <v>4.3895827167913952E-2</v>
      </c>
      <c r="L27" s="90"/>
      <c r="M27" s="102"/>
      <c r="N27" s="90"/>
      <c r="O27" s="90">
        <v>53152.620240163014</v>
      </c>
      <c r="P27" s="91"/>
      <c r="Q27" s="91">
        <f t="shared" si="0"/>
        <v>0.6838150777183557</v>
      </c>
      <c r="R27" s="91">
        <f>O27/'סכום נכסי הקרן'!$C$42</f>
        <v>6.4164834261450227E-2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0.5383762635120467</v>
      </c>
      <c r="I28" s="81"/>
      <c r="J28" s="82"/>
      <c r="K28" s="84">
        <v>4.797080534356455E-2</v>
      </c>
      <c r="L28" s="83"/>
      <c r="M28" s="100"/>
      <c r="N28" s="83"/>
      <c r="O28" s="83">
        <v>9894.5605988140032</v>
      </c>
      <c r="P28" s="84"/>
      <c r="Q28" s="84">
        <f t="shared" si="0"/>
        <v>0.12729475413056751</v>
      </c>
      <c r="R28" s="84">
        <f>O28/'סכום נכסי הקרן'!$C$42</f>
        <v>1.1944525745751441E-2</v>
      </c>
    </row>
    <row r="29" spans="2:18">
      <c r="B29" s="104" t="s">
        <v>253</v>
      </c>
      <c r="C29" s="87" t="s">
        <v>254</v>
      </c>
      <c r="D29" s="88" t="s">
        <v>117</v>
      </c>
      <c r="E29" s="87" t="s">
        <v>232</v>
      </c>
      <c r="F29" s="87"/>
      <c r="G29" s="101"/>
      <c r="H29" s="90">
        <v>0.51000000000050305</v>
      </c>
      <c r="I29" s="88" t="s">
        <v>130</v>
      </c>
      <c r="J29" s="89">
        <v>0</v>
      </c>
      <c r="K29" s="91">
        <v>4.7700000000010047E-2</v>
      </c>
      <c r="L29" s="90">
        <v>1465614.9185050002</v>
      </c>
      <c r="M29" s="102">
        <v>97.64</v>
      </c>
      <c r="N29" s="90"/>
      <c r="O29" s="90">
        <v>1431.0264064280004</v>
      </c>
      <c r="P29" s="91">
        <v>7.328074592525001E-5</v>
      </c>
      <c r="Q29" s="91">
        <f t="shared" si="0"/>
        <v>1.8410332903760932E-2</v>
      </c>
      <c r="R29" s="91">
        <f>O29/'סכום נכסי הקרן'!$C$42</f>
        <v>1.7275079154579372E-3</v>
      </c>
    </row>
    <row r="30" spans="2:18">
      <c r="B30" s="104" t="s">
        <v>255</v>
      </c>
      <c r="C30" s="87" t="s">
        <v>256</v>
      </c>
      <c r="D30" s="88" t="s">
        <v>117</v>
      </c>
      <c r="E30" s="87" t="s">
        <v>232</v>
      </c>
      <c r="F30" s="87"/>
      <c r="G30" s="101"/>
      <c r="H30" s="90">
        <v>0.26000000004593066</v>
      </c>
      <c r="I30" s="88" t="s">
        <v>130</v>
      </c>
      <c r="J30" s="89">
        <v>0</v>
      </c>
      <c r="K30" s="91">
        <v>4.780000000314448E-2</v>
      </c>
      <c r="L30" s="90">
        <v>5730.623810000001</v>
      </c>
      <c r="M30" s="102">
        <v>98.78</v>
      </c>
      <c r="N30" s="90"/>
      <c r="O30" s="90">
        <v>5.6607101990000013</v>
      </c>
      <c r="P30" s="91">
        <v>1.6854775911764709E-7</v>
      </c>
      <c r="Q30" s="91">
        <f t="shared" si="0"/>
        <v>7.2825741556676316E-5</v>
      </c>
      <c r="R30" s="91">
        <f>O30/'סכום נכסי הקרן'!$C$42</f>
        <v>6.833501906016705E-6</v>
      </c>
    </row>
    <row r="31" spans="2:18">
      <c r="B31" s="104" t="s">
        <v>257</v>
      </c>
      <c r="C31" s="87" t="s">
        <v>258</v>
      </c>
      <c r="D31" s="88" t="s">
        <v>117</v>
      </c>
      <c r="E31" s="87" t="s">
        <v>232</v>
      </c>
      <c r="F31" s="87"/>
      <c r="G31" s="101"/>
      <c r="H31" s="90"/>
      <c r="I31" s="88" t="s">
        <v>130</v>
      </c>
      <c r="J31" s="89">
        <v>0</v>
      </c>
      <c r="K31" s="91">
        <v>4.6899981797182966E-2</v>
      </c>
      <c r="L31" s="90">
        <v>0.64272700000000016</v>
      </c>
      <c r="M31" s="102">
        <v>99.15</v>
      </c>
      <c r="N31" s="90"/>
      <c r="O31" s="90">
        <v>6.3726400000000012E-4</v>
      </c>
      <c r="P31" s="91">
        <v>1.3116877551020411E-11</v>
      </c>
      <c r="Q31" s="91">
        <f t="shared" si="0"/>
        <v>8.198480709288432E-9</v>
      </c>
      <c r="R31" s="91">
        <f>O31/'סכום נכסי הקרן'!$C$42</f>
        <v>7.6929300486096643E-10</v>
      </c>
    </row>
    <row r="32" spans="2:18">
      <c r="B32" s="104" t="s">
        <v>259</v>
      </c>
      <c r="C32" s="87" t="s">
        <v>260</v>
      </c>
      <c r="D32" s="88" t="s">
        <v>117</v>
      </c>
      <c r="E32" s="87" t="s">
        <v>232</v>
      </c>
      <c r="F32" s="87"/>
      <c r="G32" s="101"/>
      <c r="H32" s="90">
        <v>0.36000000000039356</v>
      </c>
      <c r="I32" s="88" t="s">
        <v>130</v>
      </c>
      <c r="J32" s="89">
        <v>0</v>
      </c>
      <c r="K32" s="91">
        <v>4.8000000000009327E-2</v>
      </c>
      <c r="L32" s="90">
        <v>1964225.0923510001</v>
      </c>
      <c r="M32" s="102">
        <v>98.33</v>
      </c>
      <c r="N32" s="90"/>
      <c r="O32" s="90">
        <v>1931.4225333090001</v>
      </c>
      <c r="P32" s="91">
        <v>6.1382034135968753E-5</v>
      </c>
      <c r="Q32" s="91">
        <f t="shared" si="0"/>
        <v>2.4847991383192564E-2</v>
      </c>
      <c r="R32" s="91">
        <f>O32/'סכום נכסי הקרן'!$C$42</f>
        <v>2.3315766217854145E-3</v>
      </c>
    </row>
    <row r="33" spans="2:18">
      <c r="B33" s="104" t="s">
        <v>261</v>
      </c>
      <c r="C33" s="87" t="s">
        <v>262</v>
      </c>
      <c r="D33" s="88" t="s">
        <v>117</v>
      </c>
      <c r="E33" s="87" t="s">
        <v>232</v>
      </c>
      <c r="F33" s="87"/>
      <c r="G33" s="101"/>
      <c r="H33" s="90">
        <v>0.44000000000025058</v>
      </c>
      <c r="I33" s="88" t="s">
        <v>130</v>
      </c>
      <c r="J33" s="89">
        <v>0</v>
      </c>
      <c r="K33" s="91">
        <v>4.8200000000003601E-2</v>
      </c>
      <c r="L33" s="90">
        <v>2607108.9190000007</v>
      </c>
      <c r="M33" s="102">
        <v>97.97</v>
      </c>
      <c r="N33" s="90"/>
      <c r="O33" s="90">
        <v>2554.1846079440006</v>
      </c>
      <c r="P33" s="91">
        <v>8.4100287709677437E-5</v>
      </c>
      <c r="Q33" s="91">
        <f t="shared" si="0"/>
        <v>3.2859903016944816E-2</v>
      </c>
      <c r="R33" s="91">
        <f>O33/'סכום נכסי הקרן'!$C$42</f>
        <v>3.0833631776075055E-3</v>
      </c>
    </row>
    <row r="34" spans="2:18">
      <c r="B34" s="104" t="s">
        <v>263</v>
      </c>
      <c r="C34" s="87" t="s">
        <v>264</v>
      </c>
      <c r="D34" s="88" t="s">
        <v>117</v>
      </c>
      <c r="E34" s="87" t="s">
        <v>232</v>
      </c>
      <c r="F34" s="87"/>
      <c r="G34" s="101"/>
      <c r="H34" s="90">
        <v>0.6100000000000001</v>
      </c>
      <c r="I34" s="88" t="s">
        <v>130</v>
      </c>
      <c r="J34" s="89">
        <v>0</v>
      </c>
      <c r="K34" s="91">
        <v>4.7800000000000002E-2</v>
      </c>
      <c r="L34" s="90">
        <v>1530649.9750000003</v>
      </c>
      <c r="M34" s="102">
        <v>97.2</v>
      </c>
      <c r="N34" s="90"/>
      <c r="O34" s="90">
        <v>1487.7917757</v>
      </c>
      <c r="P34" s="91">
        <v>8.5036109722222238E-5</v>
      </c>
      <c r="Q34" s="91">
        <f t="shared" si="0"/>
        <v>1.9140626447617361E-2</v>
      </c>
      <c r="R34" s="91">
        <f>O34/'סכום נכסי הקרן'!$C$42</f>
        <v>1.7960339917768551E-3</v>
      </c>
    </row>
    <row r="35" spans="2:18">
      <c r="B35" s="104" t="s">
        <v>265</v>
      </c>
      <c r="C35" s="87" t="s">
        <v>266</v>
      </c>
      <c r="D35" s="88" t="s">
        <v>117</v>
      </c>
      <c r="E35" s="87" t="s">
        <v>232</v>
      </c>
      <c r="F35" s="87"/>
      <c r="G35" s="101"/>
      <c r="H35" s="90">
        <v>0.67999999999986416</v>
      </c>
      <c r="I35" s="88" t="s">
        <v>130</v>
      </c>
      <c r="J35" s="89">
        <v>0</v>
      </c>
      <c r="K35" s="91">
        <v>4.7999999999997725E-2</v>
      </c>
      <c r="L35" s="90">
        <v>1823705.5200000003</v>
      </c>
      <c r="M35" s="102">
        <v>96.84</v>
      </c>
      <c r="N35" s="90"/>
      <c r="O35" s="90">
        <v>1766.0764255680001</v>
      </c>
      <c r="P35" s="91">
        <v>1.0131697333333334E-4</v>
      </c>
      <c r="Q35" s="91">
        <f t="shared" si="0"/>
        <v>2.2720793118940208E-2</v>
      </c>
      <c r="R35" s="91">
        <f>O35/'סכום נכסי הקרן'!$C$42</f>
        <v>2.1319739389630064E-3</v>
      </c>
    </row>
    <row r="36" spans="2:18">
      <c r="B36" s="104" t="s">
        <v>267</v>
      </c>
      <c r="C36" s="87" t="s">
        <v>268</v>
      </c>
      <c r="D36" s="88" t="s">
        <v>117</v>
      </c>
      <c r="E36" s="87" t="s">
        <v>232</v>
      </c>
      <c r="F36" s="87"/>
      <c r="G36" s="101"/>
      <c r="H36" s="90">
        <v>0.85999999910214231</v>
      </c>
      <c r="I36" s="88" t="s">
        <v>130</v>
      </c>
      <c r="J36" s="89">
        <v>0</v>
      </c>
      <c r="K36" s="91">
        <v>4.8099999968574988E-2</v>
      </c>
      <c r="L36" s="90">
        <v>695.73900000000003</v>
      </c>
      <c r="M36" s="102">
        <v>96.05</v>
      </c>
      <c r="N36" s="90"/>
      <c r="O36" s="90">
        <v>0.66825730999999999</v>
      </c>
      <c r="P36" s="91">
        <v>3.8652166666666666E-8</v>
      </c>
      <c r="Q36" s="91">
        <f t="shared" si="0"/>
        <v>8.5972135015880037E-6</v>
      </c>
      <c r="R36" s="91">
        <f>O36/'סכום נכסי הקרן'!$C$42</f>
        <v>8.0670754040743902E-7</v>
      </c>
    </row>
    <row r="37" spans="2:18">
      <c r="B37" s="104" t="s">
        <v>269</v>
      </c>
      <c r="C37" s="87" t="s">
        <v>270</v>
      </c>
      <c r="D37" s="88" t="s">
        <v>117</v>
      </c>
      <c r="E37" s="87" t="s">
        <v>232</v>
      </c>
      <c r="F37" s="87"/>
      <c r="G37" s="101"/>
      <c r="H37" s="90">
        <v>0.9299999999992199</v>
      </c>
      <c r="I37" s="88" t="s">
        <v>130</v>
      </c>
      <c r="J37" s="89">
        <v>0</v>
      </c>
      <c r="K37" s="91">
        <v>4.790000000000446E-2</v>
      </c>
      <c r="L37" s="90">
        <v>749821.6100000001</v>
      </c>
      <c r="M37" s="102">
        <v>95.72</v>
      </c>
      <c r="N37" s="90"/>
      <c r="O37" s="90">
        <v>717.72924509200016</v>
      </c>
      <c r="P37" s="91">
        <v>4.1656756111111116E-5</v>
      </c>
      <c r="Q37" s="91">
        <f t="shared" si="0"/>
        <v>9.2336761065726462E-3</v>
      </c>
      <c r="R37" s="91">
        <f>O37/'סכום נכסי הקרן'!$C$42</f>
        <v>8.6642912142129126E-4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8.497719719213082</v>
      </c>
      <c r="I39" s="81"/>
      <c r="J39" s="82"/>
      <c r="K39" s="84">
        <v>4.2963743786640911E-2</v>
      </c>
      <c r="L39" s="83"/>
      <c r="M39" s="100"/>
      <c r="N39" s="83"/>
      <c r="O39" s="83">
        <v>43258.059641349013</v>
      </c>
      <c r="P39" s="84"/>
      <c r="Q39" s="84">
        <f t="shared" si="0"/>
        <v>0.55652032358778825</v>
      </c>
      <c r="R39" s="84">
        <f>O39/'סכום נכסי הקרן'!$C$42</f>
        <v>5.2220308515698789E-2</v>
      </c>
    </row>
    <row r="40" spans="2:18">
      <c r="B40" s="104" t="s">
        <v>271</v>
      </c>
      <c r="C40" s="87" t="s">
        <v>272</v>
      </c>
      <c r="D40" s="88" t="s">
        <v>117</v>
      </c>
      <c r="E40" s="87" t="s">
        <v>232</v>
      </c>
      <c r="F40" s="87"/>
      <c r="G40" s="101"/>
      <c r="H40" s="90">
        <v>12.050000001487886</v>
      </c>
      <c r="I40" s="88" t="s">
        <v>130</v>
      </c>
      <c r="J40" s="89">
        <v>5.5E-2</v>
      </c>
      <c r="K40" s="91">
        <v>4.3900000005951539E-2</v>
      </c>
      <c r="L40" s="90">
        <v>2291.2980140000004</v>
      </c>
      <c r="M40" s="102">
        <v>117.33</v>
      </c>
      <c r="N40" s="90"/>
      <c r="O40" s="90">
        <v>2.6883800600000005</v>
      </c>
      <c r="P40" s="91">
        <v>1.1867064943520871E-7</v>
      </c>
      <c r="Q40" s="91">
        <f t="shared" si="0"/>
        <v>3.4586344217068081E-5</v>
      </c>
      <c r="R40" s="91">
        <f>O40/'סכום נכסי הקרן'!$C$42</f>
        <v>3.2453613801590944E-6</v>
      </c>
    </row>
    <row r="41" spans="2:18">
      <c r="B41" s="104" t="s">
        <v>273</v>
      </c>
      <c r="C41" s="87" t="s">
        <v>274</v>
      </c>
      <c r="D41" s="88" t="s">
        <v>117</v>
      </c>
      <c r="E41" s="87" t="s">
        <v>232</v>
      </c>
      <c r="F41" s="87"/>
      <c r="G41" s="101"/>
      <c r="H41" s="90">
        <v>2.4000000000033643</v>
      </c>
      <c r="I41" s="88" t="s">
        <v>130</v>
      </c>
      <c r="J41" s="89">
        <v>5.0000000000000001E-3</v>
      </c>
      <c r="K41" s="91">
        <v>4.5600000000033648E-2</v>
      </c>
      <c r="L41" s="90">
        <v>325884.71313200006</v>
      </c>
      <c r="M41" s="102">
        <v>91.2</v>
      </c>
      <c r="N41" s="90"/>
      <c r="O41" s="90">
        <v>297.20686020000005</v>
      </c>
      <c r="P41" s="91">
        <v>1.5417786162826938E-5</v>
      </c>
      <c r="Q41" s="91">
        <f t="shared" si="0"/>
        <v>3.8236032633537807E-3</v>
      </c>
      <c r="R41" s="91">
        <f>O41/'סכום נכסי הקרן'!$C$42</f>
        <v>3.5878248033554563E-4</v>
      </c>
    </row>
    <row r="42" spans="2:18">
      <c r="B42" s="104" t="s">
        <v>275</v>
      </c>
      <c r="C42" s="87" t="s">
        <v>276</v>
      </c>
      <c r="D42" s="88" t="s">
        <v>117</v>
      </c>
      <c r="E42" s="87" t="s">
        <v>232</v>
      </c>
      <c r="F42" s="87"/>
      <c r="G42" s="101"/>
      <c r="H42" s="90">
        <v>0.5</v>
      </c>
      <c r="I42" s="88" t="s">
        <v>130</v>
      </c>
      <c r="J42" s="89">
        <v>3.7499999999999999E-2</v>
      </c>
      <c r="K42" s="91">
        <v>4.3399999992233394E-2</v>
      </c>
      <c r="L42" s="90">
        <v>507.11388600000004</v>
      </c>
      <c r="M42" s="102">
        <v>101.56</v>
      </c>
      <c r="N42" s="90"/>
      <c r="O42" s="90">
        <v>0.51502486000000003</v>
      </c>
      <c r="P42" s="91">
        <v>2.5959027215773639E-8</v>
      </c>
      <c r="Q42" s="91">
        <f t="shared" si="0"/>
        <v>6.6258589525125766E-6</v>
      </c>
      <c r="R42" s="91">
        <f>O42/'סכום נכסי הקרן'!$C$42</f>
        <v>6.2172823528003857E-7</v>
      </c>
    </row>
    <row r="43" spans="2:18">
      <c r="B43" s="104" t="s">
        <v>277</v>
      </c>
      <c r="C43" s="87" t="s">
        <v>278</v>
      </c>
      <c r="D43" s="88" t="s">
        <v>117</v>
      </c>
      <c r="E43" s="87" t="s">
        <v>232</v>
      </c>
      <c r="F43" s="87"/>
      <c r="G43" s="101"/>
      <c r="H43" s="90">
        <v>3.3800000000005523</v>
      </c>
      <c r="I43" s="88" t="s">
        <v>130</v>
      </c>
      <c r="J43" s="89">
        <v>0.02</v>
      </c>
      <c r="K43" s="91">
        <v>4.3200000000007031E-2</v>
      </c>
      <c r="L43" s="90">
        <v>2127715.3543730001</v>
      </c>
      <c r="M43" s="102">
        <v>93.59</v>
      </c>
      <c r="N43" s="90"/>
      <c r="O43" s="90">
        <v>1991.3287943550004</v>
      </c>
      <c r="P43" s="91">
        <v>8.4941876193951824E-5</v>
      </c>
      <c r="Q43" s="91">
        <f t="shared" si="0"/>
        <v>2.5618692890811433E-2</v>
      </c>
      <c r="R43" s="91">
        <f>O43/'סכום נכסי הקרן'!$C$42</f>
        <v>2.4038943230364862E-3</v>
      </c>
    </row>
    <row r="44" spans="2:18">
      <c r="B44" s="104" t="s">
        <v>279</v>
      </c>
      <c r="C44" s="87" t="s">
        <v>280</v>
      </c>
      <c r="D44" s="88" t="s">
        <v>117</v>
      </c>
      <c r="E44" s="87" t="s">
        <v>232</v>
      </c>
      <c r="F44" s="87"/>
      <c r="G44" s="101"/>
      <c r="H44" s="90">
        <v>6.2700000000004019</v>
      </c>
      <c r="I44" s="88" t="s">
        <v>130</v>
      </c>
      <c r="J44" s="89">
        <v>0.01</v>
      </c>
      <c r="K44" s="91">
        <v>4.2400000000002443E-2</v>
      </c>
      <c r="L44" s="90">
        <v>9539628.4016920011</v>
      </c>
      <c r="M44" s="102">
        <v>82.4</v>
      </c>
      <c r="N44" s="90"/>
      <c r="O44" s="90">
        <v>7860.6537973920013</v>
      </c>
      <c r="P44" s="91">
        <v>4.0397297941091972E-4</v>
      </c>
      <c r="Q44" s="91">
        <f t="shared" si="0"/>
        <v>0.10112828987721441</v>
      </c>
      <c r="R44" s="91">
        <f>O44/'סכום נכסי הקרן'!$C$42</f>
        <v>9.4892320607588964E-3</v>
      </c>
    </row>
    <row r="45" spans="2:18">
      <c r="B45" s="104" t="s">
        <v>281</v>
      </c>
      <c r="C45" s="87" t="s">
        <v>282</v>
      </c>
      <c r="D45" s="88" t="s">
        <v>117</v>
      </c>
      <c r="E45" s="87" t="s">
        <v>232</v>
      </c>
      <c r="F45" s="87"/>
      <c r="G45" s="101"/>
      <c r="H45" s="90">
        <v>15.250000000002021</v>
      </c>
      <c r="I45" s="88" t="s">
        <v>130</v>
      </c>
      <c r="J45" s="89">
        <v>3.7499999999999999E-2</v>
      </c>
      <c r="K45" s="91">
        <v>4.4800000000003941E-2</v>
      </c>
      <c r="L45" s="90">
        <v>2435811.7611010005</v>
      </c>
      <c r="M45" s="102">
        <v>91.42</v>
      </c>
      <c r="N45" s="90"/>
      <c r="O45" s="90">
        <v>2226.8190385940006</v>
      </c>
      <c r="P45" s="91">
        <v>9.6579884816145331E-5</v>
      </c>
      <c r="Q45" s="91">
        <f t="shared" si="0"/>
        <v>2.864830420514751E-2</v>
      </c>
      <c r="R45" s="91">
        <f>O45/'סכום נכסי הקרן'!$C$42</f>
        <v>2.6881736760300074E-3</v>
      </c>
    </row>
    <row r="46" spans="2:18">
      <c r="B46" s="104" t="s">
        <v>283</v>
      </c>
      <c r="C46" s="87" t="s">
        <v>284</v>
      </c>
      <c r="D46" s="88" t="s">
        <v>117</v>
      </c>
      <c r="E46" s="87" t="s">
        <v>232</v>
      </c>
      <c r="F46" s="87"/>
      <c r="G46" s="101"/>
      <c r="H46" s="90">
        <v>1.5800000000294168</v>
      </c>
      <c r="I46" s="88" t="s">
        <v>130</v>
      </c>
      <c r="J46" s="89">
        <v>5.0000000000000001E-3</v>
      </c>
      <c r="K46" s="91">
        <v>4.5900000001617931E-2</v>
      </c>
      <c r="L46" s="90">
        <v>7226.6545730000016</v>
      </c>
      <c r="M46" s="102">
        <v>94.08</v>
      </c>
      <c r="N46" s="90"/>
      <c r="O46" s="90">
        <v>6.798836510000001</v>
      </c>
      <c r="P46" s="91">
        <v>3.079132840745109E-7</v>
      </c>
      <c r="Q46" s="91">
        <f t="shared" si="0"/>
        <v>8.7467878262134508E-5</v>
      </c>
      <c r="R46" s="91">
        <f>O46/'סכום נכסי הקרן'!$C$42</f>
        <v>8.2074263858249422E-6</v>
      </c>
    </row>
    <row r="47" spans="2:18">
      <c r="B47" s="104" t="s">
        <v>285</v>
      </c>
      <c r="C47" s="87" t="s">
        <v>286</v>
      </c>
      <c r="D47" s="88" t="s">
        <v>117</v>
      </c>
      <c r="E47" s="87" t="s">
        <v>232</v>
      </c>
      <c r="F47" s="87"/>
      <c r="G47" s="101"/>
      <c r="H47" s="90">
        <v>8.0700000000000927</v>
      </c>
      <c r="I47" s="88" t="s">
        <v>130</v>
      </c>
      <c r="J47" s="89">
        <v>1.3000000000000001E-2</v>
      </c>
      <c r="K47" s="91">
        <v>4.2400000000000847E-2</v>
      </c>
      <c r="L47" s="90">
        <v>16073207.093821004</v>
      </c>
      <c r="M47" s="102">
        <v>79.739999999999995</v>
      </c>
      <c r="N47" s="90"/>
      <c r="O47" s="90">
        <v>12816.775842983001</v>
      </c>
      <c r="P47" s="91">
        <v>9.4552047980625369E-4</v>
      </c>
      <c r="Q47" s="91">
        <f t="shared" si="0"/>
        <v>0.16488941710809035</v>
      </c>
      <c r="R47" s="91">
        <f>O47/'סכום נכסי הקרן'!$C$42</f>
        <v>1.5472168521802325E-2</v>
      </c>
    </row>
    <row r="48" spans="2:18">
      <c r="B48" s="104" t="s">
        <v>287</v>
      </c>
      <c r="C48" s="87" t="s">
        <v>288</v>
      </c>
      <c r="D48" s="88" t="s">
        <v>117</v>
      </c>
      <c r="E48" s="87" t="s">
        <v>232</v>
      </c>
      <c r="F48" s="87"/>
      <c r="G48" s="101"/>
      <c r="H48" s="90">
        <v>12.0999999999996</v>
      </c>
      <c r="I48" s="88" t="s">
        <v>130</v>
      </c>
      <c r="J48" s="89">
        <v>1.4999999999999999E-2</v>
      </c>
      <c r="K48" s="91">
        <v>4.3499999999999331E-2</v>
      </c>
      <c r="L48" s="90">
        <v>9428981.4326950014</v>
      </c>
      <c r="M48" s="102">
        <v>71.599999999999994</v>
      </c>
      <c r="N48" s="90"/>
      <c r="O48" s="90">
        <v>6751.1506541470017</v>
      </c>
      <c r="P48" s="91">
        <v>4.2694719173539281E-4</v>
      </c>
      <c r="Q48" s="91">
        <f t="shared" si="0"/>
        <v>8.6854393788954279E-2</v>
      </c>
      <c r="R48" s="91">
        <f>O48/'סכום נכסי הקרן'!$C$42</f>
        <v>8.149860925766755E-3</v>
      </c>
    </row>
    <row r="49" spans="2:18">
      <c r="B49" s="104" t="s">
        <v>289</v>
      </c>
      <c r="C49" s="87" t="s">
        <v>290</v>
      </c>
      <c r="D49" s="88" t="s">
        <v>117</v>
      </c>
      <c r="E49" s="87" t="s">
        <v>232</v>
      </c>
      <c r="F49" s="87"/>
      <c r="G49" s="101"/>
      <c r="H49" s="90">
        <v>1.9100000002447264</v>
      </c>
      <c r="I49" s="88" t="s">
        <v>130</v>
      </c>
      <c r="J49" s="89">
        <v>1.7500000000000002E-2</v>
      </c>
      <c r="K49" s="91">
        <v>4.5500000003001369E-2</v>
      </c>
      <c r="L49" s="90">
        <v>2277.5065010000003</v>
      </c>
      <c r="M49" s="102">
        <v>95.09</v>
      </c>
      <c r="N49" s="90"/>
      <c r="O49" s="90">
        <v>2.1656809170000004</v>
      </c>
      <c r="P49" s="91">
        <v>9.5790299469609689E-8</v>
      </c>
      <c r="Q49" s="91">
        <f t="shared" si="0"/>
        <v>2.7861754658192805E-5</v>
      </c>
      <c r="R49" s="91">
        <f>O49/'סכום נכסי הקרן'!$C$42</f>
        <v>2.6143688961073955E-6</v>
      </c>
    </row>
    <row r="50" spans="2:18">
      <c r="B50" s="104" t="s">
        <v>291</v>
      </c>
      <c r="C50" s="87" t="s">
        <v>292</v>
      </c>
      <c r="D50" s="88" t="s">
        <v>117</v>
      </c>
      <c r="E50" s="87" t="s">
        <v>232</v>
      </c>
      <c r="F50" s="87"/>
      <c r="G50" s="101"/>
      <c r="H50" s="90">
        <v>4.7799999999997711</v>
      </c>
      <c r="I50" s="88" t="s">
        <v>130</v>
      </c>
      <c r="J50" s="89">
        <v>2.2499999999999999E-2</v>
      </c>
      <c r="K50" s="91">
        <v>4.2499999999997498E-2</v>
      </c>
      <c r="L50" s="90">
        <v>5477540.7450650008</v>
      </c>
      <c r="M50" s="102">
        <v>91.16</v>
      </c>
      <c r="N50" s="90"/>
      <c r="O50" s="90">
        <v>4993.3263833130013</v>
      </c>
      <c r="P50" s="91">
        <v>2.2719763485371371E-4</v>
      </c>
      <c r="Q50" s="91">
        <f t="shared" si="0"/>
        <v>6.4239765668188703E-2</v>
      </c>
      <c r="R50" s="91">
        <f>O50/'סכום נכסי הקרן'!$C$42</f>
        <v>6.0278488313640815E-3</v>
      </c>
    </row>
    <row r="51" spans="2:18">
      <c r="B51" s="104" t="s">
        <v>293</v>
      </c>
      <c r="C51" s="87" t="s">
        <v>294</v>
      </c>
      <c r="D51" s="88" t="s">
        <v>117</v>
      </c>
      <c r="E51" s="87" t="s">
        <v>232</v>
      </c>
      <c r="F51" s="87"/>
      <c r="G51" s="101"/>
      <c r="H51" s="90">
        <v>1.0899999999967309</v>
      </c>
      <c r="I51" s="88" t="s">
        <v>130</v>
      </c>
      <c r="J51" s="89">
        <v>4.0000000000000001E-3</v>
      </c>
      <c r="K51" s="91">
        <v>4.5099999999269898E-2</v>
      </c>
      <c r="L51" s="90">
        <v>19102.266691000004</v>
      </c>
      <c r="M51" s="102">
        <v>96.08</v>
      </c>
      <c r="N51" s="90"/>
      <c r="O51" s="90">
        <v>18.353457634000002</v>
      </c>
      <c r="P51" s="91">
        <v>1.1214962795987048E-6</v>
      </c>
      <c r="Q51" s="91">
        <f t="shared" si="0"/>
        <v>2.3611951775259779E-4</v>
      </c>
      <c r="R51" s="91">
        <f>O51/'סכום נכסי הקרן'!$C$42</f>
        <v>2.2155945687891207E-5</v>
      </c>
    </row>
    <row r="52" spans="2:18">
      <c r="B52" s="104" t="s">
        <v>295</v>
      </c>
      <c r="C52" s="87" t="s">
        <v>296</v>
      </c>
      <c r="D52" s="88" t="s">
        <v>117</v>
      </c>
      <c r="E52" s="87" t="s">
        <v>232</v>
      </c>
      <c r="F52" s="87"/>
      <c r="G52" s="101"/>
      <c r="H52" s="90">
        <v>2.7600000000079055</v>
      </c>
      <c r="I52" s="88" t="s">
        <v>130</v>
      </c>
      <c r="J52" s="89">
        <v>6.25E-2</v>
      </c>
      <c r="K52" s="91">
        <v>4.3699858004969824E-2</v>
      </c>
      <c r="L52" s="90">
        <v>1.0161000000000002E-2</v>
      </c>
      <c r="M52" s="102">
        <v>111</v>
      </c>
      <c r="N52" s="90"/>
      <c r="O52" s="90">
        <v>1.1268000000000001E-5</v>
      </c>
      <c r="P52" s="91">
        <v>6.8212076298694287E-13</v>
      </c>
      <c r="Q52" s="91">
        <f t="shared" si="0"/>
        <v>1.4496422304141148E-10</v>
      </c>
      <c r="R52" s="91">
        <f>O52/'סכום נכסי הקרן'!$C$42</f>
        <v>1.3602515721542985E-11</v>
      </c>
    </row>
    <row r="53" spans="2:18">
      <c r="B53" s="104" t="s">
        <v>297</v>
      </c>
      <c r="C53" s="87" t="s">
        <v>298</v>
      </c>
      <c r="D53" s="88" t="s">
        <v>117</v>
      </c>
      <c r="E53" s="87" t="s">
        <v>232</v>
      </c>
      <c r="F53" s="87"/>
      <c r="G53" s="101"/>
      <c r="H53" s="90">
        <v>0.17000000000792442</v>
      </c>
      <c r="I53" s="88" t="s">
        <v>130</v>
      </c>
      <c r="J53" s="89">
        <v>1.4999999999999999E-2</v>
      </c>
      <c r="K53" s="91">
        <v>4.4000000000000004E-2</v>
      </c>
      <c r="L53" s="90">
        <v>18786.071628000002</v>
      </c>
      <c r="M53" s="102">
        <v>100.76</v>
      </c>
      <c r="N53" s="90"/>
      <c r="O53" s="90">
        <v>18.928844805000004</v>
      </c>
      <c r="P53" s="91">
        <v>1.4133914460259759E-6</v>
      </c>
      <c r="Q53" s="91">
        <f t="shared" si="0"/>
        <v>2.4352194535217281E-4</v>
      </c>
      <c r="R53" s="91">
        <f>O53/'סכום נכסי הקרן'!$C$42</f>
        <v>2.2850542159270481E-5</v>
      </c>
    </row>
    <row r="54" spans="2:18">
      <c r="B54" s="104" t="s">
        <v>299</v>
      </c>
      <c r="C54" s="87" t="s">
        <v>300</v>
      </c>
      <c r="D54" s="88" t="s">
        <v>117</v>
      </c>
      <c r="E54" s="87" t="s">
        <v>232</v>
      </c>
      <c r="F54" s="87"/>
      <c r="G54" s="101"/>
      <c r="H54" s="90">
        <v>17.949999999998962</v>
      </c>
      <c r="I54" s="88" t="s">
        <v>130</v>
      </c>
      <c r="J54" s="89">
        <v>2.7999999999999997E-2</v>
      </c>
      <c r="K54" s="91">
        <v>4.5499999999998063E-2</v>
      </c>
      <c r="L54" s="90">
        <v>3818346.9062840003</v>
      </c>
      <c r="M54" s="102">
        <v>74.349999999999994</v>
      </c>
      <c r="N54" s="90"/>
      <c r="O54" s="90">
        <v>2838.9407731810002</v>
      </c>
      <c r="P54" s="91">
        <v>4.2981052866777262E-4</v>
      </c>
      <c r="Q54" s="91">
        <f t="shared" si="0"/>
        <v>3.652332653929425E-2</v>
      </c>
      <c r="R54" s="91">
        <f>O54/'סכום נכסי הקרן'!$C$42</f>
        <v>3.4271154153109645E-3</v>
      </c>
    </row>
    <row r="55" spans="2:18">
      <c r="B55" s="104" t="s">
        <v>301</v>
      </c>
      <c r="C55" s="87" t="s">
        <v>302</v>
      </c>
      <c r="D55" s="88" t="s">
        <v>117</v>
      </c>
      <c r="E55" s="87" t="s">
        <v>232</v>
      </c>
      <c r="F55" s="87"/>
      <c r="G55" s="101"/>
      <c r="H55" s="90">
        <v>4.9199999999995336</v>
      </c>
      <c r="I55" s="88" t="s">
        <v>130</v>
      </c>
      <c r="J55" s="89">
        <v>3.7499999999999999E-2</v>
      </c>
      <c r="K55" s="91">
        <v>4.2299999999994474E-2</v>
      </c>
      <c r="L55" s="90">
        <v>3453126.1742450004</v>
      </c>
      <c r="M55" s="102">
        <v>99.4</v>
      </c>
      <c r="N55" s="90"/>
      <c r="O55" s="90">
        <v>3432.4072611300003</v>
      </c>
      <c r="P55" s="91">
        <v>4.4270956227265173E-4</v>
      </c>
      <c r="Q55" s="91">
        <f t="shared" si="0"/>
        <v>4.4158346802574508E-2</v>
      </c>
      <c r="R55" s="91">
        <f>O55/'סכום נכסי הקרן'!$C$42</f>
        <v>4.1435368949466738E-3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79" t="s">
        <v>195</v>
      </c>
      <c r="C57" s="80"/>
      <c r="D57" s="81"/>
      <c r="E57" s="80"/>
      <c r="F57" s="80"/>
      <c r="G57" s="99"/>
      <c r="H57" s="83">
        <v>16.559999999952652</v>
      </c>
      <c r="I57" s="81"/>
      <c r="J57" s="82"/>
      <c r="K57" s="84">
        <v>6.2399999999838321E-2</v>
      </c>
      <c r="L57" s="83"/>
      <c r="M57" s="100"/>
      <c r="N57" s="83"/>
      <c r="O57" s="83">
        <v>103.90505948200001</v>
      </c>
      <c r="P57" s="84"/>
      <c r="Q57" s="84">
        <f t="shared" si="0"/>
        <v>1.3367515280333488E-3</v>
      </c>
      <c r="R57" s="84">
        <f>O57/'סכום נכסי הקרן'!$C$42</f>
        <v>1.2543221557967377E-4</v>
      </c>
    </row>
    <row r="58" spans="2:18">
      <c r="B58" s="103" t="s">
        <v>63</v>
      </c>
      <c r="C58" s="80"/>
      <c r="D58" s="81"/>
      <c r="E58" s="80"/>
      <c r="F58" s="80"/>
      <c r="G58" s="99"/>
      <c r="H58" s="83">
        <v>16.559999999952652</v>
      </c>
      <c r="I58" s="81"/>
      <c r="J58" s="82"/>
      <c r="K58" s="84">
        <v>6.2399999999838321E-2</v>
      </c>
      <c r="L58" s="83"/>
      <c r="M58" s="100"/>
      <c r="N58" s="83"/>
      <c r="O58" s="83">
        <v>103.90505948200001</v>
      </c>
      <c r="P58" s="84"/>
      <c r="Q58" s="84">
        <f t="shared" si="0"/>
        <v>1.3367515280333488E-3</v>
      </c>
      <c r="R58" s="84">
        <f>O58/'סכום נכסי הקרן'!$C$42</f>
        <v>1.2543221557967377E-4</v>
      </c>
    </row>
    <row r="59" spans="2:18">
      <c r="B59" s="104" t="s">
        <v>303</v>
      </c>
      <c r="C59" s="87" t="s">
        <v>304</v>
      </c>
      <c r="D59" s="88" t="s">
        <v>28</v>
      </c>
      <c r="E59" s="87" t="s">
        <v>305</v>
      </c>
      <c r="F59" s="87" t="s">
        <v>306</v>
      </c>
      <c r="G59" s="101"/>
      <c r="H59" s="90">
        <v>16.559999999952652</v>
      </c>
      <c r="I59" s="88" t="s">
        <v>129</v>
      </c>
      <c r="J59" s="89">
        <v>4.4999999999999998E-2</v>
      </c>
      <c r="K59" s="91">
        <v>6.2399999999838321E-2</v>
      </c>
      <c r="L59" s="90">
        <v>36743.75778900001</v>
      </c>
      <c r="M59" s="102">
        <v>73.9495</v>
      </c>
      <c r="N59" s="90"/>
      <c r="O59" s="90">
        <v>103.90505948200001</v>
      </c>
      <c r="P59" s="91">
        <v>3.6743757789000011E-5</v>
      </c>
      <c r="Q59" s="91">
        <f t="shared" si="0"/>
        <v>1.3367515280333488E-3</v>
      </c>
      <c r="R59" s="91">
        <f>O59/'סכום נכסי הקרן'!$C$42</f>
        <v>1.2543221557967377E-4</v>
      </c>
    </row>
    <row r="60" spans="2:18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5" t="s">
        <v>109</v>
      </c>
      <c r="C63" s="105"/>
      <c r="D63" s="10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201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157" t="s">
        <v>209</v>
      </c>
      <c r="C65" s="157"/>
      <c r="D65" s="157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143</v>
      </c>
      <c r="C1" s="46" t="s" vm="1">
        <v>227</v>
      </c>
    </row>
    <row r="2" spans="2:16">
      <c r="B2" s="46" t="s">
        <v>142</v>
      </c>
      <c r="C2" s="46" t="s">
        <v>228</v>
      </c>
    </row>
    <row r="3" spans="2:16">
      <c r="B3" s="46" t="s">
        <v>144</v>
      </c>
      <c r="C3" s="46" t="s">
        <v>229</v>
      </c>
    </row>
    <row r="4" spans="2:16">
      <c r="B4" s="46" t="s">
        <v>145</v>
      </c>
      <c r="C4" s="46">
        <v>2145</v>
      </c>
    </row>
    <row r="6" spans="2:16" ht="26.25" customHeight="1">
      <c r="B6" s="148" t="s">
        <v>183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63">
      <c r="B7" s="21" t="s">
        <v>113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203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3268</v>
      </c>
      <c r="C10" s="87"/>
      <c r="D10" s="88"/>
      <c r="E10" s="87"/>
      <c r="F10" s="87"/>
      <c r="G10" s="101"/>
      <c r="H10" s="90"/>
      <c r="I10" s="88"/>
      <c r="J10" s="89"/>
      <c r="K10" s="89">
        <v>0</v>
      </c>
      <c r="L10" s="90"/>
      <c r="M10" s="90">
        <v>0</v>
      </c>
      <c r="N10" s="91"/>
      <c r="O10" s="91">
        <f>IFERROR(M10/$M$10,0)</f>
        <v>0</v>
      </c>
      <c r="P10" s="91">
        <f>M10/'[6]סכום נכסי הקרן'!$C$42</f>
        <v>0</v>
      </c>
    </row>
    <row r="11" spans="2:16" ht="20.25" customHeight="1">
      <c r="B11" s="114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4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4" t="s">
        <v>209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7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7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8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B1:B23 D1:P23 C5:C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50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143</v>
      </c>
      <c r="C1" s="46" t="s" vm="1">
        <v>227</v>
      </c>
    </row>
    <row r="2" spans="2:20">
      <c r="B2" s="46" t="s">
        <v>142</v>
      </c>
      <c r="C2" s="46" t="s">
        <v>228</v>
      </c>
    </row>
    <row r="3" spans="2:20">
      <c r="B3" s="46" t="s">
        <v>144</v>
      </c>
      <c r="C3" s="46" t="s">
        <v>229</v>
      </c>
    </row>
    <row r="4" spans="2:20">
      <c r="B4" s="46" t="s">
        <v>145</v>
      </c>
      <c r="C4" s="46">
        <v>2145</v>
      </c>
    </row>
    <row r="6" spans="2:20" ht="26.25" customHeight="1">
      <c r="B6" s="154" t="s">
        <v>170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</row>
    <row r="7" spans="2:20" ht="26.25" customHeight="1">
      <c r="B7" s="154" t="s">
        <v>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</row>
    <row r="8" spans="2:20" s="3" customFormat="1" ht="63">
      <c r="B8" s="36" t="s">
        <v>112</v>
      </c>
      <c r="C8" s="12" t="s">
        <v>45</v>
      </c>
      <c r="D8" s="12" t="s">
        <v>116</v>
      </c>
      <c r="E8" s="12" t="s">
        <v>186</v>
      </c>
      <c r="F8" s="12" t="s">
        <v>114</v>
      </c>
      <c r="G8" s="12" t="s">
        <v>66</v>
      </c>
      <c r="H8" s="12" t="s">
        <v>14</v>
      </c>
      <c r="I8" s="12" t="s">
        <v>67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203</v>
      </c>
      <c r="P8" s="12" t="s">
        <v>202</v>
      </c>
      <c r="Q8" s="12" t="s">
        <v>62</v>
      </c>
      <c r="R8" s="12" t="s">
        <v>59</v>
      </c>
      <c r="S8" s="12" t="s">
        <v>146</v>
      </c>
      <c r="T8" s="37" t="s">
        <v>148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210</v>
      </c>
      <c r="P9" s="15"/>
      <c r="Q9" s="15" t="s">
        <v>206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187</v>
      </c>
    </row>
    <row r="11" spans="2:20" s="4" customFormat="1" ht="18" customHeight="1">
      <c r="B11" s="106" t="s">
        <v>46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7"/>
      <c r="P11" s="108"/>
      <c r="Q11" s="109">
        <v>0</v>
      </c>
      <c r="R11" s="84"/>
      <c r="S11" s="110">
        <v>0</v>
      </c>
      <c r="T11" s="110">
        <v>0</v>
      </c>
    </row>
    <row r="12" spans="2:20">
      <c r="B12" s="111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12"/>
      <c r="P12" s="113"/>
      <c r="Q12" s="90"/>
      <c r="R12" s="91"/>
      <c r="S12" s="91"/>
      <c r="T12" s="91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12"/>
      <c r="P13" s="113"/>
      <c r="Q13" s="90"/>
      <c r="R13" s="91"/>
      <c r="S13" s="91"/>
      <c r="T13" s="91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4" t="s">
        <v>218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4" t="s">
        <v>109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4" t="s">
        <v>201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4" t="s">
        <v>209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5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143</v>
      </c>
      <c r="C1" s="46" t="s" vm="1">
        <v>227</v>
      </c>
    </row>
    <row r="2" spans="2:21">
      <c r="B2" s="46" t="s">
        <v>142</v>
      </c>
      <c r="C2" s="46" t="s">
        <v>228</v>
      </c>
    </row>
    <row r="3" spans="2:21">
      <c r="B3" s="46" t="s">
        <v>144</v>
      </c>
      <c r="C3" s="46" t="s">
        <v>229</v>
      </c>
    </row>
    <row r="4" spans="2:21">
      <c r="B4" s="46" t="s">
        <v>145</v>
      </c>
      <c r="C4" s="46">
        <v>2145</v>
      </c>
    </row>
    <row r="6" spans="2:21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</row>
    <row r="7" spans="2:21" ht="26.2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</row>
    <row r="8" spans="2:21" s="3" customFormat="1" ht="78.75">
      <c r="B8" s="21" t="s">
        <v>112</v>
      </c>
      <c r="C8" s="29" t="s">
        <v>45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14</v>
      </c>
      <c r="I8" s="29" t="s">
        <v>67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203</v>
      </c>
      <c r="P8" s="29" t="s">
        <v>202</v>
      </c>
      <c r="Q8" s="29" t="s">
        <v>217</v>
      </c>
      <c r="R8" s="29" t="s">
        <v>62</v>
      </c>
      <c r="S8" s="12" t="s">
        <v>59</v>
      </c>
      <c r="T8" s="29" t="s">
        <v>146</v>
      </c>
      <c r="U8" s="13" t="s">
        <v>148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210</v>
      </c>
      <c r="P9" s="31"/>
      <c r="Q9" s="15" t="s">
        <v>206</v>
      </c>
      <c r="R9" s="31" t="s">
        <v>206</v>
      </c>
      <c r="S9" s="15" t="s">
        <v>19</v>
      </c>
      <c r="T9" s="31" t="s">
        <v>206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187</v>
      </c>
      <c r="U10" s="19" t="s">
        <v>212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4.5699622233498349</v>
      </c>
      <c r="L11" s="75"/>
      <c r="M11" s="76"/>
      <c r="N11" s="76">
        <v>4.9406745422282877E-2</v>
      </c>
      <c r="O11" s="77"/>
      <c r="P11" s="98"/>
      <c r="Q11" s="77">
        <v>457.26443853800004</v>
      </c>
      <c r="R11" s="77">
        <f>R12+R258</f>
        <v>136853.91195461902</v>
      </c>
      <c r="S11" s="78"/>
      <c r="T11" s="78">
        <f>IFERROR(R11/$R$11,0)</f>
        <v>1</v>
      </c>
      <c r="U11" s="78">
        <f>R11/'סכום נכסי הקרן'!$C$42</f>
        <v>0.16520744488084527</v>
      </c>
    </row>
    <row r="12" spans="2:21">
      <c r="B12" s="79" t="s">
        <v>196</v>
      </c>
      <c r="C12" s="80"/>
      <c r="D12" s="81"/>
      <c r="E12" s="81"/>
      <c r="F12" s="80"/>
      <c r="G12" s="81"/>
      <c r="H12" s="80"/>
      <c r="I12" s="80"/>
      <c r="J12" s="99"/>
      <c r="K12" s="83">
        <v>4.4548289276989212</v>
      </c>
      <c r="L12" s="81"/>
      <c r="M12" s="82"/>
      <c r="N12" s="82">
        <v>4.1098197727030911E-2</v>
      </c>
      <c r="O12" s="83"/>
      <c r="P12" s="100"/>
      <c r="Q12" s="83">
        <v>457.26443853799998</v>
      </c>
      <c r="R12" s="83">
        <f>R13+R168+R252</f>
        <v>106062.15438101401</v>
      </c>
      <c r="S12" s="84"/>
      <c r="T12" s="84">
        <f t="shared" ref="T12:T75" si="0">IFERROR(R12/$R$11,0)</f>
        <v>0.77500272272950732</v>
      </c>
      <c r="U12" s="84">
        <f>R12/'סכום נכסי הקרן'!$C$42</f>
        <v>0.12803621959784009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4.5510983812497594</v>
      </c>
      <c r="L13" s="81"/>
      <c r="M13" s="82"/>
      <c r="N13" s="82">
        <v>3.7313452085234518E-2</v>
      </c>
      <c r="O13" s="83"/>
      <c r="P13" s="100"/>
      <c r="Q13" s="83">
        <v>381.78010682900003</v>
      </c>
      <c r="R13" s="83">
        <f>SUM(R14:R166)</f>
        <v>88573.141130992008</v>
      </c>
      <c r="S13" s="84"/>
      <c r="T13" s="84">
        <f t="shared" si="0"/>
        <v>0.6472094210968774</v>
      </c>
      <c r="U13" s="84">
        <f>R13/'סכום נכסי הקרן'!$C$42</f>
        <v>0.10692381476222615</v>
      </c>
    </row>
    <row r="14" spans="2:21">
      <c r="B14" s="86" t="s">
        <v>307</v>
      </c>
      <c r="C14" s="115">
        <v>6040372</v>
      </c>
      <c r="D14" s="88" t="s">
        <v>117</v>
      </c>
      <c r="E14" s="88" t="s">
        <v>28</v>
      </c>
      <c r="F14" s="87" t="s">
        <v>308</v>
      </c>
      <c r="G14" s="88" t="s">
        <v>309</v>
      </c>
      <c r="H14" s="87" t="s">
        <v>310</v>
      </c>
      <c r="I14" s="87" t="s">
        <v>128</v>
      </c>
      <c r="J14" s="101"/>
      <c r="K14" s="90">
        <v>1.7300002052678032</v>
      </c>
      <c r="L14" s="88" t="s">
        <v>130</v>
      </c>
      <c r="M14" s="89">
        <v>8.3000000000000001E-3</v>
      </c>
      <c r="N14" s="89">
        <v>2.4500699094856131E-2</v>
      </c>
      <c r="O14" s="90">
        <v>1.2467000000000001E-2</v>
      </c>
      <c r="P14" s="102">
        <v>108.5</v>
      </c>
      <c r="Q14" s="90"/>
      <c r="R14" s="90">
        <v>1.3589000000000002E-5</v>
      </c>
      <c r="S14" s="91">
        <v>4.0984307155800199E-12</v>
      </c>
      <c r="T14" s="91">
        <f t="shared" si="0"/>
        <v>9.9295663572307208E-11</v>
      </c>
      <c r="U14" s="91">
        <f>R14/'סכום נכסי הקרן'!$C$42</f>
        <v>1.6404382866528899E-11</v>
      </c>
    </row>
    <row r="15" spans="2:21">
      <c r="B15" s="86" t="s">
        <v>311</v>
      </c>
      <c r="C15" s="87" t="s">
        <v>312</v>
      </c>
      <c r="D15" s="88" t="s">
        <v>117</v>
      </c>
      <c r="E15" s="88" t="s">
        <v>28</v>
      </c>
      <c r="F15" s="87" t="s">
        <v>313</v>
      </c>
      <c r="G15" s="88" t="s">
        <v>309</v>
      </c>
      <c r="H15" s="87" t="s">
        <v>310</v>
      </c>
      <c r="I15" s="87" t="s">
        <v>128</v>
      </c>
      <c r="J15" s="101"/>
      <c r="K15" s="90">
        <v>1</v>
      </c>
      <c r="L15" s="88" t="s">
        <v>130</v>
      </c>
      <c r="M15" s="89">
        <v>8.6E-3</v>
      </c>
      <c r="N15" s="89">
        <v>2.7199941665451366E-2</v>
      </c>
      <c r="O15" s="90">
        <v>6.2340000000000008E-3</v>
      </c>
      <c r="P15" s="102">
        <v>110.38</v>
      </c>
      <c r="Q15" s="90"/>
      <c r="R15" s="90">
        <v>6.8570000000000014E-6</v>
      </c>
      <c r="S15" s="91">
        <v>2.4922531863780816E-12</v>
      </c>
      <c r="T15" s="91">
        <f t="shared" si="0"/>
        <v>5.0104523152204768E-11</v>
      </c>
      <c r="U15" s="91">
        <f>R15/'סכום נכסי הקרן'!$C$42</f>
        <v>8.2776402469489047E-12</v>
      </c>
    </row>
    <row r="16" spans="2:21">
      <c r="B16" s="86" t="s">
        <v>314</v>
      </c>
      <c r="C16" s="87" t="s">
        <v>315</v>
      </c>
      <c r="D16" s="88" t="s">
        <v>117</v>
      </c>
      <c r="E16" s="88" t="s">
        <v>28</v>
      </c>
      <c r="F16" s="87" t="s">
        <v>313</v>
      </c>
      <c r="G16" s="88" t="s">
        <v>309</v>
      </c>
      <c r="H16" s="87" t="s">
        <v>310</v>
      </c>
      <c r="I16" s="87" t="s">
        <v>128</v>
      </c>
      <c r="J16" s="101"/>
      <c r="K16" s="90">
        <v>2.7200000000000015</v>
      </c>
      <c r="L16" s="88" t="s">
        <v>130</v>
      </c>
      <c r="M16" s="89">
        <v>3.8E-3</v>
      </c>
      <c r="N16" s="89">
        <v>2.3900000000012859E-2</v>
      </c>
      <c r="O16" s="90">
        <v>583202.06913200009</v>
      </c>
      <c r="P16" s="102">
        <v>104.01</v>
      </c>
      <c r="Q16" s="90"/>
      <c r="R16" s="90">
        <v>606.58843569800013</v>
      </c>
      <c r="S16" s="91">
        <v>1.9440068971066671E-4</v>
      </c>
      <c r="T16" s="91">
        <f t="shared" si="0"/>
        <v>4.4323792212760844E-3</v>
      </c>
      <c r="U16" s="91">
        <f>R16/'סכום נכסי הקרן'!$C$42</f>
        <v>7.3226204588997261E-4</v>
      </c>
    </row>
    <row r="17" spans="2:21">
      <c r="B17" s="86" t="s">
        <v>316</v>
      </c>
      <c r="C17" s="87" t="s">
        <v>317</v>
      </c>
      <c r="D17" s="88" t="s">
        <v>117</v>
      </c>
      <c r="E17" s="88" t="s">
        <v>28</v>
      </c>
      <c r="F17" s="87" t="s">
        <v>313</v>
      </c>
      <c r="G17" s="88" t="s">
        <v>309</v>
      </c>
      <c r="H17" s="87" t="s">
        <v>310</v>
      </c>
      <c r="I17" s="87" t="s">
        <v>128</v>
      </c>
      <c r="J17" s="101"/>
      <c r="K17" s="90">
        <v>6.7099999999996376</v>
      </c>
      <c r="L17" s="88" t="s">
        <v>130</v>
      </c>
      <c r="M17" s="89">
        <v>2E-3</v>
      </c>
      <c r="N17" s="89">
        <v>2.3999999999977116E-2</v>
      </c>
      <c r="O17" s="90">
        <v>90689.521594000005</v>
      </c>
      <c r="P17" s="102">
        <v>96.35</v>
      </c>
      <c r="Q17" s="90"/>
      <c r="R17" s="90">
        <v>87.379352312999998</v>
      </c>
      <c r="S17" s="91">
        <v>9.4624776812059956E-5</v>
      </c>
      <c r="T17" s="91">
        <f t="shared" si="0"/>
        <v>6.3848633235983156E-4</v>
      </c>
      <c r="U17" s="91">
        <f>R17/'סכום נכסי הקרן'!$C$42</f>
        <v>1.0548269556050992E-4</v>
      </c>
    </row>
    <row r="18" spans="2:21">
      <c r="B18" s="86" t="s">
        <v>318</v>
      </c>
      <c r="C18" s="87" t="s">
        <v>319</v>
      </c>
      <c r="D18" s="88" t="s">
        <v>117</v>
      </c>
      <c r="E18" s="88" t="s">
        <v>28</v>
      </c>
      <c r="F18" s="87" t="s">
        <v>320</v>
      </c>
      <c r="G18" s="88" t="s">
        <v>126</v>
      </c>
      <c r="H18" s="87" t="s">
        <v>321</v>
      </c>
      <c r="I18" s="87" t="s">
        <v>322</v>
      </c>
      <c r="J18" s="101"/>
      <c r="K18" s="90">
        <v>12.159999999999929</v>
      </c>
      <c r="L18" s="88" t="s">
        <v>130</v>
      </c>
      <c r="M18" s="89">
        <v>2.07E-2</v>
      </c>
      <c r="N18" s="89">
        <v>2.6900000000001437E-2</v>
      </c>
      <c r="O18" s="90">
        <v>1632494.1874250001</v>
      </c>
      <c r="P18" s="102">
        <v>102.43</v>
      </c>
      <c r="Q18" s="90"/>
      <c r="R18" s="90">
        <v>1672.1638411040001</v>
      </c>
      <c r="S18" s="91">
        <v>4.7933392853899924E-4</v>
      </c>
      <c r="T18" s="91">
        <f t="shared" si="0"/>
        <v>1.2218604621682224E-2</v>
      </c>
      <c r="U18" s="91">
        <f>R18/'סכום נכסי הקרן'!$C$42</f>
        <v>2.0186044495574072E-3</v>
      </c>
    </row>
    <row r="19" spans="2:21">
      <c r="B19" s="86" t="s">
        <v>323</v>
      </c>
      <c r="C19" s="87" t="s">
        <v>324</v>
      </c>
      <c r="D19" s="88" t="s">
        <v>117</v>
      </c>
      <c r="E19" s="88" t="s">
        <v>28</v>
      </c>
      <c r="F19" s="87" t="s">
        <v>325</v>
      </c>
      <c r="G19" s="88" t="s">
        <v>326</v>
      </c>
      <c r="H19" s="87" t="s">
        <v>310</v>
      </c>
      <c r="I19" s="87" t="s">
        <v>128</v>
      </c>
      <c r="J19" s="101"/>
      <c r="K19" s="90">
        <v>2.1300002722132607</v>
      </c>
      <c r="L19" s="88" t="s">
        <v>130</v>
      </c>
      <c r="M19" s="89">
        <v>8.3000000000000001E-3</v>
      </c>
      <c r="N19" s="89">
        <v>2.3399901784252743E-2</v>
      </c>
      <c r="O19" s="90">
        <v>1.1221000000000002E-2</v>
      </c>
      <c r="P19" s="102">
        <v>109</v>
      </c>
      <c r="Q19" s="90"/>
      <c r="R19" s="90">
        <v>1.2218000000000001E-5</v>
      </c>
      <c r="S19" s="91">
        <v>8.1413077373694376E-12</v>
      </c>
      <c r="T19" s="91">
        <f t="shared" si="0"/>
        <v>8.9277681766608981E-11</v>
      </c>
      <c r="U19" s="91">
        <f>R19/'סכום נכסי הקרן'!$C$42</f>
        <v>1.4749337689546699E-11</v>
      </c>
    </row>
    <row r="20" spans="2:21">
      <c r="B20" s="86" t="s">
        <v>327</v>
      </c>
      <c r="C20" s="87" t="s">
        <v>328</v>
      </c>
      <c r="D20" s="88" t="s">
        <v>117</v>
      </c>
      <c r="E20" s="88" t="s">
        <v>28</v>
      </c>
      <c r="F20" s="87" t="s">
        <v>329</v>
      </c>
      <c r="G20" s="88" t="s">
        <v>309</v>
      </c>
      <c r="H20" s="87" t="s">
        <v>310</v>
      </c>
      <c r="I20" s="87" t="s">
        <v>128</v>
      </c>
      <c r="J20" s="101"/>
      <c r="K20" s="90">
        <v>4.04</v>
      </c>
      <c r="L20" s="88" t="s">
        <v>130</v>
      </c>
      <c r="M20" s="89">
        <v>1E-3</v>
      </c>
      <c r="N20" s="89">
        <v>2.3799567411679882E-2</v>
      </c>
      <c r="O20" s="90">
        <v>5.6100000000000013E-3</v>
      </c>
      <c r="P20" s="102">
        <v>99.07</v>
      </c>
      <c r="Q20" s="90"/>
      <c r="R20" s="90">
        <v>5.5480000000000009E-6</v>
      </c>
      <c r="S20" s="91">
        <v>1.8902361117176043E-12</v>
      </c>
      <c r="T20" s="91">
        <f t="shared" si="0"/>
        <v>4.0539579181629287E-11</v>
      </c>
      <c r="U20" s="91">
        <f>R20/'סכום נכסי הקרן'!$C$42</f>
        <v>6.6974402931416831E-12</v>
      </c>
    </row>
    <row r="21" spans="2:21">
      <c r="B21" s="86" t="s">
        <v>330</v>
      </c>
      <c r="C21" s="87" t="s">
        <v>331</v>
      </c>
      <c r="D21" s="88" t="s">
        <v>117</v>
      </c>
      <c r="E21" s="88" t="s">
        <v>28</v>
      </c>
      <c r="F21" s="87" t="s">
        <v>329</v>
      </c>
      <c r="G21" s="88" t="s">
        <v>309</v>
      </c>
      <c r="H21" s="87" t="s">
        <v>310</v>
      </c>
      <c r="I21" s="87" t="s">
        <v>128</v>
      </c>
      <c r="J21" s="101"/>
      <c r="K21" s="90">
        <v>2.5299999999999998</v>
      </c>
      <c r="L21" s="88" t="s">
        <v>130</v>
      </c>
      <c r="M21" s="89">
        <v>6.0000000000000001E-3</v>
      </c>
      <c r="N21" s="89">
        <v>2.35E-2</v>
      </c>
      <c r="O21" s="90">
        <v>1.4150000000000001E-2</v>
      </c>
      <c r="P21" s="102">
        <v>107.75</v>
      </c>
      <c r="Q21" s="90"/>
      <c r="R21" s="90">
        <v>1.5210000000000002E-5</v>
      </c>
      <c r="S21" s="91">
        <v>1.2723990555720072E-11</v>
      </c>
      <c r="T21" s="91">
        <f t="shared" si="0"/>
        <v>1.1114041084221007E-10</v>
      </c>
      <c r="U21" s="91">
        <f>R21/'סכום נכסי הקרן'!$C$42</f>
        <v>1.8361223298248917E-11</v>
      </c>
    </row>
    <row r="22" spans="2:21">
      <c r="B22" s="86" t="s">
        <v>332</v>
      </c>
      <c r="C22" s="87" t="s">
        <v>333</v>
      </c>
      <c r="D22" s="88" t="s">
        <v>117</v>
      </c>
      <c r="E22" s="88" t="s">
        <v>28</v>
      </c>
      <c r="F22" s="87" t="s">
        <v>329</v>
      </c>
      <c r="G22" s="88" t="s">
        <v>309</v>
      </c>
      <c r="H22" s="87" t="s">
        <v>310</v>
      </c>
      <c r="I22" s="87" t="s">
        <v>128</v>
      </c>
      <c r="J22" s="101"/>
      <c r="K22" s="90">
        <v>3.47</v>
      </c>
      <c r="L22" s="88" t="s">
        <v>130</v>
      </c>
      <c r="M22" s="89">
        <v>1.7500000000000002E-2</v>
      </c>
      <c r="N22" s="89">
        <v>2.4299999999999999E-2</v>
      </c>
      <c r="O22" s="90">
        <v>2.1756000000000001E-2</v>
      </c>
      <c r="P22" s="102">
        <v>109.67</v>
      </c>
      <c r="Q22" s="90"/>
      <c r="R22" s="90">
        <v>2.3813000000000004E-5</v>
      </c>
      <c r="S22" s="91">
        <v>6.5888624297154998E-12</v>
      </c>
      <c r="T22" s="91">
        <f t="shared" si="0"/>
        <v>1.7400306399642002E-10</v>
      </c>
      <c r="U22" s="91">
        <f>R22/'סכום נכסי הקרן'!$C$42</f>
        <v>2.8746601604286751E-11</v>
      </c>
    </row>
    <row r="23" spans="2:21">
      <c r="B23" s="86" t="s">
        <v>334</v>
      </c>
      <c r="C23" s="87" t="s">
        <v>335</v>
      </c>
      <c r="D23" s="88" t="s">
        <v>117</v>
      </c>
      <c r="E23" s="88" t="s">
        <v>28</v>
      </c>
      <c r="F23" s="87" t="s">
        <v>336</v>
      </c>
      <c r="G23" s="88" t="s">
        <v>337</v>
      </c>
      <c r="H23" s="87" t="s">
        <v>338</v>
      </c>
      <c r="I23" s="87" t="s">
        <v>128</v>
      </c>
      <c r="J23" s="101"/>
      <c r="K23" s="90">
        <v>4.1999999999999869</v>
      </c>
      <c r="L23" s="88" t="s">
        <v>130</v>
      </c>
      <c r="M23" s="89">
        <v>3.85E-2</v>
      </c>
      <c r="N23" s="89">
        <v>2.5200000000004951E-2</v>
      </c>
      <c r="O23" s="90">
        <v>1271306.8551120001</v>
      </c>
      <c r="P23" s="102">
        <v>120.55</v>
      </c>
      <c r="Q23" s="90"/>
      <c r="R23" s="90">
        <v>1532.5604247870006</v>
      </c>
      <c r="S23" s="91">
        <v>4.922525363398781E-4</v>
      </c>
      <c r="T23" s="91">
        <f t="shared" si="0"/>
        <v>1.1198513823230716E-2</v>
      </c>
      <c r="U23" s="91">
        <f>R23/'סכום נכסי הקרן'!$C$42</f>
        <v>1.8500778551987726E-3</v>
      </c>
    </row>
    <row r="24" spans="2:21">
      <c r="B24" s="86" t="s">
        <v>339</v>
      </c>
      <c r="C24" s="87" t="s">
        <v>340</v>
      </c>
      <c r="D24" s="88" t="s">
        <v>117</v>
      </c>
      <c r="E24" s="88" t="s">
        <v>28</v>
      </c>
      <c r="F24" s="87" t="s">
        <v>336</v>
      </c>
      <c r="G24" s="88" t="s">
        <v>337</v>
      </c>
      <c r="H24" s="87" t="s">
        <v>338</v>
      </c>
      <c r="I24" s="87" t="s">
        <v>128</v>
      </c>
      <c r="J24" s="101"/>
      <c r="K24" s="90">
        <v>1.8600000000000101</v>
      </c>
      <c r="L24" s="88" t="s">
        <v>130</v>
      </c>
      <c r="M24" s="89">
        <v>4.4999999999999998E-2</v>
      </c>
      <c r="N24" s="89">
        <v>2.630000000001563E-2</v>
      </c>
      <c r="O24" s="90">
        <v>535015.35120000015</v>
      </c>
      <c r="P24" s="102">
        <v>117.23</v>
      </c>
      <c r="Q24" s="90"/>
      <c r="R24" s="90">
        <v>627.19848475400011</v>
      </c>
      <c r="S24" s="91">
        <v>1.8101725016644529E-4</v>
      </c>
      <c r="T24" s="91">
        <f t="shared" si="0"/>
        <v>4.582978124600341E-3</v>
      </c>
      <c r="U24" s="91">
        <f>R24/'סכום נכסי הקרן'!$C$42</f>
        <v>7.5714210591003046E-4</v>
      </c>
    </row>
    <row r="25" spans="2:21">
      <c r="B25" s="86" t="s">
        <v>341</v>
      </c>
      <c r="C25" s="87" t="s">
        <v>342</v>
      </c>
      <c r="D25" s="88" t="s">
        <v>117</v>
      </c>
      <c r="E25" s="88" t="s">
        <v>28</v>
      </c>
      <c r="F25" s="87" t="s">
        <v>336</v>
      </c>
      <c r="G25" s="88" t="s">
        <v>337</v>
      </c>
      <c r="H25" s="87" t="s">
        <v>338</v>
      </c>
      <c r="I25" s="87" t="s">
        <v>128</v>
      </c>
      <c r="J25" s="101"/>
      <c r="K25" s="90">
        <v>6.6600000000000747</v>
      </c>
      <c r="L25" s="88" t="s">
        <v>130</v>
      </c>
      <c r="M25" s="89">
        <v>2.3900000000000001E-2</v>
      </c>
      <c r="N25" s="89">
        <v>2.8199999999998226E-2</v>
      </c>
      <c r="O25" s="90">
        <v>1882391.6780790002</v>
      </c>
      <c r="P25" s="102">
        <v>108.05</v>
      </c>
      <c r="Q25" s="90"/>
      <c r="R25" s="90">
        <v>2033.9241606980006</v>
      </c>
      <c r="S25" s="91">
        <v>4.8401132538000615E-4</v>
      </c>
      <c r="T25" s="91">
        <f t="shared" si="0"/>
        <v>1.4862009654298031E-2</v>
      </c>
      <c r="U25" s="91">
        <f>R25/'סכום נכסי הקרן'!$C$42</f>
        <v>2.4553146407810321E-3</v>
      </c>
    </row>
    <row r="26" spans="2:21">
      <c r="B26" s="86" t="s">
        <v>343</v>
      </c>
      <c r="C26" s="87" t="s">
        <v>344</v>
      </c>
      <c r="D26" s="88" t="s">
        <v>117</v>
      </c>
      <c r="E26" s="88" t="s">
        <v>28</v>
      </c>
      <c r="F26" s="87" t="s">
        <v>336</v>
      </c>
      <c r="G26" s="88" t="s">
        <v>337</v>
      </c>
      <c r="H26" s="87" t="s">
        <v>338</v>
      </c>
      <c r="I26" s="87" t="s">
        <v>128</v>
      </c>
      <c r="J26" s="101"/>
      <c r="K26" s="90">
        <v>3.7500000000002234</v>
      </c>
      <c r="L26" s="88" t="s">
        <v>130</v>
      </c>
      <c r="M26" s="89">
        <v>0.01</v>
      </c>
      <c r="N26" s="89">
        <v>2.3700000000006209E-2</v>
      </c>
      <c r="O26" s="90">
        <v>184891.00721100002</v>
      </c>
      <c r="P26" s="102">
        <v>104.44</v>
      </c>
      <c r="Q26" s="90"/>
      <c r="R26" s="90">
        <v>193.10015822400004</v>
      </c>
      <c r="S26" s="91">
        <v>1.5385262482598165E-4</v>
      </c>
      <c r="T26" s="91">
        <f t="shared" si="0"/>
        <v>1.4109948007042163E-3</v>
      </c>
      <c r="U26" s="91">
        <f>R26/'סכום נכסי הקרן'!$C$42</f>
        <v>2.3310684576450109E-4</v>
      </c>
    </row>
    <row r="27" spans="2:21">
      <c r="B27" s="86" t="s">
        <v>345</v>
      </c>
      <c r="C27" s="87" t="s">
        <v>346</v>
      </c>
      <c r="D27" s="88" t="s">
        <v>117</v>
      </c>
      <c r="E27" s="88" t="s">
        <v>28</v>
      </c>
      <c r="F27" s="87" t="s">
        <v>336</v>
      </c>
      <c r="G27" s="88" t="s">
        <v>337</v>
      </c>
      <c r="H27" s="87" t="s">
        <v>338</v>
      </c>
      <c r="I27" s="87" t="s">
        <v>128</v>
      </c>
      <c r="J27" s="101"/>
      <c r="K27" s="90">
        <v>11.639999999999709</v>
      </c>
      <c r="L27" s="88" t="s">
        <v>130</v>
      </c>
      <c r="M27" s="89">
        <v>1.2500000000000001E-2</v>
      </c>
      <c r="N27" s="89">
        <v>2.8999999999998628E-2</v>
      </c>
      <c r="O27" s="90">
        <v>804241.39469700004</v>
      </c>
      <c r="P27" s="102">
        <v>91.1</v>
      </c>
      <c r="Q27" s="90"/>
      <c r="R27" s="90">
        <v>732.66388171900019</v>
      </c>
      <c r="S27" s="91">
        <v>1.873872186446045E-4</v>
      </c>
      <c r="T27" s="91">
        <f t="shared" si="0"/>
        <v>5.3536203039775193E-3</v>
      </c>
      <c r="U27" s="91">
        <f>R27/'סכום נכסי הקרן'!$C$42</f>
        <v>8.8445793128234015E-4</v>
      </c>
    </row>
    <row r="28" spans="2:21">
      <c r="B28" s="86" t="s">
        <v>347</v>
      </c>
      <c r="C28" s="87" t="s">
        <v>348</v>
      </c>
      <c r="D28" s="88" t="s">
        <v>117</v>
      </c>
      <c r="E28" s="88" t="s">
        <v>28</v>
      </c>
      <c r="F28" s="87" t="s">
        <v>336</v>
      </c>
      <c r="G28" s="88" t="s">
        <v>337</v>
      </c>
      <c r="H28" s="87" t="s">
        <v>338</v>
      </c>
      <c r="I28" s="87" t="s">
        <v>128</v>
      </c>
      <c r="J28" s="101"/>
      <c r="K28" s="90">
        <v>8.4299999999997617</v>
      </c>
      <c r="L28" s="88" t="s">
        <v>130</v>
      </c>
      <c r="M28" s="89">
        <v>0.03</v>
      </c>
      <c r="N28" s="89">
        <v>2.8899999999937354E-2</v>
      </c>
      <c r="O28" s="90">
        <v>97651.106457999995</v>
      </c>
      <c r="P28" s="102">
        <v>102.99</v>
      </c>
      <c r="Q28" s="90"/>
      <c r="R28" s="90">
        <v>100.57087506700002</v>
      </c>
      <c r="S28" s="91">
        <v>8.7686421516827695E-5</v>
      </c>
      <c r="T28" s="91">
        <f t="shared" si="0"/>
        <v>7.3487760510893897E-4</v>
      </c>
      <c r="U28" s="91">
        <f>R28/'סכום נכסי הקרן'!$C$42</f>
        <v>1.2140725144020261E-4</v>
      </c>
    </row>
    <row r="29" spans="2:21">
      <c r="B29" s="86" t="s">
        <v>349</v>
      </c>
      <c r="C29" s="87" t="s">
        <v>350</v>
      </c>
      <c r="D29" s="88" t="s">
        <v>117</v>
      </c>
      <c r="E29" s="88" t="s">
        <v>28</v>
      </c>
      <c r="F29" s="87" t="s">
        <v>336</v>
      </c>
      <c r="G29" s="88" t="s">
        <v>337</v>
      </c>
      <c r="H29" s="87" t="s">
        <v>338</v>
      </c>
      <c r="I29" s="87" t="s">
        <v>128</v>
      </c>
      <c r="J29" s="101"/>
      <c r="K29" s="90">
        <v>11.16000000000003</v>
      </c>
      <c r="L29" s="88" t="s">
        <v>130</v>
      </c>
      <c r="M29" s="89">
        <v>3.2000000000000001E-2</v>
      </c>
      <c r="N29" s="89">
        <v>2.9199999999998814E-2</v>
      </c>
      <c r="O29" s="90">
        <v>643909.5250250001</v>
      </c>
      <c r="P29" s="102">
        <v>105.31</v>
      </c>
      <c r="Q29" s="90"/>
      <c r="R29" s="90">
        <v>678.10116094900013</v>
      </c>
      <c r="S29" s="91">
        <v>4.7220667740158906E-4</v>
      </c>
      <c r="T29" s="91">
        <f t="shared" si="0"/>
        <v>4.9549271282348113E-3</v>
      </c>
      <c r="U29" s="91">
        <f>R29/'סכום נכסי הקרן'!$C$42</f>
        <v>8.1859085042645756E-4</v>
      </c>
    </row>
    <row r="30" spans="2:21">
      <c r="B30" s="86" t="s">
        <v>351</v>
      </c>
      <c r="C30" s="87" t="s">
        <v>352</v>
      </c>
      <c r="D30" s="88" t="s">
        <v>117</v>
      </c>
      <c r="E30" s="88" t="s">
        <v>28</v>
      </c>
      <c r="F30" s="87" t="s">
        <v>353</v>
      </c>
      <c r="G30" s="88" t="s">
        <v>126</v>
      </c>
      <c r="H30" s="87" t="s">
        <v>338</v>
      </c>
      <c r="I30" s="87" t="s">
        <v>128</v>
      </c>
      <c r="J30" s="101"/>
      <c r="K30" s="90">
        <v>6.2400000000000286</v>
      </c>
      <c r="L30" s="88" t="s">
        <v>130</v>
      </c>
      <c r="M30" s="89">
        <v>2.6499999999999999E-2</v>
      </c>
      <c r="N30" s="89">
        <v>2.6499999999944745E-2</v>
      </c>
      <c r="O30" s="90">
        <v>192592.95500200003</v>
      </c>
      <c r="P30" s="102">
        <v>112.76</v>
      </c>
      <c r="Q30" s="90"/>
      <c r="R30" s="90">
        <v>217.16782052800005</v>
      </c>
      <c r="S30" s="91">
        <v>1.2878304039360149E-4</v>
      </c>
      <c r="T30" s="91">
        <f t="shared" si="0"/>
        <v>1.5868586979085643E-3</v>
      </c>
      <c r="U30" s="91">
        <f>R30/'סכום נכסי הקרן'!$C$42</f>
        <v>2.6216087086841904E-4</v>
      </c>
    </row>
    <row r="31" spans="2:21">
      <c r="B31" s="86" t="s">
        <v>354</v>
      </c>
      <c r="C31" s="87" t="s">
        <v>355</v>
      </c>
      <c r="D31" s="88" t="s">
        <v>117</v>
      </c>
      <c r="E31" s="88" t="s">
        <v>28</v>
      </c>
      <c r="F31" s="87" t="s">
        <v>356</v>
      </c>
      <c r="G31" s="88" t="s">
        <v>326</v>
      </c>
      <c r="H31" s="87" t="s">
        <v>357</v>
      </c>
      <c r="I31" s="87" t="s">
        <v>322</v>
      </c>
      <c r="J31" s="101"/>
      <c r="K31" s="90">
        <v>1</v>
      </c>
      <c r="L31" s="88" t="s">
        <v>130</v>
      </c>
      <c r="M31" s="89">
        <v>6.5000000000000006E-3</v>
      </c>
      <c r="N31" s="89">
        <v>2.5499999999881097E-2</v>
      </c>
      <c r="O31" s="90">
        <v>72882.49382600002</v>
      </c>
      <c r="P31" s="102">
        <v>109.23</v>
      </c>
      <c r="Q31" s="90">
        <v>0.29213027200000002</v>
      </c>
      <c r="R31" s="90">
        <v>79.901678469000018</v>
      </c>
      <c r="S31" s="91">
        <v>6.6755824494610776E-5</v>
      </c>
      <c r="T31" s="91">
        <f t="shared" si="0"/>
        <v>5.8384650703660959E-4</v>
      </c>
      <c r="U31" s="91">
        <f>R31/'סכום נכסי הקרן'!$C$42</f>
        <v>9.6455789630124712E-5</v>
      </c>
    </row>
    <row r="32" spans="2:21">
      <c r="B32" s="86" t="s">
        <v>358</v>
      </c>
      <c r="C32" s="87" t="s">
        <v>359</v>
      </c>
      <c r="D32" s="88" t="s">
        <v>117</v>
      </c>
      <c r="E32" s="88" t="s">
        <v>28</v>
      </c>
      <c r="F32" s="87" t="s">
        <v>356</v>
      </c>
      <c r="G32" s="88" t="s">
        <v>326</v>
      </c>
      <c r="H32" s="87" t="s">
        <v>338</v>
      </c>
      <c r="I32" s="87" t="s">
        <v>128</v>
      </c>
      <c r="J32" s="101"/>
      <c r="K32" s="90">
        <v>3.350000000000009</v>
      </c>
      <c r="L32" s="88" t="s">
        <v>130</v>
      </c>
      <c r="M32" s="89">
        <v>1.34E-2</v>
      </c>
      <c r="N32" s="89">
        <v>2.9999999999999995E-2</v>
      </c>
      <c r="O32" s="90">
        <v>2292403.3479880006</v>
      </c>
      <c r="P32" s="102">
        <v>107.07</v>
      </c>
      <c r="Q32" s="90"/>
      <c r="R32" s="90">
        <v>2454.4762709070005</v>
      </c>
      <c r="S32" s="91">
        <v>7.4129225615773115E-4</v>
      </c>
      <c r="T32" s="91">
        <f t="shared" si="0"/>
        <v>1.7935009937610762E-2</v>
      </c>
      <c r="U32" s="91">
        <f>R32/'סכום נכסי הקרן'!$C$42</f>
        <v>2.9629971657052423E-3</v>
      </c>
    </row>
    <row r="33" spans="2:21">
      <c r="B33" s="86" t="s">
        <v>360</v>
      </c>
      <c r="C33" s="87" t="s">
        <v>361</v>
      </c>
      <c r="D33" s="88" t="s">
        <v>117</v>
      </c>
      <c r="E33" s="88" t="s">
        <v>28</v>
      </c>
      <c r="F33" s="87" t="s">
        <v>356</v>
      </c>
      <c r="G33" s="88" t="s">
        <v>326</v>
      </c>
      <c r="H33" s="87" t="s">
        <v>338</v>
      </c>
      <c r="I33" s="87" t="s">
        <v>128</v>
      </c>
      <c r="J33" s="101"/>
      <c r="K33" s="90">
        <v>3.3299999999999872</v>
      </c>
      <c r="L33" s="88" t="s">
        <v>130</v>
      </c>
      <c r="M33" s="89">
        <v>1.77E-2</v>
      </c>
      <c r="N33" s="89">
        <v>3.0099999999994274E-2</v>
      </c>
      <c r="O33" s="90">
        <v>1349417.9915280002</v>
      </c>
      <c r="P33" s="102">
        <v>107.4</v>
      </c>
      <c r="Q33" s="90"/>
      <c r="R33" s="90">
        <v>1449.2749064830002</v>
      </c>
      <c r="S33" s="91">
        <v>4.8947246208312092E-4</v>
      </c>
      <c r="T33" s="91">
        <f t="shared" si="0"/>
        <v>1.0589941389206194E-2</v>
      </c>
      <c r="U33" s="91">
        <f>R33/'סכום נכסי הקרן'!$C$42</f>
        <v>1.7495371583486643E-3</v>
      </c>
    </row>
    <row r="34" spans="2:21">
      <c r="B34" s="86" t="s">
        <v>362</v>
      </c>
      <c r="C34" s="87" t="s">
        <v>363</v>
      </c>
      <c r="D34" s="88" t="s">
        <v>117</v>
      </c>
      <c r="E34" s="88" t="s">
        <v>28</v>
      </c>
      <c r="F34" s="87" t="s">
        <v>356</v>
      </c>
      <c r="G34" s="88" t="s">
        <v>326</v>
      </c>
      <c r="H34" s="87" t="s">
        <v>338</v>
      </c>
      <c r="I34" s="87" t="s">
        <v>128</v>
      </c>
      <c r="J34" s="101"/>
      <c r="K34" s="90">
        <v>6.329999999999961</v>
      </c>
      <c r="L34" s="88" t="s">
        <v>130</v>
      </c>
      <c r="M34" s="89">
        <v>2.4799999999999999E-2</v>
      </c>
      <c r="N34" s="89">
        <v>3.1400000000004251E-2</v>
      </c>
      <c r="O34" s="90">
        <v>2537316.5348920003</v>
      </c>
      <c r="P34" s="102">
        <v>107.59</v>
      </c>
      <c r="Q34" s="90"/>
      <c r="R34" s="90">
        <v>2729.8988804560004</v>
      </c>
      <c r="S34" s="91">
        <v>7.7016974854742317E-4</v>
      </c>
      <c r="T34" s="91">
        <f t="shared" si="0"/>
        <v>1.9947539982351686E-2</v>
      </c>
      <c r="U34" s="91">
        <f>R34/'סכום נכסי הקרן'!$C$42</f>
        <v>3.2954821121428234E-3</v>
      </c>
    </row>
    <row r="35" spans="2:21">
      <c r="B35" s="86" t="s">
        <v>364</v>
      </c>
      <c r="C35" s="87" t="s">
        <v>365</v>
      </c>
      <c r="D35" s="88" t="s">
        <v>117</v>
      </c>
      <c r="E35" s="88" t="s">
        <v>28</v>
      </c>
      <c r="F35" s="87" t="s">
        <v>356</v>
      </c>
      <c r="G35" s="88" t="s">
        <v>326</v>
      </c>
      <c r="H35" s="87" t="s">
        <v>357</v>
      </c>
      <c r="I35" s="87" t="s">
        <v>322</v>
      </c>
      <c r="J35" s="101"/>
      <c r="K35" s="90">
        <v>7.6900000000000066</v>
      </c>
      <c r="L35" s="88" t="s">
        <v>130</v>
      </c>
      <c r="M35" s="89">
        <v>9.0000000000000011E-3</v>
      </c>
      <c r="N35" s="89">
        <v>3.1999999999998398E-2</v>
      </c>
      <c r="O35" s="90">
        <v>1356221.3478830003</v>
      </c>
      <c r="P35" s="102">
        <v>92.19</v>
      </c>
      <c r="Q35" s="90"/>
      <c r="R35" s="90">
        <v>1250.3005050060001</v>
      </c>
      <c r="S35" s="91">
        <v>7.124522996912161E-4</v>
      </c>
      <c r="T35" s="91">
        <f t="shared" si="0"/>
        <v>9.1360231296903072E-3</v>
      </c>
      <c r="U35" s="91">
        <f>R35/'סכום נכסי הקרן'!$C$42</f>
        <v>1.5093390376284387E-3</v>
      </c>
    </row>
    <row r="36" spans="2:21">
      <c r="B36" s="86" t="s">
        <v>366</v>
      </c>
      <c r="C36" s="87" t="s">
        <v>367</v>
      </c>
      <c r="D36" s="88" t="s">
        <v>117</v>
      </c>
      <c r="E36" s="88" t="s">
        <v>28</v>
      </c>
      <c r="F36" s="87" t="s">
        <v>356</v>
      </c>
      <c r="G36" s="88" t="s">
        <v>326</v>
      </c>
      <c r="H36" s="87" t="s">
        <v>357</v>
      </c>
      <c r="I36" s="87" t="s">
        <v>322</v>
      </c>
      <c r="J36" s="101"/>
      <c r="K36" s="90">
        <v>11.180000000000033</v>
      </c>
      <c r="L36" s="88" t="s">
        <v>130</v>
      </c>
      <c r="M36" s="89">
        <v>1.6899999999999998E-2</v>
      </c>
      <c r="N36" s="89">
        <v>3.3200000000000514E-2</v>
      </c>
      <c r="O36" s="90">
        <v>1696149.0935860001</v>
      </c>
      <c r="P36" s="102">
        <v>92.05</v>
      </c>
      <c r="Q36" s="90"/>
      <c r="R36" s="90">
        <v>1561.3051494060003</v>
      </c>
      <c r="S36" s="91">
        <v>6.3338539890661009E-4</v>
      </c>
      <c r="T36" s="91">
        <f t="shared" si="0"/>
        <v>1.1408553304078963E-2</v>
      </c>
      <c r="U36" s="91">
        <f>R36/'סכום נכסי הקרן'!$C$42</f>
        <v>1.8847779411538105E-3</v>
      </c>
    </row>
    <row r="37" spans="2:21">
      <c r="B37" s="86" t="s">
        <v>368</v>
      </c>
      <c r="C37" s="87" t="s">
        <v>369</v>
      </c>
      <c r="D37" s="88" t="s">
        <v>117</v>
      </c>
      <c r="E37" s="88" t="s">
        <v>28</v>
      </c>
      <c r="F37" s="87" t="s">
        <v>370</v>
      </c>
      <c r="G37" s="88" t="s">
        <v>326</v>
      </c>
      <c r="H37" s="87" t="s">
        <v>371</v>
      </c>
      <c r="I37" s="87" t="s">
        <v>128</v>
      </c>
      <c r="J37" s="101"/>
      <c r="K37" s="90">
        <v>2.5200000000000067</v>
      </c>
      <c r="L37" s="88" t="s">
        <v>130</v>
      </c>
      <c r="M37" s="89">
        <v>3.2000000000000001E-2</v>
      </c>
      <c r="N37" s="89">
        <v>2.9900000000007598E-2</v>
      </c>
      <c r="O37" s="90">
        <v>818155.96940600011</v>
      </c>
      <c r="P37" s="102">
        <v>112.5</v>
      </c>
      <c r="Q37" s="90"/>
      <c r="R37" s="90">
        <v>920.42546527000025</v>
      </c>
      <c r="S37" s="91">
        <v>5.8321170156288053E-4</v>
      </c>
      <c r="T37" s="91">
        <f t="shared" si="0"/>
        <v>6.7256058093188801E-3</v>
      </c>
      <c r="U37" s="91">
        <f>R37/'סכום נכסי הקרן'!$C$42</f>
        <v>1.1111201510333416E-3</v>
      </c>
    </row>
    <row r="38" spans="2:21">
      <c r="B38" s="86" t="s">
        <v>372</v>
      </c>
      <c r="C38" s="87" t="s">
        <v>373</v>
      </c>
      <c r="D38" s="88" t="s">
        <v>117</v>
      </c>
      <c r="E38" s="88" t="s">
        <v>28</v>
      </c>
      <c r="F38" s="87" t="s">
        <v>370</v>
      </c>
      <c r="G38" s="88" t="s">
        <v>326</v>
      </c>
      <c r="H38" s="87" t="s">
        <v>371</v>
      </c>
      <c r="I38" s="87" t="s">
        <v>128</v>
      </c>
      <c r="J38" s="101"/>
      <c r="K38" s="90">
        <v>4.2899999999999787</v>
      </c>
      <c r="L38" s="88" t="s">
        <v>130</v>
      </c>
      <c r="M38" s="89">
        <v>1.1399999999999999E-2</v>
      </c>
      <c r="N38" s="89">
        <v>3.099999999998353E-2</v>
      </c>
      <c r="O38" s="90">
        <v>891362.73680500011</v>
      </c>
      <c r="P38" s="102">
        <v>100.96</v>
      </c>
      <c r="Q38" s="90">
        <v>11.143572421</v>
      </c>
      <c r="R38" s="90">
        <v>911.06340564500022</v>
      </c>
      <c r="S38" s="91">
        <v>3.7721927614587161E-4</v>
      </c>
      <c r="T38" s="91">
        <f t="shared" si="0"/>
        <v>6.6571966605317818E-3</v>
      </c>
      <c r="U38" s="91">
        <f>R38/'סכום נכסי הקרן'!$C$42</f>
        <v>1.0998184503557516E-3</v>
      </c>
    </row>
    <row r="39" spans="2:21">
      <c r="B39" s="86" t="s">
        <v>374</v>
      </c>
      <c r="C39" s="87" t="s">
        <v>375</v>
      </c>
      <c r="D39" s="88" t="s">
        <v>117</v>
      </c>
      <c r="E39" s="88" t="s">
        <v>28</v>
      </c>
      <c r="F39" s="87" t="s">
        <v>370</v>
      </c>
      <c r="G39" s="88" t="s">
        <v>326</v>
      </c>
      <c r="H39" s="87" t="s">
        <v>371</v>
      </c>
      <c r="I39" s="87" t="s">
        <v>128</v>
      </c>
      <c r="J39" s="101"/>
      <c r="K39" s="90">
        <v>6.4999999999999325</v>
      </c>
      <c r="L39" s="88" t="s">
        <v>130</v>
      </c>
      <c r="M39" s="89">
        <v>9.1999999999999998E-3</v>
      </c>
      <c r="N39" s="89">
        <v>3.290000000000326E-2</v>
      </c>
      <c r="O39" s="90">
        <v>1270268.5243700002</v>
      </c>
      <c r="P39" s="102">
        <v>96.51</v>
      </c>
      <c r="Q39" s="90"/>
      <c r="R39" s="90">
        <v>1225.9361876400001</v>
      </c>
      <c r="S39" s="91">
        <v>6.3465446341066164E-4</v>
      </c>
      <c r="T39" s="91">
        <f t="shared" si="0"/>
        <v>8.9579915555977867E-3</v>
      </c>
      <c r="U39" s="91">
        <f>R39/'סכום נכסי הקרן'!$C$42</f>
        <v>1.4799268961644986E-3</v>
      </c>
    </row>
    <row r="40" spans="2:21">
      <c r="B40" s="86" t="s">
        <v>376</v>
      </c>
      <c r="C40" s="87" t="s">
        <v>377</v>
      </c>
      <c r="D40" s="88" t="s">
        <v>117</v>
      </c>
      <c r="E40" s="88" t="s">
        <v>28</v>
      </c>
      <c r="F40" s="87" t="s">
        <v>378</v>
      </c>
      <c r="G40" s="88" t="s">
        <v>326</v>
      </c>
      <c r="H40" s="87" t="s">
        <v>379</v>
      </c>
      <c r="I40" s="87" t="s">
        <v>322</v>
      </c>
      <c r="J40" s="101"/>
      <c r="K40" s="90">
        <v>2.6100000000000398</v>
      </c>
      <c r="L40" s="88" t="s">
        <v>130</v>
      </c>
      <c r="M40" s="89">
        <v>2.3399999999999997E-2</v>
      </c>
      <c r="N40" s="89">
        <v>3.1400000000002051E-2</v>
      </c>
      <c r="O40" s="90">
        <v>622574.42623900017</v>
      </c>
      <c r="P40" s="102">
        <v>110.3</v>
      </c>
      <c r="Q40" s="90"/>
      <c r="R40" s="90">
        <v>686.69954044899998</v>
      </c>
      <c r="S40" s="91">
        <v>2.40468892102395E-4</v>
      </c>
      <c r="T40" s="91">
        <f t="shared" si="0"/>
        <v>5.0177560191097112E-3</v>
      </c>
      <c r="U40" s="91">
        <f>R40/'סכום נכסי הקרן'!$C$42</f>
        <v>8.2897065095259711E-4</v>
      </c>
    </row>
    <row r="41" spans="2:21">
      <c r="B41" s="86" t="s">
        <v>380</v>
      </c>
      <c r="C41" s="87" t="s">
        <v>381</v>
      </c>
      <c r="D41" s="88" t="s">
        <v>117</v>
      </c>
      <c r="E41" s="88" t="s">
        <v>28</v>
      </c>
      <c r="F41" s="87" t="s">
        <v>378</v>
      </c>
      <c r="G41" s="88" t="s">
        <v>326</v>
      </c>
      <c r="H41" s="87" t="s">
        <v>379</v>
      </c>
      <c r="I41" s="87" t="s">
        <v>322</v>
      </c>
      <c r="J41" s="101"/>
      <c r="K41" s="90">
        <v>5.889999999999965</v>
      </c>
      <c r="L41" s="88" t="s">
        <v>130</v>
      </c>
      <c r="M41" s="89">
        <v>6.5000000000000006E-3</v>
      </c>
      <c r="N41" s="89">
        <v>3.1800000000004894E-2</v>
      </c>
      <c r="O41" s="90">
        <v>1800698.6535980003</v>
      </c>
      <c r="P41" s="102">
        <v>95.32</v>
      </c>
      <c r="Q41" s="90"/>
      <c r="R41" s="90">
        <v>1716.4259446620003</v>
      </c>
      <c r="S41" s="91">
        <v>8.4354058977850028E-4</v>
      </c>
      <c r="T41" s="91">
        <f t="shared" si="0"/>
        <v>1.254203055029344E-2</v>
      </c>
      <c r="U41" s="91">
        <f>R41/'סכום נכסי הקרן'!$C$42</f>
        <v>2.0720368208314811E-3</v>
      </c>
    </row>
    <row r="42" spans="2:21">
      <c r="B42" s="86" t="s">
        <v>382</v>
      </c>
      <c r="C42" s="87" t="s">
        <v>383</v>
      </c>
      <c r="D42" s="88" t="s">
        <v>117</v>
      </c>
      <c r="E42" s="88" t="s">
        <v>28</v>
      </c>
      <c r="F42" s="87" t="s">
        <v>378</v>
      </c>
      <c r="G42" s="88" t="s">
        <v>326</v>
      </c>
      <c r="H42" s="87" t="s">
        <v>379</v>
      </c>
      <c r="I42" s="87" t="s">
        <v>322</v>
      </c>
      <c r="J42" s="101"/>
      <c r="K42" s="90">
        <v>8.8000000000015035</v>
      </c>
      <c r="L42" s="88" t="s">
        <v>130</v>
      </c>
      <c r="M42" s="89">
        <v>2.64E-2</v>
      </c>
      <c r="N42" s="89">
        <v>3.0300000000030584E-2</v>
      </c>
      <c r="O42" s="90">
        <v>78856.241750000016</v>
      </c>
      <c r="P42" s="102">
        <v>99.52</v>
      </c>
      <c r="Q42" s="90"/>
      <c r="R42" s="90">
        <v>78.477735592000016</v>
      </c>
      <c r="S42" s="91">
        <v>2.6285413916666672E-4</v>
      </c>
      <c r="T42" s="91">
        <f t="shared" si="0"/>
        <v>5.7344166835379435E-4</v>
      </c>
      <c r="U42" s="91">
        <f>R42/'סכום נכסי הקרן'!$C$42</f>
        <v>9.4736832816939444E-5</v>
      </c>
    </row>
    <row r="43" spans="2:21">
      <c r="B43" s="86" t="s">
        <v>384</v>
      </c>
      <c r="C43" s="87" t="s">
        <v>385</v>
      </c>
      <c r="D43" s="88" t="s">
        <v>117</v>
      </c>
      <c r="E43" s="88" t="s">
        <v>28</v>
      </c>
      <c r="F43" s="87" t="s">
        <v>386</v>
      </c>
      <c r="G43" s="88" t="s">
        <v>326</v>
      </c>
      <c r="H43" s="87" t="s">
        <v>371</v>
      </c>
      <c r="I43" s="87" t="s">
        <v>128</v>
      </c>
      <c r="J43" s="101"/>
      <c r="K43" s="90">
        <v>2.260000000000089</v>
      </c>
      <c r="L43" s="88" t="s">
        <v>130</v>
      </c>
      <c r="M43" s="89">
        <v>1.34E-2</v>
      </c>
      <c r="N43" s="89">
        <v>2.9600000000003793E-2</v>
      </c>
      <c r="O43" s="90">
        <v>193387.29730100007</v>
      </c>
      <c r="P43" s="102">
        <v>109.14</v>
      </c>
      <c r="Q43" s="90"/>
      <c r="R43" s="90">
        <v>211.06288087700003</v>
      </c>
      <c r="S43" s="91">
        <v>3.6270349225364228E-4</v>
      </c>
      <c r="T43" s="91">
        <f t="shared" si="0"/>
        <v>1.5422495262465629E-3</v>
      </c>
      <c r="U43" s="91">
        <f>R43/'סכום נכסי הקרן'!$C$42</f>
        <v>2.5479110359988879E-4</v>
      </c>
    </row>
    <row r="44" spans="2:21">
      <c r="B44" s="86" t="s">
        <v>387</v>
      </c>
      <c r="C44" s="87" t="s">
        <v>388</v>
      </c>
      <c r="D44" s="88" t="s">
        <v>117</v>
      </c>
      <c r="E44" s="88" t="s">
        <v>28</v>
      </c>
      <c r="F44" s="87" t="s">
        <v>386</v>
      </c>
      <c r="G44" s="88" t="s">
        <v>326</v>
      </c>
      <c r="H44" s="87" t="s">
        <v>379</v>
      </c>
      <c r="I44" s="87" t="s">
        <v>322</v>
      </c>
      <c r="J44" s="101"/>
      <c r="K44" s="90">
        <v>3.5899999999999617</v>
      </c>
      <c r="L44" s="88" t="s">
        <v>130</v>
      </c>
      <c r="M44" s="89">
        <v>1.8200000000000001E-2</v>
      </c>
      <c r="N44" s="89">
        <v>2.9600000000000709E-2</v>
      </c>
      <c r="O44" s="90">
        <v>520080.25366900006</v>
      </c>
      <c r="P44" s="102">
        <v>107.72</v>
      </c>
      <c r="Q44" s="90"/>
      <c r="R44" s="90">
        <v>560.23045597600014</v>
      </c>
      <c r="S44" s="91">
        <v>9.7425051171917449E-4</v>
      </c>
      <c r="T44" s="91">
        <f t="shared" si="0"/>
        <v>4.0936385958902912E-3</v>
      </c>
      <c r="U44" s="91">
        <f>R44/'סכום נכסי הקרן'!$C$42</f>
        <v>6.7629957269264612E-4</v>
      </c>
    </row>
    <row r="45" spans="2:21">
      <c r="B45" s="86" t="s">
        <v>389</v>
      </c>
      <c r="C45" s="87" t="s">
        <v>390</v>
      </c>
      <c r="D45" s="88" t="s">
        <v>117</v>
      </c>
      <c r="E45" s="88" t="s">
        <v>28</v>
      </c>
      <c r="F45" s="87" t="s">
        <v>386</v>
      </c>
      <c r="G45" s="88" t="s">
        <v>326</v>
      </c>
      <c r="H45" s="87" t="s">
        <v>379</v>
      </c>
      <c r="I45" s="87" t="s">
        <v>322</v>
      </c>
      <c r="J45" s="101"/>
      <c r="K45" s="90">
        <v>2.0299999999999354</v>
      </c>
      <c r="L45" s="88" t="s">
        <v>130</v>
      </c>
      <c r="M45" s="89">
        <v>2E-3</v>
      </c>
      <c r="N45" s="89">
        <v>2.8900000000013141E-2</v>
      </c>
      <c r="O45" s="90">
        <v>415236.00270800007</v>
      </c>
      <c r="P45" s="102">
        <v>104.5</v>
      </c>
      <c r="Q45" s="90"/>
      <c r="R45" s="90">
        <v>433.92163568700005</v>
      </c>
      <c r="S45" s="91">
        <v>1.25829091729697E-3</v>
      </c>
      <c r="T45" s="91">
        <f t="shared" si="0"/>
        <v>3.1706922329767903E-3</v>
      </c>
      <c r="U45" s="91">
        <f>R45/'סכום נכסי הקרן'!$C$42</f>
        <v>5.2382196231363736E-4</v>
      </c>
    </row>
    <row r="46" spans="2:21">
      <c r="B46" s="86" t="s">
        <v>391</v>
      </c>
      <c r="C46" s="87" t="s">
        <v>392</v>
      </c>
      <c r="D46" s="88" t="s">
        <v>117</v>
      </c>
      <c r="E46" s="88" t="s">
        <v>28</v>
      </c>
      <c r="F46" s="87" t="s">
        <v>393</v>
      </c>
      <c r="G46" s="88" t="s">
        <v>326</v>
      </c>
      <c r="H46" s="87" t="s">
        <v>379</v>
      </c>
      <c r="I46" s="87" t="s">
        <v>322</v>
      </c>
      <c r="J46" s="101"/>
      <c r="K46" s="90">
        <v>1.4599999999999618</v>
      </c>
      <c r="L46" s="88" t="s">
        <v>130</v>
      </c>
      <c r="M46" s="89">
        <v>4.7500000000000001E-2</v>
      </c>
      <c r="N46" s="89">
        <v>3.270000000003935E-2</v>
      </c>
      <c r="O46" s="90">
        <v>202580.50233700004</v>
      </c>
      <c r="P46" s="102">
        <v>137.97999999999999</v>
      </c>
      <c r="Q46" s="90"/>
      <c r="R46" s="90">
        <v>279.52057737000007</v>
      </c>
      <c r="S46" s="91">
        <v>1.569546323140455E-4</v>
      </c>
      <c r="T46" s="91">
        <f t="shared" si="0"/>
        <v>2.0424741490962244E-3</v>
      </c>
      <c r="U46" s="91">
        <f>R46/'סכום נכסי הקרן'!$C$42</f>
        <v>3.3743193540736578E-4</v>
      </c>
    </row>
    <row r="47" spans="2:21">
      <c r="B47" s="86" t="s">
        <v>394</v>
      </c>
      <c r="C47" s="87" t="s">
        <v>395</v>
      </c>
      <c r="D47" s="88" t="s">
        <v>117</v>
      </c>
      <c r="E47" s="88" t="s">
        <v>28</v>
      </c>
      <c r="F47" s="87" t="s">
        <v>393</v>
      </c>
      <c r="G47" s="88" t="s">
        <v>326</v>
      </c>
      <c r="H47" s="87" t="s">
        <v>379</v>
      </c>
      <c r="I47" s="87" t="s">
        <v>322</v>
      </c>
      <c r="J47" s="101"/>
      <c r="K47" s="90">
        <v>4.2799999999999461</v>
      </c>
      <c r="L47" s="88" t="s">
        <v>130</v>
      </c>
      <c r="M47" s="89">
        <v>5.0000000000000001E-3</v>
      </c>
      <c r="N47" s="89">
        <v>3.1500000000024952E-2</v>
      </c>
      <c r="O47" s="90">
        <v>444472.07863700012</v>
      </c>
      <c r="P47" s="102">
        <v>99.19</v>
      </c>
      <c r="Q47" s="90"/>
      <c r="R47" s="90">
        <v>440.87183414600008</v>
      </c>
      <c r="S47" s="91">
        <v>2.4902253991427833E-4</v>
      </c>
      <c r="T47" s="91">
        <f t="shared" si="0"/>
        <v>3.2214777630338687E-3</v>
      </c>
      <c r="U47" s="91">
        <f>R47/'סכום נכסי הקרן'!$C$42</f>
        <v>5.3221210997128653E-4</v>
      </c>
    </row>
    <row r="48" spans="2:21">
      <c r="B48" s="86" t="s">
        <v>396</v>
      </c>
      <c r="C48" s="87" t="s">
        <v>397</v>
      </c>
      <c r="D48" s="88" t="s">
        <v>117</v>
      </c>
      <c r="E48" s="88" t="s">
        <v>28</v>
      </c>
      <c r="F48" s="87" t="s">
        <v>393</v>
      </c>
      <c r="G48" s="88" t="s">
        <v>326</v>
      </c>
      <c r="H48" s="87" t="s">
        <v>379</v>
      </c>
      <c r="I48" s="87" t="s">
        <v>322</v>
      </c>
      <c r="J48" s="101"/>
      <c r="K48" s="90">
        <v>6.1000000000000156</v>
      </c>
      <c r="L48" s="88" t="s">
        <v>130</v>
      </c>
      <c r="M48" s="89">
        <v>5.8999999999999999E-3</v>
      </c>
      <c r="N48" s="89">
        <v>3.3700000000009743E-2</v>
      </c>
      <c r="O48" s="90">
        <v>1346275.0698530003</v>
      </c>
      <c r="P48" s="102">
        <v>91.47</v>
      </c>
      <c r="Q48" s="90"/>
      <c r="R48" s="90">
        <v>1231.4377388400003</v>
      </c>
      <c r="S48" s="91">
        <v>1.224559935103398E-3</v>
      </c>
      <c r="T48" s="91">
        <f t="shared" si="0"/>
        <v>8.9981917305246416E-3</v>
      </c>
      <c r="U48" s="91">
        <f>R48/'סכום נכסי הקרן'!$C$42</f>
        <v>1.4865682643479274E-3</v>
      </c>
    </row>
    <row r="49" spans="2:21">
      <c r="B49" s="86" t="s">
        <v>398</v>
      </c>
      <c r="C49" s="87" t="s">
        <v>399</v>
      </c>
      <c r="D49" s="88" t="s">
        <v>117</v>
      </c>
      <c r="E49" s="88" t="s">
        <v>28</v>
      </c>
      <c r="F49" s="87" t="s">
        <v>400</v>
      </c>
      <c r="G49" s="88" t="s">
        <v>401</v>
      </c>
      <c r="H49" s="87" t="s">
        <v>371</v>
      </c>
      <c r="I49" s="87" t="s">
        <v>128</v>
      </c>
      <c r="J49" s="101"/>
      <c r="K49" s="90">
        <v>5.2800000000001388</v>
      </c>
      <c r="L49" s="88" t="s">
        <v>130</v>
      </c>
      <c r="M49" s="89">
        <v>4.4000000000000003E-3</v>
      </c>
      <c r="N49" s="89">
        <v>2.7400000000033217E-2</v>
      </c>
      <c r="O49" s="90">
        <v>286703.86621500005</v>
      </c>
      <c r="P49" s="102">
        <v>98.69</v>
      </c>
      <c r="Q49" s="90"/>
      <c r="R49" s="90">
        <v>282.94805861900005</v>
      </c>
      <c r="S49" s="91">
        <v>3.7883366867434796E-4</v>
      </c>
      <c r="T49" s="91">
        <f t="shared" si="0"/>
        <v>2.0675189665957526E-3</v>
      </c>
      <c r="U49" s="91">
        <f>R49/'סכום נכסי הקרן'!$C$42</f>
        <v>3.4156952571396998E-4</v>
      </c>
    </row>
    <row r="50" spans="2:21">
      <c r="B50" s="86" t="s">
        <v>402</v>
      </c>
      <c r="C50" s="87" t="s">
        <v>403</v>
      </c>
      <c r="D50" s="88" t="s">
        <v>117</v>
      </c>
      <c r="E50" s="88" t="s">
        <v>28</v>
      </c>
      <c r="F50" s="87" t="s">
        <v>404</v>
      </c>
      <c r="G50" s="88" t="s">
        <v>326</v>
      </c>
      <c r="H50" s="87" t="s">
        <v>371</v>
      </c>
      <c r="I50" s="87" t="s">
        <v>128</v>
      </c>
      <c r="J50" s="101"/>
      <c r="K50" s="90">
        <v>3.0599999999999663</v>
      </c>
      <c r="L50" s="88" t="s">
        <v>130</v>
      </c>
      <c r="M50" s="89">
        <v>1.5800000000000002E-2</v>
      </c>
      <c r="N50" s="89">
        <v>2.940000000001667E-2</v>
      </c>
      <c r="O50" s="90">
        <v>519315.95547300013</v>
      </c>
      <c r="P50" s="102">
        <v>108.57</v>
      </c>
      <c r="Q50" s="90"/>
      <c r="R50" s="90">
        <v>563.82134499900008</v>
      </c>
      <c r="S50" s="91">
        <v>1.1164437654158645E-3</v>
      </c>
      <c r="T50" s="91">
        <f t="shared" si="0"/>
        <v>4.1198774441023227E-3</v>
      </c>
      <c r="U50" s="91">
        <f>R50/'סכום נכסי הקרן'!$C$42</f>
        <v>6.8063442576237214E-4</v>
      </c>
    </row>
    <row r="51" spans="2:21">
      <c r="B51" s="86" t="s">
        <v>405</v>
      </c>
      <c r="C51" s="87" t="s">
        <v>406</v>
      </c>
      <c r="D51" s="88" t="s">
        <v>117</v>
      </c>
      <c r="E51" s="88" t="s">
        <v>28</v>
      </c>
      <c r="F51" s="87" t="s">
        <v>404</v>
      </c>
      <c r="G51" s="88" t="s">
        <v>326</v>
      </c>
      <c r="H51" s="87" t="s">
        <v>371</v>
      </c>
      <c r="I51" s="87" t="s">
        <v>128</v>
      </c>
      <c r="J51" s="101"/>
      <c r="K51" s="90">
        <v>5.4900000000001121</v>
      </c>
      <c r="L51" s="88" t="s">
        <v>130</v>
      </c>
      <c r="M51" s="89">
        <v>8.3999999999999995E-3</v>
      </c>
      <c r="N51" s="89">
        <v>3.0100000000035449E-2</v>
      </c>
      <c r="O51" s="90">
        <v>417946.55972400005</v>
      </c>
      <c r="P51" s="102">
        <v>98.55</v>
      </c>
      <c r="Q51" s="90"/>
      <c r="R51" s="90">
        <v>411.88632015400009</v>
      </c>
      <c r="S51" s="91">
        <v>5.0913212294311123E-4</v>
      </c>
      <c r="T51" s="91">
        <f t="shared" si="0"/>
        <v>3.0096788193426454E-3</v>
      </c>
      <c r="U51" s="91">
        <f>R51/'סכום נכסי הקרן'!$C$42</f>
        <v>4.9722134765559751E-4</v>
      </c>
    </row>
    <row r="52" spans="2:21">
      <c r="B52" s="86" t="s">
        <v>407</v>
      </c>
      <c r="C52" s="87" t="s">
        <v>408</v>
      </c>
      <c r="D52" s="88" t="s">
        <v>117</v>
      </c>
      <c r="E52" s="88" t="s">
        <v>28</v>
      </c>
      <c r="F52" s="87" t="s">
        <v>308</v>
      </c>
      <c r="G52" s="88" t="s">
        <v>309</v>
      </c>
      <c r="H52" s="87" t="s">
        <v>379</v>
      </c>
      <c r="I52" s="87" t="s">
        <v>322</v>
      </c>
      <c r="J52" s="101"/>
      <c r="K52" s="90">
        <v>4.5199999999998202</v>
      </c>
      <c r="L52" s="88" t="s">
        <v>130</v>
      </c>
      <c r="M52" s="89">
        <v>2.7799999999999998E-2</v>
      </c>
      <c r="N52" s="89">
        <v>3.3500000000021443E-2</v>
      </c>
      <c r="O52" s="90">
        <v>5.5517800000000008</v>
      </c>
      <c r="P52" s="102">
        <v>5460000</v>
      </c>
      <c r="Q52" s="90"/>
      <c r="R52" s="90">
        <v>303.12718818100007</v>
      </c>
      <c r="S52" s="91">
        <v>1.3275418460066955E-3</v>
      </c>
      <c r="T52" s="91">
        <f t="shared" si="0"/>
        <v>2.2149691145220427E-3</v>
      </c>
      <c r="U52" s="91">
        <f>R52/'סכום נכסי הקרן'!$C$42</f>
        <v>3.6592938790017501E-4</v>
      </c>
    </row>
    <row r="53" spans="2:21">
      <c r="B53" s="86" t="s">
        <v>409</v>
      </c>
      <c r="C53" s="87" t="s">
        <v>410</v>
      </c>
      <c r="D53" s="88" t="s">
        <v>117</v>
      </c>
      <c r="E53" s="88" t="s">
        <v>28</v>
      </c>
      <c r="F53" s="87" t="s">
        <v>308</v>
      </c>
      <c r="G53" s="88" t="s">
        <v>309</v>
      </c>
      <c r="H53" s="87" t="s">
        <v>379</v>
      </c>
      <c r="I53" s="87" t="s">
        <v>322</v>
      </c>
      <c r="J53" s="101"/>
      <c r="K53" s="90">
        <v>1.4000000000000097</v>
      </c>
      <c r="L53" s="88" t="s">
        <v>130</v>
      </c>
      <c r="M53" s="89">
        <v>2.4199999999999999E-2</v>
      </c>
      <c r="N53" s="89">
        <v>3.5600000000008097E-2</v>
      </c>
      <c r="O53" s="90">
        <v>21.327358000000004</v>
      </c>
      <c r="P53" s="102">
        <v>5556939</v>
      </c>
      <c r="Q53" s="90"/>
      <c r="R53" s="90">
        <v>1185.1482949090002</v>
      </c>
      <c r="S53" s="91">
        <v>7.3994233771640719E-4</v>
      </c>
      <c r="T53" s="91">
        <f t="shared" si="0"/>
        <v>8.6599519004030914E-3</v>
      </c>
      <c r="U53" s="91">
        <f>R53/'סכום נכסי הקרן'!$C$42</f>
        <v>1.4306885262566149E-3</v>
      </c>
    </row>
    <row r="54" spans="2:21">
      <c r="B54" s="86" t="s">
        <v>411</v>
      </c>
      <c r="C54" s="87" t="s">
        <v>412</v>
      </c>
      <c r="D54" s="88" t="s">
        <v>117</v>
      </c>
      <c r="E54" s="88" t="s">
        <v>28</v>
      </c>
      <c r="F54" s="87" t="s">
        <v>308</v>
      </c>
      <c r="G54" s="88" t="s">
        <v>309</v>
      </c>
      <c r="H54" s="87" t="s">
        <v>379</v>
      </c>
      <c r="I54" s="87" t="s">
        <v>322</v>
      </c>
      <c r="J54" s="101"/>
      <c r="K54" s="90">
        <v>1.010000000000032</v>
      </c>
      <c r="L54" s="88" t="s">
        <v>130</v>
      </c>
      <c r="M54" s="89">
        <v>1.95E-2</v>
      </c>
      <c r="N54" s="89">
        <v>3.5600000000032696E-2</v>
      </c>
      <c r="O54" s="90">
        <v>5.2457760000000011</v>
      </c>
      <c r="P54" s="102">
        <v>5397000</v>
      </c>
      <c r="Q54" s="90">
        <v>10.399877857000002</v>
      </c>
      <c r="R54" s="90">
        <v>293.51440895900009</v>
      </c>
      <c r="S54" s="91">
        <v>2.1136129578145781E-4</v>
      </c>
      <c r="T54" s="91">
        <f t="shared" si="0"/>
        <v>2.1447279421309487E-3</v>
      </c>
      <c r="U54" s="91">
        <f>R54/'סכום נכסי הקרן'!$C$42</f>
        <v>3.5432502328400743E-4</v>
      </c>
    </row>
    <row r="55" spans="2:21">
      <c r="B55" s="86" t="s">
        <v>413</v>
      </c>
      <c r="C55" s="87" t="s">
        <v>414</v>
      </c>
      <c r="D55" s="88" t="s">
        <v>117</v>
      </c>
      <c r="E55" s="88" t="s">
        <v>28</v>
      </c>
      <c r="F55" s="87" t="s">
        <v>308</v>
      </c>
      <c r="G55" s="88" t="s">
        <v>309</v>
      </c>
      <c r="H55" s="87" t="s">
        <v>371</v>
      </c>
      <c r="I55" s="87" t="s">
        <v>128</v>
      </c>
      <c r="J55" s="101"/>
      <c r="K55" s="90">
        <v>4.3400000000000185</v>
      </c>
      <c r="L55" s="88" t="s">
        <v>130</v>
      </c>
      <c r="M55" s="89">
        <v>1.4999999999999999E-2</v>
      </c>
      <c r="N55" s="89">
        <v>3.8000000000011296E-2</v>
      </c>
      <c r="O55" s="90">
        <v>18.032355000000003</v>
      </c>
      <c r="P55" s="102">
        <v>4910638</v>
      </c>
      <c r="Q55" s="90"/>
      <c r="R55" s="90">
        <v>885.50367840000013</v>
      </c>
      <c r="S55" s="91">
        <v>6.42223627038963E-4</v>
      </c>
      <c r="T55" s="91">
        <f t="shared" si="0"/>
        <v>6.4704301525091556E-3</v>
      </c>
      <c r="U55" s="91">
        <f>R55/'סכום נכסי הקרן'!$C$42</f>
        <v>1.0689632327760155E-3</v>
      </c>
    </row>
    <row r="56" spans="2:21">
      <c r="B56" s="86" t="s">
        <v>415</v>
      </c>
      <c r="C56" s="87" t="s">
        <v>416</v>
      </c>
      <c r="D56" s="88" t="s">
        <v>117</v>
      </c>
      <c r="E56" s="88" t="s">
        <v>28</v>
      </c>
      <c r="F56" s="87" t="s">
        <v>417</v>
      </c>
      <c r="G56" s="88" t="s">
        <v>326</v>
      </c>
      <c r="H56" s="87" t="s">
        <v>371</v>
      </c>
      <c r="I56" s="87" t="s">
        <v>128</v>
      </c>
      <c r="J56" s="101"/>
      <c r="K56" s="90">
        <v>2.5999999999989569</v>
      </c>
      <c r="L56" s="88" t="s">
        <v>130</v>
      </c>
      <c r="M56" s="89">
        <v>3.7000000000000005E-2</v>
      </c>
      <c r="N56" s="89">
        <v>3.0500000000340338E-2</v>
      </c>
      <c r="O56" s="90">
        <v>35970.109107000004</v>
      </c>
      <c r="P56" s="102">
        <v>114.36</v>
      </c>
      <c r="Q56" s="90"/>
      <c r="R56" s="90">
        <v>41.135418352000009</v>
      </c>
      <c r="S56" s="91">
        <v>9.5682756340575385E-5</v>
      </c>
      <c r="T56" s="91">
        <f t="shared" si="0"/>
        <v>3.005790464041728E-4</v>
      </c>
      <c r="U56" s="91">
        <f>R56/'סכום נכסי הקרן'!$C$42</f>
        <v>4.9657896241154414E-5</v>
      </c>
    </row>
    <row r="57" spans="2:21">
      <c r="B57" s="86" t="s">
        <v>418</v>
      </c>
      <c r="C57" s="87" t="s">
        <v>419</v>
      </c>
      <c r="D57" s="88" t="s">
        <v>117</v>
      </c>
      <c r="E57" s="88" t="s">
        <v>28</v>
      </c>
      <c r="F57" s="87" t="s">
        <v>417</v>
      </c>
      <c r="G57" s="88" t="s">
        <v>326</v>
      </c>
      <c r="H57" s="87" t="s">
        <v>371</v>
      </c>
      <c r="I57" s="87" t="s">
        <v>128</v>
      </c>
      <c r="J57" s="101"/>
      <c r="K57" s="90">
        <v>4.0800000000000898</v>
      </c>
      <c r="L57" s="88" t="s">
        <v>130</v>
      </c>
      <c r="M57" s="89">
        <v>2.81E-2</v>
      </c>
      <c r="N57" s="89">
        <v>3.1200000000041143E-2</v>
      </c>
      <c r="O57" s="90">
        <v>138741.55418599999</v>
      </c>
      <c r="P57" s="102">
        <v>112.12</v>
      </c>
      <c r="Q57" s="90"/>
      <c r="R57" s="90">
        <v>155.55703552800003</v>
      </c>
      <c r="S57" s="91">
        <v>1.0392759680948699E-4</v>
      </c>
      <c r="T57" s="91">
        <f t="shared" si="0"/>
        <v>1.1366648808664162E-3</v>
      </c>
      <c r="U57" s="91">
        <f>R57/'סכום נכסי הקרן'!$C$42</f>
        <v>1.87785500653731E-4</v>
      </c>
    </row>
    <row r="58" spans="2:21">
      <c r="B58" s="86" t="s">
        <v>420</v>
      </c>
      <c r="C58" s="87" t="s">
        <v>421</v>
      </c>
      <c r="D58" s="88" t="s">
        <v>117</v>
      </c>
      <c r="E58" s="88" t="s">
        <v>28</v>
      </c>
      <c r="F58" s="87" t="s">
        <v>417</v>
      </c>
      <c r="G58" s="88" t="s">
        <v>326</v>
      </c>
      <c r="H58" s="87" t="s">
        <v>379</v>
      </c>
      <c r="I58" s="87" t="s">
        <v>322</v>
      </c>
      <c r="J58" s="101"/>
      <c r="K58" s="90">
        <v>2.720000000000403</v>
      </c>
      <c r="L58" s="88" t="s">
        <v>130</v>
      </c>
      <c r="M58" s="89">
        <v>2.4E-2</v>
      </c>
      <c r="N58" s="89">
        <v>2.9400000000137982E-2</v>
      </c>
      <c r="O58" s="90">
        <v>30322.632780000004</v>
      </c>
      <c r="P58" s="102">
        <v>110.4</v>
      </c>
      <c r="Q58" s="90">
        <v>2.7606973050000003</v>
      </c>
      <c r="R58" s="90">
        <v>36.236883825000007</v>
      </c>
      <c r="S58" s="91">
        <v>5.6151301136036149E-5</v>
      </c>
      <c r="T58" s="91">
        <f t="shared" si="0"/>
        <v>2.6478515160762242E-4</v>
      </c>
      <c r="U58" s="91">
        <f>R58/'סכום נכסי הקרן'!$C$42</f>
        <v>4.3744478339482539E-5</v>
      </c>
    </row>
    <row r="59" spans="2:21">
      <c r="B59" s="86" t="s">
        <v>422</v>
      </c>
      <c r="C59" s="87" t="s">
        <v>423</v>
      </c>
      <c r="D59" s="88" t="s">
        <v>117</v>
      </c>
      <c r="E59" s="88" t="s">
        <v>28</v>
      </c>
      <c r="F59" s="87" t="s">
        <v>417</v>
      </c>
      <c r="G59" s="88" t="s">
        <v>326</v>
      </c>
      <c r="H59" s="87" t="s">
        <v>371</v>
      </c>
      <c r="I59" s="87" t="s">
        <v>128</v>
      </c>
      <c r="J59" s="101"/>
      <c r="K59" s="90">
        <v>3.8699999999998833</v>
      </c>
      <c r="L59" s="88" t="s">
        <v>130</v>
      </c>
      <c r="M59" s="89">
        <v>2.6000000000000002E-2</v>
      </c>
      <c r="N59" s="89">
        <v>2.9299999999995618E-2</v>
      </c>
      <c r="O59" s="90">
        <v>472141.44854100014</v>
      </c>
      <c r="P59" s="102">
        <v>111.25</v>
      </c>
      <c r="Q59" s="90"/>
      <c r="R59" s="90">
        <v>525.25734441100019</v>
      </c>
      <c r="S59" s="91">
        <v>9.6306654701498046E-4</v>
      </c>
      <c r="T59" s="91">
        <f t="shared" si="0"/>
        <v>3.8380879063594207E-3</v>
      </c>
      <c r="U59" s="91">
        <f>R59/'סכום נכסי הקרן'!$C$42</f>
        <v>6.3408069623771275E-4</v>
      </c>
    </row>
    <row r="60" spans="2:21">
      <c r="B60" s="86" t="s">
        <v>424</v>
      </c>
      <c r="C60" s="87" t="s">
        <v>425</v>
      </c>
      <c r="D60" s="88" t="s">
        <v>117</v>
      </c>
      <c r="E60" s="88" t="s">
        <v>28</v>
      </c>
      <c r="F60" s="87" t="s">
        <v>417</v>
      </c>
      <c r="G60" s="88" t="s">
        <v>326</v>
      </c>
      <c r="H60" s="87" t="s">
        <v>371</v>
      </c>
      <c r="I60" s="87" t="s">
        <v>128</v>
      </c>
      <c r="J60" s="101"/>
      <c r="K60" s="90">
        <v>6.8199999999999976</v>
      </c>
      <c r="L60" s="88" t="s">
        <v>130</v>
      </c>
      <c r="M60" s="89">
        <v>3.4999999999999996E-3</v>
      </c>
      <c r="N60" s="89">
        <v>3.300000000000565E-2</v>
      </c>
      <c r="O60" s="90">
        <v>2423465.8417060007</v>
      </c>
      <c r="P60" s="102">
        <v>88.99</v>
      </c>
      <c r="Q60" s="90">
        <v>143.49382054600002</v>
      </c>
      <c r="R60" s="90">
        <v>2300.1360730890001</v>
      </c>
      <c r="S60" s="91">
        <v>8.7593854621522533E-4</v>
      </c>
      <c r="T60" s="91">
        <f t="shared" si="0"/>
        <v>1.6807236565161022E-2</v>
      </c>
      <c r="U60" s="91">
        <f>R60/'סכום נכסי הקרן'!$C$42</f>
        <v>2.7766806084381667E-3</v>
      </c>
    </row>
    <row r="61" spans="2:21">
      <c r="B61" s="86" t="s">
        <v>426</v>
      </c>
      <c r="C61" s="87" t="s">
        <v>427</v>
      </c>
      <c r="D61" s="88" t="s">
        <v>117</v>
      </c>
      <c r="E61" s="88" t="s">
        <v>28</v>
      </c>
      <c r="F61" s="87" t="s">
        <v>428</v>
      </c>
      <c r="G61" s="88" t="s">
        <v>326</v>
      </c>
      <c r="H61" s="87" t="s">
        <v>379</v>
      </c>
      <c r="I61" s="87" t="s">
        <v>322</v>
      </c>
      <c r="J61" s="101"/>
      <c r="K61" s="90">
        <v>3.0000094189130064E-2</v>
      </c>
      <c r="L61" s="88" t="s">
        <v>130</v>
      </c>
      <c r="M61" s="89">
        <v>4.9000000000000002E-2</v>
      </c>
      <c r="N61" s="89">
        <v>5.0399042298483632E-2</v>
      </c>
      <c r="O61" s="90">
        <v>1.0722000000000002E-2</v>
      </c>
      <c r="P61" s="102">
        <v>117.36</v>
      </c>
      <c r="Q61" s="90"/>
      <c r="R61" s="90">
        <v>1.2530000000000002E-5</v>
      </c>
      <c r="S61" s="91">
        <v>8.061493208537831E-11</v>
      </c>
      <c r="T61" s="91">
        <f t="shared" si="0"/>
        <v>9.155748506593637E-11</v>
      </c>
      <c r="U61" s="91">
        <f>R61/'סכום נכסי הקרן'!$C$42</f>
        <v>1.5125978167459499E-11</v>
      </c>
    </row>
    <row r="62" spans="2:21">
      <c r="B62" s="86" t="s">
        <v>429</v>
      </c>
      <c r="C62" s="87" t="s">
        <v>430</v>
      </c>
      <c r="D62" s="88" t="s">
        <v>117</v>
      </c>
      <c r="E62" s="88" t="s">
        <v>28</v>
      </c>
      <c r="F62" s="87" t="s">
        <v>428</v>
      </c>
      <c r="G62" s="88" t="s">
        <v>326</v>
      </c>
      <c r="H62" s="87" t="s">
        <v>379</v>
      </c>
      <c r="I62" s="87" t="s">
        <v>322</v>
      </c>
      <c r="J62" s="101"/>
      <c r="K62" s="90">
        <v>3.2699999999999689</v>
      </c>
      <c r="L62" s="88" t="s">
        <v>130</v>
      </c>
      <c r="M62" s="89">
        <v>2.35E-2</v>
      </c>
      <c r="N62" s="89">
        <v>2.8500000000009188E-2</v>
      </c>
      <c r="O62" s="90">
        <v>862583.24967400008</v>
      </c>
      <c r="P62" s="102">
        <v>110.9</v>
      </c>
      <c r="Q62" s="90">
        <v>22.847834414000005</v>
      </c>
      <c r="R62" s="90">
        <v>979.45265828600009</v>
      </c>
      <c r="S62" s="91">
        <v>9.1837514603847399E-4</v>
      </c>
      <c r="T62" s="91">
        <f t="shared" si="0"/>
        <v>7.1569211599211589E-3</v>
      </c>
      <c r="U62" s="91">
        <f>R62/'סכום נכסי הקרן'!$C$42</f>
        <v>1.18237665804423E-3</v>
      </c>
    </row>
    <row r="63" spans="2:21">
      <c r="B63" s="86" t="s">
        <v>431</v>
      </c>
      <c r="C63" s="87" t="s">
        <v>432</v>
      </c>
      <c r="D63" s="88" t="s">
        <v>117</v>
      </c>
      <c r="E63" s="88" t="s">
        <v>28</v>
      </c>
      <c r="F63" s="87" t="s">
        <v>428</v>
      </c>
      <c r="G63" s="88" t="s">
        <v>326</v>
      </c>
      <c r="H63" s="87" t="s">
        <v>379</v>
      </c>
      <c r="I63" s="87" t="s">
        <v>322</v>
      </c>
      <c r="J63" s="101"/>
      <c r="K63" s="90">
        <v>1.72</v>
      </c>
      <c r="L63" s="88" t="s">
        <v>130</v>
      </c>
      <c r="M63" s="89">
        <v>1.7600000000000001E-2</v>
      </c>
      <c r="N63" s="89">
        <v>2.959999999999231E-2</v>
      </c>
      <c r="O63" s="90">
        <v>373586.45568500005</v>
      </c>
      <c r="P63" s="102">
        <v>111.29</v>
      </c>
      <c r="Q63" s="90"/>
      <c r="R63" s="90">
        <v>415.76437231700004</v>
      </c>
      <c r="S63" s="91">
        <v>2.7971616977249592E-4</v>
      </c>
      <c r="T63" s="91">
        <f t="shared" si="0"/>
        <v>3.038015986381655E-3</v>
      </c>
      <c r="U63" s="91">
        <f>R63/'סכום נכסי הקרן'!$C$42</f>
        <v>5.0190285861727399E-4</v>
      </c>
    </row>
    <row r="64" spans="2:21">
      <c r="B64" s="86" t="s">
        <v>433</v>
      </c>
      <c r="C64" s="87" t="s">
        <v>434</v>
      </c>
      <c r="D64" s="88" t="s">
        <v>117</v>
      </c>
      <c r="E64" s="88" t="s">
        <v>28</v>
      </c>
      <c r="F64" s="87" t="s">
        <v>428</v>
      </c>
      <c r="G64" s="88" t="s">
        <v>326</v>
      </c>
      <c r="H64" s="87" t="s">
        <v>379</v>
      </c>
      <c r="I64" s="87" t="s">
        <v>322</v>
      </c>
      <c r="J64" s="101"/>
      <c r="K64" s="90">
        <v>2.4099999999999473</v>
      </c>
      <c r="L64" s="88" t="s">
        <v>130</v>
      </c>
      <c r="M64" s="89">
        <v>2.1499999999999998E-2</v>
      </c>
      <c r="N64" s="89">
        <v>2.9300000000002734E-2</v>
      </c>
      <c r="O64" s="90">
        <v>587484.14832400007</v>
      </c>
      <c r="P64" s="102">
        <v>112.3</v>
      </c>
      <c r="Q64" s="90"/>
      <c r="R64" s="90">
        <v>659.74472597400006</v>
      </c>
      <c r="S64" s="91">
        <v>4.8103440775323214E-4</v>
      </c>
      <c r="T64" s="91">
        <f t="shared" si="0"/>
        <v>4.8207955224018181E-3</v>
      </c>
      <c r="U64" s="91">
        <f>R64/'סכום נכסי הקרן'!$C$42</f>
        <v>7.9643131054902411E-4</v>
      </c>
    </row>
    <row r="65" spans="2:21">
      <c r="B65" s="86" t="s">
        <v>435</v>
      </c>
      <c r="C65" s="87" t="s">
        <v>436</v>
      </c>
      <c r="D65" s="88" t="s">
        <v>117</v>
      </c>
      <c r="E65" s="88" t="s">
        <v>28</v>
      </c>
      <c r="F65" s="87" t="s">
        <v>428</v>
      </c>
      <c r="G65" s="88" t="s">
        <v>326</v>
      </c>
      <c r="H65" s="87" t="s">
        <v>379</v>
      </c>
      <c r="I65" s="87" t="s">
        <v>322</v>
      </c>
      <c r="J65" s="101"/>
      <c r="K65" s="90">
        <v>4.2199999999999864</v>
      </c>
      <c r="L65" s="88" t="s">
        <v>130</v>
      </c>
      <c r="M65" s="89">
        <v>2.2499999999999999E-2</v>
      </c>
      <c r="N65" s="89">
        <v>3.0900000000004077E-2</v>
      </c>
      <c r="O65" s="90">
        <v>1231540.1653060003</v>
      </c>
      <c r="P65" s="102">
        <v>109.55</v>
      </c>
      <c r="Q65" s="90"/>
      <c r="R65" s="90">
        <v>1349.1521983050004</v>
      </c>
      <c r="S65" s="91">
        <v>9.108855252362133E-4</v>
      </c>
      <c r="T65" s="91">
        <f t="shared" si="0"/>
        <v>9.8583385672773565E-3</v>
      </c>
      <c r="U65" s="91">
        <f>R65/'סכום נכסי הקרן'!$C$42</f>
        <v>1.6286709254701851E-3</v>
      </c>
    </row>
    <row r="66" spans="2:21">
      <c r="B66" s="86" t="s">
        <v>437</v>
      </c>
      <c r="C66" s="87" t="s">
        <v>438</v>
      </c>
      <c r="D66" s="88" t="s">
        <v>117</v>
      </c>
      <c r="E66" s="88" t="s">
        <v>28</v>
      </c>
      <c r="F66" s="87" t="s">
        <v>428</v>
      </c>
      <c r="G66" s="88" t="s">
        <v>326</v>
      </c>
      <c r="H66" s="87" t="s">
        <v>379</v>
      </c>
      <c r="I66" s="87" t="s">
        <v>322</v>
      </c>
      <c r="J66" s="101"/>
      <c r="K66" s="90">
        <v>4.4300000000001063</v>
      </c>
      <c r="L66" s="88" t="s">
        <v>130</v>
      </c>
      <c r="M66" s="89">
        <v>6.5000000000000006E-3</v>
      </c>
      <c r="N66" s="89">
        <v>2.6799999999990113E-2</v>
      </c>
      <c r="O66" s="90">
        <v>437064.08590800012</v>
      </c>
      <c r="P66" s="102">
        <v>101.81</v>
      </c>
      <c r="Q66" s="90"/>
      <c r="R66" s="90">
        <v>444.97497163300005</v>
      </c>
      <c r="S66" s="91">
        <v>8.6786248240900159E-4</v>
      </c>
      <c r="T66" s="91">
        <f t="shared" si="0"/>
        <v>3.2514596424584085E-3</v>
      </c>
      <c r="U66" s="91">
        <f>R66/'סכום נכסי הקרן'!$C$42</f>
        <v>5.3716533966374031E-4</v>
      </c>
    </row>
    <row r="67" spans="2:21">
      <c r="B67" s="86" t="s">
        <v>439</v>
      </c>
      <c r="C67" s="87" t="s">
        <v>440</v>
      </c>
      <c r="D67" s="88" t="s">
        <v>117</v>
      </c>
      <c r="E67" s="88" t="s">
        <v>28</v>
      </c>
      <c r="F67" s="87" t="s">
        <v>428</v>
      </c>
      <c r="G67" s="88" t="s">
        <v>326</v>
      </c>
      <c r="H67" s="87" t="s">
        <v>379</v>
      </c>
      <c r="I67" s="87" t="s">
        <v>322</v>
      </c>
      <c r="J67" s="101"/>
      <c r="K67" s="90">
        <v>5.1699999999983941</v>
      </c>
      <c r="L67" s="88" t="s">
        <v>130</v>
      </c>
      <c r="M67" s="89">
        <v>1.43E-2</v>
      </c>
      <c r="N67" s="89">
        <v>3.0800000002382727E-2</v>
      </c>
      <c r="O67" s="90">
        <v>7025.4221400000006</v>
      </c>
      <c r="P67" s="102">
        <v>102.75</v>
      </c>
      <c r="Q67" s="90"/>
      <c r="R67" s="90">
        <v>7.2186211160000022</v>
      </c>
      <c r="S67" s="91">
        <v>1.7462274159872738E-5</v>
      </c>
      <c r="T67" s="91">
        <f t="shared" si="0"/>
        <v>5.2746911015548528E-5</v>
      </c>
      <c r="U67" s="91">
        <f>R67/'סכום נכסי הקרן'!$C$42</f>
        <v>8.714182394236084E-6</v>
      </c>
    </row>
    <row r="68" spans="2:21">
      <c r="B68" s="86" t="s">
        <v>441</v>
      </c>
      <c r="C68" s="87" t="s">
        <v>442</v>
      </c>
      <c r="D68" s="88" t="s">
        <v>117</v>
      </c>
      <c r="E68" s="88" t="s">
        <v>28</v>
      </c>
      <c r="F68" s="87" t="s">
        <v>428</v>
      </c>
      <c r="G68" s="88" t="s">
        <v>326</v>
      </c>
      <c r="H68" s="87" t="s">
        <v>379</v>
      </c>
      <c r="I68" s="87" t="s">
        <v>322</v>
      </c>
      <c r="J68" s="101"/>
      <c r="K68" s="90">
        <v>5.9899999999999354</v>
      </c>
      <c r="L68" s="88" t="s">
        <v>130</v>
      </c>
      <c r="M68" s="89">
        <v>2.5000000000000001E-3</v>
      </c>
      <c r="N68" s="89">
        <v>3.1100000000006556E-2</v>
      </c>
      <c r="O68" s="90">
        <v>1025976.0679310001</v>
      </c>
      <c r="P68" s="102">
        <v>92.21</v>
      </c>
      <c r="Q68" s="90"/>
      <c r="R68" s="90">
        <v>946.0525178580001</v>
      </c>
      <c r="S68" s="91">
        <v>7.9066180298876631E-4</v>
      </c>
      <c r="T68" s="91">
        <f t="shared" si="0"/>
        <v>6.9128642677873369E-3</v>
      </c>
      <c r="U68" s="91">
        <f>R68/'סכום נכסי הקרן'!$C$42</f>
        <v>1.1420566424892413E-3</v>
      </c>
    </row>
    <row r="69" spans="2:21">
      <c r="B69" s="86" t="s">
        <v>443</v>
      </c>
      <c r="C69" s="87" t="s">
        <v>444</v>
      </c>
      <c r="D69" s="88" t="s">
        <v>117</v>
      </c>
      <c r="E69" s="88" t="s">
        <v>28</v>
      </c>
      <c r="F69" s="87" t="s">
        <v>428</v>
      </c>
      <c r="G69" s="88" t="s">
        <v>326</v>
      </c>
      <c r="H69" s="87" t="s">
        <v>379</v>
      </c>
      <c r="I69" s="87" t="s">
        <v>322</v>
      </c>
      <c r="J69" s="101"/>
      <c r="K69" s="90">
        <v>6.730000000000067</v>
      </c>
      <c r="L69" s="88" t="s">
        <v>130</v>
      </c>
      <c r="M69" s="89">
        <v>3.61E-2</v>
      </c>
      <c r="N69" s="89">
        <v>3.3500000000012131E-2</v>
      </c>
      <c r="O69" s="90">
        <v>667174.48514500016</v>
      </c>
      <c r="P69" s="102">
        <v>104.99</v>
      </c>
      <c r="Q69" s="90"/>
      <c r="R69" s="90">
        <v>700.46652014900008</v>
      </c>
      <c r="S69" s="91">
        <v>1.4521692720048411E-3</v>
      </c>
      <c r="T69" s="91">
        <f t="shared" si="0"/>
        <v>5.1183521913591764E-3</v>
      </c>
      <c r="U69" s="91">
        <f>R69/'סכום נכסי הקרן'!$C$42</f>
        <v>8.4558988753472475E-4</v>
      </c>
    </row>
    <row r="70" spans="2:21">
      <c r="B70" s="86" t="s">
        <v>445</v>
      </c>
      <c r="C70" s="87" t="s">
        <v>446</v>
      </c>
      <c r="D70" s="88" t="s">
        <v>117</v>
      </c>
      <c r="E70" s="88" t="s">
        <v>28</v>
      </c>
      <c r="F70" s="87" t="s">
        <v>329</v>
      </c>
      <c r="G70" s="88" t="s">
        <v>309</v>
      </c>
      <c r="H70" s="87" t="s">
        <v>371</v>
      </c>
      <c r="I70" s="87" t="s">
        <v>128</v>
      </c>
      <c r="J70" s="101"/>
      <c r="K70" s="90">
        <v>0.25</v>
      </c>
      <c r="L70" s="88" t="s">
        <v>130</v>
      </c>
      <c r="M70" s="89">
        <v>1.5900000000000001E-2</v>
      </c>
      <c r="N70" s="89">
        <v>6.3100000000000003E-2</v>
      </c>
      <c r="O70" s="90">
        <v>17.054236000000003</v>
      </c>
      <c r="P70" s="102">
        <v>5566402</v>
      </c>
      <c r="Q70" s="90"/>
      <c r="R70" s="90">
        <v>949.30737245100022</v>
      </c>
      <c r="S70" s="91">
        <v>1.1392275217100871E-3</v>
      </c>
      <c r="T70" s="91">
        <f t="shared" si="0"/>
        <v>6.9366476916333389E-3</v>
      </c>
      <c r="U70" s="91">
        <f>R70/'סכום נכסי הקרן'!$C$42</f>
        <v>1.1459858411733575E-3</v>
      </c>
    </row>
    <row r="71" spans="2:21">
      <c r="B71" s="86" t="s">
        <v>447</v>
      </c>
      <c r="C71" s="87" t="s">
        <v>448</v>
      </c>
      <c r="D71" s="88" t="s">
        <v>117</v>
      </c>
      <c r="E71" s="88" t="s">
        <v>28</v>
      </c>
      <c r="F71" s="87" t="s">
        <v>329</v>
      </c>
      <c r="G71" s="88" t="s">
        <v>309</v>
      </c>
      <c r="H71" s="87" t="s">
        <v>371</v>
      </c>
      <c r="I71" s="87" t="s">
        <v>128</v>
      </c>
      <c r="J71" s="101"/>
      <c r="K71" s="90">
        <v>1.49</v>
      </c>
      <c r="L71" s="88" t="s">
        <v>130</v>
      </c>
      <c r="M71" s="89">
        <v>2.0199999999999999E-2</v>
      </c>
      <c r="N71" s="89">
        <v>3.3799999999999997E-2</v>
      </c>
      <c r="O71" s="90">
        <v>12.502433000000002</v>
      </c>
      <c r="P71" s="102">
        <v>5510000</v>
      </c>
      <c r="Q71" s="90"/>
      <c r="R71" s="90">
        <v>688.88400334699998</v>
      </c>
      <c r="S71" s="91">
        <v>5.9408092183416497E-4</v>
      </c>
      <c r="T71" s="91">
        <f t="shared" si="0"/>
        <v>5.0337180246293215E-3</v>
      </c>
      <c r="U71" s="91">
        <f>R71/'סכום נכסי הקרן'!$C$42</f>
        <v>8.3160769309966603E-4</v>
      </c>
    </row>
    <row r="72" spans="2:21">
      <c r="B72" s="86" t="s">
        <v>449</v>
      </c>
      <c r="C72" s="87" t="s">
        <v>450</v>
      </c>
      <c r="D72" s="88" t="s">
        <v>117</v>
      </c>
      <c r="E72" s="88" t="s">
        <v>28</v>
      </c>
      <c r="F72" s="87" t="s">
        <v>329</v>
      </c>
      <c r="G72" s="88" t="s">
        <v>309</v>
      </c>
      <c r="H72" s="87" t="s">
        <v>371</v>
      </c>
      <c r="I72" s="87" t="s">
        <v>128</v>
      </c>
      <c r="J72" s="101"/>
      <c r="K72" s="90">
        <v>2.56</v>
      </c>
      <c r="L72" s="88" t="s">
        <v>130</v>
      </c>
      <c r="M72" s="89">
        <v>2.5899999999999999E-2</v>
      </c>
      <c r="N72" s="89">
        <v>3.6600000000000001E-2</v>
      </c>
      <c r="O72" s="90">
        <v>27.622289000000002</v>
      </c>
      <c r="P72" s="102">
        <v>5459551</v>
      </c>
      <c r="Q72" s="90"/>
      <c r="R72" s="90">
        <v>1508.0528873890003</v>
      </c>
      <c r="S72" s="91">
        <v>1.3076877810917012E-3</v>
      </c>
      <c r="T72" s="91">
        <f t="shared" si="0"/>
        <v>1.1019435731505234E-2</v>
      </c>
      <c r="U72" s="91">
        <f>R72/'סכום נכסי הקרן'!$C$42</f>
        <v>1.820492821230668E-3</v>
      </c>
    </row>
    <row r="73" spans="2:21">
      <c r="B73" s="86" t="s">
        <v>451</v>
      </c>
      <c r="C73" s="87" t="s">
        <v>452</v>
      </c>
      <c r="D73" s="88" t="s">
        <v>117</v>
      </c>
      <c r="E73" s="88" t="s">
        <v>28</v>
      </c>
      <c r="F73" s="87" t="s">
        <v>329</v>
      </c>
      <c r="G73" s="88" t="s">
        <v>309</v>
      </c>
      <c r="H73" s="87" t="s">
        <v>371</v>
      </c>
      <c r="I73" s="87" t="s">
        <v>128</v>
      </c>
      <c r="J73" s="101"/>
      <c r="K73" s="90">
        <v>2.799999999999959</v>
      </c>
      <c r="L73" s="88" t="s">
        <v>130</v>
      </c>
      <c r="M73" s="89">
        <v>2.9700000000000001E-2</v>
      </c>
      <c r="N73" s="89">
        <v>2.9100000000005403E-2</v>
      </c>
      <c r="O73" s="90">
        <v>10.917771000000002</v>
      </c>
      <c r="P73" s="102">
        <v>5593655</v>
      </c>
      <c r="Q73" s="90"/>
      <c r="R73" s="90">
        <v>610.70246463700016</v>
      </c>
      <c r="S73" s="91">
        <v>7.798407857142858E-4</v>
      </c>
      <c r="T73" s="91">
        <f t="shared" si="0"/>
        <v>4.4624406852140997E-3</v>
      </c>
      <c r="U73" s="91">
        <f>R73/'סכום נכסי הקרן'!$C$42</f>
        <v>7.3722842353654973E-4</v>
      </c>
    </row>
    <row r="74" spans="2:21">
      <c r="B74" s="86" t="s">
        <v>453</v>
      </c>
      <c r="C74" s="87" t="s">
        <v>454</v>
      </c>
      <c r="D74" s="88" t="s">
        <v>117</v>
      </c>
      <c r="E74" s="88" t="s">
        <v>28</v>
      </c>
      <c r="F74" s="87" t="s">
        <v>329</v>
      </c>
      <c r="G74" s="88" t="s">
        <v>309</v>
      </c>
      <c r="H74" s="87" t="s">
        <v>371</v>
      </c>
      <c r="I74" s="87" t="s">
        <v>128</v>
      </c>
      <c r="J74" s="101"/>
      <c r="K74" s="90">
        <v>4.3699999999999699</v>
      </c>
      <c r="L74" s="88" t="s">
        <v>130</v>
      </c>
      <c r="M74" s="89">
        <v>8.3999999999999995E-3</v>
      </c>
      <c r="N74" s="89">
        <v>3.4499999999995631E-2</v>
      </c>
      <c r="O74" s="90">
        <v>7.065405000000001</v>
      </c>
      <c r="P74" s="102">
        <v>4859428</v>
      </c>
      <c r="Q74" s="90"/>
      <c r="R74" s="90">
        <v>343.33824302700003</v>
      </c>
      <c r="S74" s="91">
        <v>8.8839494530365917E-4</v>
      </c>
      <c r="T74" s="91">
        <f t="shared" si="0"/>
        <v>2.5087937796096876E-3</v>
      </c>
      <c r="U74" s="91">
        <f>R74/'סכום נכסי הקרן'!$C$42</f>
        <v>4.144714100622749E-4</v>
      </c>
    </row>
    <row r="75" spans="2:21">
      <c r="B75" s="86" t="s">
        <v>455</v>
      </c>
      <c r="C75" s="87" t="s">
        <v>456</v>
      </c>
      <c r="D75" s="88" t="s">
        <v>117</v>
      </c>
      <c r="E75" s="88" t="s">
        <v>28</v>
      </c>
      <c r="F75" s="87" t="s">
        <v>329</v>
      </c>
      <c r="G75" s="88" t="s">
        <v>309</v>
      </c>
      <c r="H75" s="87" t="s">
        <v>371</v>
      </c>
      <c r="I75" s="87" t="s">
        <v>128</v>
      </c>
      <c r="J75" s="101"/>
      <c r="K75" s="90">
        <v>4.73000000000002</v>
      </c>
      <c r="L75" s="88" t="s">
        <v>130</v>
      </c>
      <c r="M75" s="89">
        <v>3.0899999999999997E-2</v>
      </c>
      <c r="N75" s="89">
        <v>3.5199999999984431E-2</v>
      </c>
      <c r="O75" s="90">
        <v>16.808340999999999</v>
      </c>
      <c r="P75" s="102">
        <v>5195474</v>
      </c>
      <c r="Q75" s="90"/>
      <c r="R75" s="90">
        <v>873.27292231800004</v>
      </c>
      <c r="S75" s="91">
        <v>8.8464952631578939E-4</v>
      </c>
      <c r="T75" s="91">
        <f t="shared" si="0"/>
        <v>6.3810592612623214E-3</v>
      </c>
      <c r="U75" s="91">
        <f>R75/'סכום נכסי הקרן'!$C$42</f>
        <v>1.0541984961864022E-3</v>
      </c>
    </row>
    <row r="76" spans="2:21">
      <c r="B76" s="86" t="s">
        <v>457</v>
      </c>
      <c r="C76" s="87" t="s">
        <v>458</v>
      </c>
      <c r="D76" s="88" t="s">
        <v>117</v>
      </c>
      <c r="E76" s="88" t="s">
        <v>28</v>
      </c>
      <c r="F76" s="87" t="s">
        <v>459</v>
      </c>
      <c r="G76" s="88" t="s">
        <v>326</v>
      </c>
      <c r="H76" s="87" t="s">
        <v>379</v>
      </c>
      <c r="I76" s="87" t="s">
        <v>322</v>
      </c>
      <c r="J76" s="101"/>
      <c r="K76" s="90">
        <v>2.9700000000000881</v>
      </c>
      <c r="L76" s="88" t="s">
        <v>130</v>
      </c>
      <c r="M76" s="89">
        <v>1.4199999999999999E-2</v>
      </c>
      <c r="N76" s="89">
        <v>2.9599999999979181E-2</v>
      </c>
      <c r="O76" s="90">
        <v>376939.45936500008</v>
      </c>
      <c r="P76" s="102">
        <v>107.02</v>
      </c>
      <c r="Q76" s="90"/>
      <c r="R76" s="90">
        <v>403.40060995400006</v>
      </c>
      <c r="S76" s="91">
        <v>3.9150381347997058E-4</v>
      </c>
      <c r="T76" s="91">
        <f t="shared" ref="T76:T139" si="1">IFERROR(R76/$R$11,0)</f>
        <v>2.9476732100122091E-3</v>
      </c>
      <c r="U76" s="91">
        <f>R76/'סכום נכסי הקרן'!$C$42</f>
        <v>4.8697755936983624E-4</v>
      </c>
    </row>
    <row r="77" spans="2:21">
      <c r="B77" s="86" t="s">
        <v>460</v>
      </c>
      <c r="C77" s="87" t="s">
        <v>461</v>
      </c>
      <c r="D77" s="88" t="s">
        <v>117</v>
      </c>
      <c r="E77" s="88" t="s">
        <v>28</v>
      </c>
      <c r="F77" s="87" t="s">
        <v>462</v>
      </c>
      <c r="G77" s="88" t="s">
        <v>326</v>
      </c>
      <c r="H77" s="87" t="s">
        <v>379</v>
      </c>
      <c r="I77" s="87" t="s">
        <v>322</v>
      </c>
      <c r="J77" s="101"/>
      <c r="K77" s="90">
        <v>0.96999999999974518</v>
      </c>
      <c r="L77" s="88" t="s">
        <v>130</v>
      </c>
      <c r="M77" s="89">
        <v>0.04</v>
      </c>
      <c r="N77" s="89">
        <v>3.0100000000491966E-2</v>
      </c>
      <c r="O77" s="90">
        <v>5251.4200120000005</v>
      </c>
      <c r="P77" s="102">
        <v>112.25</v>
      </c>
      <c r="Q77" s="90"/>
      <c r="R77" s="90">
        <v>5.8947190710000026</v>
      </c>
      <c r="S77" s="91">
        <v>6.4505110604703449E-5</v>
      </c>
      <c r="T77" s="91">
        <f t="shared" si="1"/>
        <v>4.3073076880364961E-5</v>
      </c>
      <c r="U77" s="91">
        <f>R77/'סכום נכסי הקרן'!$C$42</f>
        <v>7.1159929745613053E-6</v>
      </c>
    </row>
    <row r="78" spans="2:21">
      <c r="B78" s="86" t="s">
        <v>463</v>
      </c>
      <c r="C78" s="87" t="s">
        <v>464</v>
      </c>
      <c r="D78" s="88" t="s">
        <v>117</v>
      </c>
      <c r="E78" s="88" t="s">
        <v>28</v>
      </c>
      <c r="F78" s="87" t="s">
        <v>462</v>
      </c>
      <c r="G78" s="88" t="s">
        <v>326</v>
      </c>
      <c r="H78" s="87" t="s">
        <v>379</v>
      </c>
      <c r="I78" s="87" t="s">
        <v>322</v>
      </c>
      <c r="J78" s="101"/>
      <c r="K78" s="90">
        <v>2.919999999999995</v>
      </c>
      <c r="L78" s="88" t="s">
        <v>130</v>
      </c>
      <c r="M78" s="89">
        <v>0.04</v>
      </c>
      <c r="N78" s="89">
        <v>2.8800000000009023E-2</v>
      </c>
      <c r="O78" s="90">
        <v>918024.22027300019</v>
      </c>
      <c r="P78" s="102">
        <v>115.78</v>
      </c>
      <c r="Q78" s="90"/>
      <c r="R78" s="90">
        <v>1062.8884924830002</v>
      </c>
      <c r="S78" s="91">
        <v>1.0137397179584607E-3</v>
      </c>
      <c r="T78" s="91">
        <f t="shared" si="1"/>
        <v>7.7665919614738942E-3</v>
      </c>
      <c r="U78" s="91">
        <f>R78/'סכום נכסי הקרן'!$C$42</f>
        <v>1.2830988133872142E-3</v>
      </c>
    </row>
    <row r="79" spans="2:21">
      <c r="B79" s="86" t="s">
        <v>465</v>
      </c>
      <c r="C79" s="87" t="s">
        <v>466</v>
      </c>
      <c r="D79" s="88" t="s">
        <v>117</v>
      </c>
      <c r="E79" s="88" t="s">
        <v>28</v>
      </c>
      <c r="F79" s="87" t="s">
        <v>462</v>
      </c>
      <c r="G79" s="88" t="s">
        <v>326</v>
      </c>
      <c r="H79" s="87" t="s">
        <v>379</v>
      </c>
      <c r="I79" s="87" t="s">
        <v>322</v>
      </c>
      <c r="J79" s="101"/>
      <c r="K79" s="90">
        <v>4.2699999999998122</v>
      </c>
      <c r="L79" s="88" t="s">
        <v>130</v>
      </c>
      <c r="M79" s="89">
        <v>3.5000000000000003E-2</v>
      </c>
      <c r="N79" s="89">
        <v>3.1199999999979359E-2</v>
      </c>
      <c r="O79" s="90">
        <v>286087.06671800005</v>
      </c>
      <c r="P79" s="102">
        <v>115.14</v>
      </c>
      <c r="Q79" s="90"/>
      <c r="R79" s="90">
        <v>329.40066308900003</v>
      </c>
      <c r="S79" s="91">
        <v>3.2450447343854432E-4</v>
      </c>
      <c r="T79" s="91">
        <f t="shared" si="1"/>
        <v>2.4069510208683683E-3</v>
      </c>
      <c r="U79" s="91">
        <f>R79/'סכום נכסי הקרן'!$C$42</f>
        <v>3.9764622811100522E-4</v>
      </c>
    </row>
    <row r="80" spans="2:21">
      <c r="B80" s="86" t="s">
        <v>467</v>
      </c>
      <c r="C80" s="87" t="s">
        <v>468</v>
      </c>
      <c r="D80" s="88" t="s">
        <v>117</v>
      </c>
      <c r="E80" s="88" t="s">
        <v>28</v>
      </c>
      <c r="F80" s="87" t="s">
        <v>462</v>
      </c>
      <c r="G80" s="88" t="s">
        <v>326</v>
      </c>
      <c r="H80" s="87" t="s">
        <v>379</v>
      </c>
      <c r="I80" s="87" t="s">
        <v>322</v>
      </c>
      <c r="J80" s="101"/>
      <c r="K80" s="90">
        <v>6.8200000000000029</v>
      </c>
      <c r="L80" s="88" t="s">
        <v>130</v>
      </c>
      <c r="M80" s="89">
        <v>2.5000000000000001E-2</v>
      </c>
      <c r="N80" s="89">
        <v>3.1800000000011264E-2</v>
      </c>
      <c r="O80" s="90">
        <v>499942.66047200008</v>
      </c>
      <c r="P80" s="102">
        <v>106.56</v>
      </c>
      <c r="Q80" s="90"/>
      <c r="R80" s="90">
        <v>532.73887498000011</v>
      </c>
      <c r="S80" s="91">
        <v>8.4378004961533292E-4</v>
      </c>
      <c r="T80" s="91">
        <f t="shared" si="1"/>
        <v>3.8927559130107819E-3</v>
      </c>
      <c r="U80" s="91">
        <f>R80/'סכום נכסי הקרן'!$C$42</f>
        <v>6.4311225793331321E-4</v>
      </c>
    </row>
    <row r="81" spans="2:21">
      <c r="B81" s="86" t="s">
        <v>469</v>
      </c>
      <c r="C81" s="87" t="s">
        <v>470</v>
      </c>
      <c r="D81" s="88" t="s">
        <v>117</v>
      </c>
      <c r="E81" s="88" t="s">
        <v>28</v>
      </c>
      <c r="F81" s="87" t="s">
        <v>471</v>
      </c>
      <c r="G81" s="88" t="s">
        <v>126</v>
      </c>
      <c r="H81" s="87" t="s">
        <v>379</v>
      </c>
      <c r="I81" s="87" t="s">
        <v>322</v>
      </c>
      <c r="J81" s="101"/>
      <c r="K81" s="90">
        <v>1.4499999999999766</v>
      </c>
      <c r="L81" s="88" t="s">
        <v>130</v>
      </c>
      <c r="M81" s="89">
        <v>1.8000000000000002E-2</v>
      </c>
      <c r="N81" s="89">
        <v>3.2900000000034735E-2</v>
      </c>
      <c r="O81" s="90">
        <v>294215.87113700004</v>
      </c>
      <c r="P81" s="102">
        <v>109.59</v>
      </c>
      <c r="Q81" s="90"/>
      <c r="R81" s="90">
        <v>322.43117477200008</v>
      </c>
      <c r="S81" s="91">
        <v>3.2929990372515501E-4</v>
      </c>
      <c r="T81" s="91">
        <f t="shared" si="1"/>
        <v>2.3560245386256753E-3</v>
      </c>
      <c r="U81" s="91">
        <f>R81/'סכום נכסי הקרן'!$C$42</f>
        <v>3.8923279410292018E-4</v>
      </c>
    </row>
    <row r="82" spans="2:21">
      <c r="B82" s="86" t="s">
        <v>472</v>
      </c>
      <c r="C82" s="87" t="s">
        <v>473</v>
      </c>
      <c r="D82" s="88" t="s">
        <v>117</v>
      </c>
      <c r="E82" s="88" t="s">
        <v>28</v>
      </c>
      <c r="F82" s="87" t="s">
        <v>471</v>
      </c>
      <c r="G82" s="88" t="s">
        <v>126</v>
      </c>
      <c r="H82" s="87" t="s">
        <v>379</v>
      </c>
      <c r="I82" s="87" t="s">
        <v>322</v>
      </c>
      <c r="J82" s="101"/>
      <c r="K82" s="90">
        <v>3.9399999999998219</v>
      </c>
      <c r="L82" s="88" t="s">
        <v>130</v>
      </c>
      <c r="M82" s="89">
        <v>2.2000000000000002E-2</v>
      </c>
      <c r="N82" s="89">
        <v>3.0799999999982428E-2</v>
      </c>
      <c r="O82" s="90">
        <v>228568.87478500002</v>
      </c>
      <c r="P82" s="102">
        <v>99.64</v>
      </c>
      <c r="Q82" s="90"/>
      <c r="R82" s="90">
        <v>227.74602343000004</v>
      </c>
      <c r="S82" s="91">
        <v>8.3517373891643242E-4</v>
      </c>
      <c r="T82" s="91">
        <f t="shared" si="1"/>
        <v>1.6641542808474557E-3</v>
      </c>
      <c r="U82" s="91">
        <f>R82/'סכום נכסי הקרן'!$C$42</f>
        <v>2.7493067662632875E-4</v>
      </c>
    </row>
    <row r="83" spans="2:21">
      <c r="B83" s="86" t="s">
        <v>474</v>
      </c>
      <c r="C83" s="87" t="s">
        <v>475</v>
      </c>
      <c r="D83" s="88" t="s">
        <v>117</v>
      </c>
      <c r="E83" s="88" t="s">
        <v>28</v>
      </c>
      <c r="F83" s="87" t="s">
        <v>476</v>
      </c>
      <c r="G83" s="88" t="s">
        <v>477</v>
      </c>
      <c r="H83" s="87" t="s">
        <v>478</v>
      </c>
      <c r="I83" s="87" t="s">
        <v>322</v>
      </c>
      <c r="J83" s="101"/>
      <c r="K83" s="90">
        <v>5.630000000000015</v>
      </c>
      <c r="L83" s="88" t="s">
        <v>130</v>
      </c>
      <c r="M83" s="89">
        <v>5.1500000000000004E-2</v>
      </c>
      <c r="N83" s="89">
        <v>3.2600000000006818E-2</v>
      </c>
      <c r="O83" s="90">
        <v>1492638.9420490002</v>
      </c>
      <c r="P83" s="102">
        <v>151.19999999999999</v>
      </c>
      <c r="Q83" s="90"/>
      <c r="R83" s="90">
        <v>2256.8700168710006</v>
      </c>
      <c r="S83" s="91">
        <v>4.7728245317697667E-4</v>
      </c>
      <c r="T83" s="91">
        <f t="shared" si="1"/>
        <v>1.6491088816075514E-2</v>
      </c>
      <c r="U83" s="91">
        <f>R83/'סכום נכסי הקרן'!$C$42</f>
        <v>2.7244506466069193E-3</v>
      </c>
    </row>
    <row r="84" spans="2:21">
      <c r="B84" s="86" t="s">
        <v>479</v>
      </c>
      <c r="C84" s="87" t="s">
        <v>480</v>
      </c>
      <c r="D84" s="88" t="s">
        <v>117</v>
      </c>
      <c r="E84" s="88" t="s">
        <v>28</v>
      </c>
      <c r="F84" s="87" t="s">
        <v>481</v>
      </c>
      <c r="G84" s="88" t="s">
        <v>153</v>
      </c>
      <c r="H84" s="87" t="s">
        <v>482</v>
      </c>
      <c r="I84" s="87" t="s">
        <v>128</v>
      </c>
      <c r="J84" s="101"/>
      <c r="K84" s="90">
        <v>1.1499999999997603</v>
      </c>
      <c r="L84" s="88" t="s">
        <v>130</v>
      </c>
      <c r="M84" s="89">
        <v>2.2000000000000002E-2</v>
      </c>
      <c r="N84" s="89">
        <v>2.7499999999840541E-2</v>
      </c>
      <c r="O84" s="90">
        <v>28087.110939000002</v>
      </c>
      <c r="P84" s="102">
        <v>111.64</v>
      </c>
      <c r="Q84" s="90"/>
      <c r="R84" s="90">
        <v>31.356452634000004</v>
      </c>
      <c r="S84" s="91">
        <v>3.5395796960353236E-5</v>
      </c>
      <c r="T84" s="91">
        <f t="shared" si="1"/>
        <v>2.2912353900703879E-4</v>
      </c>
      <c r="U84" s="91">
        <f>R84/'סכום נכסי הקרן'!$C$42</f>
        <v>3.785291444140956E-5</v>
      </c>
    </row>
    <row r="85" spans="2:21">
      <c r="B85" s="86" t="s">
        <v>483</v>
      </c>
      <c r="C85" s="87" t="s">
        <v>484</v>
      </c>
      <c r="D85" s="88" t="s">
        <v>117</v>
      </c>
      <c r="E85" s="88" t="s">
        <v>28</v>
      </c>
      <c r="F85" s="87" t="s">
        <v>481</v>
      </c>
      <c r="G85" s="88" t="s">
        <v>153</v>
      </c>
      <c r="H85" s="87" t="s">
        <v>482</v>
      </c>
      <c r="I85" s="87" t="s">
        <v>128</v>
      </c>
      <c r="J85" s="101"/>
      <c r="K85" s="90">
        <v>4.4500000000001032</v>
      </c>
      <c r="L85" s="88" t="s">
        <v>130</v>
      </c>
      <c r="M85" s="89">
        <v>1.7000000000000001E-2</v>
      </c>
      <c r="N85" s="89">
        <v>2.5900000000046934E-2</v>
      </c>
      <c r="O85" s="90">
        <v>224918.42929</v>
      </c>
      <c r="P85" s="102">
        <v>106.1</v>
      </c>
      <c r="Q85" s="90"/>
      <c r="R85" s="90">
        <v>238.63845823200003</v>
      </c>
      <c r="S85" s="91">
        <v>1.7720717066118307E-4</v>
      </c>
      <c r="T85" s="91">
        <f t="shared" si="1"/>
        <v>1.7437459757170327E-3</v>
      </c>
      <c r="U85" s="91">
        <f>R85/'סכום נכסי הקרן'!$C$42</f>
        <v>2.8807981716946746E-4</v>
      </c>
    </row>
    <row r="86" spans="2:21">
      <c r="B86" s="86" t="s">
        <v>485</v>
      </c>
      <c r="C86" s="87" t="s">
        <v>486</v>
      </c>
      <c r="D86" s="88" t="s">
        <v>117</v>
      </c>
      <c r="E86" s="88" t="s">
        <v>28</v>
      </c>
      <c r="F86" s="87" t="s">
        <v>481</v>
      </c>
      <c r="G86" s="88" t="s">
        <v>153</v>
      </c>
      <c r="H86" s="87" t="s">
        <v>482</v>
      </c>
      <c r="I86" s="87" t="s">
        <v>128</v>
      </c>
      <c r="J86" s="101"/>
      <c r="K86" s="90">
        <v>9.3199999999998226</v>
      </c>
      <c r="L86" s="88" t="s">
        <v>130</v>
      </c>
      <c r="M86" s="89">
        <v>5.7999999999999996E-3</v>
      </c>
      <c r="N86" s="89">
        <v>2.9300000000088408E-2</v>
      </c>
      <c r="O86" s="90">
        <v>117368.00946000003</v>
      </c>
      <c r="P86" s="102">
        <v>87.7</v>
      </c>
      <c r="Q86" s="90"/>
      <c r="R86" s="90">
        <v>102.93174741300002</v>
      </c>
      <c r="S86" s="91">
        <v>2.4535344384912718E-4</v>
      </c>
      <c r="T86" s="91">
        <f t="shared" si="1"/>
        <v>7.5212864537721339E-4</v>
      </c>
      <c r="U86" s="91">
        <f>R86/'סכום נכסי הקרן'!$C$42</f>
        <v>1.2425725172446079E-4</v>
      </c>
    </row>
    <row r="87" spans="2:21">
      <c r="B87" s="86" t="s">
        <v>487</v>
      </c>
      <c r="C87" s="87" t="s">
        <v>488</v>
      </c>
      <c r="D87" s="88" t="s">
        <v>117</v>
      </c>
      <c r="E87" s="88" t="s">
        <v>28</v>
      </c>
      <c r="F87" s="87" t="s">
        <v>386</v>
      </c>
      <c r="G87" s="88" t="s">
        <v>326</v>
      </c>
      <c r="H87" s="87" t="s">
        <v>482</v>
      </c>
      <c r="I87" s="87" t="s">
        <v>128</v>
      </c>
      <c r="J87" s="101"/>
      <c r="K87" s="90">
        <v>1.0899993005928503</v>
      </c>
      <c r="L87" s="88" t="s">
        <v>130</v>
      </c>
      <c r="M87" s="89">
        <v>2.5000000000000001E-2</v>
      </c>
      <c r="N87" s="89">
        <v>2.8699431200869173E-2</v>
      </c>
      <c r="O87" s="90">
        <v>1.3963000000000001E-2</v>
      </c>
      <c r="P87" s="102">
        <v>112.16</v>
      </c>
      <c r="Q87" s="90"/>
      <c r="R87" s="90">
        <v>1.5647000000000005E-5</v>
      </c>
      <c r="S87" s="91">
        <v>2.9650816395190328E-11</v>
      </c>
      <c r="T87" s="91">
        <f t="shared" si="1"/>
        <v>1.143335968736398E-10</v>
      </c>
      <c r="U87" s="91">
        <f>R87/'סכום נכסי הקרן'!$C$42</f>
        <v>1.8888761403530628E-11</v>
      </c>
    </row>
    <row r="88" spans="2:21">
      <c r="B88" s="86" t="s">
        <v>489</v>
      </c>
      <c r="C88" s="87" t="s">
        <v>490</v>
      </c>
      <c r="D88" s="88" t="s">
        <v>117</v>
      </c>
      <c r="E88" s="88" t="s">
        <v>28</v>
      </c>
      <c r="F88" s="87" t="s">
        <v>386</v>
      </c>
      <c r="G88" s="88" t="s">
        <v>326</v>
      </c>
      <c r="H88" s="87" t="s">
        <v>482</v>
      </c>
      <c r="I88" s="87" t="s">
        <v>128</v>
      </c>
      <c r="J88" s="101"/>
      <c r="K88" s="90">
        <v>1.9399999999999722</v>
      </c>
      <c r="L88" s="88" t="s">
        <v>130</v>
      </c>
      <c r="M88" s="89">
        <v>1.95E-2</v>
      </c>
      <c r="N88" s="89">
        <v>3.2100000000060643E-2</v>
      </c>
      <c r="O88" s="90">
        <v>311137.70829300006</v>
      </c>
      <c r="P88" s="102">
        <v>110.25</v>
      </c>
      <c r="Q88" s="90"/>
      <c r="R88" s="90">
        <v>343.02933405200002</v>
      </c>
      <c r="S88" s="91">
        <v>5.4674038882043515E-4</v>
      </c>
      <c r="T88" s="91">
        <f t="shared" si="1"/>
        <v>2.5065365626212358E-3</v>
      </c>
      <c r="U88" s="91">
        <f>R88/'סכום נכסי הקרן'!$C$42</f>
        <v>4.1409850101107118E-4</v>
      </c>
    </row>
    <row r="89" spans="2:21">
      <c r="B89" s="86" t="s">
        <v>491</v>
      </c>
      <c r="C89" s="87" t="s">
        <v>492</v>
      </c>
      <c r="D89" s="88" t="s">
        <v>117</v>
      </c>
      <c r="E89" s="88" t="s">
        <v>28</v>
      </c>
      <c r="F89" s="87" t="s">
        <v>386</v>
      </c>
      <c r="G89" s="88" t="s">
        <v>326</v>
      </c>
      <c r="H89" s="87" t="s">
        <v>482</v>
      </c>
      <c r="I89" s="87" t="s">
        <v>128</v>
      </c>
      <c r="J89" s="101"/>
      <c r="K89" s="90">
        <v>5.1499999999999932</v>
      </c>
      <c r="L89" s="88" t="s">
        <v>130</v>
      </c>
      <c r="M89" s="89">
        <v>1.1699999999999999E-2</v>
      </c>
      <c r="N89" s="89">
        <v>3.9200000000185635E-2</v>
      </c>
      <c r="O89" s="90">
        <v>82607.124290000022</v>
      </c>
      <c r="P89" s="102">
        <v>96.51</v>
      </c>
      <c r="Q89" s="90"/>
      <c r="R89" s="90">
        <v>79.72413940600002</v>
      </c>
      <c r="S89" s="91">
        <v>1.1451570782958163E-4</v>
      </c>
      <c r="T89" s="91">
        <f t="shared" si="1"/>
        <v>5.8254921812126695E-4</v>
      </c>
      <c r="U89" s="91">
        <f>R89/'סכום נכסי הקרן'!$C$42</f>
        <v>9.6241467843148718E-5</v>
      </c>
    </row>
    <row r="90" spans="2:21">
      <c r="B90" s="86" t="s">
        <v>493</v>
      </c>
      <c r="C90" s="87" t="s">
        <v>494</v>
      </c>
      <c r="D90" s="88" t="s">
        <v>117</v>
      </c>
      <c r="E90" s="88" t="s">
        <v>28</v>
      </c>
      <c r="F90" s="87" t="s">
        <v>386</v>
      </c>
      <c r="G90" s="88" t="s">
        <v>326</v>
      </c>
      <c r="H90" s="87" t="s">
        <v>482</v>
      </c>
      <c r="I90" s="87" t="s">
        <v>128</v>
      </c>
      <c r="J90" s="101"/>
      <c r="K90" s="90">
        <v>3.5000000000000342</v>
      </c>
      <c r="L90" s="88" t="s">
        <v>130</v>
      </c>
      <c r="M90" s="89">
        <v>3.3500000000000002E-2</v>
      </c>
      <c r="N90" s="89">
        <v>3.3800000000036017E-2</v>
      </c>
      <c r="O90" s="90">
        <v>284343.15407500009</v>
      </c>
      <c r="P90" s="102">
        <v>111.29</v>
      </c>
      <c r="Q90" s="90"/>
      <c r="R90" s="90">
        <v>316.44550384700005</v>
      </c>
      <c r="S90" s="91">
        <v>4.2666642809434477E-4</v>
      </c>
      <c r="T90" s="91">
        <f t="shared" si="1"/>
        <v>2.3122868709221402E-3</v>
      </c>
      <c r="U90" s="91">
        <f>R90/'סכום נכסי הקרן'!$C$42</f>
        <v>3.8200700577657162E-4</v>
      </c>
    </row>
    <row r="91" spans="2:21">
      <c r="B91" s="86" t="s">
        <v>495</v>
      </c>
      <c r="C91" s="87" t="s">
        <v>496</v>
      </c>
      <c r="D91" s="88" t="s">
        <v>117</v>
      </c>
      <c r="E91" s="88" t="s">
        <v>28</v>
      </c>
      <c r="F91" s="87" t="s">
        <v>386</v>
      </c>
      <c r="G91" s="88" t="s">
        <v>326</v>
      </c>
      <c r="H91" s="87" t="s">
        <v>482</v>
      </c>
      <c r="I91" s="87" t="s">
        <v>128</v>
      </c>
      <c r="J91" s="101"/>
      <c r="K91" s="90">
        <v>5.1600000000000303</v>
      </c>
      <c r="L91" s="88" t="s">
        <v>130</v>
      </c>
      <c r="M91" s="89">
        <v>1.3300000000000001E-2</v>
      </c>
      <c r="N91" s="89">
        <v>3.9199999999990208E-2</v>
      </c>
      <c r="O91" s="90">
        <v>1289191.0136970002</v>
      </c>
      <c r="P91" s="102">
        <v>97.5</v>
      </c>
      <c r="Q91" s="90">
        <v>9.5328861830000022</v>
      </c>
      <c r="R91" s="90">
        <v>1266.4941273970003</v>
      </c>
      <c r="S91" s="91">
        <v>1.0856345378501054E-3</v>
      </c>
      <c r="T91" s="91">
        <f t="shared" si="1"/>
        <v>9.2543509301873071E-3</v>
      </c>
      <c r="U91" s="91">
        <f>R91/'סכום נכסי הקרן'!$C$42</f>
        <v>1.5288876712069186E-3</v>
      </c>
    </row>
    <row r="92" spans="2:21">
      <c r="B92" s="86" t="s">
        <v>497</v>
      </c>
      <c r="C92" s="87" t="s">
        <v>498</v>
      </c>
      <c r="D92" s="88" t="s">
        <v>117</v>
      </c>
      <c r="E92" s="88" t="s">
        <v>28</v>
      </c>
      <c r="F92" s="87" t="s">
        <v>386</v>
      </c>
      <c r="G92" s="88" t="s">
        <v>326</v>
      </c>
      <c r="H92" s="87" t="s">
        <v>478</v>
      </c>
      <c r="I92" s="87" t="s">
        <v>322</v>
      </c>
      <c r="J92" s="101"/>
      <c r="K92" s="90">
        <v>5.749999999999889</v>
      </c>
      <c r="L92" s="88" t="s">
        <v>130</v>
      </c>
      <c r="M92" s="89">
        <v>1.8700000000000001E-2</v>
      </c>
      <c r="N92" s="89">
        <v>4.0399999999983477E-2</v>
      </c>
      <c r="O92" s="90">
        <v>686894.64899400016</v>
      </c>
      <c r="P92" s="102">
        <v>95.22</v>
      </c>
      <c r="Q92" s="90"/>
      <c r="R92" s="90">
        <v>654.06108517700011</v>
      </c>
      <c r="S92" s="91">
        <v>1.2284734225314407E-3</v>
      </c>
      <c r="T92" s="91">
        <f t="shared" si="1"/>
        <v>4.7792648075262022E-3</v>
      </c>
      <c r="U92" s="91">
        <f>R92/'סכום נכסי הקרן'!$C$42</f>
        <v>7.895701272603486E-4</v>
      </c>
    </row>
    <row r="93" spans="2:21">
      <c r="B93" s="86" t="s">
        <v>499</v>
      </c>
      <c r="C93" s="87" t="s">
        <v>500</v>
      </c>
      <c r="D93" s="88" t="s">
        <v>117</v>
      </c>
      <c r="E93" s="88" t="s">
        <v>28</v>
      </c>
      <c r="F93" s="87" t="s">
        <v>501</v>
      </c>
      <c r="G93" s="88" t="s">
        <v>309</v>
      </c>
      <c r="H93" s="87" t="s">
        <v>482</v>
      </c>
      <c r="I93" s="87" t="s">
        <v>128</v>
      </c>
      <c r="J93" s="101"/>
      <c r="K93" s="90">
        <v>4.3900000000000059</v>
      </c>
      <c r="L93" s="88" t="s">
        <v>130</v>
      </c>
      <c r="M93" s="89">
        <v>1.09E-2</v>
      </c>
      <c r="N93" s="89">
        <v>3.6999999999986884E-2</v>
      </c>
      <c r="O93" s="90">
        <v>22.119689000000005</v>
      </c>
      <c r="P93" s="102">
        <v>4827766</v>
      </c>
      <c r="Q93" s="90"/>
      <c r="R93" s="90">
        <v>1067.8868467220002</v>
      </c>
      <c r="S93" s="91">
        <v>1.2181116250894876E-3</v>
      </c>
      <c r="T93" s="91">
        <f t="shared" si="1"/>
        <v>7.8031152450805585E-3</v>
      </c>
      <c r="U93" s="91">
        <f>R93/'סכום נכסי הקרן'!$C$42</f>
        <v>1.2891327317505299E-3</v>
      </c>
    </row>
    <row r="94" spans="2:21">
      <c r="B94" s="86" t="s">
        <v>502</v>
      </c>
      <c r="C94" s="87" t="s">
        <v>503</v>
      </c>
      <c r="D94" s="88" t="s">
        <v>117</v>
      </c>
      <c r="E94" s="88" t="s">
        <v>28</v>
      </c>
      <c r="F94" s="87" t="s">
        <v>501</v>
      </c>
      <c r="G94" s="88" t="s">
        <v>309</v>
      </c>
      <c r="H94" s="87" t="s">
        <v>482</v>
      </c>
      <c r="I94" s="87" t="s">
        <v>128</v>
      </c>
      <c r="J94" s="101"/>
      <c r="K94" s="90">
        <v>5.0299999999999212</v>
      </c>
      <c r="L94" s="88" t="s">
        <v>130</v>
      </c>
      <c r="M94" s="89">
        <v>2.9900000000000003E-2</v>
      </c>
      <c r="N94" s="89">
        <v>3.4000000000000002E-2</v>
      </c>
      <c r="O94" s="90">
        <v>18.152571000000002</v>
      </c>
      <c r="P94" s="102">
        <v>5169986</v>
      </c>
      <c r="Q94" s="90"/>
      <c r="R94" s="90">
        <v>938.48534470500022</v>
      </c>
      <c r="S94" s="91">
        <v>1.1345356875000002E-3</v>
      </c>
      <c r="T94" s="91">
        <f t="shared" si="1"/>
        <v>6.8575704654771103E-3</v>
      </c>
      <c r="U94" s="91">
        <f>R94/'סכום נכסי הקרן'!$C$42</f>
        <v>1.1329216946918221E-3</v>
      </c>
    </row>
    <row r="95" spans="2:21">
      <c r="B95" s="86" t="s">
        <v>504</v>
      </c>
      <c r="C95" s="87" t="s">
        <v>505</v>
      </c>
      <c r="D95" s="88" t="s">
        <v>117</v>
      </c>
      <c r="E95" s="88" t="s">
        <v>28</v>
      </c>
      <c r="F95" s="87" t="s">
        <v>501</v>
      </c>
      <c r="G95" s="88" t="s">
        <v>309</v>
      </c>
      <c r="H95" s="87" t="s">
        <v>482</v>
      </c>
      <c r="I95" s="87" t="s">
        <v>128</v>
      </c>
      <c r="J95" s="101"/>
      <c r="K95" s="90">
        <v>2.6700000000001078</v>
      </c>
      <c r="L95" s="88" t="s">
        <v>130</v>
      </c>
      <c r="M95" s="89">
        <v>2.3199999999999998E-2</v>
      </c>
      <c r="N95" s="89">
        <v>3.5900000000064949E-2</v>
      </c>
      <c r="O95" s="90">
        <v>2.6119590000000006</v>
      </c>
      <c r="P95" s="102">
        <v>5423550</v>
      </c>
      <c r="Q95" s="90"/>
      <c r="R95" s="90">
        <v>141.66090681200001</v>
      </c>
      <c r="S95" s="91">
        <v>4.353265000000001E-4</v>
      </c>
      <c r="T95" s="91">
        <f t="shared" si="1"/>
        <v>1.0351250087682915E-3</v>
      </c>
      <c r="U95" s="91">
        <f>R95/'סכום נכסי הקרן'!$C$42</f>
        <v>1.7101035783087201E-4</v>
      </c>
    </row>
    <row r="96" spans="2:21">
      <c r="B96" s="86" t="s">
        <v>506</v>
      </c>
      <c r="C96" s="87" t="s">
        <v>507</v>
      </c>
      <c r="D96" s="88" t="s">
        <v>117</v>
      </c>
      <c r="E96" s="88" t="s">
        <v>28</v>
      </c>
      <c r="F96" s="87" t="s">
        <v>508</v>
      </c>
      <c r="G96" s="88" t="s">
        <v>309</v>
      </c>
      <c r="H96" s="87" t="s">
        <v>482</v>
      </c>
      <c r="I96" s="87" t="s">
        <v>128</v>
      </c>
      <c r="J96" s="101"/>
      <c r="K96" s="90">
        <v>2.0400000000000049</v>
      </c>
      <c r="L96" s="88" t="s">
        <v>130</v>
      </c>
      <c r="M96" s="89">
        <v>1.46E-2</v>
      </c>
      <c r="N96" s="89">
        <v>3.460000000000063E-2</v>
      </c>
      <c r="O96" s="90">
        <v>23.507634000000003</v>
      </c>
      <c r="P96" s="102">
        <v>5387000</v>
      </c>
      <c r="Q96" s="90"/>
      <c r="R96" s="90">
        <v>1266.3562484020001</v>
      </c>
      <c r="S96" s="91">
        <v>8.8265062140952964E-4</v>
      </c>
      <c r="T96" s="91">
        <f t="shared" si="1"/>
        <v>9.2533434398420836E-3</v>
      </c>
      <c r="U96" s="91">
        <f>R96/'סכום נכסי הקרן'!$C$42</f>
        <v>1.5287212263012423E-3</v>
      </c>
    </row>
    <row r="97" spans="2:21">
      <c r="B97" s="86" t="s">
        <v>509</v>
      </c>
      <c r="C97" s="87" t="s">
        <v>510</v>
      </c>
      <c r="D97" s="88" t="s">
        <v>117</v>
      </c>
      <c r="E97" s="88" t="s">
        <v>28</v>
      </c>
      <c r="F97" s="87" t="s">
        <v>508</v>
      </c>
      <c r="G97" s="88" t="s">
        <v>309</v>
      </c>
      <c r="H97" s="87" t="s">
        <v>482</v>
      </c>
      <c r="I97" s="87" t="s">
        <v>128</v>
      </c>
      <c r="J97" s="101"/>
      <c r="K97" s="90">
        <v>2.6800000000000277</v>
      </c>
      <c r="L97" s="88" t="s">
        <v>130</v>
      </c>
      <c r="M97" s="89">
        <v>2.4199999999999999E-2</v>
      </c>
      <c r="N97" s="89">
        <v>3.7999999999995683E-2</v>
      </c>
      <c r="O97" s="90">
        <v>25.709767000000003</v>
      </c>
      <c r="P97" s="102">
        <v>5405050</v>
      </c>
      <c r="Q97" s="90"/>
      <c r="R97" s="90">
        <v>1389.6258004520002</v>
      </c>
      <c r="S97" s="91">
        <v>8.4895545502575631E-4</v>
      </c>
      <c r="T97" s="91">
        <f t="shared" si="1"/>
        <v>1.0154081681733748E-2</v>
      </c>
      <c r="U97" s="91">
        <f>R97/'סכום נכסי הקרן'!$C$42</f>
        <v>1.6775298897506289E-3</v>
      </c>
    </row>
    <row r="98" spans="2:21">
      <c r="B98" s="86" t="s">
        <v>511</v>
      </c>
      <c r="C98" s="87" t="s">
        <v>512</v>
      </c>
      <c r="D98" s="88" t="s">
        <v>117</v>
      </c>
      <c r="E98" s="88" t="s">
        <v>28</v>
      </c>
      <c r="F98" s="87" t="s">
        <v>508</v>
      </c>
      <c r="G98" s="88" t="s">
        <v>309</v>
      </c>
      <c r="H98" s="87" t="s">
        <v>482</v>
      </c>
      <c r="I98" s="87" t="s">
        <v>128</v>
      </c>
      <c r="J98" s="101"/>
      <c r="K98" s="90">
        <v>4.0699999999999275</v>
      </c>
      <c r="L98" s="88" t="s">
        <v>130</v>
      </c>
      <c r="M98" s="89">
        <v>2E-3</v>
      </c>
      <c r="N98" s="89">
        <v>3.7000000000019288E-2</v>
      </c>
      <c r="O98" s="90">
        <v>15.349359000000002</v>
      </c>
      <c r="P98" s="102">
        <v>4728999</v>
      </c>
      <c r="Q98" s="90"/>
      <c r="R98" s="90">
        <v>725.87103786800014</v>
      </c>
      <c r="S98" s="91">
        <v>1.3391518932123539E-3</v>
      </c>
      <c r="T98" s="91">
        <f t="shared" si="1"/>
        <v>5.3039845737745525E-3</v>
      </c>
      <c r="U98" s="91">
        <f>R98/'סכום נכסי הקרן'!$C$42</f>
        <v>8.7625773912071306E-4</v>
      </c>
    </row>
    <row r="99" spans="2:21">
      <c r="B99" s="86" t="s">
        <v>513</v>
      </c>
      <c r="C99" s="87" t="s">
        <v>514</v>
      </c>
      <c r="D99" s="88" t="s">
        <v>117</v>
      </c>
      <c r="E99" s="88" t="s">
        <v>28</v>
      </c>
      <c r="F99" s="87" t="s">
        <v>508</v>
      </c>
      <c r="G99" s="88" t="s">
        <v>309</v>
      </c>
      <c r="H99" s="87" t="s">
        <v>482</v>
      </c>
      <c r="I99" s="87" t="s">
        <v>128</v>
      </c>
      <c r="J99" s="101"/>
      <c r="K99" s="90">
        <v>4.7300000000000058</v>
      </c>
      <c r="L99" s="88" t="s">
        <v>130</v>
      </c>
      <c r="M99" s="89">
        <v>3.1699999999999999E-2</v>
      </c>
      <c r="N99" s="89">
        <v>3.5100000000013606E-2</v>
      </c>
      <c r="O99" s="90">
        <v>20.830102</v>
      </c>
      <c r="P99" s="102">
        <v>5221114</v>
      </c>
      <c r="Q99" s="90"/>
      <c r="R99" s="90">
        <v>1087.5634030520002</v>
      </c>
      <c r="S99" s="91">
        <v>1.2332801657785671E-3</v>
      </c>
      <c r="T99" s="91">
        <f t="shared" si="1"/>
        <v>7.9468930593130441E-3</v>
      </c>
      <c r="U99" s="91">
        <f>R99/'סכום נכסי הקרן'!$C$42</f>
        <v>1.3128858970704316E-3</v>
      </c>
    </row>
    <row r="100" spans="2:21">
      <c r="B100" s="86" t="s">
        <v>515</v>
      </c>
      <c r="C100" s="87" t="s">
        <v>516</v>
      </c>
      <c r="D100" s="88" t="s">
        <v>117</v>
      </c>
      <c r="E100" s="88" t="s">
        <v>28</v>
      </c>
      <c r="F100" s="87" t="s">
        <v>517</v>
      </c>
      <c r="G100" s="88" t="s">
        <v>401</v>
      </c>
      <c r="H100" s="87" t="s">
        <v>478</v>
      </c>
      <c r="I100" s="87" t="s">
        <v>322</v>
      </c>
      <c r="J100" s="101"/>
      <c r="K100" s="90">
        <v>0.65999999999992798</v>
      </c>
      <c r="L100" s="88" t="s">
        <v>130</v>
      </c>
      <c r="M100" s="89">
        <v>3.85E-2</v>
      </c>
      <c r="N100" s="89">
        <v>2.4899999999966033E-2</v>
      </c>
      <c r="O100" s="90">
        <v>188035.12413400004</v>
      </c>
      <c r="P100" s="102">
        <v>117.44</v>
      </c>
      <c r="Q100" s="90"/>
      <c r="R100" s="90">
        <v>220.82845917500006</v>
      </c>
      <c r="S100" s="91">
        <v>7.5214049653600013E-4</v>
      </c>
      <c r="T100" s="91">
        <f t="shared" si="1"/>
        <v>1.613607210937654E-3</v>
      </c>
      <c r="U100" s="91">
        <f>R100/'סכום נכסי הקרן'!$C$42</f>
        <v>2.6657992436031694E-4</v>
      </c>
    </row>
    <row r="101" spans="2:21">
      <c r="B101" s="86" t="s">
        <v>518</v>
      </c>
      <c r="C101" s="87" t="s">
        <v>519</v>
      </c>
      <c r="D101" s="88" t="s">
        <v>117</v>
      </c>
      <c r="E101" s="88" t="s">
        <v>28</v>
      </c>
      <c r="F101" s="87" t="s">
        <v>404</v>
      </c>
      <c r="G101" s="88" t="s">
        <v>326</v>
      </c>
      <c r="H101" s="87" t="s">
        <v>482</v>
      </c>
      <c r="I101" s="87" t="s">
        <v>128</v>
      </c>
      <c r="J101" s="101"/>
      <c r="K101" s="90">
        <v>4.1299999999999546</v>
      </c>
      <c r="L101" s="88" t="s">
        <v>130</v>
      </c>
      <c r="M101" s="89">
        <v>2.4E-2</v>
      </c>
      <c r="N101" s="89">
        <v>3.1400000000009365E-2</v>
      </c>
      <c r="O101" s="90">
        <v>584918.55432700017</v>
      </c>
      <c r="P101" s="102">
        <v>109.47</v>
      </c>
      <c r="Q101" s="90"/>
      <c r="R101" s="90">
        <v>640.31033166000009</v>
      </c>
      <c r="S101" s="91">
        <v>5.4272156815600089E-4</v>
      </c>
      <c r="T101" s="91">
        <f t="shared" si="1"/>
        <v>4.6787872009996182E-3</v>
      </c>
      <c r="U101" s="91">
        <f>R101/'סכום נכסי הקרן'!$C$42</f>
        <v>7.7297047861834872E-4</v>
      </c>
    </row>
    <row r="102" spans="2:21">
      <c r="B102" s="86" t="s">
        <v>520</v>
      </c>
      <c r="C102" s="87" t="s">
        <v>521</v>
      </c>
      <c r="D102" s="88" t="s">
        <v>117</v>
      </c>
      <c r="E102" s="88" t="s">
        <v>28</v>
      </c>
      <c r="F102" s="87" t="s">
        <v>404</v>
      </c>
      <c r="G102" s="88" t="s">
        <v>326</v>
      </c>
      <c r="H102" s="87" t="s">
        <v>482</v>
      </c>
      <c r="I102" s="87" t="s">
        <v>128</v>
      </c>
      <c r="J102" s="101"/>
      <c r="K102" s="90">
        <v>0.25000000000140304</v>
      </c>
      <c r="L102" s="88" t="s">
        <v>130</v>
      </c>
      <c r="M102" s="89">
        <v>3.4799999999999998E-2</v>
      </c>
      <c r="N102" s="89">
        <v>4.1499999994246112E-2</v>
      </c>
      <c r="O102" s="90">
        <v>3428.5321250000006</v>
      </c>
      <c r="P102" s="102">
        <v>111.52</v>
      </c>
      <c r="Q102" s="90"/>
      <c r="R102" s="90">
        <v>3.8234992280000006</v>
      </c>
      <c r="S102" s="91">
        <v>2.6330023909065795E-5</v>
      </c>
      <c r="T102" s="91">
        <f t="shared" si="1"/>
        <v>2.7938545368493955E-5</v>
      </c>
      <c r="U102" s="91">
        <f>R102/'סכום נכסי הקרן'!$C$42</f>
        <v>4.6156556940164597E-6</v>
      </c>
    </row>
    <row r="103" spans="2:21">
      <c r="B103" s="86" t="s">
        <v>522</v>
      </c>
      <c r="C103" s="87" t="s">
        <v>523</v>
      </c>
      <c r="D103" s="88" t="s">
        <v>117</v>
      </c>
      <c r="E103" s="88" t="s">
        <v>28</v>
      </c>
      <c r="F103" s="87" t="s">
        <v>404</v>
      </c>
      <c r="G103" s="88" t="s">
        <v>326</v>
      </c>
      <c r="H103" s="87" t="s">
        <v>482</v>
      </c>
      <c r="I103" s="87" t="s">
        <v>128</v>
      </c>
      <c r="J103" s="101"/>
      <c r="K103" s="90">
        <v>6.2800000000000606</v>
      </c>
      <c r="L103" s="88" t="s">
        <v>130</v>
      </c>
      <c r="M103" s="89">
        <v>1.4999999999999999E-2</v>
      </c>
      <c r="N103" s="89">
        <v>3.3100000000046342E-2</v>
      </c>
      <c r="O103" s="90">
        <v>352412.17862500006</v>
      </c>
      <c r="P103" s="102">
        <v>95.95</v>
      </c>
      <c r="Q103" s="90">
        <v>2.8395992400000005</v>
      </c>
      <c r="R103" s="90">
        <v>340.97908498200007</v>
      </c>
      <c r="S103" s="91">
        <v>1.3462361455924708E-3</v>
      </c>
      <c r="T103" s="91">
        <f t="shared" si="1"/>
        <v>2.4915552658448616E-3</v>
      </c>
      <c r="U103" s="91">
        <f>R103/'סכום נכסי הקרן'!$C$42</f>
        <v>4.1162347924964476E-4</v>
      </c>
    </row>
    <row r="104" spans="2:21">
      <c r="B104" s="86" t="s">
        <v>524</v>
      </c>
      <c r="C104" s="87" t="s">
        <v>525</v>
      </c>
      <c r="D104" s="88" t="s">
        <v>117</v>
      </c>
      <c r="E104" s="88" t="s">
        <v>28</v>
      </c>
      <c r="F104" s="87" t="s">
        <v>526</v>
      </c>
      <c r="G104" s="88" t="s">
        <v>401</v>
      </c>
      <c r="H104" s="87" t="s">
        <v>482</v>
      </c>
      <c r="I104" s="87" t="s">
        <v>128</v>
      </c>
      <c r="J104" s="101"/>
      <c r="K104" s="90">
        <v>1.7999999999999761</v>
      </c>
      <c r="L104" s="88" t="s">
        <v>130</v>
      </c>
      <c r="M104" s="89">
        <v>2.4799999999999999E-2</v>
      </c>
      <c r="N104" s="89">
        <v>2.8599999999967925E-2</v>
      </c>
      <c r="O104" s="90">
        <v>241019.48374100003</v>
      </c>
      <c r="P104" s="102">
        <v>111.24</v>
      </c>
      <c r="Q104" s="90"/>
      <c r="R104" s="90">
        <v>268.11008430100003</v>
      </c>
      <c r="S104" s="91">
        <v>5.6913183352975819E-4</v>
      </c>
      <c r="T104" s="91">
        <f t="shared" si="1"/>
        <v>1.9590969704242418E-3</v>
      </c>
      <c r="U104" s="91">
        <f>R104/'סכום נכסי הקרן'!$C$42</f>
        <v>3.2365740475759385E-4</v>
      </c>
    </row>
    <row r="105" spans="2:21">
      <c r="B105" s="86" t="s">
        <v>527</v>
      </c>
      <c r="C105" s="87" t="s">
        <v>528</v>
      </c>
      <c r="D105" s="88" t="s">
        <v>117</v>
      </c>
      <c r="E105" s="88" t="s">
        <v>28</v>
      </c>
      <c r="F105" s="87" t="s">
        <v>529</v>
      </c>
      <c r="G105" s="88" t="s">
        <v>326</v>
      </c>
      <c r="H105" s="87" t="s">
        <v>478</v>
      </c>
      <c r="I105" s="87" t="s">
        <v>322</v>
      </c>
      <c r="J105" s="101"/>
      <c r="K105" s="90">
        <v>2.2400000000000366</v>
      </c>
      <c r="L105" s="88" t="s">
        <v>130</v>
      </c>
      <c r="M105" s="89">
        <v>1.3999999999999999E-2</v>
      </c>
      <c r="N105" s="89">
        <v>3.1599999999964289E-2</v>
      </c>
      <c r="O105" s="90">
        <v>340994.56779800006</v>
      </c>
      <c r="P105" s="102">
        <v>107.61</v>
      </c>
      <c r="Q105" s="90">
        <v>2.7067672410000005</v>
      </c>
      <c r="R105" s="90">
        <v>369.65102092700005</v>
      </c>
      <c r="S105" s="91">
        <v>3.8374360544451953E-4</v>
      </c>
      <c r="T105" s="91">
        <f t="shared" si="1"/>
        <v>2.7010628753497156E-3</v>
      </c>
      <c r="U105" s="91">
        <f>R105/'סכום נכסי הקרן'!$C$42</f>
        <v>4.4623569609903558E-4</v>
      </c>
    </row>
    <row r="106" spans="2:21">
      <c r="B106" s="86" t="s">
        <v>530</v>
      </c>
      <c r="C106" s="87" t="s">
        <v>531</v>
      </c>
      <c r="D106" s="88" t="s">
        <v>117</v>
      </c>
      <c r="E106" s="88" t="s">
        <v>28</v>
      </c>
      <c r="F106" s="87" t="s">
        <v>313</v>
      </c>
      <c r="G106" s="88" t="s">
        <v>309</v>
      </c>
      <c r="H106" s="87" t="s">
        <v>482</v>
      </c>
      <c r="I106" s="87" t="s">
        <v>128</v>
      </c>
      <c r="J106" s="101"/>
      <c r="K106" s="90">
        <v>2.6800000000000646</v>
      </c>
      <c r="L106" s="88" t="s">
        <v>130</v>
      </c>
      <c r="M106" s="89">
        <v>1.89E-2</v>
      </c>
      <c r="N106" s="89">
        <v>3.2700000000006738E-2</v>
      </c>
      <c r="O106" s="90">
        <v>10.458766000000002</v>
      </c>
      <c r="P106" s="102">
        <v>5395000</v>
      </c>
      <c r="Q106" s="90"/>
      <c r="R106" s="90">
        <v>564.2503956060001</v>
      </c>
      <c r="S106" s="91">
        <v>1.3073457500000004E-3</v>
      </c>
      <c r="T106" s="91">
        <f t="shared" si="1"/>
        <v>4.1230125434273774E-3</v>
      </c>
      <c r="U106" s="91">
        <f>R106/'סכום נכסי הקרן'!$C$42</f>
        <v>6.8115236751131205E-4</v>
      </c>
    </row>
    <row r="107" spans="2:21">
      <c r="B107" s="86" t="s">
        <v>532</v>
      </c>
      <c r="C107" s="87" t="s">
        <v>533</v>
      </c>
      <c r="D107" s="88" t="s">
        <v>117</v>
      </c>
      <c r="E107" s="88" t="s">
        <v>28</v>
      </c>
      <c r="F107" s="87" t="s">
        <v>313</v>
      </c>
      <c r="G107" s="88" t="s">
        <v>309</v>
      </c>
      <c r="H107" s="87" t="s">
        <v>482</v>
      </c>
      <c r="I107" s="87" t="s">
        <v>128</v>
      </c>
      <c r="J107" s="101"/>
      <c r="K107" s="90">
        <v>4.3799999999999741</v>
      </c>
      <c r="L107" s="88" t="s">
        <v>130</v>
      </c>
      <c r="M107" s="89">
        <v>3.3099999999999997E-2</v>
      </c>
      <c r="N107" s="89">
        <v>3.530000000000879E-2</v>
      </c>
      <c r="O107" s="90">
        <v>15.841151000000002</v>
      </c>
      <c r="P107" s="102">
        <v>5170870</v>
      </c>
      <c r="Q107" s="90"/>
      <c r="R107" s="90">
        <v>819.12523907600018</v>
      </c>
      <c r="S107" s="91">
        <v>1.1291717870126167E-3</v>
      </c>
      <c r="T107" s="91">
        <f t="shared" si="1"/>
        <v>5.9853987904096122E-3</v>
      </c>
      <c r="U107" s="91">
        <f>R107/'סכום נכסי הקרן'!$C$42</f>
        <v>9.8883244075647389E-4</v>
      </c>
    </row>
    <row r="108" spans="2:21">
      <c r="B108" s="86" t="s">
        <v>534</v>
      </c>
      <c r="C108" s="87" t="s">
        <v>535</v>
      </c>
      <c r="D108" s="88" t="s">
        <v>117</v>
      </c>
      <c r="E108" s="88" t="s">
        <v>28</v>
      </c>
      <c r="F108" s="87" t="s">
        <v>313</v>
      </c>
      <c r="G108" s="88" t="s">
        <v>309</v>
      </c>
      <c r="H108" s="87" t="s">
        <v>482</v>
      </c>
      <c r="I108" s="87" t="s">
        <v>128</v>
      </c>
      <c r="J108" s="101"/>
      <c r="K108" s="90">
        <v>5.9999999999998083E-2</v>
      </c>
      <c r="L108" s="88" t="s">
        <v>130</v>
      </c>
      <c r="M108" s="89">
        <v>1.8200000000000001E-2</v>
      </c>
      <c r="N108" s="89">
        <v>8.7999999999939127E-2</v>
      </c>
      <c r="O108" s="90">
        <v>10.524338000000002</v>
      </c>
      <c r="P108" s="102">
        <v>5620000</v>
      </c>
      <c r="Q108" s="90"/>
      <c r="R108" s="90">
        <v>591.46784542700004</v>
      </c>
      <c r="S108" s="91">
        <v>7.4057687706706086E-4</v>
      </c>
      <c r="T108" s="91">
        <f t="shared" si="1"/>
        <v>4.3218921328542787E-3</v>
      </c>
      <c r="U108" s="91">
        <f>R108/'סכום נכסי הקרן'!$C$42</f>
        <v>7.14008756319482E-4</v>
      </c>
    </row>
    <row r="109" spans="2:21">
      <c r="B109" s="86" t="s">
        <v>536</v>
      </c>
      <c r="C109" s="87" t="s">
        <v>537</v>
      </c>
      <c r="D109" s="88" t="s">
        <v>117</v>
      </c>
      <c r="E109" s="88" t="s">
        <v>28</v>
      </c>
      <c r="F109" s="87" t="s">
        <v>313</v>
      </c>
      <c r="G109" s="88" t="s">
        <v>309</v>
      </c>
      <c r="H109" s="87" t="s">
        <v>482</v>
      </c>
      <c r="I109" s="87" t="s">
        <v>128</v>
      </c>
      <c r="J109" s="101"/>
      <c r="K109" s="90">
        <v>1.2200000000000204</v>
      </c>
      <c r="L109" s="88" t="s">
        <v>130</v>
      </c>
      <c r="M109" s="89">
        <v>1.89E-2</v>
      </c>
      <c r="N109" s="89">
        <v>3.5699999999986541E-2</v>
      </c>
      <c r="O109" s="90">
        <v>16.895770000000002</v>
      </c>
      <c r="P109" s="102">
        <v>5452500</v>
      </c>
      <c r="Q109" s="90"/>
      <c r="R109" s="90">
        <v>921.24188753200008</v>
      </c>
      <c r="S109" s="91">
        <v>7.7510643178273252E-4</v>
      </c>
      <c r="T109" s="91">
        <f t="shared" si="1"/>
        <v>6.7315714572885972E-3</v>
      </c>
      <c r="U109" s="91">
        <f>R109/'סכום נכסי הקרן'!$C$42</f>
        <v>1.1121057204914772E-3</v>
      </c>
    </row>
    <row r="110" spans="2:21">
      <c r="B110" s="86" t="s">
        <v>538</v>
      </c>
      <c r="C110" s="87" t="s">
        <v>539</v>
      </c>
      <c r="D110" s="88" t="s">
        <v>117</v>
      </c>
      <c r="E110" s="88" t="s">
        <v>28</v>
      </c>
      <c r="F110" s="87" t="s">
        <v>540</v>
      </c>
      <c r="G110" s="88" t="s">
        <v>326</v>
      </c>
      <c r="H110" s="87" t="s">
        <v>482</v>
      </c>
      <c r="I110" s="87" t="s">
        <v>128</v>
      </c>
      <c r="J110" s="101"/>
      <c r="K110" s="90">
        <v>0.78000000000021252</v>
      </c>
      <c r="L110" s="88" t="s">
        <v>130</v>
      </c>
      <c r="M110" s="89">
        <v>2.75E-2</v>
      </c>
      <c r="N110" s="89">
        <v>3.1700000000260589E-2</v>
      </c>
      <c r="O110" s="90">
        <v>53717.776451999998</v>
      </c>
      <c r="P110" s="102">
        <v>112.87</v>
      </c>
      <c r="Q110" s="90"/>
      <c r="R110" s="90">
        <v>60.631256826000012</v>
      </c>
      <c r="S110" s="91">
        <v>1.9428998621959679E-4</v>
      </c>
      <c r="T110" s="91">
        <f t="shared" si="1"/>
        <v>4.4303634408423366E-4</v>
      </c>
      <c r="U110" s="91">
        <f>R110/'סכום נכסי הקרן'!$C$42</f>
        <v>7.3192902395507236E-5</v>
      </c>
    </row>
    <row r="111" spans="2:21">
      <c r="B111" s="86" t="s">
        <v>541</v>
      </c>
      <c r="C111" s="87" t="s">
        <v>542</v>
      </c>
      <c r="D111" s="88" t="s">
        <v>117</v>
      </c>
      <c r="E111" s="88" t="s">
        <v>28</v>
      </c>
      <c r="F111" s="87" t="s">
        <v>540</v>
      </c>
      <c r="G111" s="88" t="s">
        <v>326</v>
      </c>
      <c r="H111" s="87" t="s">
        <v>482</v>
      </c>
      <c r="I111" s="87" t="s">
        <v>128</v>
      </c>
      <c r="J111" s="101"/>
      <c r="K111" s="90">
        <v>3.8399999999999568</v>
      </c>
      <c r="L111" s="88" t="s">
        <v>130</v>
      </c>
      <c r="M111" s="89">
        <v>1.9599999999999999E-2</v>
      </c>
      <c r="N111" s="89">
        <v>3.1199999999971407E-2</v>
      </c>
      <c r="O111" s="90">
        <v>400831.78503300005</v>
      </c>
      <c r="P111" s="102">
        <v>108.21</v>
      </c>
      <c r="Q111" s="90"/>
      <c r="R111" s="90">
        <v>433.74010562700005</v>
      </c>
      <c r="S111" s="91">
        <v>3.8136625891612114E-4</v>
      </c>
      <c r="T111" s="91">
        <f t="shared" si="1"/>
        <v>3.1693657815994986E-3</v>
      </c>
      <c r="U111" s="91">
        <f>R111/'סכום נכסי הקרן'!$C$42</f>
        <v>5.2360282267083626E-4</v>
      </c>
    </row>
    <row r="112" spans="2:21">
      <c r="B112" s="86" t="s">
        <v>543</v>
      </c>
      <c r="C112" s="87" t="s">
        <v>544</v>
      </c>
      <c r="D112" s="88" t="s">
        <v>117</v>
      </c>
      <c r="E112" s="88" t="s">
        <v>28</v>
      </c>
      <c r="F112" s="87" t="s">
        <v>540</v>
      </c>
      <c r="G112" s="88" t="s">
        <v>326</v>
      </c>
      <c r="H112" s="87" t="s">
        <v>482</v>
      </c>
      <c r="I112" s="87" t="s">
        <v>128</v>
      </c>
      <c r="J112" s="101"/>
      <c r="K112" s="90">
        <v>6.0699999999999932</v>
      </c>
      <c r="L112" s="88" t="s">
        <v>130</v>
      </c>
      <c r="M112" s="89">
        <v>1.5800000000000002E-2</v>
      </c>
      <c r="N112" s="89">
        <v>3.2800000000001293E-2</v>
      </c>
      <c r="O112" s="90">
        <v>920112.77209500014</v>
      </c>
      <c r="P112" s="102">
        <v>100.66</v>
      </c>
      <c r="Q112" s="90"/>
      <c r="R112" s="90">
        <v>926.1855109710001</v>
      </c>
      <c r="S112" s="91">
        <v>7.7492981924582086E-4</v>
      </c>
      <c r="T112" s="91">
        <f t="shared" si="1"/>
        <v>6.7676948195541878E-3</v>
      </c>
      <c r="U112" s="91">
        <f>R112/'סכום נכסי הקרן'!$C$42</f>
        <v>1.1180735688718806E-3</v>
      </c>
    </row>
    <row r="113" spans="2:21">
      <c r="B113" s="86" t="s">
        <v>545</v>
      </c>
      <c r="C113" s="87" t="s">
        <v>546</v>
      </c>
      <c r="D113" s="88" t="s">
        <v>117</v>
      </c>
      <c r="E113" s="88" t="s">
        <v>28</v>
      </c>
      <c r="F113" s="87" t="s">
        <v>547</v>
      </c>
      <c r="G113" s="88" t="s">
        <v>401</v>
      </c>
      <c r="H113" s="87" t="s">
        <v>482</v>
      </c>
      <c r="I113" s="87" t="s">
        <v>128</v>
      </c>
      <c r="J113" s="101"/>
      <c r="K113" s="90">
        <v>2.9799999999998872</v>
      </c>
      <c r="L113" s="88" t="s">
        <v>130</v>
      </c>
      <c r="M113" s="89">
        <v>2.2499999999999999E-2</v>
      </c>
      <c r="N113" s="89">
        <v>2.4799999999952593E-2</v>
      </c>
      <c r="O113" s="90">
        <v>126854.70209200002</v>
      </c>
      <c r="P113" s="102">
        <v>113.07</v>
      </c>
      <c r="Q113" s="90"/>
      <c r="R113" s="90">
        <v>143.43460624100001</v>
      </c>
      <c r="S113" s="91">
        <v>3.1007015182131601E-4</v>
      </c>
      <c r="T113" s="91">
        <f t="shared" si="1"/>
        <v>1.0480855402113982E-3</v>
      </c>
      <c r="U113" s="91">
        <f>R113/'סכום נכסי הקרן'!$C$42</f>
        <v>1.7315153411488551E-4</v>
      </c>
    </row>
    <row r="114" spans="2:21">
      <c r="B114" s="86" t="s">
        <v>548</v>
      </c>
      <c r="C114" s="87" t="s">
        <v>549</v>
      </c>
      <c r="D114" s="88" t="s">
        <v>117</v>
      </c>
      <c r="E114" s="88" t="s">
        <v>28</v>
      </c>
      <c r="F114" s="87" t="s">
        <v>459</v>
      </c>
      <c r="G114" s="88" t="s">
        <v>326</v>
      </c>
      <c r="H114" s="87" t="s">
        <v>478</v>
      </c>
      <c r="I114" s="87" t="s">
        <v>322</v>
      </c>
      <c r="J114" s="101"/>
      <c r="K114" s="90">
        <v>2.1700000000000084</v>
      </c>
      <c r="L114" s="88" t="s">
        <v>130</v>
      </c>
      <c r="M114" s="89">
        <v>2.1499999999999998E-2</v>
      </c>
      <c r="N114" s="89">
        <v>3.4800000000008227E-2</v>
      </c>
      <c r="O114" s="90">
        <v>1010655.0106130001</v>
      </c>
      <c r="P114" s="102">
        <v>110.54</v>
      </c>
      <c r="Q114" s="90"/>
      <c r="R114" s="90">
        <v>1117.1780450710003</v>
      </c>
      <c r="S114" s="91">
        <v>5.1529874208534844E-4</v>
      </c>
      <c r="T114" s="91">
        <f t="shared" si="1"/>
        <v>8.1632890804134144E-3</v>
      </c>
      <c r="U114" s="91">
        <f>R114/'סכום נכסי הקרן'!$C$42</f>
        <v>1.3486361307988052E-3</v>
      </c>
    </row>
    <row r="115" spans="2:21">
      <c r="B115" s="86" t="s">
        <v>550</v>
      </c>
      <c r="C115" s="87" t="s">
        <v>551</v>
      </c>
      <c r="D115" s="88" t="s">
        <v>117</v>
      </c>
      <c r="E115" s="88" t="s">
        <v>28</v>
      </c>
      <c r="F115" s="87" t="s">
        <v>459</v>
      </c>
      <c r="G115" s="88" t="s">
        <v>326</v>
      </c>
      <c r="H115" s="87" t="s">
        <v>478</v>
      </c>
      <c r="I115" s="87" t="s">
        <v>322</v>
      </c>
      <c r="J115" s="101"/>
      <c r="K115" s="90">
        <v>7.1900000000000661</v>
      </c>
      <c r="L115" s="88" t="s">
        <v>130</v>
      </c>
      <c r="M115" s="89">
        <v>1.15E-2</v>
      </c>
      <c r="N115" s="89">
        <v>3.7699999999963173E-2</v>
      </c>
      <c r="O115" s="90">
        <v>647975.8700590001</v>
      </c>
      <c r="P115" s="102">
        <v>92.59</v>
      </c>
      <c r="Q115" s="90"/>
      <c r="R115" s="90">
        <v>599.96082927300006</v>
      </c>
      <c r="S115" s="91">
        <v>1.4093721628931663E-3</v>
      </c>
      <c r="T115" s="91">
        <f t="shared" si="1"/>
        <v>4.3839508911659615E-3</v>
      </c>
      <c r="U115" s="91">
        <f>R115/'סכום נכסי הקרן'!$C$42</f>
        <v>7.24261325212633E-4</v>
      </c>
    </row>
    <row r="116" spans="2:21">
      <c r="B116" s="86" t="s">
        <v>552</v>
      </c>
      <c r="C116" s="87" t="s">
        <v>553</v>
      </c>
      <c r="D116" s="88" t="s">
        <v>117</v>
      </c>
      <c r="E116" s="88" t="s">
        <v>28</v>
      </c>
      <c r="F116" s="87" t="s">
        <v>554</v>
      </c>
      <c r="G116" s="88" t="s">
        <v>126</v>
      </c>
      <c r="H116" s="87" t="s">
        <v>555</v>
      </c>
      <c r="I116" s="87" t="s">
        <v>322</v>
      </c>
      <c r="J116" s="101"/>
      <c r="K116" s="90">
        <v>1.6299999999999841</v>
      </c>
      <c r="L116" s="88" t="s">
        <v>130</v>
      </c>
      <c r="M116" s="89">
        <v>1.8500000000000003E-2</v>
      </c>
      <c r="N116" s="89">
        <v>3.9900000000007728E-2</v>
      </c>
      <c r="O116" s="90">
        <v>60836.672661000004</v>
      </c>
      <c r="P116" s="102">
        <v>106.38</v>
      </c>
      <c r="Q116" s="90"/>
      <c r="R116" s="90">
        <v>64.718053305000012</v>
      </c>
      <c r="S116" s="91">
        <v>7.8525246833296245E-5</v>
      </c>
      <c r="T116" s="91">
        <f t="shared" si="1"/>
        <v>4.7289881875251492E-4</v>
      </c>
      <c r="U116" s="91">
        <f>R116/'סכום נכסי הקרן'!$C$42</f>
        <v>7.8126405533272941E-5</v>
      </c>
    </row>
    <row r="117" spans="2:21">
      <c r="B117" s="86" t="s">
        <v>556</v>
      </c>
      <c r="C117" s="87" t="s">
        <v>557</v>
      </c>
      <c r="D117" s="88" t="s">
        <v>117</v>
      </c>
      <c r="E117" s="88" t="s">
        <v>28</v>
      </c>
      <c r="F117" s="87" t="s">
        <v>554</v>
      </c>
      <c r="G117" s="88" t="s">
        <v>126</v>
      </c>
      <c r="H117" s="87" t="s">
        <v>555</v>
      </c>
      <c r="I117" s="87" t="s">
        <v>322</v>
      </c>
      <c r="J117" s="101"/>
      <c r="K117" s="90">
        <v>2.2500000000000036</v>
      </c>
      <c r="L117" s="88" t="s">
        <v>130</v>
      </c>
      <c r="M117" s="89">
        <v>3.2000000000000001E-2</v>
      </c>
      <c r="N117" s="89">
        <v>4.3000000000013715E-2</v>
      </c>
      <c r="O117" s="90">
        <v>791781.62383000017</v>
      </c>
      <c r="P117" s="102">
        <v>101.36</v>
      </c>
      <c r="Q117" s="90"/>
      <c r="R117" s="90">
        <v>802.54985581300002</v>
      </c>
      <c r="S117" s="91">
        <v>1.3706101742730261E-3</v>
      </c>
      <c r="T117" s="91">
        <f t="shared" si="1"/>
        <v>5.8642814396063945E-3</v>
      </c>
      <c r="U117" s="91">
        <f>R117/'סכום נכסי הקרן'!$C$42</f>
        <v>9.6882295269953736E-4</v>
      </c>
    </row>
    <row r="118" spans="2:21">
      <c r="B118" s="86" t="s">
        <v>558</v>
      </c>
      <c r="C118" s="87" t="s">
        <v>559</v>
      </c>
      <c r="D118" s="88" t="s">
        <v>117</v>
      </c>
      <c r="E118" s="88" t="s">
        <v>28</v>
      </c>
      <c r="F118" s="87" t="s">
        <v>560</v>
      </c>
      <c r="G118" s="88" t="s">
        <v>126</v>
      </c>
      <c r="H118" s="87" t="s">
        <v>555</v>
      </c>
      <c r="I118" s="87" t="s">
        <v>322</v>
      </c>
      <c r="J118" s="101"/>
      <c r="K118" s="90">
        <v>0.5</v>
      </c>
      <c r="L118" s="88" t="s">
        <v>130</v>
      </c>
      <c r="M118" s="89">
        <v>3.15E-2</v>
      </c>
      <c r="N118" s="89">
        <v>4.1300000000081986E-2</v>
      </c>
      <c r="O118" s="90">
        <v>201977.30625800003</v>
      </c>
      <c r="P118" s="102">
        <v>110.56</v>
      </c>
      <c r="Q118" s="90">
        <v>3.5338879290000005</v>
      </c>
      <c r="R118" s="90">
        <v>226.85962927800003</v>
      </c>
      <c r="S118" s="91">
        <v>1.4895853837997651E-3</v>
      </c>
      <c r="T118" s="91">
        <f t="shared" si="1"/>
        <v>1.6576773439492694E-3</v>
      </c>
      <c r="U118" s="91">
        <f>R118/'סכום נכסי הקרן'!$C$42</f>
        <v>2.7386063843072491E-4</v>
      </c>
    </row>
    <row r="119" spans="2:21">
      <c r="B119" s="86" t="s">
        <v>561</v>
      </c>
      <c r="C119" s="87" t="s">
        <v>562</v>
      </c>
      <c r="D119" s="88" t="s">
        <v>117</v>
      </c>
      <c r="E119" s="88" t="s">
        <v>28</v>
      </c>
      <c r="F119" s="87" t="s">
        <v>560</v>
      </c>
      <c r="G119" s="88" t="s">
        <v>126</v>
      </c>
      <c r="H119" s="87" t="s">
        <v>555</v>
      </c>
      <c r="I119" s="87" t="s">
        <v>322</v>
      </c>
      <c r="J119" s="101"/>
      <c r="K119" s="90">
        <v>2.8199999999999927</v>
      </c>
      <c r="L119" s="88" t="s">
        <v>130</v>
      </c>
      <c r="M119" s="89">
        <v>0.01</v>
      </c>
      <c r="N119" s="89">
        <v>3.6900000000033212E-2</v>
      </c>
      <c r="O119" s="90">
        <v>457944.67408500006</v>
      </c>
      <c r="P119" s="102">
        <v>100.59</v>
      </c>
      <c r="Q119" s="90"/>
      <c r="R119" s="90">
        <v>460.64655236300007</v>
      </c>
      <c r="S119" s="91">
        <v>1.2401283446483895E-3</v>
      </c>
      <c r="T119" s="91">
        <f t="shared" si="1"/>
        <v>3.365972852246644E-3</v>
      </c>
      <c r="U119" s="91">
        <f>R119/'סכום נכסי הקרן'!$C$42</f>
        <v>5.5608377445795899E-4</v>
      </c>
    </row>
    <row r="120" spans="2:21">
      <c r="B120" s="86" t="s">
        <v>563</v>
      </c>
      <c r="C120" s="87" t="s">
        <v>564</v>
      </c>
      <c r="D120" s="88" t="s">
        <v>117</v>
      </c>
      <c r="E120" s="88" t="s">
        <v>28</v>
      </c>
      <c r="F120" s="87" t="s">
        <v>560</v>
      </c>
      <c r="G120" s="88" t="s">
        <v>126</v>
      </c>
      <c r="H120" s="87" t="s">
        <v>555</v>
      </c>
      <c r="I120" s="87" t="s">
        <v>322</v>
      </c>
      <c r="J120" s="101"/>
      <c r="K120" s="90">
        <v>3.4099999999999686</v>
      </c>
      <c r="L120" s="88" t="s">
        <v>130</v>
      </c>
      <c r="M120" s="89">
        <v>3.2300000000000002E-2</v>
      </c>
      <c r="N120" s="89">
        <v>4.1600000000004453E-2</v>
      </c>
      <c r="O120" s="90">
        <v>503929.90901800006</v>
      </c>
      <c r="P120" s="102">
        <v>100.15</v>
      </c>
      <c r="Q120" s="90">
        <v>34.195982430000001</v>
      </c>
      <c r="R120" s="90">
        <v>538.88178631100016</v>
      </c>
      <c r="S120" s="91">
        <v>1.1636000732394168E-3</v>
      </c>
      <c r="T120" s="91">
        <f t="shared" si="1"/>
        <v>3.9376425460873506E-3</v>
      </c>
      <c r="U120" s="91">
        <f>R120/'סכום נכסי הקרן'!$C$42</f>
        <v>6.5052786389319724E-4</v>
      </c>
    </row>
    <row r="121" spans="2:21">
      <c r="B121" s="86" t="s">
        <v>565</v>
      </c>
      <c r="C121" s="87" t="s">
        <v>566</v>
      </c>
      <c r="D121" s="88" t="s">
        <v>117</v>
      </c>
      <c r="E121" s="88" t="s">
        <v>28</v>
      </c>
      <c r="F121" s="87" t="s">
        <v>567</v>
      </c>
      <c r="G121" s="88" t="s">
        <v>568</v>
      </c>
      <c r="H121" s="87" t="s">
        <v>555</v>
      </c>
      <c r="I121" s="87" t="s">
        <v>322</v>
      </c>
      <c r="J121" s="101"/>
      <c r="K121" s="90">
        <v>4.8500000000000894</v>
      </c>
      <c r="L121" s="88" t="s">
        <v>130</v>
      </c>
      <c r="M121" s="89">
        <v>0.03</v>
      </c>
      <c r="N121" s="89">
        <v>4.2500000000017205E-2</v>
      </c>
      <c r="O121" s="90">
        <v>303331.59870000003</v>
      </c>
      <c r="P121" s="102">
        <v>95.81</v>
      </c>
      <c r="Q121" s="90"/>
      <c r="R121" s="90">
        <v>290.62201761800003</v>
      </c>
      <c r="S121" s="91">
        <v>1.0835438469836826E-3</v>
      </c>
      <c r="T121" s="91">
        <f t="shared" si="1"/>
        <v>2.1235930596881351E-3</v>
      </c>
      <c r="U121" s="91">
        <f>R121/'סכום נכסי הקרן'!$C$42</f>
        <v>3.5083338335777309E-4</v>
      </c>
    </row>
    <row r="122" spans="2:21">
      <c r="B122" s="86" t="s">
        <v>569</v>
      </c>
      <c r="C122" s="87" t="s">
        <v>570</v>
      </c>
      <c r="D122" s="88" t="s">
        <v>117</v>
      </c>
      <c r="E122" s="88" t="s">
        <v>28</v>
      </c>
      <c r="F122" s="87" t="s">
        <v>571</v>
      </c>
      <c r="G122" s="88" t="s">
        <v>326</v>
      </c>
      <c r="H122" s="87" t="s">
        <v>572</v>
      </c>
      <c r="I122" s="87" t="s">
        <v>128</v>
      </c>
      <c r="J122" s="101"/>
      <c r="K122" s="90">
        <v>1.9900000000000209</v>
      </c>
      <c r="L122" s="88" t="s">
        <v>130</v>
      </c>
      <c r="M122" s="89">
        <v>2.5000000000000001E-2</v>
      </c>
      <c r="N122" s="89">
        <v>3.499999999998113E-2</v>
      </c>
      <c r="O122" s="90">
        <v>238274.98818300004</v>
      </c>
      <c r="P122" s="102">
        <v>111.2</v>
      </c>
      <c r="Q122" s="90"/>
      <c r="R122" s="90">
        <v>264.96179585099998</v>
      </c>
      <c r="S122" s="91">
        <v>6.6992522223587741E-4</v>
      </c>
      <c r="T122" s="91">
        <f t="shared" si="1"/>
        <v>1.936092231976984E-3</v>
      </c>
      <c r="U122" s="91">
        <f>R122/'סכום נכסי הקרן'!$C$42</f>
        <v>3.1985685069857027E-4</v>
      </c>
    </row>
    <row r="123" spans="2:21">
      <c r="B123" s="86" t="s">
        <v>573</v>
      </c>
      <c r="C123" s="87" t="s">
        <v>574</v>
      </c>
      <c r="D123" s="88" t="s">
        <v>117</v>
      </c>
      <c r="E123" s="88" t="s">
        <v>28</v>
      </c>
      <c r="F123" s="87" t="s">
        <v>571</v>
      </c>
      <c r="G123" s="88" t="s">
        <v>326</v>
      </c>
      <c r="H123" s="87" t="s">
        <v>572</v>
      </c>
      <c r="I123" s="87" t="s">
        <v>128</v>
      </c>
      <c r="J123" s="101"/>
      <c r="K123" s="90">
        <v>4.9700000000002058</v>
      </c>
      <c r="L123" s="88" t="s">
        <v>130</v>
      </c>
      <c r="M123" s="89">
        <v>1.9E-2</v>
      </c>
      <c r="N123" s="89">
        <v>3.8699999999950788E-2</v>
      </c>
      <c r="O123" s="90">
        <v>280622.25118100009</v>
      </c>
      <c r="P123" s="102">
        <v>102.11</v>
      </c>
      <c r="Q123" s="90"/>
      <c r="R123" s="90">
        <v>286.54337294300007</v>
      </c>
      <c r="S123" s="91">
        <v>9.3372929981638299E-4</v>
      </c>
      <c r="T123" s="91">
        <f t="shared" si="1"/>
        <v>2.0937901507559267E-3</v>
      </c>
      <c r="U123" s="91">
        <f>R123/'סכום נכסי הקרן'!$C$42</f>
        <v>3.4590972092306645E-4</v>
      </c>
    </row>
    <row r="124" spans="2:21">
      <c r="B124" s="86" t="s">
        <v>575</v>
      </c>
      <c r="C124" s="87" t="s">
        <v>576</v>
      </c>
      <c r="D124" s="88" t="s">
        <v>117</v>
      </c>
      <c r="E124" s="88" t="s">
        <v>28</v>
      </c>
      <c r="F124" s="87" t="s">
        <v>571</v>
      </c>
      <c r="G124" s="88" t="s">
        <v>326</v>
      </c>
      <c r="H124" s="87" t="s">
        <v>572</v>
      </c>
      <c r="I124" s="87" t="s">
        <v>128</v>
      </c>
      <c r="J124" s="101"/>
      <c r="K124" s="90">
        <v>6.7099999999995674</v>
      </c>
      <c r="L124" s="88" t="s">
        <v>130</v>
      </c>
      <c r="M124" s="89">
        <v>3.9000000000000003E-3</v>
      </c>
      <c r="N124" s="89">
        <v>4.1499999999967535E-2</v>
      </c>
      <c r="O124" s="90">
        <v>294029.07435299997</v>
      </c>
      <c r="P124" s="102">
        <v>83.82</v>
      </c>
      <c r="Q124" s="90"/>
      <c r="R124" s="90">
        <v>246.45516311200004</v>
      </c>
      <c r="S124" s="91">
        <v>1.2511875504382978E-3</v>
      </c>
      <c r="T124" s="91">
        <f t="shared" si="1"/>
        <v>1.800863121791688E-3</v>
      </c>
      <c r="U124" s="91">
        <f>R124/'סכום נכסי הקרן'!$C$42</f>
        <v>2.9751599493134726E-4</v>
      </c>
    </row>
    <row r="125" spans="2:21">
      <c r="B125" s="86" t="s">
        <v>577</v>
      </c>
      <c r="C125" s="87" t="s">
        <v>578</v>
      </c>
      <c r="D125" s="88" t="s">
        <v>117</v>
      </c>
      <c r="E125" s="88" t="s">
        <v>28</v>
      </c>
      <c r="F125" s="87" t="s">
        <v>579</v>
      </c>
      <c r="G125" s="88" t="s">
        <v>568</v>
      </c>
      <c r="H125" s="87" t="s">
        <v>555</v>
      </c>
      <c r="I125" s="87" t="s">
        <v>322</v>
      </c>
      <c r="J125" s="101"/>
      <c r="K125" s="90">
        <v>4.4200000000002353</v>
      </c>
      <c r="L125" s="88" t="s">
        <v>130</v>
      </c>
      <c r="M125" s="89">
        <v>7.4999999999999997E-3</v>
      </c>
      <c r="N125" s="89">
        <v>4.1299999999910908E-2</v>
      </c>
      <c r="O125" s="90">
        <v>169299.90909300002</v>
      </c>
      <c r="P125" s="102">
        <v>94.79</v>
      </c>
      <c r="Q125" s="90"/>
      <c r="R125" s="90">
        <v>160.479386511</v>
      </c>
      <c r="S125" s="91">
        <v>3.4638288930010204E-4</v>
      </c>
      <c r="T125" s="91">
        <f t="shared" si="1"/>
        <v>1.1726328039801685E-3</v>
      </c>
      <c r="U125" s="91">
        <f>R125/'סכום נכסי הקרן'!$C$42</f>
        <v>1.9372766932902472E-4</v>
      </c>
    </row>
    <row r="126" spans="2:21">
      <c r="B126" s="86" t="s">
        <v>580</v>
      </c>
      <c r="C126" s="87" t="s">
        <v>581</v>
      </c>
      <c r="D126" s="88" t="s">
        <v>117</v>
      </c>
      <c r="E126" s="88" t="s">
        <v>28</v>
      </c>
      <c r="F126" s="87" t="s">
        <v>579</v>
      </c>
      <c r="G126" s="88" t="s">
        <v>568</v>
      </c>
      <c r="H126" s="87" t="s">
        <v>555</v>
      </c>
      <c r="I126" s="87" t="s">
        <v>322</v>
      </c>
      <c r="J126" s="101"/>
      <c r="K126" s="90">
        <v>5.0899999999999688</v>
      </c>
      <c r="L126" s="88" t="s">
        <v>130</v>
      </c>
      <c r="M126" s="89">
        <v>7.4999999999999997E-3</v>
      </c>
      <c r="N126" s="89">
        <v>4.2899999999989988E-2</v>
      </c>
      <c r="O126" s="90">
        <v>935851.84504200006</v>
      </c>
      <c r="P126" s="102">
        <v>90.28</v>
      </c>
      <c r="Q126" s="90">
        <v>3.7960392400000007</v>
      </c>
      <c r="R126" s="90">
        <v>848.6830834650001</v>
      </c>
      <c r="S126" s="91">
        <v>8.9319380224078251E-4</v>
      </c>
      <c r="T126" s="91">
        <f t="shared" si="1"/>
        <v>6.2013797877142514E-3</v>
      </c>
      <c r="U126" s="91">
        <f>R126/'סכום נכסי הקרן'!$C$42</f>
        <v>1.02451410946399E-3</v>
      </c>
    </row>
    <row r="127" spans="2:21">
      <c r="B127" s="86" t="s">
        <v>582</v>
      </c>
      <c r="C127" s="87" t="s">
        <v>583</v>
      </c>
      <c r="D127" s="88" t="s">
        <v>117</v>
      </c>
      <c r="E127" s="88" t="s">
        <v>28</v>
      </c>
      <c r="F127" s="87" t="s">
        <v>529</v>
      </c>
      <c r="G127" s="88" t="s">
        <v>326</v>
      </c>
      <c r="H127" s="87" t="s">
        <v>555</v>
      </c>
      <c r="I127" s="87" t="s">
        <v>322</v>
      </c>
      <c r="J127" s="101"/>
      <c r="K127" s="90">
        <v>1.7100000000000124</v>
      </c>
      <c r="L127" s="88" t="s">
        <v>130</v>
      </c>
      <c r="M127" s="89">
        <v>2.0499999999999997E-2</v>
      </c>
      <c r="N127" s="89">
        <v>3.7899999999820133E-2</v>
      </c>
      <c r="O127" s="90">
        <v>46449.496349000008</v>
      </c>
      <c r="P127" s="102">
        <v>110.12</v>
      </c>
      <c r="Q127" s="90"/>
      <c r="R127" s="90">
        <v>51.150187548000012</v>
      </c>
      <c r="S127" s="91">
        <v>1.2554033293549186E-4</v>
      </c>
      <c r="T127" s="91">
        <f t="shared" si="1"/>
        <v>3.7375758440110575E-4</v>
      </c>
      <c r="U127" s="91">
        <f>R127/'סכום נכסי הקרן'!$C$42</f>
        <v>6.1747535523743545E-5</v>
      </c>
    </row>
    <row r="128" spans="2:21">
      <c r="B128" s="86" t="s">
        <v>584</v>
      </c>
      <c r="C128" s="87" t="s">
        <v>585</v>
      </c>
      <c r="D128" s="88" t="s">
        <v>117</v>
      </c>
      <c r="E128" s="88" t="s">
        <v>28</v>
      </c>
      <c r="F128" s="87" t="s">
        <v>529</v>
      </c>
      <c r="G128" s="88" t="s">
        <v>326</v>
      </c>
      <c r="H128" s="87" t="s">
        <v>555</v>
      </c>
      <c r="I128" s="87" t="s">
        <v>322</v>
      </c>
      <c r="J128" s="101"/>
      <c r="K128" s="90">
        <v>2.5499999999999146</v>
      </c>
      <c r="L128" s="88" t="s">
        <v>130</v>
      </c>
      <c r="M128" s="89">
        <v>2.0499999999999997E-2</v>
      </c>
      <c r="N128" s="89">
        <v>3.6899999999956648E-2</v>
      </c>
      <c r="O128" s="90">
        <v>261624.43874600006</v>
      </c>
      <c r="P128" s="102">
        <v>108.46</v>
      </c>
      <c r="Q128" s="90"/>
      <c r="R128" s="90">
        <v>283.7578808670001</v>
      </c>
      <c r="S128" s="91">
        <v>2.9690269046867083E-4</v>
      </c>
      <c r="T128" s="91">
        <f t="shared" si="1"/>
        <v>2.0734363878549171E-3</v>
      </c>
      <c r="U128" s="91">
        <f>R128/'סכום נכסי הקרן'!$C$42</f>
        <v>3.425471277604801E-4</v>
      </c>
    </row>
    <row r="129" spans="2:21">
      <c r="B129" s="86" t="s">
        <v>586</v>
      </c>
      <c r="C129" s="87" t="s">
        <v>587</v>
      </c>
      <c r="D129" s="88" t="s">
        <v>117</v>
      </c>
      <c r="E129" s="88" t="s">
        <v>28</v>
      </c>
      <c r="F129" s="87" t="s">
        <v>529</v>
      </c>
      <c r="G129" s="88" t="s">
        <v>326</v>
      </c>
      <c r="H129" s="87" t="s">
        <v>555</v>
      </c>
      <c r="I129" s="87" t="s">
        <v>322</v>
      </c>
      <c r="J129" s="101"/>
      <c r="K129" s="90">
        <v>5.2700000000000502</v>
      </c>
      <c r="L129" s="88" t="s">
        <v>130</v>
      </c>
      <c r="M129" s="89">
        <v>8.3999999999999995E-3</v>
      </c>
      <c r="N129" s="89">
        <v>4.2299999999975808E-2</v>
      </c>
      <c r="O129" s="90">
        <v>660009.24733600009</v>
      </c>
      <c r="P129" s="102">
        <v>93.32</v>
      </c>
      <c r="Q129" s="90"/>
      <c r="R129" s="90">
        <v>615.92062626300003</v>
      </c>
      <c r="S129" s="91">
        <v>9.745443534997304E-4</v>
      </c>
      <c r="T129" s="91">
        <f t="shared" si="1"/>
        <v>4.5005701149941572E-3</v>
      </c>
      <c r="U129" s="91">
        <f>R129/'סכום נכסי הקרן'!$C$42</f>
        <v>7.4352768920527674E-4</v>
      </c>
    </row>
    <row r="130" spans="2:21">
      <c r="B130" s="86" t="s">
        <v>588</v>
      </c>
      <c r="C130" s="87" t="s">
        <v>589</v>
      </c>
      <c r="D130" s="88" t="s">
        <v>117</v>
      </c>
      <c r="E130" s="88" t="s">
        <v>28</v>
      </c>
      <c r="F130" s="87" t="s">
        <v>529</v>
      </c>
      <c r="G130" s="88" t="s">
        <v>326</v>
      </c>
      <c r="H130" s="87" t="s">
        <v>555</v>
      </c>
      <c r="I130" s="87" t="s">
        <v>322</v>
      </c>
      <c r="J130" s="101"/>
      <c r="K130" s="90">
        <v>6.2499999999992708</v>
      </c>
      <c r="L130" s="88" t="s">
        <v>130</v>
      </c>
      <c r="M130" s="89">
        <v>5.0000000000000001E-3</v>
      </c>
      <c r="N130" s="89">
        <v>4.0299999999730919E-2</v>
      </c>
      <c r="O130" s="90">
        <v>88647.610589000018</v>
      </c>
      <c r="P130" s="102">
        <v>88.06</v>
      </c>
      <c r="Q130" s="90">
        <v>2.9529875960000003</v>
      </c>
      <c r="R130" s="90">
        <v>81.016073506000012</v>
      </c>
      <c r="S130" s="91">
        <v>5.1984933260642338E-4</v>
      </c>
      <c r="T130" s="91">
        <f t="shared" si="1"/>
        <v>5.9198946050490007E-4</v>
      </c>
      <c r="U130" s="91">
        <f>R130/'סכום נכסי הקרן'!$C$42</f>
        <v>9.7801066166404611E-5</v>
      </c>
    </row>
    <row r="131" spans="2:21">
      <c r="B131" s="86" t="s">
        <v>590</v>
      </c>
      <c r="C131" s="87" t="s">
        <v>591</v>
      </c>
      <c r="D131" s="88" t="s">
        <v>117</v>
      </c>
      <c r="E131" s="88" t="s">
        <v>28</v>
      </c>
      <c r="F131" s="87" t="s">
        <v>529</v>
      </c>
      <c r="G131" s="88" t="s">
        <v>326</v>
      </c>
      <c r="H131" s="87" t="s">
        <v>555</v>
      </c>
      <c r="I131" s="87" t="s">
        <v>322</v>
      </c>
      <c r="J131" s="101"/>
      <c r="K131" s="90">
        <v>6.1399999999996338</v>
      </c>
      <c r="L131" s="88" t="s">
        <v>130</v>
      </c>
      <c r="M131" s="89">
        <v>9.7000000000000003E-3</v>
      </c>
      <c r="N131" s="89">
        <v>4.4699999999919381E-2</v>
      </c>
      <c r="O131" s="90">
        <v>240698.39801700003</v>
      </c>
      <c r="P131" s="102">
        <v>88.66</v>
      </c>
      <c r="Q131" s="90">
        <v>8.6561725240000023</v>
      </c>
      <c r="R131" s="90">
        <v>222.05937225700006</v>
      </c>
      <c r="S131" s="91">
        <v>6.0964717038170652E-4</v>
      </c>
      <c r="T131" s="91">
        <f t="shared" si="1"/>
        <v>1.6226015689681952E-3</v>
      </c>
      <c r="U131" s="91">
        <f>R131/'סכום נכסי הקרן'!$C$42</f>
        <v>2.6806585926888614E-4</v>
      </c>
    </row>
    <row r="132" spans="2:21">
      <c r="B132" s="86" t="s">
        <v>592</v>
      </c>
      <c r="C132" s="87" t="s">
        <v>593</v>
      </c>
      <c r="D132" s="88" t="s">
        <v>117</v>
      </c>
      <c r="E132" s="88" t="s">
        <v>28</v>
      </c>
      <c r="F132" s="87" t="s">
        <v>594</v>
      </c>
      <c r="G132" s="88" t="s">
        <v>595</v>
      </c>
      <c r="H132" s="87" t="s">
        <v>572</v>
      </c>
      <c r="I132" s="87" t="s">
        <v>128</v>
      </c>
      <c r="J132" s="101"/>
      <c r="K132" s="90">
        <v>1.2900000000000269</v>
      </c>
      <c r="L132" s="88" t="s">
        <v>130</v>
      </c>
      <c r="M132" s="89">
        <v>1.8500000000000003E-2</v>
      </c>
      <c r="N132" s="89">
        <v>3.5700000000008551E-2</v>
      </c>
      <c r="O132" s="90">
        <v>374048.17880400008</v>
      </c>
      <c r="P132" s="102">
        <v>109.43</v>
      </c>
      <c r="Q132" s="90"/>
      <c r="R132" s="90">
        <v>409.32092214500005</v>
      </c>
      <c r="S132" s="91">
        <v>6.3389401234408905E-4</v>
      </c>
      <c r="T132" s="91">
        <f t="shared" si="1"/>
        <v>2.9909332974035227E-3</v>
      </c>
      <c r="U132" s="91">
        <f>R132/'סכום נכסי הקרן'!$C$42</f>
        <v>4.9412444787307725E-4</v>
      </c>
    </row>
    <row r="133" spans="2:21">
      <c r="B133" s="86" t="s">
        <v>596</v>
      </c>
      <c r="C133" s="87" t="s">
        <v>597</v>
      </c>
      <c r="D133" s="88" t="s">
        <v>117</v>
      </c>
      <c r="E133" s="88" t="s">
        <v>28</v>
      </c>
      <c r="F133" s="87" t="s">
        <v>594</v>
      </c>
      <c r="G133" s="88" t="s">
        <v>595</v>
      </c>
      <c r="H133" s="87" t="s">
        <v>572</v>
      </c>
      <c r="I133" s="87" t="s">
        <v>128</v>
      </c>
      <c r="J133" s="101"/>
      <c r="K133" s="90">
        <v>1.139999999999973</v>
      </c>
      <c r="L133" s="88" t="s">
        <v>130</v>
      </c>
      <c r="M133" s="89">
        <v>0.01</v>
      </c>
      <c r="N133" s="89">
        <v>4.0900000000009519E-2</v>
      </c>
      <c r="O133" s="90">
        <v>600816.97261100006</v>
      </c>
      <c r="P133" s="102">
        <v>106.62</v>
      </c>
      <c r="Q133" s="90"/>
      <c r="R133" s="90">
        <v>640.59100627100008</v>
      </c>
      <c r="S133" s="91">
        <v>7.8019341202906049E-4</v>
      </c>
      <c r="T133" s="91">
        <f t="shared" si="1"/>
        <v>4.6808381077438335E-3</v>
      </c>
      <c r="U133" s="91">
        <f>R133/'סכום נכסי הקרן'!$C$42</f>
        <v>7.7330930368124944E-4</v>
      </c>
    </row>
    <row r="134" spans="2:21">
      <c r="B134" s="86" t="s">
        <v>598</v>
      </c>
      <c r="C134" s="87" t="s">
        <v>599</v>
      </c>
      <c r="D134" s="88" t="s">
        <v>117</v>
      </c>
      <c r="E134" s="88" t="s">
        <v>28</v>
      </c>
      <c r="F134" s="87" t="s">
        <v>594</v>
      </c>
      <c r="G134" s="88" t="s">
        <v>595</v>
      </c>
      <c r="H134" s="87" t="s">
        <v>572</v>
      </c>
      <c r="I134" s="87" t="s">
        <v>128</v>
      </c>
      <c r="J134" s="101"/>
      <c r="K134" s="90">
        <v>3.9100000000000219</v>
      </c>
      <c r="L134" s="88" t="s">
        <v>130</v>
      </c>
      <c r="M134" s="89">
        <v>0.01</v>
      </c>
      <c r="N134" s="89">
        <v>4.7100000000018231E-2</v>
      </c>
      <c r="O134" s="90">
        <v>995655.45879600022</v>
      </c>
      <c r="P134" s="102">
        <v>94.21</v>
      </c>
      <c r="Q134" s="90"/>
      <c r="R134" s="90">
        <v>938.00692559900017</v>
      </c>
      <c r="S134" s="91">
        <v>8.4088402662369595E-4</v>
      </c>
      <c r="T134" s="91">
        <f t="shared" si="1"/>
        <v>6.854074627476084E-3</v>
      </c>
      <c r="U134" s="91">
        <f>R134/'סכום נכסי הקרן'!$C$42</f>
        <v>1.1323441562279552E-3</v>
      </c>
    </row>
    <row r="135" spans="2:21">
      <c r="B135" s="86" t="s">
        <v>600</v>
      </c>
      <c r="C135" s="87" t="s">
        <v>601</v>
      </c>
      <c r="D135" s="88" t="s">
        <v>117</v>
      </c>
      <c r="E135" s="88" t="s">
        <v>28</v>
      </c>
      <c r="F135" s="87" t="s">
        <v>594</v>
      </c>
      <c r="G135" s="88" t="s">
        <v>595</v>
      </c>
      <c r="H135" s="87" t="s">
        <v>572</v>
      </c>
      <c r="I135" s="87" t="s">
        <v>128</v>
      </c>
      <c r="J135" s="101"/>
      <c r="K135" s="90">
        <v>2.5900000000000025</v>
      </c>
      <c r="L135" s="88" t="s">
        <v>130</v>
      </c>
      <c r="M135" s="89">
        <v>3.5400000000000001E-2</v>
      </c>
      <c r="N135" s="89">
        <v>4.5899999999980109E-2</v>
      </c>
      <c r="O135" s="90">
        <v>966222.72500000009</v>
      </c>
      <c r="P135" s="102">
        <v>100.73</v>
      </c>
      <c r="Q135" s="90">
        <v>17.673535121000004</v>
      </c>
      <c r="R135" s="90">
        <v>990.94968358300025</v>
      </c>
      <c r="S135" s="91">
        <v>8.6500812436773183E-4</v>
      </c>
      <c r="T135" s="91">
        <f t="shared" si="1"/>
        <v>7.2409306349357468E-3</v>
      </c>
      <c r="U135" s="91">
        <f>R135/'סכום נכסי הקרן'!$C$42</f>
        <v>1.1962556487571713E-3</v>
      </c>
    </row>
    <row r="136" spans="2:21">
      <c r="B136" s="86" t="s">
        <v>602</v>
      </c>
      <c r="C136" s="87" t="s">
        <v>603</v>
      </c>
      <c r="D136" s="88" t="s">
        <v>117</v>
      </c>
      <c r="E136" s="88" t="s">
        <v>28</v>
      </c>
      <c r="F136" s="87" t="s">
        <v>604</v>
      </c>
      <c r="G136" s="88" t="s">
        <v>326</v>
      </c>
      <c r="H136" s="87" t="s">
        <v>572</v>
      </c>
      <c r="I136" s="87" t="s">
        <v>128</v>
      </c>
      <c r="J136" s="101"/>
      <c r="K136" s="90">
        <v>3.4999999999999813</v>
      </c>
      <c r="L136" s="88" t="s">
        <v>130</v>
      </c>
      <c r="M136" s="89">
        <v>2.75E-2</v>
      </c>
      <c r="N136" s="89">
        <v>3.0100000000017155E-2</v>
      </c>
      <c r="O136" s="90">
        <v>522317.01358500012</v>
      </c>
      <c r="P136" s="102">
        <v>110.48</v>
      </c>
      <c r="Q136" s="90"/>
      <c r="R136" s="90">
        <v>577.05581710100012</v>
      </c>
      <c r="S136" s="91">
        <v>1.0226018374293656E-3</v>
      </c>
      <c r="T136" s="91">
        <f t="shared" si="1"/>
        <v>4.216582550393976E-3</v>
      </c>
      <c r="U136" s="91">
        <f>R136/'סכום נכסי הקרן'!$C$42</f>
        <v>6.9661082927974672E-4</v>
      </c>
    </row>
    <row r="137" spans="2:21">
      <c r="B137" s="86" t="s">
        <v>605</v>
      </c>
      <c r="C137" s="87" t="s">
        <v>606</v>
      </c>
      <c r="D137" s="88" t="s">
        <v>117</v>
      </c>
      <c r="E137" s="88" t="s">
        <v>28</v>
      </c>
      <c r="F137" s="87" t="s">
        <v>604</v>
      </c>
      <c r="G137" s="88" t="s">
        <v>326</v>
      </c>
      <c r="H137" s="87" t="s">
        <v>572</v>
      </c>
      <c r="I137" s="87" t="s">
        <v>128</v>
      </c>
      <c r="J137" s="101"/>
      <c r="K137" s="90">
        <v>5.1500000000001664</v>
      </c>
      <c r="L137" s="88" t="s">
        <v>130</v>
      </c>
      <c r="M137" s="89">
        <v>8.5000000000000006E-3</v>
      </c>
      <c r="N137" s="89">
        <v>3.4200000000033891E-2</v>
      </c>
      <c r="O137" s="90">
        <v>401837.06422599999</v>
      </c>
      <c r="P137" s="102">
        <v>96.94</v>
      </c>
      <c r="Q137" s="90"/>
      <c r="R137" s="90">
        <v>389.54083665400003</v>
      </c>
      <c r="S137" s="91">
        <v>6.3955223412964931E-4</v>
      </c>
      <c r="T137" s="91">
        <f t="shared" si="1"/>
        <v>2.8463989891876268E-3</v>
      </c>
      <c r="U137" s="91">
        <f>R137/'סכום נכסי הקרן'!$C$42</f>
        <v>4.7024630411510854E-4</v>
      </c>
    </row>
    <row r="138" spans="2:21">
      <c r="B138" s="86" t="s">
        <v>607</v>
      </c>
      <c r="C138" s="87" t="s">
        <v>608</v>
      </c>
      <c r="D138" s="88" t="s">
        <v>117</v>
      </c>
      <c r="E138" s="88" t="s">
        <v>28</v>
      </c>
      <c r="F138" s="87" t="s">
        <v>604</v>
      </c>
      <c r="G138" s="88" t="s">
        <v>326</v>
      </c>
      <c r="H138" s="87" t="s">
        <v>572</v>
      </c>
      <c r="I138" s="87" t="s">
        <v>128</v>
      </c>
      <c r="J138" s="101"/>
      <c r="K138" s="90">
        <v>6.4800000000001301</v>
      </c>
      <c r="L138" s="88" t="s">
        <v>130</v>
      </c>
      <c r="M138" s="89">
        <v>3.1800000000000002E-2</v>
      </c>
      <c r="N138" s="89">
        <v>3.6399999999959798E-2</v>
      </c>
      <c r="O138" s="90">
        <v>401468.65908500011</v>
      </c>
      <c r="P138" s="102">
        <v>101.6</v>
      </c>
      <c r="Q138" s="90"/>
      <c r="R138" s="90">
        <v>407.89218337600005</v>
      </c>
      <c r="S138" s="91">
        <v>1.1648285960471079E-3</v>
      </c>
      <c r="T138" s="91">
        <f t="shared" si="1"/>
        <v>2.9804934148412051E-3</v>
      </c>
      <c r="U138" s="91">
        <f>R138/'סכום נכסי הקרן'!$C$42</f>
        <v>4.923997015501007E-4</v>
      </c>
    </row>
    <row r="139" spans="2:21">
      <c r="B139" s="86" t="s">
        <v>609</v>
      </c>
      <c r="C139" s="87" t="s">
        <v>610</v>
      </c>
      <c r="D139" s="88" t="s">
        <v>117</v>
      </c>
      <c r="E139" s="88" t="s">
        <v>28</v>
      </c>
      <c r="F139" s="87" t="s">
        <v>611</v>
      </c>
      <c r="G139" s="88" t="s">
        <v>153</v>
      </c>
      <c r="H139" s="87" t="s">
        <v>555</v>
      </c>
      <c r="I139" s="87" t="s">
        <v>322</v>
      </c>
      <c r="J139" s="101"/>
      <c r="K139" s="90">
        <v>0.76000000000010071</v>
      </c>
      <c r="L139" s="88" t="s">
        <v>130</v>
      </c>
      <c r="M139" s="89">
        <v>1.9799999999999998E-2</v>
      </c>
      <c r="N139" s="89">
        <v>3.5200000000006948E-2</v>
      </c>
      <c r="O139" s="90">
        <v>103957.93903200001</v>
      </c>
      <c r="P139" s="102">
        <v>110.65</v>
      </c>
      <c r="Q139" s="90"/>
      <c r="R139" s="90">
        <v>115.02945679600003</v>
      </c>
      <c r="S139" s="91">
        <v>6.8420483556019135E-4</v>
      </c>
      <c r="T139" s="91">
        <f t="shared" si="1"/>
        <v>8.4052735616460853E-4</v>
      </c>
      <c r="U139" s="91">
        <f>R139/'סכום נכסי הקרן'!$C$42</f>
        <v>1.3886137686440716E-4</v>
      </c>
    </row>
    <row r="140" spans="2:21">
      <c r="B140" s="86" t="s">
        <v>612</v>
      </c>
      <c r="C140" s="87" t="s">
        <v>613</v>
      </c>
      <c r="D140" s="88" t="s">
        <v>117</v>
      </c>
      <c r="E140" s="88" t="s">
        <v>28</v>
      </c>
      <c r="F140" s="87" t="s">
        <v>614</v>
      </c>
      <c r="G140" s="88" t="s">
        <v>337</v>
      </c>
      <c r="H140" s="87" t="s">
        <v>555</v>
      </c>
      <c r="I140" s="87" t="s">
        <v>322</v>
      </c>
      <c r="J140" s="101"/>
      <c r="K140" s="90">
        <v>2.5499999999989531</v>
      </c>
      <c r="L140" s="88" t="s">
        <v>130</v>
      </c>
      <c r="M140" s="89">
        <v>1.9400000000000001E-2</v>
      </c>
      <c r="N140" s="89">
        <v>2.990000000144449E-2</v>
      </c>
      <c r="O140" s="90">
        <v>9315.2572300000011</v>
      </c>
      <c r="P140" s="102">
        <v>109.99</v>
      </c>
      <c r="Q140" s="90"/>
      <c r="R140" s="90">
        <v>10.245850648000001</v>
      </c>
      <c r="S140" s="91">
        <v>2.5772159057522097E-5</v>
      </c>
      <c r="T140" s="91">
        <f t="shared" ref="T140:T203" si="2">IFERROR(R140/$R$11,0)</f>
        <v>7.4867064460660374E-5</v>
      </c>
      <c r="U140" s="91">
        <f>R140/'סכום נכסי הקרן'!$C$42</f>
        <v>1.2368596425275239E-5</v>
      </c>
    </row>
    <row r="141" spans="2:21">
      <c r="B141" s="86" t="s">
        <v>615</v>
      </c>
      <c r="C141" s="87" t="s">
        <v>616</v>
      </c>
      <c r="D141" s="88" t="s">
        <v>117</v>
      </c>
      <c r="E141" s="88" t="s">
        <v>28</v>
      </c>
      <c r="F141" s="87" t="s">
        <v>614</v>
      </c>
      <c r="G141" s="88" t="s">
        <v>337</v>
      </c>
      <c r="H141" s="87" t="s">
        <v>555</v>
      </c>
      <c r="I141" s="87" t="s">
        <v>322</v>
      </c>
      <c r="J141" s="101"/>
      <c r="K141" s="90">
        <v>3.5200000000001013</v>
      </c>
      <c r="L141" s="88" t="s">
        <v>130</v>
      </c>
      <c r="M141" s="89">
        <v>1.23E-2</v>
      </c>
      <c r="N141" s="89">
        <v>2.9300000000017361E-2</v>
      </c>
      <c r="O141" s="90">
        <v>641465.1547650001</v>
      </c>
      <c r="P141" s="102">
        <v>105.97</v>
      </c>
      <c r="Q141" s="90"/>
      <c r="R141" s="90">
        <v>679.76059767400011</v>
      </c>
      <c r="S141" s="91">
        <v>5.0442641455166403E-4</v>
      </c>
      <c r="T141" s="91">
        <f t="shared" si="2"/>
        <v>4.9670527350318622E-3</v>
      </c>
      <c r="U141" s="91">
        <f>R141/'סכום נכסי הקרן'!$C$42</f>
        <v>8.2059409094302818E-4</v>
      </c>
    </row>
    <row r="142" spans="2:21">
      <c r="B142" s="86" t="s">
        <v>617</v>
      </c>
      <c r="C142" s="87" t="s">
        <v>618</v>
      </c>
      <c r="D142" s="88" t="s">
        <v>117</v>
      </c>
      <c r="E142" s="88" t="s">
        <v>28</v>
      </c>
      <c r="F142" s="87" t="s">
        <v>619</v>
      </c>
      <c r="G142" s="88" t="s">
        <v>620</v>
      </c>
      <c r="H142" s="87" t="s">
        <v>621</v>
      </c>
      <c r="I142" s="87" t="s">
        <v>128</v>
      </c>
      <c r="J142" s="101"/>
      <c r="K142" s="90">
        <v>2.4100000000000086</v>
      </c>
      <c r="L142" s="88" t="s">
        <v>130</v>
      </c>
      <c r="M142" s="89">
        <v>2.5699999999999997E-2</v>
      </c>
      <c r="N142" s="89">
        <v>4.0800000000012021E-2</v>
      </c>
      <c r="O142" s="90">
        <v>637112.04841600009</v>
      </c>
      <c r="P142" s="102">
        <v>109.71</v>
      </c>
      <c r="Q142" s="90"/>
      <c r="R142" s="90">
        <v>698.97556480200012</v>
      </c>
      <c r="S142" s="91">
        <v>4.9680687991295177E-4</v>
      </c>
      <c r="T142" s="91">
        <f t="shared" si="2"/>
        <v>5.1074576884128937E-3</v>
      </c>
      <c r="U142" s="91">
        <f>R142/'סכום נכסי הקרן'!$C$42</f>
        <v>8.4379003453972251E-4</v>
      </c>
    </row>
    <row r="143" spans="2:21">
      <c r="B143" s="86" t="s">
        <v>622</v>
      </c>
      <c r="C143" s="87" t="s">
        <v>623</v>
      </c>
      <c r="D143" s="88" t="s">
        <v>117</v>
      </c>
      <c r="E143" s="88" t="s">
        <v>28</v>
      </c>
      <c r="F143" s="87" t="s">
        <v>619</v>
      </c>
      <c r="G143" s="88" t="s">
        <v>620</v>
      </c>
      <c r="H143" s="87" t="s">
        <v>621</v>
      </c>
      <c r="I143" s="87" t="s">
        <v>128</v>
      </c>
      <c r="J143" s="101"/>
      <c r="K143" s="90">
        <v>4.2700000000000902</v>
      </c>
      <c r="L143" s="88" t="s">
        <v>130</v>
      </c>
      <c r="M143" s="89">
        <v>0.04</v>
      </c>
      <c r="N143" s="89">
        <v>4.269999999995841E-2</v>
      </c>
      <c r="O143" s="90">
        <v>342370.26324600005</v>
      </c>
      <c r="P143" s="102">
        <v>99.7</v>
      </c>
      <c r="Q143" s="90"/>
      <c r="R143" s="90">
        <v>341.34314224600001</v>
      </c>
      <c r="S143" s="91">
        <v>1.0817078289906449E-3</v>
      </c>
      <c r="T143" s="91">
        <f t="shared" si="2"/>
        <v>2.4942154547923333E-3</v>
      </c>
      <c r="U143" s="91">
        <f>R143/'סכום נכסי הקרן'!$C$42</f>
        <v>4.1206296226855681E-4</v>
      </c>
    </row>
    <row r="144" spans="2:21">
      <c r="B144" s="86" t="s">
        <v>624</v>
      </c>
      <c r="C144" s="87" t="s">
        <v>625</v>
      </c>
      <c r="D144" s="88" t="s">
        <v>117</v>
      </c>
      <c r="E144" s="88" t="s">
        <v>28</v>
      </c>
      <c r="F144" s="87" t="s">
        <v>619</v>
      </c>
      <c r="G144" s="88" t="s">
        <v>620</v>
      </c>
      <c r="H144" s="87" t="s">
        <v>621</v>
      </c>
      <c r="I144" s="87" t="s">
        <v>128</v>
      </c>
      <c r="J144" s="101"/>
      <c r="K144" s="90">
        <v>1.2400000000000728</v>
      </c>
      <c r="L144" s="88" t="s">
        <v>130</v>
      </c>
      <c r="M144" s="89">
        <v>1.2199999999999999E-2</v>
      </c>
      <c r="N144" s="89">
        <v>3.8200000000055946E-2</v>
      </c>
      <c r="O144" s="90">
        <v>92504.062936000017</v>
      </c>
      <c r="P144" s="102">
        <v>108.19</v>
      </c>
      <c r="Q144" s="90"/>
      <c r="R144" s="90">
        <v>100.08014114200002</v>
      </c>
      <c r="S144" s="91">
        <v>2.0109578899130438E-4</v>
      </c>
      <c r="T144" s="91">
        <f t="shared" si="2"/>
        <v>7.3129178196372458E-4</v>
      </c>
      <c r="U144" s="91">
        <f>R144/'סכום נכסי הקרן'!$C$42</f>
        <v>1.2081484676058714E-4</v>
      </c>
    </row>
    <row r="145" spans="2:21">
      <c r="B145" s="86" t="s">
        <v>626</v>
      </c>
      <c r="C145" s="87" t="s">
        <v>627</v>
      </c>
      <c r="D145" s="88" t="s">
        <v>117</v>
      </c>
      <c r="E145" s="88" t="s">
        <v>28</v>
      </c>
      <c r="F145" s="87" t="s">
        <v>619</v>
      </c>
      <c r="G145" s="88" t="s">
        <v>620</v>
      </c>
      <c r="H145" s="87" t="s">
        <v>621</v>
      </c>
      <c r="I145" s="87" t="s">
        <v>128</v>
      </c>
      <c r="J145" s="101"/>
      <c r="K145" s="90">
        <v>5.090000000000197</v>
      </c>
      <c r="L145" s="88" t="s">
        <v>130</v>
      </c>
      <c r="M145" s="89">
        <v>1.09E-2</v>
      </c>
      <c r="N145" s="89">
        <v>4.3799999999945334E-2</v>
      </c>
      <c r="O145" s="90">
        <v>246542.63725000006</v>
      </c>
      <c r="P145" s="102">
        <v>93.49</v>
      </c>
      <c r="Q145" s="90"/>
      <c r="R145" s="90">
        <v>230.49270707700003</v>
      </c>
      <c r="S145" s="91">
        <v>4.4128226665306365E-4</v>
      </c>
      <c r="T145" s="91">
        <f t="shared" si="2"/>
        <v>1.6842244681571966E-3</v>
      </c>
      <c r="U145" s="91">
        <f>R145/'סכום נכסי הקרן'!$C$42</f>
        <v>2.7824642099005099E-4</v>
      </c>
    </row>
    <row r="146" spans="2:21">
      <c r="B146" s="86" t="s">
        <v>628</v>
      </c>
      <c r="C146" s="87" t="s">
        <v>629</v>
      </c>
      <c r="D146" s="88" t="s">
        <v>117</v>
      </c>
      <c r="E146" s="88" t="s">
        <v>28</v>
      </c>
      <c r="F146" s="87" t="s">
        <v>619</v>
      </c>
      <c r="G146" s="88" t="s">
        <v>620</v>
      </c>
      <c r="H146" s="87" t="s">
        <v>621</v>
      </c>
      <c r="I146" s="87" t="s">
        <v>128</v>
      </c>
      <c r="J146" s="101"/>
      <c r="K146" s="90">
        <v>6.0499999999996597</v>
      </c>
      <c r="L146" s="88" t="s">
        <v>130</v>
      </c>
      <c r="M146" s="89">
        <v>1.54E-2</v>
      </c>
      <c r="N146" s="89">
        <v>4.5700000000008331E-2</v>
      </c>
      <c r="O146" s="90">
        <v>276119.97406900005</v>
      </c>
      <c r="P146" s="102">
        <v>90.46</v>
      </c>
      <c r="Q146" s="90">
        <v>2.2997513410000008</v>
      </c>
      <c r="R146" s="90">
        <v>252.07787184700007</v>
      </c>
      <c r="S146" s="91">
        <v>7.8891421162571439E-4</v>
      </c>
      <c r="T146" s="91">
        <f t="shared" si="2"/>
        <v>1.8419486023212074E-3</v>
      </c>
      <c r="U146" s="91">
        <f>R146/'סכום נכסי הקרן'!$C$42</f>
        <v>3.0430362219133086E-4</v>
      </c>
    </row>
    <row r="147" spans="2:21">
      <c r="B147" s="86" t="s">
        <v>630</v>
      </c>
      <c r="C147" s="87" t="s">
        <v>631</v>
      </c>
      <c r="D147" s="88" t="s">
        <v>117</v>
      </c>
      <c r="E147" s="88" t="s">
        <v>28</v>
      </c>
      <c r="F147" s="87" t="s">
        <v>632</v>
      </c>
      <c r="G147" s="88" t="s">
        <v>633</v>
      </c>
      <c r="H147" s="87" t="s">
        <v>634</v>
      </c>
      <c r="I147" s="87" t="s">
        <v>322</v>
      </c>
      <c r="J147" s="101"/>
      <c r="K147" s="90">
        <v>4.2199999999999962</v>
      </c>
      <c r="L147" s="88" t="s">
        <v>130</v>
      </c>
      <c r="M147" s="89">
        <v>7.4999999999999997E-3</v>
      </c>
      <c r="N147" s="89">
        <v>4.1099999999991296E-2</v>
      </c>
      <c r="O147" s="90">
        <v>1298810.9244440002</v>
      </c>
      <c r="P147" s="102">
        <v>94.68</v>
      </c>
      <c r="Q147" s="90"/>
      <c r="R147" s="90">
        <v>1229.7142172370002</v>
      </c>
      <c r="S147" s="91">
        <v>8.4395420829534783E-4</v>
      </c>
      <c r="T147" s="91">
        <f t="shared" si="2"/>
        <v>8.9855978515599576E-3</v>
      </c>
      <c r="U147" s="91">
        <f>R147/'סכום נכסי הקרן'!$C$42</f>
        <v>1.4844876617830334E-3</v>
      </c>
    </row>
    <row r="148" spans="2:21">
      <c r="B148" s="86" t="s">
        <v>635</v>
      </c>
      <c r="C148" s="87" t="s">
        <v>636</v>
      </c>
      <c r="D148" s="88" t="s">
        <v>117</v>
      </c>
      <c r="E148" s="88" t="s">
        <v>28</v>
      </c>
      <c r="F148" s="87" t="s">
        <v>632</v>
      </c>
      <c r="G148" s="88" t="s">
        <v>633</v>
      </c>
      <c r="H148" s="87" t="s">
        <v>634</v>
      </c>
      <c r="I148" s="87" t="s">
        <v>322</v>
      </c>
      <c r="J148" s="101"/>
      <c r="K148" s="90">
        <v>6.2599999999999412</v>
      </c>
      <c r="L148" s="88" t="s">
        <v>130</v>
      </c>
      <c r="M148" s="89">
        <v>4.0800000000000003E-2</v>
      </c>
      <c r="N148" s="89">
        <v>4.3700000000047992E-2</v>
      </c>
      <c r="O148" s="90">
        <v>342504.13808000006</v>
      </c>
      <c r="P148" s="102">
        <v>99.17</v>
      </c>
      <c r="Q148" s="90"/>
      <c r="R148" s="90">
        <v>339.66135660100008</v>
      </c>
      <c r="S148" s="91">
        <v>9.7858325165714314E-4</v>
      </c>
      <c r="T148" s="91">
        <f t="shared" si="2"/>
        <v>2.4819265430544094E-3</v>
      </c>
      <c r="U148" s="91">
        <f>R148/'סכום נכסי הקרן'!$C$42</f>
        <v>4.1003274255996817E-4</v>
      </c>
    </row>
    <row r="149" spans="2:21">
      <c r="B149" s="86" t="s">
        <v>637</v>
      </c>
      <c r="C149" s="87" t="s">
        <v>638</v>
      </c>
      <c r="D149" s="88" t="s">
        <v>117</v>
      </c>
      <c r="E149" s="88" t="s">
        <v>28</v>
      </c>
      <c r="F149" s="87" t="s">
        <v>639</v>
      </c>
      <c r="G149" s="88" t="s">
        <v>620</v>
      </c>
      <c r="H149" s="87" t="s">
        <v>621</v>
      </c>
      <c r="I149" s="87" t="s">
        <v>128</v>
      </c>
      <c r="J149" s="101"/>
      <c r="K149" s="90">
        <v>3.319999999999959</v>
      </c>
      <c r="L149" s="88" t="s">
        <v>130</v>
      </c>
      <c r="M149" s="89">
        <v>1.3300000000000001E-2</v>
      </c>
      <c r="N149" s="89">
        <v>3.6400000000034322E-2</v>
      </c>
      <c r="O149" s="90">
        <v>324750.57472000003</v>
      </c>
      <c r="P149" s="102">
        <v>103.34</v>
      </c>
      <c r="Q149" s="90">
        <v>2.4061550290000002</v>
      </c>
      <c r="R149" s="90">
        <v>338.00339925600008</v>
      </c>
      <c r="S149" s="91">
        <v>9.9009321560975623E-4</v>
      </c>
      <c r="T149" s="91">
        <f t="shared" si="2"/>
        <v>2.4698117461785275E-3</v>
      </c>
      <c r="U149" s="91">
        <f>R149/'סכום נכסי הקרן'!$C$42</f>
        <v>4.0803128792285331E-4</v>
      </c>
    </row>
    <row r="150" spans="2:21">
      <c r="B150" s="86" t="s">
        <v>640</v>
      </c>
      <c r="C150" s="87" t="s">
        <v>641</v>
      </c>
      <c r="D150" s="88" t="s">
        <v>117</v>
      </c>
      <c r="E150" s="88" t="s">
        <v>28</v>
      </c>
      <c r="F150" s="87" t="s">
        <v>642</v>
      </c>
      <c r="G150" s="88" t="s">
        <v>326</v>
      </c>
      <c r="H150" s="87" t="s">
        <v>634</v>
      </c>
      <c r="I150" s="87" t="s">
        <v>322</v>
      </c>
      <c r="J150" s="101"/>
      <c r="K150" s="90">
        <v>3.5199999999994778</v>
      </c>
      <c r="L150" s="88" t="s">
        <v>130</v>
      </c>
      <c r="M150" s="89">
        <v>1.8000000000000002E-2</v>
      </c>
      <c r="N150" s="89">
        <v>3.3200000000314395E-2</v>
      </c>
      <c r="O150" s="90">
        <v>36820.884362000004</v>
      </c>
      <c r="P150" s="102">
        <v>106.61</v>
      </c>
      <c r="Q150" s="90">
        <v>0.18608583200000003</v>
      </c>
      <c r="R150" s="90">
        <v>39.440830693000009</v>
      </c>
      <c r="S150" s="91">
        <v>4.3938057311470773E-5</v>
      </c>
      <c r="T150" s="91">
        <f t="shared" si="2"/>
        <v>2.8819658955805846E-4</v>
      </c>
      <c r="U150" s="91">
        <f>R150/'סכום נכסי הקרן'!$C$42</f>
        <v>4.761222218426053E-5</v>
      </c>
    </row>
    <row r="151" spans="2:21">
      <c r="B151" s="86" t="s">
        <v>643</v>
      </c>
      <c r="C151" s="87" t="s">
        <v>644</v>
      </c>
      <c r="D151" s="88" t="s">
        <v>117</v>
      </c>
      <c r="E151" s="88" t="s">
        <v>28</v>
      </c>
      <c r="F151" s="87" t="s">
        <v>645</v>
      </c>
      <c r="G151" s="88" t="s">
        <v>326</v>
      </c>
      <c r="H151" s="87" t="s">
        <v>634</v>
      </c>
      <c r="I151" s="87" t="s">
        <v>322</v>
      </c>
      <c r="J151" s="101"/>
      <c r="K151" s="90">
        <v>4.739999999999946</v>
      </c>
      <c r="L151" s="88" t="s">
        <v>130</v>
      </c>
      <c r="M151" s="89">
        <v>3.6200000000000003E-2</v>
      </c>
      <c r="N151" s="89">
        <v>4.5099999999996226E-2</v>
      </c>
      <c r="O151" s="90">
        <v>1010454.0310500002</v>
      </c>
      <c r="P151" s="102">
        <v>99.56</v>
      </c>
      <c r="Q151" s="90"/>
      <c r="R151" s="90">
        <v>1006.0079880380002</v>
      </c>
      <c r="S151" s="91">
        <v>5.6856526892523531E-4</v>
      </c>
      <c r="T151" s="91">
        <f t="shared" si="2"/>
        <v>7.350962597047238E-3</v>
      </c>
      <c r="U151" s="91">
        <f>R151/'סכום נכסי הקרן'!$C$42</f>
        <v>1.2144337480728368E-3</v>
      </c>
    </row>
    <row r="152" spans="2:21">
      <c r="B152" s="86" t="s">
        <v>646</v>
      </c>
      <c r="C152" s="87" t="s">
        <v>647</v>
      </c>
      <c r="D152" s="88" t="s">
        <v>117</v>
      </c>
      <c r="E152" s="88" t="s">
        <v>28</v>
      </c>
      <c r="F152" s="87" t="s">
        <v>648</v>
      </c>
      <c r="G152" s="88" t="s">
        <v>337</v>
      </c>
      <c r="H152" s="87" t="s">
        <v>649</v>
      </c>
      <c r="I152" s="87" t="s">
        <v>322</v>
      </c>
      <c r="J152" s="101"/>
      <c r="K152" s="90">
        <v>3.5700000000000052</v>
      </c>
      <c r="L152" s="88" t="s">
        <v>130</v>
      </c>
      <c r="M152" s="89">
        <v>2.75E-2</v>
      </c>
      <c r="N152" s="89">
        <v>3.9599999999974329E-2</v>
      </c>
      <c r="O152" s="90">
        <v>668379.07221100014</v>
      </c>
      <c r="P152" s="102">
        <v>106.24</v>
      </c>
      <c r="Q152" s="90">
        <v>22.282181387000005</v>
      </c>
      <c r="R152" s="90">
        <v>732.36810772800015</v>
      </c>
      <c r="S152" s="91">
        <v>7.6424580808102135E-4</v>
      </c>
      <c r="T152" s="91">
        <f t="shared" si="2"/>
        <v>5.3514590651296441E-3</v>
      </c>
      <c r="U152" s="91">
        <f>R152/'סכום נכסי הקרן'!$C$42</f>
        <v>8.8410087853450542E-4</v>
      </c>
    </row>
    <row r="153" spans="2:21">
      <c r="B153" s="86" t="s">
        <v>650</v>
      </c>
      <c r="C153" s="87" t="s">
        <v>651</v>
      </c>
      <c r="D153" s="88" t="s">
        <v>117</v>
      </c>
      <c r="E153" s="88" t="s">
        <v>28</v>
      </c>
      <c r="F153" s="87" t="s">
        <v>639</v>
      </c>
      <c r="G153" s="88" t="s">
        <v>620</v>
      </c>
      <c r="H153" s="87" t="s">
        <v>652</v>
      </c>
      <c r="I153" s="87" t="s">
        <v>128</v>
      </c>
      <c r="J153" s="101"/>
      <c r="K153" s="90">
        <v>2.4000000000000763</v>
      </c>
      <c r="L153" s="88" t="s">
        <v>130</v>
      </c>
      <c r="M153" s="89">
        <v>0.04</v>
      </c>
      <c r="N153" s="89">
        <v>7.370000000000887E-2</v>
      </c>
      <c r="O153" s="90">
        <v>487550.39728100004</v>
      </c>
      <c r="P153" s="102">
        <v>103.93</v>
      </c>
      <c r="Q153" s="90"/>
      <c r="R153" s="90">
        <v>506.71114441500009</v>
      </c>
      <c r="S153" s="91">
        <v>1.8784434127541364E-4</v>
      </c>
      <c r="T153" s="91">
        <f t="shared" si="2"/>
        <v>3.7025696757797201E-3</v>
      </c>
      <c r="U153" s="91">
        <f>R153/'סכום נכסי הקרן'!$C$42</f>
        <v>6.1169207562886726E-4</v>
      </c>
    </row>
    <row r="154" spans="2:21">
      <c r="B154" s="86" t="s">
        <v>653</v>
      </c>
      <c r="C154" s="87" t="s">
        <v>654</v>
      </c>
      <c r="D154" s="88" t="s">
        <v>117</v>
      </c>
      <c r="E154" s="88" t="s">
        <v>28</v>
      </c>
      <c r="F154" s="87" t="s">
        <v>639</v>
      </c>
      <c r="G154" s="88" t="s">
        <v>620</v>
      </c>
      <c r="H154" s="87" t="s">
        <v>652</v>
      </c>
      <c r="I154" s="87" t="s">
        <v>128</v>
      </c>
      <c r="J154" s="101"/>
      <c r="K154" s="90">
        <v>3.0799999999999144</v>
      </c>
      <c r="L154" s="88" t="s">
        <v>130</v>
      </c>
      <c r="M154" s="89">
        <v>3.2799999999999996E-2</v>
      </c>
      <c r="N154" s="89">
        <v>7.6600000000040344E-2</v>
      </c>
      <c r="O154" s="90">
        <v>476434.62152900005</v>
      </c>
      <c r="P154" s="102">
        <v>99.89</v>
      </c>
      <c r="Q154" s="90"/>
      <c r="R154" s="90">
        <v>475.91056513800009</v>
      </c>
      <c r="S154" s="91">
        <v>3.3929962552881347E-4</v>
      </c>
      <c r="T154" s="91">
        <f t="shared" si="2"/>
        <v>3.4775079377768379E-3</v>
      </c>
      <c r="U154" s="91">
        <f>R154/'סכום נכסי הקרן'!$C$42</f>
        <v>5.7451020095296876E-4</v>
      </c>
    </row>
    <row r="155" spans="2:21">
      <c r="B155" s="86" t="s">
        <v>655</v>
      </c>
      <c r="C155" s="87" t="s">
        <v>656</v>
      </c>
      <c r="D155" s="88" t="s">
        <v>117</v>
      </c>
      <c r="E155" s="88" t="s">
        <v>28</v>
      </c>
      <c r="F155" s="87" t="s">
        <v>639</v>
      </c>
      <c r="G155" s="88" t="s">
        <v>620</v>
      </c>
      <c r="H155" s="87" t="s">
        <v>652</v>
      </c>
      <c r="I155" s="87" t="s">
        <v>128</v>
      </c>
      <c r="J155" s="101"/>
      <c r="K155" s="90">
        <v>4.9399999999999746</v>
      </c>
      <c r="L155" s="88" t="s">
        <v>130</v>
      </c>
      <c r="M155" s="89">
        <v>1.7899999999999999E-2</v>
      </c>
      <c r="N155" s="89">
        <v>7.1500000000014913E-2</v>
      </c>
      <c r="O155" s="90">
        <v>181442.54745900002</v>
      </c>
      <c r="P155" s="102">
        <v>85.02</v>
      </c>
      <c r="Q155" s="90">
        <v>46.808083982000007</v>
      </c>
      <c r="R155" s="90">
        <v>201.07053789800003</v>
      </c>
      <c r="S155" s="91">
        <v>2.6964251039649336E-4</v>
      </c>
      <c r="T155" s="91">
        <f t="shared" si="2"/>
        <v>1.4692348580044635E-3</v>
      </c>
      <c r="U155" s="91">
        <f>R155/'סכום נכסי הקרן'!$C$42</f>
        <v>2.4272853682078894E-4</v>
      </c>
    </row>
    <row r="156" spans="2:21">
      <c r="B156" s="86" t="s">
        <v>657</v>
      </c>
      <c r="C156" s="87" t="s">
        <v>658</v>
      </c>
      <c r="D156" s="88" t="s">
        <v>117</v>
      </c>
      <c r="E156" s="88" t="s">
        <v>28</v>
      </c>
      <c r="F156" s="87" t="s">
        <v>642</v>
      </c>
      <c r="G156" s="88" t="s">
        <v>326</v>
      </c>
      <c r="H156" s="87" t="s">
        <v>649</v>
      </c>
      <c r="I156" s="87" t="s">
        <v>322</v>
      </c>
      <c r="J156" s="101"/>
      <c r="K156" s="90">
        <v>3.0199999999999116</v>
      </c>
      <c r="L156" s="88" t="s">
        <v>130</v>
      </c>
      <c r="M156" s="89">
        <v>3.6499999999999998E-2</v>
      </c>
      <c r="N156" s="89">
        <v>4.7700000000044158E-2</v>
      </c>
      <c r="O156" s="90">
        <v>201795.44157300002</v>
      </c>
      <c r="P156" s="102">
        <v>101</v>
      </c>
      <c r="Q156" s="90"/>
      <c r="R156" s="90">
        <v>203.81338963000002</v>
      </c>
      <c r="S156" s="91">
        <v>1.1315336135484307E-3</v>
      </c>
      <c r="T156" s="91">
        <f t="shared" si="2"/>
        <v>1.4892770452742694E-3</v>
      </c>
      <c r="U156" s="91">
        <f>R156/'סכום נכסי הקרן'!$C$42</f>
        <v>2.4603965536945698E-4</v>
      </c>
    </row>
    <row r="157" spans="2:21">
      <c r="B157" s="86" t="s">
        <v>659</v>
      </c>
      <c r="C157" s="87" t="s">
        <v>660</v>
      </c>
      <c r="D157" s="88" t="s">
        <v>117</v>
      </c>
      <c r="E157" s="88" t="s">
        <v>28</v>
      </c>
      <c r="F157" s="87" t="s">
        <v>642</v>
      </c>
      <c r="G157" s="88" t="s">
        <v>326</v>
      </c>
      <c r="H157" s="87" t="s">
        <v>649</v>
      </c>
      <c r="I157" s="87" t="s">
        <v>322</v>
      </c>
      <c r="J157" s="101"/>
      <c r="K157" s="90">
        <v>2.7700000000000062</v>
      </c>
      <c r="L157" s="88" t="s">
        <v>130</v>
      </c>
      <c r="M157" s="89">
        <v>3.3000000000000002E-2</v>
      </c>
      <c r="N157" s="89">
        <v>4.7800000000014761E-2</v>
      </c>
      <c r="O157" s="90">
        <v>615934.04834300012</v>
      </c>
      <c r="P157" s="102">
        <v>107.69</v>
      </c>
      <c r="Q157" s="90"/>
      <c r="R157" s="90">
        <v>663.29935240900011</v>
      </c>
      <c r="S157" s="91">
        <v>9.7551457306056138E-4</v>
      </c>
      <c r="T157" s="91">
        <f t="shared" si="2"/>
        <v>4.8467693976402462E-3</v>
      </c>
      <c r="U157" s="91">
        <f>R157/'סכום נכסי הקרן'!$C$42</f>
        <v>8.0072238811081857E-4</v>
      </c>
    </row>
    <row r="158" spans="2:21">
      <c r="B158" s="86" t="s">
        <v>661</v>
      </c>
      <c r="C158" s="87" t="s">
        <v>662</v>
      </c>
      <c r="D158" s="88" t="s">
        <v>117</v>
      </c>
      <c r="E158" s="88" t="s">
        <v>28</v>
      </c>
      <c r="F158" s="87" t="s">
        <v>663</v>
      </c>
      <c r="G158" s="88" t="s">
        <v>326</v>
      </c>
      <c r="H158" s="87" t="s">
        <v>649</v>
      </c>
      <c r="I158" s="87" t="s">
        <v>322</v>
      </c>
      <c r="J158" s="101"/>
      <c r="K158" s="90">
        <v>2.2499999999999574</v>
      </c>
      <c r="L158" s="88" t="s">
        <v>130</v>
      </c>
      <c r="M158" s="89">
        <v>1E-3</v>
      </c>
      <c r="N158" s="89">
        <v>3.3300000000009537E-2</v>
      </c>
      <c r="O158" s="90">
        <v>606937.47998000006</v>
      </c>
      <c r="P158" s="102">
        <v>103.63</v>
      </c>
      <c r="Q158" s="90"/>
      <c r="R158" s="90">
        <v>628.96929068000009</v>
      </c>
      <c r="S158" s="91">
        <v>1.0717407073510975E-3</v>
      </c>
      <c r="T158" s="91">
        <f t="shared" si="2"/>
        <v>4.595917513038044E-3</v>
      </c>
      <c r="U158" s="91">
        <f>R158/'סכום נכסי הקרן'!$C$42</f>
        <v>7.5927978921214417E-4</v>
      </c>
    </row>
    <row r="159" spans="2:21">
      <c r="B159" s="86" t="s">
        <v>664</v>
      </c>
      <c r="C159" s="87" t="s">
        <v>665</v>
      </c>
      <c r="D159" s="88" t="s">
        <v>117</v>
      </c>
      <c r="E159" s="88" t="s">
        <v>28</v>
      </c>
      <c r="F159" s="87" t="s">
        <v>663</v>
      </c>
      <c r="G159" s="88" t="s">
        <v>326</v>
      </c>
      <c r="H159" s="87" t="s">
        <v>649</v>
      </c>
      <c r="I159" s="87" t="s">
        <v>322</v>
      </c>
      <c r="J159" s="101"/>
      <c r="K159" s="90">
        <v>4.9699999999997164</v>
      </c>
      <c r="L159" s="88" t="s">
        <v>130</v>
      </c>
      <c r="M159" s="89">
        <v>3.0000000000000001E-3</v>
      </c>
      <c r="N159" s="89">
        <v>4.0199999999965735E-2</v>
      </c>
      <c r="O159" s="90">
        <v>342273.52253300004</v>
      </c>
      <c r="P159" s="102">
        <v>91.94</v>
      </c>
      <c r="Q159" s="90">
        <v>0.56579434500000014</v>
      </c>
      <c r="R159" s="90">
        <v>315.25207185400006</v>
      </c>
      <c r="S159" s="91">
        <v>8.4035984456682408E-4</v>
      </c>
      <c r="T159" s="91">
        <f t="shared" si="2"/>
        <v>2.303566389527383E-3</v>
      </c>
      <c r="U159" s="91">
        <f>R159/'סכום נכסי הקרן'!$C$42</f>
        <v>3.8056631732721283E-4</v>
      </c>
    </row>
    <row r="160" spans="2:21">
      <c r="B160" s="86" t="s">
        <v>666</v>
      </c>
      <c r="C160" s="87" t="s">
        <v>667</v>
      </c>
      <c r="D160" s="88" t="s">
        <v>117</v>
      </c>
      <c r="E160" s="88" t="s">
        <v>28</v>
      </c>
      <c r="F160" s="87" t="s">
        <v>663</v>
      </c>
      <c r="G160" s="88" t="s">
        <v>326</v>
      </c>
      <c r="H160" s="87" t="s">
        <v>649</v>
      </c>
      <c r="I160" s="87" t="s">
        <v>322</v>
      </c>
      <c r="J160" s="101"/>
      <c r="K160" s="90">
        <v>3.4899999999999363</v>
      </c>
      <c r="L160" s="88" t="s">
        <v>130</v>
      </c>
      <c r="M160" s="89">
        <v>3.0000000000000001E-3</v>
      </c>
      <c r="N160" s="89">
        <v>3.9599999999997457E-2</v>
      </c>
      <c r="O160" s="90">
        <v>497124.70886000007</v>
      </c>
      <c r="P160" s="102">
        <v>94.81</v>
      </c>
      <c r="Q160" s="90">
        <v>0.80112717800000022</v>
      </c>
      <c r="R160" s="90">
        <v>472.12506402200006</v>
      </c>
      <c r="S160" s="91">
        <v>9.7743749284309885E-4</v>
      </c>
      <c r="T160" s="91">
        <f t="shared" si="2"/>
        <v>3.4498470469631697E-3</v>
      </c>
      <c r="U160" s="91">
        <f>R160/'סכום נכסי הקרן'!$C$42</f>
        <v>5.6994041585851473E-4</v>
      </c>
    </row>
    <row r="161" spans="2:21">
      <c r="B161" s="86" t="s">
        <v>668</v>
      </c>
      <c r="C161" s="87" t="s">
        <v>669</v>
      </c>
      <c r="D161" s="88" t="s">
        <v>117</v>
      </c>
      <c r="E161" s="88" t="s">
        <v>28</v>
      </c>
      <c r="F161" s="87" t="s">
        <v>663</v>
      </c>
      <c r="G161" s="88" t="s">
        <v>326</v>
      </c>
      <c r="H161" s="87" t="s">
        <v>649</v>
      </c>
      <c r="I161" s="87" t="s">
        <v>322</v>
      </c>
      <c r="J161" s="101"/>
      <c r="K161" s="90">
        <v>2.9899999999998634</v>
      </c>
      <c r="L161" s="88" t="s">
        <v>130</v>
      </c>
      <c r="M161" s="89">
        <v>3.0000000000000001E-3</v>
      </c>
      <c r="N161" s="89">
        <v>3.9599999999961749E-2</v>
      </c>
      <c r="O161" s="90">
        <v>191349.50172000003</v>
      </c>
      <c r="P161" s="102">
        <v>92.74</v>
      </c>
      <c r="Q161" s="90">
        <v>0.29633845300000006</v>
      </c>
      <c r="R161" s="90">
        <v>177.75386728300003</v>
      </c>
      <c r="S161" s="91">
        <v>7.0941126949171406E-4</v>
      </c>
      <c r="T161" s="91">
        <f t="shared" si="2"/>
        <v>1.2988585035255953E-3</v>
      </c>
      <c r="U161" s="91">
        <f>R161/'סכום נכסי הקרן'!$C$42</f>
        <v>2.1458109462922195E-4</v>
      </c>
    </row>
    <row r="162" spans="2:21">
      <c r="B162" s="86" t="s">
        <v>670</v>
      </c>
      <c r="C162" s="87" t="s">
        <v>671</v>
      </c>
      <c r="D162" s="88" t="s">
        <v>117</v>
      </c>
      <c r="E162" s="88" t="s">
        <v>28</v>
      </c>
      <c r="F162" s="87" t="s">
        <v>672</v>
      </c>
      <c r="G162" s="88" t="s">
        <v>673</v>
      </c>
      <c r="H162" s="87" t="s">
        <v>652</v>
      </c>
      <c r="I162" s="87" t="s">
        <v>128</v>
      </c>
      <c r="J162" s="101"/>
      <c r="K162" s="90">
        <v>4.0400000000000817</v>
      </c>
      <c r="L162" s="88" t="s">
        <v>130</v>
      </c>
      <c r="M162" s="89">
        <v>3.2500000000000001E-2</v>
      </c>
      <c r="N162" s="89">
        <v>4.7399999999931434E-2</v>
      </c>
      <c r="O162" s="90">
        <v>245257.56725900006</v>
      </c>
      <c r="P162" s="102">
        <v>99.9</v>
      </c>
      <c r="Q162" s="90"/>
      <c r="R162" s="90">
        <v>245.01229698200004</v>
      </c>
      <c r="S162" s="91">
        <v>9.4329833561153874E-4</v>
      </c>
      <c r="T162" s="91">
        <f t="shared" si="2"/>
        <v>1.7903200097286697E-3</v>
      </c>
      <c r="U162" s="91">
        <f>R162/'סכום נכסי הקרן'!$C$42</f>
        <v>2.9577419432632359E-4</v>
      </c>
    </row>
    <row r="163" spans="2:21">
      <c r="B163" s="86" t="s">
        <v>678</v>
      </c>
      <c r="C163" s="87" t="s">
        <v>679</v>
      </c>
      <c r="D163" s="88" t="s">
        <v>117</v>
      </c>
      <c r="E163" s="88" t="s">
        <v>28</v>
      </c>
      <c r="F163" s="87" t="s">
        <v>680</v>
      </c>
      <c r="G163" s="88" t="s">
        <v>326</v>
      </c>
      <c r="H163" s="87" t="s">
        <v>677</v>
      </c>
      <c r="I163" s="87"/>
      <c r="J163" s="101"/>
      <c r="K163" s="90">
        <v>3.2500000000001465</v>
      </c>
      <c r="L163" s="88" t="s">
        <v>130</v>
      </c>
      <c r="M163" s="89">
        <v>1.9E-2</v>
      </c>
      <c r="N163" s="89">
        <v>3.5500000000008809E-2</v>
      </c>
      <c r="O163" s="90">
        <v>491215.16600000008</v>
      </c>
      <c r="P163" s="102">
        <v>101.4</v>
      </c>
      <c r="Q163" s="90">
        <v>13.050770097000001</v>
      </c>
      <c r="R163" s="90">
        <v>511.14294842100003</v>
      </c>
      <c r="S163" s="91">
        <v>9.3100350901062826E-4</v>
      </c>
      <c r="T163" s="91">
        <f t="shared" si="2"/>
        <v>3.7349531417888576E-3</v>
      </c>
      <c r="U163" s="91">
        <f>R163/'סכום נכסי הקרן'!$C$42</f>
        <v>6.1704206530462254E-4</v>
      </c>
    </row>
    <row r="164" spans="2:21">
      <c r="B164" s="86" t="s">
        <v>681</v>
      </c>
      <c r="C164" s="87" t="s">
        <v>682</v>
      </c>
      <c r="D164" s="88" t="s">
        <v>117</v>
      </c>
      <c r="E164" s="88" t="s">
        <v>28</v>
      </c>
      <c r="F164" s="87" t="s">
        <v>683</v>
      </c>
      <c r="G164" s="88" t="s">
        <v>337</v>
      </c>
      <c r="H164" s="87" t="s">
        <v>677</v>
      </c>
      <c r="I164" s="87"/>
      <c r="J164" s="101"/>
      <c r="K164" s="90">
        <v>2.3600000000001629</v>
      </c>
      <c r="L164" s="88" t="s">
        <v>130</v>
      </c>
      <c r="M164" s="89">
        <v>1.6399999999999998E-2</v>
      </c>
      <c r="N164" s="89">
        <v>3.6499999999947789E-2</v>
      </c>
      <c r="O164" s="90">
        <v>215849.05754000007</v>
      </c>
      <c r="P164" s="102">
        <v>106.4</v>
      </c>
      <c r="Q164" s="90">
        <v>9.7599934060000013</v>
      </c>
      <c r="R164" s="90">
        <v>239.42339064500004</v>
      </c>
      <c r="S164" s="91">
        <v>8.8177556609282833E-4</v>
      </c>
      <c r="T164" s="91">
        <f t="shared" si="2"/>
        <v>1.7494815254122456E-3</v>
      </c>
      <c r="U164" s="91">
        <f>R164/'סכום נכסי הקרן'!$C$42</f>
        <v>2.8902737267960069E-4</v>
      </c>
    </row>
    <row r="165" spans="2:21">
      <c r="B165" s="86" t="s">
        <v>684</v>
      </c>
      <c r="C165" s="87" t="s">
        <v>685</v>
      </c>
      <c r="D165" s="88" t="s">
        <v>117</v>
      </c>
      <c r="E165" s="88" t="s">
        <v>28</v>
      </c>
      <c r="F165" s="87" t="s">
        <v>686</v>
      </c>
      <c r="G165" s="88" t="s">
        <v>687</v>
      </c>
      <c r="H165" s="87" t="s">
        <v>677</v>
      </c>
      <c r="I165" s="87"/>
      <c r="J165" s="101"/>
      <c r="K165" s="90">
        <v>3.009999999999982</v>
      </c>
      <c r="L165" s="88" t="s">
        <v>130</v>
      </c>
      <c r="M165" s="89">
        <v>1.4800000000000001E-2</v>
      </c>
      <c r="N165" s="89">
        <v>4.7299999999990863E-2</v>
      </c>
      <c r="O165" s="90">
        <v>1011266.7817010002</v>
      </c>
      <c r="P165" s="102">
        <v>99.6</v>
      </c>
      <c r="Q165" s="90"/>
      <c r="R165" s="90">
        <v>1007.2216935040002</v>
      </c>
      <c r="S165" s="91">
        <v>1.1619689220278651E-3</v>
      </c>
      <c r="T165" s="91">
        <f t="shared" si="2"/>
        <v>7.3598312179632584E-3</v>
      </c>
      <c r="U165" s="91">
        <f>R165/'סכום נכסי הקרן'!$C$42</f>
        <v>1.2158989102739892E-3</v>
      </c>
    </row>
    <row r="166" spans="2:21">
      <c r="B166" s="86" t="s">
        <v>688</v>
      </c>
      <c r="C166" s="87" t="s">
        <v>689</v>
      </c>
      <c r="D166" s="88" t="s">
        <v>117</v>
      </c>
      <c r="E166" s="88" t="s">
        <v>28</v>
      </c>
      <c r="F166" s="87" t="s">
        <v>690</v>
      </c>
      <c r="G166" s="88" t="s">
        <v>568</v>
      </c>
      <c r="H166" s="87" t="s">
        <v>677</v>
      </c>
      <c r="I166" s="87"/>
      <c r="J166" s="101"/>
      <c r="K166" s="116">
        <v>1.26</v>
      </c>
      <c r="L166" s="88" t="s">
        <v>130</v>
      </c>
      <c r="M166" s="89">
        <v>4.9000000000000002E-2</v>
      </c>
      <c r="N166" s="89">
        <v>0</v>
      </c>
      <c r="O166" s="90">
        <v>167463.86318600003</v>
      </c>
      <c r="P166" s="102">
        <v>22.6</v>
      </c>
      <c r="Q166" s="90"/>
      <c r="R166" s="90">
        <v>37.84683947500001</v>
      </c>
      <c r="S166" s="91">
        <v>3.6874513632730044E-4</v>
      </c>
      <c r="T166" s="91">
        <f t="shared" si="2"/>
        <v>2.7654919712890696E-4</v>
      </c>
      <c r="U166" s="91">
        <f>R166/'סכום נכסי הקרן'!$C$42</f>
        <v>4.5687986241515909E-5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47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3.9942402264907537</v>
      </c>
      <c r="L168" s="81"/>
      <c r="M168" s="82"/>
      <c r="N168" s="82">
        <v>5.9627585020102944E-2</v>
      </c>
      <c r="O168" s="83"/>
      <c r="P168" s="100"/>
      <c r="Q168" s="83">
        <v>75.484331709000017</v>
      </c>
      <c r="R168" s="83">
        <f>SUM(R169:R250)</f>
        <v>17206.828103723001</v>
      </c>
      <c r="S168" s="84"/>
      <c r="T168" s="84">
        <f t="shared" si="2"/>
        <v>0.1257313573135477</v>
      </c>
      <c r="U168" s="84">
        <f>R168/'סכום נכסי הקרן'!$C$42</f>
        <v>2.0771756283171794E-2</v>
      </c>
    </row>
    <row r="169" spans="2:21">
      <c r="B169" s="86" t="s">
        <v>691</v>
      </c>
      <c r="C169" s="87" t="s">
        <v>692</v>
      </c>
      <c r="D169" s="88" t="s">
        <v>117</v>
      </c>
      <c r="E169" s="88" t="s">
        <v>28</v>
      </c>
      <c r="F169" s="87" t="s">
        <v>508</v>
      </c>
      <c r="G169" s="88" t="s">
        <v>309</v>
      </c>
      <c r="H169" s="87" t="s">
        <v>310</v>
      </c>
      <c r="I169" s="87" t="s">
        <v>128</v>
      </c>
      <c r="J169" s="101"/>
      <c r="K169" s="90">
        <v>3.3099999397283359</v>
      </c>
      <c r="L169" s="88" t="s">
        <v>130</v>
      </c>
      <c r="M169" s="89">
        <v>2.6800000000000001E-2</v>
      </c>
      <c r="N169" s="89">
        <v>4.9898882716434674E-2</v>
      </c>
      <c r="O169" s="90">
        <v>1.6893000000000002E-2</v>
      </c>
      <c r="P169" s="102">
        <v>94.81</v>
      </c>
      <c r="Q169" s="90"/>
      <c r="R169" s="90">
        <v>1.6021000000000005E-5</v>
      </c>
      <c r="S169" s="91">
        <v>6.4735254884112126E-12</v>
      </c>
      <c r="T169" s="91">
        <f t="shared" si="2"/>
        <v>1.1706643800808992E-10</v>
      </c>
      <c r="U169" s="91">
        <f>R169/'סכום נכסי הקרן'!$C$42</f>
        <v>1.9340247104618406E-11</v>
      </c>
    </row>
    <row r="170" spans="2:21">
      <c r="B170" s="86" t="s">
        <v>693</v>
      </c>
      <c r="C170" s="87" t="s">
        <v>694</v>
      </c>
      <c r="D170" s="88" t="s">
        <v>117</v>
      </c>
      <c r="E170" s="88" t="s">
        <v>28</v>
      </c>
      <c r="F170" s="87" t="s">
        <v>329</v>
      </c>
      <c r="G170" s="88" t="s">
        <v>309</v>
      </c>
      <c r="H170" s="87" t="s">
        <v>310</v>
      </c>
      <c r="I170" s="87" t="s">
        <v>128</v>
      </c>
      <c r="J170" s="101"/>
      <c r="K170" s="90">
        <v>3.73</v>
      </c>
      <c r="L170" s="88" t="s">
        <v>130</v>
      </c>
      <c r="M170" s="89">
        <v>2.5000000000000001E-2</v>
      </c>
      <c r="N170" s="89">
        <v>4.9802983394314666E-2</v>
      </c>
      <c r="O170" s="90">
        <v>3.7400000000000007E-3</v>
      </c>
      <c r="P170" s="102">
        <v>93.11</v>
      </c>
      <c r="Q170" s="90"/>
      <c r="R170" s="90">
        <v>3.5530000000000005E-6</v>
      </c>
      <c r="S170" s="91">
        <v>1.260528955698272E-12</v>
      </c>
      <c r="T170" s="91">
        <f t="shared" si="2"/>
        <v>2.5961990777276291E-11</v>
      </c>
      <c r="U170" s="91">
        <f>R170/'סכום נכסי הקרן'!$C$42</f>
        <v>4.2891141603338863E-12</v>
      </c>
    </row>
    <row r="171" spans="2:21">
      <c r="B171" s="86" t="s">
        <v>695</v>
      </c>
      <c r="C171" s="87" t="s">
        <v>696</v>
      </c>
      <c r="D171" s="88" t="s">
        <v>117</v>
      </c>
      <c r="E171" s="88" t="s">
        <v>28</v>
      </c>
      <c r="F171" s="87" t="s">
        <v>697</v>
      </c>
      <c r="G171" s="88" t="s">
        <v>698</v>
      </c>
      <c r="H171" s="87" t="s">
        <v>321</v>
      </c>
      <c r="I171" s="87" t="s">
        <v>322</v>
      </c>
      <c r="J171" s="101"/>
      <c r="K171" s="90">
        <v>0.16999986097041689</v>
      </c>
      <c r="L171" s="88" t="s">
        <v>130</v>
      </c>
      <c r="M171" s="89">
        <v>5.7000000000000002E-2</v>
      </c>
      <c r="N171" s="89">
        <v>1.080008043254837E-2</v>
      </c>
      <c r="O171" s="90">
        <v>4.3636000000000008E-2</v>
      </c>
      <c r="P171" s="102">
        <v>102.66</v>
      </c>
      <c r="Q171" s="90"/>
      <c r="R171" s="90">
        <v>4.4758000000000008E-5</v>
      </c>
      <c r="S171" s="91">
        <v>2.8252431709121528E-10</v>
      </c>
      <c r="T171" s="91">
        <f t="shared" si="2"/>
        <v>3.2704947458748447E-10</v>
      </c>
      <c r="U171" s="91">
        <f>R171/'סכום נכסי הקרן'!$C$42</f>
        <v>5.4031008046221244E-11</v>
      </c>
    </row>
    <row r="172" spans="2:21">
      <c r="B172" s="86" t="s">
        <v>699</v>
      </c>
      <c r="C172" s="87" t="s">
        <v>700</v>
      </c>
      <c r="D172" s="88" t="s">
        <v>117</v>
      </c>
      <c r="E172" s="88" t="s">
        <v>28</v>
      </c>
      <c r="F172" s="87" t="s">
        <v>701</v>
      </c>
      <c r="G172" s="88" t="s">
        <v>477</v>
      </c>
      <c r="H172" s="87" t="s">
        <v>379</v>
      </c>
      <c r="I172" s="87" t="s">
        <v>322</v>
      </c>
      <c r="J172" s="101"/>
      <c r="K172" s="90">
        <v>8.1699932942462041</v>
      </c>
      <c r="L172" s="88" t="s">
        <v>130</v>
      </c>
      <c r="M172" s="89">
        <v>2.4E-2</v>
      </c>
      <c r="N172" s="89">
        <v>5.3800635625283755E-2</v>
      </c>
      <c r="O172" s="90">
        <v>2.4934999999999999E-2</v>
      </c>
      <c r="P172" s="102">
        <v>79.239999999999995</v>
      </c>
      <c r="Q172" s="90"/>
      <c r="R172" s="90">
        <v>1.9823000000000003E-5</v>
      </c>
      <c r="S172" s="91">
        <v>3.3200513526130211E-11</v>
      </c>
      <c r="T172" s="91">
        <f t="shared" si="2"/>
        <v>1.4484788718771403E-10</v>
      </c>
      <c r="U172" s="91">
        <f>R172/'סכום נכסי הקרן'!$C$42</f>
        <v>2.3929949338671157E-11</v>
      </c>
    </row>
    <row r="173" spans="2:21">
      <c r="B173" s="86" t="s">
        <v>702</v>
      </c>
      <c r="C173" s="87" t="s">
        <v>703</v>
      </c>
      <c r="D173" s="88" t="s">
        <v>117</v>
      </c>
      <c r="E173" s="88" t="s">
        <v>28</v>
      </c>
      <c r="F173" s="87" t="s">
        <v>370</v>
      </c>
      <c r="G173" s="88" t="s">
        <v>326</v>
      </c>
      <c r="H173" s="87" t="s">
        <v>371</v>
      </c>
      <c r="I173" s="87" t="s">
        <v>128</v>
      </c>
      <c r="J173" s="101"/>
      <c r="K173" s="90">
        <v>1.21</v>
      </c>
      <c r="L173" s="88" t="s">
        <v>130</v>
      </c>
      <c r="M173" s="89">
        <v>3.39E-2</v>
      </c>
      <c r="N173" s="89">
        <v>5.6503862150920979E-2</v>
      </c>
      <c r="O173" s="90">
        <v>8.4150000000000006E-3</v>
      </c>
      <c r="P173" s="102">
        <v>99.8</v>
      </c>
      <c r="Q173" s="90"/>
      <c r="R173" s="90">
        <v>8.4149999999999999E-6</v>
      </c>
      <c r="S173" s="91">
        <v>1.2923731371051709E-11</v>
      </c>
      <c r="T173" s="91">
        <f t="shared" si="2"/>
        <v>6.1488925525128043E-11</v>
      </c>
      <c r="U173" s="91">
        <f>R173/'סכום נכסי הקרן'!$C$42</f>
        <v>1.0158428274474991E-11</v>
      </c>
    </row>
    <row r="174" spans="2:21">
      <c r="B174" s="86" t="s">
        <v>704</v>
      </c>
      <c r="C174" s="87" t="s">
        <v>705</v>
      </c>
      <c r="D174" s="88" t="s">
        <v>117</v>
      </c>
      <c r="E174" s="88" t="s">
        <v>28</v>
      </c>
      <c r="F174" s="87" t="s">
        <v>370</v>
      </c>
      <c r="G174" s="88" t="s">
        <v>326</v>
      </c>
      <c r="H174" s="87" t="s">
        <v>371</v>
      </c>
      <c r="I174" s="87" t="s">
        <v>128</v>
      </c>
      <c r="J174" s="101"/>
      <c r="K174" s="90">
        <v>6.1000030551920448</v>
      </c>
      <c r="L174" s="88" t="s">
        <v>130</v>
      </c>
      <c r="M174" s="89">
        <v>2.4399999999999998E-2</v>
      </c>
      <c r="N174" s="89">
        <v>5.5599905078310391E-2</v>
      </c>
      <c r="O174" s="90">
        <v>2.4934999999999999E-2</v>
      </c>
      <c r="P174" s="102">
        <v>84.62</v>
      </c>
      <c r="Q174" s="90"/>
      <c r="R174" s="90">
        <v>2.1070000000000003E-5</v>
      </c>
      <c r="S174" s="91">
        <v>2.26983499888033E-11</v>
      </c>
      <c r="T174" s="91">
        <f t="shared" si="2"/>
        <v>1.5395979332316675E-10</v>
      </c>
      <c r="U174" s="91">
        <f>R174/'סכום נכסי הקרן'!$C$42</f>
        <v>2.54353040693034E-11</v>
      </c>
    </row>
    <row r="175" spans="2:21">
      <c r="B175" s="86" t="s">
        <v>706</v>
      </c>
      <c r="C175" s="87" t="s">
        <v>707</v>
      </c>
      <c r="D175" s="88" t="s">
        <v>117</v>
      </c>
      <c r="E175" s="88" t="s">
        <v>28</v>
      </c>
      <c r="F175" s="87" t="s">
        <v>393</v>
      </c>
      <c r="G175" s="88" t="s">
        <v>326</v>
      </c>
      <c r="H175" s="87" t="s">
        <v>379</v>
      </c>
      <c r="I175" s="87" t="s">
        <v>322</v>
      </c>
      <c r="J175" s="101"/>
      <c r="K175" s="90">
        <v>5.790000000000064</v>
      </c>
      <c r="L175" s="88" t="s">
        <v>130</v>
      </c>
      <c r="M175" s="89">
        <v>2.5499999999999998E-2</v>
      </c>
      <c r="N175" s="89">
        <v>5.5500000000004518E-2</v>
      </c>
      <c r="O175" s="90">
        <v>912327.29422500019</v>
      </c>
      <c r="P175" s="102">
        <v>84.91</v>
      </c>
      <c r="Q175" s="90"/>
      <c r="R175" s="90">
        <v>774.65713598299999</v>
      </c>
      <c r="S175" s="91">
        <v>6.694141495034256E-4</v>
      </c>
      <c r="T175" s="91">
        <f t="shared" si="2"/>
        <v>5.6604676104536752E-3</v>
      </c>
      <c r="U175" s="91">
        <f>R175/'סכום נכסי הקרן'!$C$42</f>
        <v>9.3515139075383549E-4</v>
      </c>
    </row>
    <row r="176" spans="2:21">
      <c r="B176" s="86" t="s">
        <v>708</v>
      </c>
      <c r="C176" s="87" t="s">
        <v>709</v>
      </c>
      <c r="D176" s="88" t="s">
        <v>117</v>
      </c>
      <c r="E176" s="88" t="s">
        <v>28</v>
      </c>
      <c r="F176" s="87" t="s">
        <v>710</v>
      </c>
      <c r="G176" s="88" t="s">
        <v>401</v>
      </c>
      <c r="H176" s="87" t="s">
        <v>371</v>
      </c>
      <c r="I176" s="87" t="s">
        <v>128</v>
      </c>
      <c r="J176" s="101"/>
      <c r="K176" s="90">
        <v>5.3699999999956036</v>
      </c>
      <c r="L176" s="88" t="s">
        <v>130</v>
      </c>
      <c r="M176" s="89">
        <v>1.95E-2</v>
      </c>
      <c r="N176" s="89">
        <v>5.3000000002140411E-2</v>
      </c>
      <c r="O176" s="90">
        <v>7792.2530240000006</v>
      </c>
      <c r="P176" s="102">
        <v>83.94</v>
      </c>
      <c r="Q176" s="90"/>
      <c r="R176" s="90">
        <v>6.5408168720000015</v>
      </c>
      <c r="S176" s="91">
        <v>6.8348114124234738E-6</v>
      </c>
      <c r="T176" s="91">
        <f t="shared" si="2"/>
        <v>4.7794153477826392E-5</v>
      </c>
      <c r="U176" s="91">
        <f>R176/'סכום נכסי הקרן'!$C$42</f>
        <v>7.8959499763146635E-6</v>
      </c>
    </row>
    <row r="177" spans="2:21">
      <c r="B177" s="86" t="s">
        <v>711</v>
      </c>
      <c r="C177" s="87" t="s">
        <v>712</v>
      </c>
      <c r="D177" s="88" t="s">
        <v>117</v>
      </c>
      <c r="E177" s="88" t="s">
        <v>28</v>
      </c>
      <c r="F177" s="87" t="s">
        <v>713</v>
      </c>
      <c r="G177" s="88" t="s">
        <v>326</v>
      </c>
      <c r="H177" s="87" t="s">
        <v>379</v>
      </c>
      <c r="I177" s="87" t="s">
        <v>322</v>
      </c>
      <c r="J177" s="101"/>
      <c r="K177" s="90">
        <v>1.0600000000002177</v>
      </c>
      <c r="L177" s="88" t="s">
        <v>130</v>
      </c>
      <c r="M177" s="89">
        <v>2.5499999999999998E-2</v>
      </c>
      <c r="N177" s="89">
        <v>5.260000000000839E-2</v>
      </c>
      <c r="O177" s="90">
        <v>146224.05796000001</v>
      </c>
      <c r="P177" s="102">
        <v>97.92</v>
      </c>
      <c r="Q177" s="90"/>
      <c r="R177" s="90">
        <v>143.18259758799999</v>
      </c>
      <c r="S177" s="91">
        <v>7.2631210367368022E-4</v>
      </c>
      <c r="T177" s="91">
        <f t="shared" si="2"/>
        <v>1.0462440973954736E-3</v>
      </c>
      <c r="U177" s="91">
        <f>R177/'סכום נכסי הקרן'!$C$42</f>
        <v>1.7284731405237241E-4</v>
      </c>
    </row>
    <row r="178" spans="2:21">
      <c r="B178" s="86" t="s">
        <v>714</v>
      </c>
      <c r="C178" s="87" t="s">
        <v>715</v>
      </c>
      <c r="D178" s="88" t="s">
        <v>117</v>
      </c>
      <c r="E178" s="88" t="s">
        <v>28</v>
      </c>
      <c r="F178" s="87" t="s">
        <v>716</v>
      </c>
      <c r="G178" s="88" t="s">
        <v>124</v>
      </c>
      <c r="H178" s="87" t="s">
        <v>379</v>
      </c>
      <c r="I178" s="87" t="s">
        <v>322</v>
      </c>
      <c r="J178" s="101"/>
      <c r="K178" s="90">
        <v>3.7900000525078639</v>
      </c>
      <c r="L178" s="88" t="s">
        <v>130</v>
      </c>
      <c r="M178" s="89">
        <v>2.2400000000000003E-2</v>
      </c>
      <c r="N178" s="89">
        <v>5.4601120234923049E-2</v>
      </c>
      <c r="O178" s="90">
        <v>2.0447000000000003E-2</v>
      </c>
      <c r="P178" s="102">
        <v>89.71</v>
      </c>
      <c r="Q178" s="90"/>
      <c r="R178" s="90">
        <v>1.8389000000000003E-5</v>
      </c>
      <c r="S178" s="91">
        <v>3.1847327212246002E-11</v>
      </c>
      <c r="T178" s="91">
        <f t="shared" si="2"/>
        <v>1.3436956048503622E-10</v>
      </c>
      <c r="U178" s="91">
        <f>R178/'סכום נכסי הקרן'!$C$42</f>
        <v>2.2198851757495028E-11</v>
      </c>
    </row>
    <row r="179" spans="2:21">
      <c r="B179" s="86" t="s">
        <v>717</v>
      </c>
      <c r="C179" s="87" t="s">
        <v>718</v>
      </c>
      <c r="D179" s="88" t="s">
        <v>117</v>
      </c>
      <c r="E179" s="88" t="s">
        <v>28</v>
      </c>
      <c r="F179" s="87" t="s">
        <v>719</v>
      </c>
      <c r="G179" s="88" t="s">
        <v>720</v>
      </c>
      <c r="H179" s="87" t="s">
        <v>379</v>
      </c>
      <c r="I179" s="87" t="s">
        <v>322</v>
      </c>
      <c r="J179" s="101"/>
      <c r="K179" s="90">
        <v>4.0799992739655391</v>
      </c>
      <c r="L179" s="88" t="s">
        <v>130</v>
      </c>
      <c r="M179" s="89">
        <v>3.5200000000000002E-2</v>
      </c>
      <c r="N179" s="89">
        <v>5.179994562097822E-2</v>
      </c>
      <c r="O179" s="90">
        <v>3.5158000000000002E-2</v>
      </c>
      <c r="P179" s="102">
        <v>94.11</v>
      </c>
      <c r="Q179" s="90"/>
      <c r="R179" s="90">
        <v>3.3101000000000007E-5</v>
      </c>
      <c r="S179" s="91">
        <v>4.4699297484389955E-11</v>
      </c>
      <c r="T179" s="91">
        <f t="shared" si="2"/>
        <v>2.4187105452255069E-10</v>
      </c>
      <c r="U179" s="91">
        <f>R179/'סכום נכסי הקרן'!$C$42</f>
        <v>3.995889890830621E-11</v>
      </c>
    </row>
    <row r="180" spans="2:21">
      <c r="B180" s="86" t="s">
        <v>721</v>
      </c>
      <c r="C180" s="87" t="s">
        <v>722</v>
      </c>
      <c r="D180" s="88" t="s">
        <v>117</v>
      </c>
      <c r="E180" s="88" t="s">
        <v>28</v>
      </c>
      <c r="F180" s="87" t="s">
        <v>471</v>
      </c>
      <c r="G180" s="88" t="s">
        <v>126</v>
      </c>
      <c r="H180" s="87" t="s">
        <v>379</v>
      </c>
      <c r="I180" s="87" t="s">
        <v>322</v>
      </c>
      <c r="J180" s="101"/>
      <c r="K180" s="90">
        <v>1.4300000000026079</v>
      </c>
      <c r="L180" s="88" t="s">
        <v>130</v>
      </c>
      <c r="M180" s="89">
        <v>2.7000000000000003E-2</v>
      </c>
      <c r="N180" s="89">
        <v>5.7199999994341798E-2</v>
      </c>
      <c r="O180" s="90">
        <v>5227.3001630000008</v>
      </c>
      <c r="P180" s="102">
        <v>96.02</v>
      </c>
      <c r="Q180" s="90"/>
      <c r="R180" s="90">
        <v>5.0192536470000002</v>
      </c>
      <c r="S180" s="91">
        <v>3.0386683854842054E-5</v>
      </c>
      <c r="T180" s="91">
        <f t="shared" si="2"/>
        <v>3.6675996873691068E-5</v>
      </c>
      <c r="U180" s="91">
        <f>R180/'סכום נכסי הקרן'!$C$42</f>
        <v>6.0591477319603708E-6</v>
      </c>
    </row>
    <row r="181" spans="2:21">
      <c r="B181" s="86" t="s">
        <v>723</v>
      </c>
      <c r="C181" s="87" t="s">
        <v>724</v>
      </c>
      <c r="D181" s="88" t="s">
        <v>117</v>
      </c>
      <c r="E181" s="88" t="s">
        <v>28</v>
      </c>
      <c r="F181" s="87" t="s">
        <v>471</v>
      </c>
      <c r="G181" s="88" t="s">
        <v>126</v>
      </c>
      <c r="H181" s="87" t="s">
        <v>379</v>
      </c>
      <c r="I181" s="87" t="s">
        <v>322</v>
      </c>
      <c r="J181" s="101"/>
      <c r="K181" s="90">
        <v>3.7000000000001343</v>
      </c>
      <c r="L181" s="88" t="s">
        <v>130</v>
      </c>
      <c r="M181" s="89">
        <v>4.5599999999999995E-2</v>
      </c>
      <c r="N181" s="89">
        <v>5.6700000000110287E-2</v>
      </c>
      <c r="O181" s="90">
        <v>223631.78703600005</v>
      </c>
      <c r="P181" s="102">
        <v>96.5</v>
      </c>
      <c r="Q181" s="90"/>
      <c r="R181" s="90">
        <v>215.80466708600002</v>
      </c>
      <c r="S181" s="91">
        <v>8.2040397096561361E-4</v>
      </c>
      <c r="T181" s="91">
        <f t="shared" si="2"/>
        <v>1.576898051387535E-3</v>
      </c>
      <c r="U181" s="91">
        <f>R181/'סכום נכסי הקרן'!$C$42</f>
        <v>2.6051529790731851E-4</v>
      </c>
    </row>
    <row r="182" spans="2:21">
      <c r="B182" s="86" t="s">
        <v>725</v>
      </c>
      <c r="C182" s="87" t="s">
        <v>726</v>
      </c>
      <c r="D182" s="88" t="s">
        <v>117</v>
      </c>
      <c r="E182" s="88" t="s">
        <v>28</v>
      </c>
      <c r="F182" s="87" t="s">
        <v>481</v>
      </c>
      <c r="G182" s="88" t="s">
        <v>153</v>
      </c>
      <c r="H182" s="87" t="s">
        <v>482</v>
      </c>
      <c r="I182" s="87" t="s">
        <v>128</v>
      </c>
      <c r="J182" s="101"/>
      <c r="K182" s="90">
        <v>8.5900000000000496</v>
      </c>
      <c r="L182" s="88" t="s">
        <v>130</v>
      </c>
      <c r="M182" s="89">
        <v>2.7900000000000001E-2</v>
      </c>
      <c r="N182" s="89">
        <v>5.4900000000028433E-2</v>
      </c>
      <c r="O182" s="90">
        <v>218179.32500000004</v>
      </c>
      <c r="P182" s="102">
        <v>80.599999999999994</v>
      </c>
      <c r="Q182" s="90"/>
      <c r="R182" s="90">
        <v>175.85253595000003</v>
      </c>
      <c r="S182" s="91">
        <v>5.0734658403869413E-4</v>
      </c>
      <c r="T182" s="91">
        <f t="shared" si="2"/>
        <v>1.2849653578650569E-3</v>
      </c>
      <c r="U182" s="91">
        <f>R182/'סכום נכסי הקרן'!$C$42</f>
        <v>2.1228584353328702E-4</v>
      </c>
    </row>
    <row r="183" spans="2:21">
      <c r="B183" s="86" t="s">
        <v>727</v>
      </c>
      <c r="C183" s="87" t="s">
        <v>728</v>
      </c>
      <c r="D183" s="88" t="s">
        <v>117</v>
      </c>
      <c r="E183" s="88" t="s">
        <v>28</v>
      </c>
      <c r="F183" s="87" t="s">
        <v>481</v>
      </c>
      <c r="G183" s="88" t="s">
        <v>153</v>
      </c>
      <c r="H183" s="87" t="s">
        <v>482</v>
      </c>
      <c r="I183" s="87" t="s">
        <v>128</v>
      </c>
      <c r="J183" s="101"/>
      <c r="K183" s="90">
        <v>1.1299995112101542</v>
      </c>
      <c r="L183" s="88" t="s">
        <v>130</v>
      </c>
      <c r="M183" s="89">
        <v>3.6499999999999998E-2</v>
      </c>
      <c r="N183" s="89">
        <v>5.3200718685831622E-2</v>
      </c>
      <c r="O183" s="90">
        <v>1.5647000000000005E-2</v>
      </c>
      <c r="P183" s="102">
        <v>99.41</v>
      </c>
      <c r="Q183" s="90"/>
      <c r="R183" s="90">
        <v>1.5584000000000002E-5</v>
      </c>
      <c r="S183" s="91">
        <v>9.7948548314280815E-12</v>
      </c>
      <c r="T183" s="91">
        <f t="shared" si="2"/>
        <v>1.138732519766602E-10</v>
      </c>
      <c r="U183" s="91">
        <f>R183/'סכום נכסי הקרן'!$C$42</f>
        <v>1.8812708999336696E-11</v>
      </c>
    </row>
    <row r="184" spans="2:21">
      <c r="B184" s="86" t="s">
        <v>729</v>
      </c>
      <c r="C184" s="87" t="s">
        <v>730</v>
      </c>
      <c r="D184" s="88" t="s">
        <v>117</v>
      </c>
      <c r="E184" s="88" t="s">
        <v>28</v>
      </c>
      <c r="F184" s="87" t="s">
        <v>731</v>
      </c>
      <c r="G184" s="88" t="s">
        <v>127</v>
      </c>
      <c r="H184" s="87" t="s">
        <v>482</v>
      </c>
      <c r="I184" s="87" t="s">
        <v>128</v>
      </c>
      <c r="J184" s="101"/>
      <c r="K184" s="90">
        <v>1.5100000000000313</v>
      </c>
      <c r="L184" s="88" t="s">
        <v>130</v>
      </c>
      <c r="M184" s="89">
        <v>6.0999999999999999E-2</v>
      </c>
      <c r="N184" s="89">
        <v>6.0099999999965313E-2</v>
      </c>
      <c r="O184" s="90">
        <v>467527.12500000006</v>
      </c>
      <c r="P184" s="102">
        <v>102.98</v>
      </c>
      <c r="Q184" s="90"/>
      <c r="R184" s="90">
        <v>481.45941256700007</v>
      </c>
      <c r="S184" s="91">
        <v>1.2136941538381664E-3</v>
      </c>
      <c r="T184" s="91">
        <f t="shared" si="2"/>
        <v>3.518053709174589E-3</v>
      </c>
      <c r="U184" s="91">
        <f>R184/'סכום נכסי הקרן'!$C$42</f>
        <v>5.8120866424631414E-4</v>
      </c>
    </row>
    <row r="185" spans="2:21">
      <c r="B185" s="86" t="s">
        <v>732</v>
      </c>
      <c r="C185" s="87" t="s">
        <v>733</v>
      </c>
      <c r="D185" s="88" t="s">
        <v>117</v>
      </c>
      <c r="E185" s="88" t="s">
        <v>28</v>
      </c>
      <c r="F185" s="87" t="s">
        <v>517</v>
      </c>
      <c r="G185" s="88" t="s">
        <v>401</v>
      </c>
      <c r="H185" s="87" t="s">
        <v>482</v>
      </c>
      <c r="I185" s="87" t="s">
        <v>128</v>
      </c>
      <c r="J185" s="101"/>
      <c r="K185" s="90">
        <v>7.2000000000001769</v>
      </c>
      <c r="L185" s="88" t="s">
        <v>130</v>
      </c>
      <c r="M185" s="89">
        <v>3.0499999999999999E-2</v>
      </c>
      <c r="N185" s="89">
        <v>5.5600000000049832E-2</v>
      </c>
      <c r="O185" s="90">
        <v>388375.82376500004</v>
      </c>
      <c r="P185" s="102">
        <v>84.73</v>
      </c>
      <c r="Q185" s="90"/>
      <c r="R185" s="90">
        <v>329.07083548100007</v>
      </c>
      <c r="S185" s="91">
        <v>5.6891253709184689E-4</v>
      </c>
      <c r="T185" s="91">
        <f t="shared" si="2"/>
        <v>2.4045409501346261E-3</v>
      </c>
      <c r="U185" s="91">
        <f>R185/'סכום נכסי הקרן'!$C$42</f>
        <v>3.9724806648310152E-4</v>
      </c>
    </row>
    <row r="186" spans="2:21">
      <c r="B186" s="86" t="s">
        <v>734</v>
      </c>
      <c r="C186" s="87" t="s">
        <v>735</v>
      </c>
      <c r="D186" s="88" t="s">
        <v>117</v>
      </c>
      <c r="E186" s="88" t="s">
        <v>28</v>
      </c>
      <c r="F186" s="87" t="s">
        <v>517</v>
      </c>
      <c r="G186" s="88" t="s">
        <v>401</v>
      </c>
      <c r="H186" s="87" t="s">
        <v>482</v>
      </c>
      <c r="I186" s="87" t="s">
        <v>128</v>
      </c>
      <c r="J186" s="101"/>
      <c r="K186" s="90">
        <v>2.6400000000001835</v>
      </c>
      <c r="L186" s="88" t="s">
        <v>130</v>
      </c>
      <c r="M186" s="89">
        <v>2.9100000000000001E-2</v>
      </c>
      <c r="N186" s="89">
        <v>5.2800000000091087E-2</v>
      </c>
      <c r="O186" s="90">
        <v>185137.65582099999</v>
      </c>
      <c r="P186" s="102">
        <v>94.88</v>
      </c>
      <c r="Q186" s="90"/>
      <c r="R186" s="90">
        <v>175.65860788000003</v>
      </c>
      <c r="S186" s="91">
        <v>3.0856275970166666E-4</v>
      </c>
      <c r="T186" s="91">
        <f t="shared" si="2"/>
        <v>1.2835483134617937E-3</v>
      </c>
      <c r="U186" s="91">
        <f>R186/'סכום נכסי הקרן'!$C$42</f>
        <v>2.1205173724814116E-4</v>
      </c>
    </row>
    <row r="187" spans="2:21">
      <c r="B187" s="86" t="s">
        <v>736</v>
      </c>
      <c r="C187" s="87" t="s">
        <v>737</v>
      </c>
      <c r="D187" s="88" t="s">
        <v>117</v>
      </c>
      <c r="E187" s="88" t="s">
        <v>28</v>
      </c>
      <c r="F187" s="87" t="s">
        <v>517</v>
      </c>
      <c r="G187" s="88" t="s">
        <v>401</v>
      </c>
      <c r="H187" s="87" t="s">
        <v>482</v>
      </c>
      <c r="I187" s="87" t="s">
        <v>128</v>
      </c>
      <c r="J187" s="101"/>
      <c r="K187" s="90">
        <v>4.7399937072697176</v>
      </c>
      <c r="L187" s="88" t="s">
        <v>130</v>
      </c>
      <c r="M187" s="89">
        <v>3.95E-2</v>
      </c>
      <c r="N187" s="89">
        <v>5.139861308379981E-2</v>
      </c>
      <c r="O187" s="90">
        <v>1.2467000000000001E-2</v>
      </c>
      <c r="P187" s="102">
        <v>95.79</v>
      </c>
      <c r="Q187" s="90"/>
      <c r="R187" s="90">
        <v>1.1969000000000002E-5</v>
      </c>
      <c r="S187" s="91">
        <v>5.1943674857211041E-11</v>
      </c>
      <c r="T187" s="91">
        <f t="shared" si="2"/>
        <v>8.7458223364261173E-11</v>
      </c>
      <c r="U187" s="91">
        <f>R187/'סכום נכסי הקרן'!$C$42</f>
        <v>1.4448749615827831E-11</v>
      </c>
    </row>
    <row r="188" spans="2:21">
      <c r="B188" s="86" t="s">
        <v>738</v>
      </c>
      <c r="C188" s="87" t="s">
        <v>739</v>
      </c>
      <c r="D188" s="88" t="s">
        <v>117</v>
      </c>
      <c r="E188" s="88" t="s">
        <v>28</v>
      </c>
      <c r="F188" s="87" t="s">
        <v>517</v>
      </c>
      <c r="G188" s="88" t="s">
        <v>401</v>
      </c>
      <c r="H188" s="87" t="s">
        <v>482</v>
      </c>
      <c r="I188" s="87" t="s">
        <v>128</v>
      </c>
      <c r="J188" s="101"/>
      <c r="K188" s="90">
        <v>6.4400000000001727</v>
      </c>
      <c r="L188" s="88" t="s">
        <v>130</v>
      </c>
      <c r="M188" s="89">
        <v>3.0499999999999999E-2</v>
      </c>
      <c r="N188" s="89">
        <v>5.5200000000060208E-2</v>
      </c>
      <c r="O188" s="90">
        <v>522151.06807300006</v>
      </c>
      <c r="P188" s="102">
        <v>86.53</v>
      </c>
      <c r="Q188" s="90"/>
      <c r="R188" s="90">
        <v>451.81731918900005</v>
      </c>
      <c r="S188" s="91">
        <v>7.1638288514916566E-4</v>
      </c>
      <c r="T188" s="91">
        <f t="shared" si="2"/>
        <v>3.3014570992959515E-3</v>
      </c>
      <c r="U188" s="91">
        <f>R188/'סכום נכסי הקרן'!$C$42</f>
        <v>5.4542529175841126E-4</v>
      </c>
    </row>
    <row r="189" spans="2:21">
      <c r="B189" s="86" t="s">
        <v>740</v>
      </c>
      <c r="C189" s="87" t="s">
        <v>741</v>
      </c>
      <c r="D189" s="88" t="s">
        <v>117</v>
      </c>
      <c r="E189" s="88" t="s">
        <v>28</v>
      </c>
      <c r="F189" s="87" t="s">
        <v>517</v>
      </c>
      <c r="G189" s="88" t="s">
        <v>401</v>
      </c>
      <c r="H189" s="87" t="s">
        <v>482</v>
      </c>
      <c r="I189" s="87" t="s">
        <v>128</v>
      </c>
      <c r="J189" s="101"/>
      <c r="K189" s="90">
        <v>8.0599999999999898</v>
      </c>
      <c r="L189" s="88" t="s">
        <v>130</v>
      </c>
      <c r="M189" s="89">
        <v>2.63E-2</v>
      </c>
      <c r="N189" s="89">
        <v>5.6200000000006696E-2</v>
      </c>
      <c r="O189" s="90">
        <v>561032.55000000016</v>
      </c>
      <c r="P189" s="102">
        <v>79.77</v>
      </c>
      <c r="Q189" s="90"/>
      <c r="R189" s="90">
        <v>447.5356651350001</v>
      </c>
      <c r="S189" s="91">
        <v>8.0876318308413552E-4</v>
      </c>
      <c r="T189" s="91">
        <f t="shared" si="2"/>
        <v>3.2701707882738761E-3</v>
      </c>
      <c r="U189" s="91">
        <f>R189/'סכום נכסי הקרן'!$C$42</f>
        <v>5.4025656025470669E-4</v>
      </c>
    </row>
    <row r="190" spans="2:21">
      <c r="B190" s="86" t="s">
        <v>742</v>
      </c>
      <c r="C190" s="87" t="s">
        <v>743</v>
      </c>
      <c r="D190" s="88" t="s">
        <v>117</v>
      </c>
      <c r="E190" s="88" t="s">
        <v>28</v>
      </c>
      <c r="F190" s="87" t="s">
        <v>744</v>
      </c>
      <c r="G190" s="88" t="s">
        <v>401</v>
      </c>
      <c r="H190" s="87" t="s">
        <v>478</v>
      </c>
      <c r="I190" s="87" t="s">
        <v>322</v>
      </c>
      <c r="J190" s="101"/>
      <c r="K190" s="90">
        <v>3.9799999999997357</v>
      </c>
      <c r="L190" s="88" t="s">
        <v>130</v>
      </c>
      <c r="M190" s="89">
        <v>4.7E-2</v>
      </c>
      <c r="N190" s="89">
        <v>5.3199999999932003E-2</v>
      </c>
      <c r="O190" s="90">
        <v>286749.96999999997</v>
      </c>
      <c r="P190" s="102">
        <v>100.52</v>
      </c>
      <c r="Q190" s="90"/>
      <c r="R190" s="90">
        <v>288.24108087799999</v>
      </c>
      <c r="S190" s="91">
        <v>3.189300077855633E-4</v>
      </c>
      <c r="T190" s="91">
        <f t="shared" si="2"/>
        <v>2.1061954076517829E-3</v>
      </c>
      <c r="U190" s="91">
        <f>R190/'סכום נכסי הקרן'!$C$42</f>
        <v>3.4795916171792134E-4</v>
      </c>
    </row>
    <row r="191" spans="2:21">
      <c r="B191" s="86" t="s">
        <v>745</v>
      </c>
      <c r="C191" s="87" t="s">
        <v>746</v>
      </c>
      <c r="D191" s="88" t="s">
        <v>117</v>
      </c>
      <c r="E191" s="88" t="s">
        <v>28</v>
      </c>
      <c r="F191" s="87" t="s">
        <v>526</v>
      </c>
      <c r="G191" s="88" t="s">
        <v>401</v>
      </c>
      <c r="H191" s="87" t="s">
        <v>482</v>
      </c>
      <c r="I191" s="87" t="s">
        <v>128</v>
      </c>
      <c r="J191" s="101"/>
      <c r="K191" s="90">
        <v>5.9700000000000308</v>
      </c>
      <c r="L191" s="88" t="s">
        <v>130</v>
      </c>
      <c r="M191" s="89">
        <v>2.64E-2</v>
      </c>
      <c r="N191" s="89">
        <v>5.4300000000000494E-2</v>
      </c>
      <c r="O191" s="90">
        <v>957013.23830100009</v>
      </c>
      <c r="P191" s="102">
        <v>85.2</v>
      </c>
      <c r="Q191" s="90">
        <v>12.632574751000002</v>
      </c>
      <c r="R191" s="90">
        <v>828.00785377200009</v>
      </c>
      <c r="S191" s="91">
        <v>5.8490983134052116E-4</v>
      </c>
      <c r="T191" s="91">
        <f t="shared" si="2"/>
        <v>6.0503046054435688E-3</v>
      </c>
      <c r="U191" s="91">
        <f>R191/'סכום נכסי הקרן'!$C$42</f>
        <v>9.9955536461614268E-4</v>
      </c>
    </row>
    <row r="192" spans="2:21">
      <c r="B192" s="86" t="s">
        <v>747</v>
      </c>
      <c r="C192" s="87" t="s">
        <v>748</v>
      </c>
      <c r="D192" s="88" t="s">
        <v>117</v>
      </c>
      <c r="E192" s="88" t="s">
        <v>28</v>
      </c>
      <c r="F192" s="87" t="s">
        <v>526</v>
      </c>
      <c r="G192" s="88" t="s">
        <v>401</v>
      </c>
      <c r="H192" s="87" t="s">
        <v>482</v>
      </c>
      <c r="I192" s="87" t="s">
        <v>128</v>
      </c>
      <c r="J192" s="101"/>
      <c r="K192" s="90">
        <v>0.83000017163224182</v>
      </c>
      <c r="L192" s="88" t="s">
        <v>130</v>
      </c>
      <c r="M192" s="89">
        <v>3.9199999999999999E-2</v>
      </c>
      <c r="N192" s="89">
        <v>5.7699075719872026E-2</v>
      </c>
      <c r="O192" s="90">
        <v>2.2691000000000003E-2</v>
      </c>
      <c r="P192" s="102">
        <v>99.2</v>
      </c>
      <c r="Q192" s="90"/>
      <c r="R192" s="90">
        <v>2.2504000000000003E-5</v>
      </c>
      <c r="S192" s="91">
        <v>2.3640053591483708E-11</v>
      </c>
      <c r="T192" s="91">
        <f t="shared" si="2"/>
        <v>1.6443812002584454E-10</v>
      </c>
      <c r="U192" s="91">
        <f>R192/'סכום נכסי הקרן'!$C$42</f>
        <v>2.7166401650479529E-11</v>
      </c>
    </row>
    <row r="193" spans="2:21">
      <c r="B193" s="86" t="s">
        <v>749</v>
      </c>
      <c r="C193" s="87" t="s">
        <v>750</v>
      </c>
      <c r="D193" s="88" t="s">
        <v>117</v>
      </c>
      <c r="E193" s="88" t="s">
        <v>28</v>
      </c>
      <c r="F193" s="87" t="s">
        <v>526</v>
      </c>
      <c r="G193" s="88" t="s">
        <v>401</v>
      </c>
      <c r="H193" s="87" t="s">
        <v>482</v>
      </c>
      <c r="I193" s="87" t="s">
        <v>128</v>
      </c>
      <c r="J193" s="101"/>
      <c r="K193" s="90">
        <v>7.590000000000094</v>
      </c>
      <c r="L193" s="88" t="s">
        <v>130</v>
      </c>
      <c r="M193" s="89">
        <v>2.5000000000000001E-2</v>
      </c>
      <c r="N193" s="89">
        <v>5.7000000000004665E-2</v>
      </c>
      <c r="O193" s="90">
        <v>532502.81056100014</v>
      </c>
      <c r="P193" s="102">
        <v>79.12</v>
      </c>
      <c r="Q193" s="90">
        <v>6.6562851630000006</v>
      </c>
      <c r="R193" s="90">
        <v>427.97250886400008</v>
      </c>
      <c r="S193" s="91">
        <v>3.9928309032860278E-4</v>
      </c>
      <c r="T193" s="91">
        <f t="shared" si="2"/>
        <v>3.1272215952870713E-3</v>
      </c>
      <c r="U193" s="91">
        <f>R193/'סכום נכסי הקרן'!$C$42</f>
        <v>5.1664028933357778E-4</v>
      </c>
    </row>
    <row r="194" spans="2:21">
      <c r="B194" s="86" t="s">
        <v>751</v>
      </c>
      <c r="C194" s="87" t="s">
        <v>752</v>
      </c>
      <c r="D194" s="88" t="s">
        <v>117</v>
      </c>
      <c r="E194" s="88" t="s">
        <v>28</v>
      </c>
      <c r="F194" s="87" t="s">
        <v>753</v>
      </c>
      <c r="G194" s="88" t="s">
        <v>401</v>
      </c>
      <c r="H194" s="87" t="s">
        <v>482</v>
      </c>
      <c r="I194" s="87" t="s">
        <v>128</v>
      </c>
      <c r="J194" s="101"/>
      <c r="K194" s="90">
        <v>5.2000000000000126</v>
      </c>
      <c r="L194" s="88" t="s">
        <v>130</v>
      </c>
      <c r="M194" s="89">
        <v>3.4300000000000004E-2</v>
      </c>
      <c r="N194" s="89">
        <v>5.3099999999999439E-2</v>
      </c>
      <c r="O194" s="90">
        <v>383844.83761900006</v>
      </c>
      <c r="P194" s="102">
        <v>91.92</v>
      </c>
      <c r="Q194" s="90"/>
      <c r="R194" s="90">
        <v>352.830174742</v>
      </c>
      <c r="S194" s="91">
        <v>1.2631461024713705E-3</v>
      </c>
      <c r="T194" s="91">
        <f t="shared" si="2"/>
        <v>2.5781519117918897E-3</v>
      </c>
      <c r="U194" s="91">
        <f>R194/'סכום נכסי הקרן'!$C$42</f>
        <v>4.2592988986180449E-4</v>
      </c>
    </row>
    <row r="195" spans="2:21">
      <c r="B195" s="86" t="s">
        <v>754</v>
      </c>
      <c r="C195" s="87" t="s">
        <v>755</v>
      </c>
      <c r="D195" s="88" t="s">
        <v>117</v>
      </c>
      <c r="E195" s="88" t="s">
        <v>28</v>
      </c>
      <c r="F195" s="87" t="s">
        <v>753</v>
      </c>
      <c r="G195" s="88" t="s">
        <v>401</v>
      </c>
      <c r="H195" s="87" t="s">
        <v>482</v>
      </c>
      <c r="I195" s="87" t="s">
        <v>128</v>
      </c>
      <c r="J195" s="101"/>
      <c r="K195" s="90">
        <v>6.4600000000000213</v>
      </c>
      <c r="L195" s="88" t="s">
        <v>130</v>
      </c>
      <c r="M195" s="89">
        <v>2.98E-2</v>
      </c>
      <c r="N195" s="89">
        <v>5.4799999999914729E-2</v>
      </c>
      <c r="O195" s="90">
        <v>304447.43010500004</v>
      </c>
      <c r="P195" s="102">
        <v>86.29</v>
      </c>
      <c r="Q195" s="90"/>
      <c r="R195" s="90">
        <v>262.70768743800005</v>
      </c>
      <c r="S195" s="91">
        <v>7.7557891055078795E-4</v>
      </c>
      <c r="T195" s="91">
        <f t="shared" si="2"/>
        <v>1.9196213223712183E-3</v>
      </c>
      <c r="U195" s="91">
        <f>R195/'סכום נכסי הקרן'!$C$42</f>
        <v>3.1713573380773839E-4</v>
      </c>
    </row>
    <row r="196" spans="2:21">
      <c r="B196" s="86" t="s">
        <v>756</v>
      </c>
      <c r="C196" s="87" t="s">
        <v>757</v>
      </c>
      <c r="D196" s="88" t="s">
        <v>117</v>
      </c>
      <c r="E196" s="88" t="s">
        <v>28</v>
      </c>
      <c r="F196" s="87" t="s">
        <v>547</v>
      </c>
      <c r="G196" s="88" t="s">
        <v>401</v>
      </c>
      <c r="H196" s="87" t="s">
        <v>482</v>
      </c>
      <c r="I196" s="87" t="s">
        <v>128</v>
      </c>
      <c r="J196" s="101"/>
      <c r="K196" s="90">
        <v>1.7900000000000251</v>
      </c>
      <c r="L196" s="88" t="s">
        <v>130</v>
      </c>
      <c r="M196" s="89">
        <v>3.61E-2</v>
      </c>
      <c r="N196" s="89">
        <v>5.2099999999991313E-2</v>
      </c>
      <c r="O196" s="90">
        <v>787850.34252000006</v>
      </c>
      <c r="P196" s="102">
        <v>97.92</v>
      </c>
      <c r="Q196" s="90"/>
      <c r="R196" s="90">
        <v>771.46302912700014</v>
      </c>
      <c r="S196" s="91">
        <v>1.0265151042605865E-3</v>
      </c>
      <c r="T196" s="91">
        <f t="shared" si="2"/>
        <v>5.6371280740795966E-3</v>
      </c>
      <c r="U196" s="91">
        <f>R196/'סכום נכסי הקרן'!$C$42</f>
        <v>9.3129552558477032E-4</v>
      </c>
    </row>
    <row r="197" spans="2:21">
      <c r="B197" s="86" t="s">
        <v>758</v>
      </c>
      <c r="C197" s="87" t="s">
        <v>759</v>
      </c>
      <c r="D197" s="88" t="s">
        <v>117</v>
      </c>
      <c r="E197" s="88" t="s">
        <v>28</v>
      </c>
      <c r="F197" s="87" t="s">
        <v>547</v>
      </c>
      <c r="G197" s="88" t="s">
        <v>401</v>
      </c>
      <c r="H197" s="87" t="s">
        <v>482</v>
      </c>
      <c r="I197" s="87" t="s">
        <v>128</v>
      </c>
      <c r="J197" s="101"/>
      <c r="K197" s="90">
        <v>2.8000000000001459</v>
      </c>
      <c r="L197" s="88" t="s">
        <v>130</v>
      </c>
      <c r="M197" s="89">
        <v>3.3000000000000002E-2</v>
      </c>
      <c r="N197" s="89">
        <v>4.8800000000048138E-2</v>
      </c>
      <c r="O197" s="90">
        <v>259295.96684000004</v>
      </c>
      <c r="P197" s="102">
        <v>96.15</v>
      </c>
      <c r="Q197" s="90"/>
      <c r="R197" s="90">
        <v>249.31307208500002</v>
      </c>
      <c r="S197" s="91">
        <v>8.4092807355397379E-4</v>
      </c>
      <c r="T197" s="91">
        <f t="shared" si="2"/>
        <v>1.8217460394385557E-3</v>
      </c>
      <c r="U197" s="91">
        <f>R197/'סכום נכסי הקרן'!$C$42</f>
        <v>3.0096600839744339E-4</v>
      </c>
    </row>
    <row r="198" spans="2:21">
      <c r="B198" s="86" t="s">
        <v>760</v>
      </c>
      <c r="C198" s="87" t="s">
        <v>761</v>
      </c>
      <c r="D198" s="88" t="s">
        <v>117</v>
      </c>
      <c r="E198" s="88" t="s">
        <v>28</v>
      </c>
      <c r="F198" s="87" t="s">
        <v>547</v>
      </c>
      <c r="G198" s="88" t="s">
        <v>401</v>
      </c>
      <c r="H198" s="87" t="s">
        <v>482</v>
      </c>
      <c r="I198" s="87" t="s">
        <v>128</v>
      </c>
      <c r="J198" s="101"/>
      <c r="K198" s="90">
        <v>5.1399999999999171</v>
      </c>
      <c r="L198" s="88" t="s">
        <v>130</v>
      </c>
      <c r="M198" s="89">
        <v>2.6200000000000001E-2</v>
      </c>
      <c r="N198" s="89">
        <v>5.2599999999979941E-2</v>
      </c>
      <c r="O198" s="90">
        <v>561785.87957300013</v>
      </c>
      <c r="P198" s="102">
        <v>88.74</v>
      </c>
      <c r="Q198" s="90"/>
      <c r="R198" s="90">
        <v>498.52877080000007</v>
      </c>
      <c r="S198" s="91">
        <v>4.3436123369500093E-4</v>
      </c>
      <c r="T198" s="91">
        <f t="shared" si="2"/>
        <v>3.6427805656393149E-3</v>
      </c>
      <c r="U198" s="91">
        <f>R198/'סכום נכסי הקרן'!$C$42</f>
        <v>6.0181446951087147E-4</v>
      </c>
    </row>
    <row r="199" spans="2:21">
      <c r="B199" s="86" t="s">
        <v>762</v>
      </c>
      <c r="C199" s="87" t="s">
        <v>763</v>
      </c>
      <c r="D199" s="88" t="s">
        <v>117</v>
      </c>
      <c r="E199" s="88" t="s">
        <v>28</v>
      </c>
      <c r="F199" s="87" t="s">
        <v>764</v>
      </c>
      <c r="G199" s="88" t="s">
        <v>125</v>
      </c>
      <c r="H199" s="87" t="s">
        <v>478</v>
      </c>
      <c r="I199" s="87" t="s">
        <v>322</v>
      </c>
      <c r="J199" s="101"/>
      <c r="K199" s="90">
        <v>2.5300000000000931</v>
      </c>
      <c r="L199" s="88" t="s">
        <v>130</v>
      </c>
      <c r="M199" s="89">
        <v>2.3E-2</v>
      </c>
      <c r="N199" s="89">
        <v>5.7900000000042605E-2</v>
      </c>
      <c r="O199" s="90">
        <v>196459.62007400003</v>
      </c>
      <c r="P199" s="102">
        <v>91.98</v>
      </c>
      <c r="Q199" s="90"/>
      <c r="R199" s="90">
        <v>180.70355413700003</v>
      </c>
      <c r="S199" s="91">
        <v>2.3398861174057131E-4</v>
      </c>
      <c r="T199" s="91">
        <f t="shared" si="2"/>
        <v>1.3204120478260176E-3</v>
      </c>
      <c r="U199" s="91">
        <f>R199/'סכום נכסי הקרן'!$C$42</f>
        <v>2.1814190061122084E-4</v>
      </c>
    </row>
    <row r="200" spans="2:21">
      <c r="B200" s="86" t="s">
        <v>765</v>
      </c>
      <c r="C200" s="87" t="s">
        <v>766</v>
      </c>
      <c r="D200" s="88" t="s">
        <v>117</v>
      </c>
      <c r="E200" s="88" t="s">
        <v>28</v>
      </c>
      <c r="F200" s="87" t="s">
        <v>764</v>
      </c>
      <c r="G200" s="88" t="s">
        <v>125</v>
      </c>
      <c r="H200" s="87" t="s">
        <v>478</v>
      </c>
      <c r="I200" s="87" t="s">
        <v>322</v>
      </c>
      <c r="J200" s="101"/>
      <c r="K200" s="90">
        <v>1.6200000000000681</v>
      </c>
      <c r="L200" s="88" t="s">
        <v>130</v>
      </c>
      <c r="M200" s="89">
        <v>2.75E-2</v>
      </c>
      <c r="N200" s="89">
        <v>5.8300000000206159E-2</v>
      </c>
      <c r="O200" s="90">
        <v>144725.44738600001</v>
      </c>
      <c r="P200" s="102">
        <v>95.52</v>
      </c>
      <c r="Q200" s="90"/>
      <c r="R200" s="90">
        <v>138.24174250500002</v>
      </c>
      <c r="S200" s="91">
        <v>5.3604462310921847E-4</v>
      </c>
      <c r="T200" s="91">
        <f t="shared" si="2"/>
        <v>1.0101409636784164E-3</v>
      </c>
      <c r="U200" s="91">
        <f>R200/'סכום נכסי הקרן'!$C$42</f>
        <v>1.6688280757878591E-4</v>
      </c>
    </row>
    <row r="201" spans="2:21">
      <c r="B201" s="86" t="s">
        <v>767</v>
      </c>
      <c r="C201" s="87" t="s">
        <v>768</v>
      </c>
      <c r="D201" s="88" t="s">
        <v>117</v>
      </c>
      <c r="E201" s="88" t="s">
        <v>28</v>
      </c>
      <c r="F201" s="87" t="s">
        <v>764</v>
      </c>
      <c r="G201" s="88" t="s">
        <v>125</v>
      </c>
      <c r="H201" s="87" t="s">
        <v>478</v>
      </c>
      <c r="I201" s="87" t="s">
        <v>322</v>
      </c>
      <c r="J201" s="101"/>
      <c r="K201" s="90">
        <v>0.42000000000056831</v>
      </c>
      <c r="L201" s="88" t="s">
        <v>130</v>
      </c>
      <c r="M201" s="89">
        <v>2.4E-2</v>
      </c>
      <c r="N201" s="89">
        <v>6.0899999999324189E-2</v>
      </c>
      <c r="O201" s="90">
        <v>22187.721833000003</v>
      </c>
      <c r="P201" s="102">
        <v>98.7</v>
      </c>
      <c r="Q201" s="90"/>
      <c r="R201" s="90">
        <v>21.899281471999998</v>
      </c>
      <c r="S201" s="91">
        <v>3.1644829871964341E-4</v>
      </c>
      <c r="T201" s="91">
        <f t="shared" si="2"/>
        <v>1.6001940433578424E-4</v>
      </c>
      <c r="U201" s="91">
        <f>R201/'סכום נכסי הקרן'!$C$42</f>
        <v>2.6436396921669769E-5</v>
      </c>
    </row>
    <row r="202" spans="2:21">
      <c r="B202" s="86" t="s">
        <v>769</v>
      </c>
      <c r="C202" s="87" t="s">
        <v>770</v>
      </c>
      <c r="D202" s="88" t="s">
        <v>117</v>
      </c>
      <c r="E202" s="88" t="s">
        <v>28</v>
      </c>
      <c r="F202" s="87" t="s">
        <v>764</v>
      </c>
      <c r="G202" s="88" t="s">
        <v>125</v>
      </c>
      <c r="H202" s="87" t="s">
        <v>478</v>
      </c>
      <c r="I202" s="87" t="s">
        <v>322</v>
      </c>
      <c r="J202" s="101"/>
      <c r="K202" s="90">
        <v>2.4799999999999924</v>
      </c>
      <c r="L202" s="88" t="s">
        <v>130</v>
      </c>
      <c r="M202" s="89">
        <v>2.1499999999999998E-2</v>
      </c>
      <c r="N202" s="89">
        <v>5.7600000000024076E-2</v>
      </c>
      <c r="O202" s="90">
        <v>153797.24454200003</v>
      </c>
      <c r="P202" s="102">
        <v>91.65</v>
      </c>
      <c r="Q202" s="90">
        <v>8.5462645010000013</v>
      </c>
      <c r="R202" s="90">
        <v>149.50143918900002</v>
      </c>
      <c r="S202" s="91">
        <v>1.858520741712435E-4</v>
      </c>
      <c r="T202" s="91">
        <f t="shared" si="2"/>
        <v>1.0924162638374193E-3</v>
      </c>
      <c r="U202" s="91">
        <f>R202/'סכום נכסי הקרן'!$C$42</f>
        <v>1.8047529969485935E-4</v>
      </c>
    </row>
    <row r="203" spans="2:21">
      <c r="B203" s="86" t="s">
        <v>771</v>
      </c>
      <c r="C203" s="87" t="s">
        <v>772</v>
      </c>
      <c r="D203" s="88" t="s">
        <v>117</v>
      </c>
      <c r="E203" s="88" t="s">
        <v>28</v>
      </c>
      <c r="F203" s="87" t="s">
        <v>554</v>
      </c>
      <c r="G203" s="88" t="s">
        <v>126</v>
      </c>
      <c r="H203" s="87" t="s">
        <v>555</v>
      </c>
      <c r="I203" s="87" t="s">
        <v>322</v>
      </c>
      <c r="J203" s="101"/>
      <c r="K203" s="90">
        <v>1.5699999999938108</v>
      </c>
      <c r="L203" s="88" t="s">
        <v>130</v>
      </c>
      <c r="M203" s="89">
        <v>3.2500000000000001E-2</v>
      </c>
      <c r="N203" s="89">
        <v>6.6699999992964262E-2</v>
      </c>
      <c r="O203" s="90">
        <v>3135.3593300000007</v>
      </c>
      <c r="P203" s="102">
        <v>95.65</v>
      </c>
      <c r="Q203" s="90"/>
      <c r="R203" s="90">
        <v>2.9989711330000004</v>
      </c>
      <c r="S203" s="91">
        <v>8.6445983664028222E-6</v>
      </c>
      <c r="T203" s="91">
        <f t="shared" si="2"/>
        <v>2.1913667575644197E-5</v>
      </c>
      <c r="U203" s="91">
        <f>R203/'סכום נכסי הקרן'!$C$42</f>
        <v>3.6203010281404048E-6</v>
      </c>
    </row>
    <row r="204" spans="2:21">
      <c r="B204" s="86" t="s">
        <v>773</v>
      </c>
      <c r="C204" s="87" t="s">
        <v>774</v>
      </c>
      <c r="D204" s="88" t="s">
        <v>117</v>
      </c>
      <c r="E204" s="88" t="s">
        <v>28</v>
      </c>
      <c r="F204" s="87" t="s">
        <v>554</v>
      </c>
      <c r="G204" s="88" t="s">
        <v>126</v>
      </c>
      <c r="H204" s="87" t="s">
        <v>555</v>
      </c>
      <c r="I204" s="87" t="s">
        <v>322</v>
      </c>
      <c r="J204" s="101"/>
      <c r="K204" s="90">
        <v>2.2599999999999887</v>
      </c>
      <c r="L204" s="88" t="s">
        <v>130</v>
      </c>
      <c r="M204" s="89">
        <v>5.7000000000000002E-2</v>
      </c>
      <c r="N204" s="89">
        <v>6.8799999999976852E-2</v>
      </c>
      <c r="O204" s="90">
        <v>864595.49951100012</v>
      </c>
      <c r="P204" s="102">
        <v>97.89</v>
      </c>
      <c r="Q204" s="90"/>
      <c r="R204" s="90">
        <v>846.35250569200002</v>
      </c>
      <c r="S204" s="91">
        <v>1.464274091166017E-3</v>
      </c>
      <c r="T204" s="91">
        <f t="shared" ref="T204:T267" si="3">IFERROR(R204/$R$11,0)</f>
        <v>6.1843501117648135E-3</v>
      </c>
      <c r="U204" s="91">
        <f>R204/'סכום נכסי הקרן'!$C$42</f>
        <v>1.0217006802132346E-3</v>
      </c>
    </row>
    <row r="205" spans="2:21">
      <c r="B205" s="86" t="s">
        <v>775</v>
      </c>
      <c r="C205" s="87" t="s">
        <v>776</v>
      </c>
      <c r="D205" s="88" t="s">
        <v>117</v>
      </c>
      <c r="E205" s="88" t="s">
        <v>28</v>
      </c>
      <c r="F205" s="87" t="s">
        <v>560</v>
      </c>
      <c r="G205" s="88" t="s">
        <v>126</v>
      </c>
      <c r="H205" s="87" t="s">
        <v>555</v>
      </c>
      <c r="I205" s="87" t="s">
        <v>322</v>
      </c>
      <c r="J205" s="101"/>
      <c r="K205" s="90">
        <v>1.6499999999998427</v>
      </c>
      <c r="L205" s="88" t="s">
        <v>130</v>
      </c>
      <c r="M205" s="89">
        <v>2.7999999999999997E-2</v>
      </c>
      <c r="N205" s="89">
        <v>6.2300000000074053E-2</v>
      </c>
      <c r="O205" s="90">
        <v>182692.37749900002</v>
      </c>
      <c r="P205" s="102">
        <v>95.33</v>
      </c>
      <c r="Q205" s="90"/>
      <c r="R205" s="90">
        <v>174.16063937700005</v>
      </c>
      <c r="S205" s="91">
        <v>5.2544847380948413E-4</v>
      </c>
      <c r="T205" s="91">
        <f t="shared" si="3"/>
        <v>1.2726025649508069E-3</v>
      </c>
      <c r="U205" s="91">
        <f>R205/'סכום נכסי הקרן'!$C$42</f>
        <v>2.1024341810433274E-4</v>
      </c>
    </row>
    <row r="206" spans="2:21">
      <c r="B206" s="86" t="s">
        <v>777</v>
      </c>
      <c r="C206" s="87" t="s">
        <v>778</v>
      </c>
      <c r="D206" s="88" t="s">
        <v>117</v>
      </c>
      <c r="E206" s="88" t="s">
        <v>28</v>
      </c>
      <c r="F206" s="87" t="s">
        <v>560</v>
      </c>
      <c r="G206" s="88" t="s">
        <v>126</v>
      </c>
      <c r="H206" s="87" t="s">
        <v>555</v>
      </c>
      <c r="I206" s="87" t="s">
        <v>322</v>
      </c>
      <c r="J206" s="101"/>
      <c r="K206" s="90">
        <v>3.4299999999999247</v>
      </c>
      <c r="L206" s="88" t="s">
        <v>130</v>
      </c>
      <c r="M206" s="89">
        <v>5.6500000000000002E-2</v>
      </c>
      <c r="N206" s="89">
        <v>6.6100000000007264E-2</v>
      </c>
      <c r="O206" s="90">
        <v>439176.68994300009</v>
      </c>
      <c r="P206" s="102">
        <v>97.13</v>
      </c>
      <c r="Q206" s="90">
        <v>27.068238426000004</v>
      </c>
      <c r="R206" s="90">
        <v>453.64055734700008</v>
      </c>
      <c r="S206" s="91">
        <v>1.0612819884839382E-3</v>
      </c>
      <c r="T206" s="91">
        <f t="shared" si="3"/>
        <v>3.3147796132961698E-3</v>
      </c>
      <c r="U206" s="91">
        <f>R206/'סכום נכסי הקרן'!$C$42</f>
        <v>5.4762627025577658E-4</v>
      </c>
    </row>
    <row r="207" spans="2:21">
      <c r="B207" s="86" t="s">
        <v>779</v>
      </c>
      <c r="C207" s="87" t="s">
        <v>780</v>
      </c>
      <c r="D207" s="88" t="s">
        <v>117</v>
      </c>
      <c r="E207" s="88" t="s">
        <v>28</v>
      </c>
      <c r="F207" s="87" t="s">
        <v>567</v>
      </c>
      <c r="G207" s="88" t="s">
        <v>568</v>
      </c>
      <c r="H207" s="87" t="s">
        <v>555</v>
      </c>
      <c r="I207" s="87" t="s">
        <v>322</v>
      </c>
      <c r="J207" s="101"/>
      <c r="K207" s="90">
        <v>4.5400000000000169</v>
      </c>
      <c r="L207" s="88" t="s">
        <v>130</v>
      </c>
      <c r="M207" s="89">
        <v>5.5E-2</v>
      </c>
      <c r="N207" s="89">
        <v>6.7599999999912078E-2</v>
      </c>
      <c r="O207" s="90">
        <v>311684.75000000006</v>
      </c>
      <c r="P207" s="102">
        <v>96.34</v>
      </c>
      <c r="Q207" s="90"/>
      <c r="R207" s="90">
        <v>300.27708771400006</v>
      </c>
      <c r="S207" s="91">
        <v>1.2804980506061817E-3</v>
      </c>
      <c r="T207" s="91">
        <f t="shared" si="3"/>
        <v>2.1941432541115261E-3</v>
      </c>
      <c r="U207" s="91">
        <f>R207/'סכום נכסי הקרן'!$C$42</f>
        <v>3.6248880071430845E-4</v>
      </c>
    </row>
    <row r="208" spans="2:21">
      <c r="B208" s="86" t="s">
        <v>781</v>
      </c>
      <c r="C208" s="87" t="s">
        <v>782</v>
      </c>
      <c r="D208" s="88" t="s">
        <v>117</v>
      </c>
      <c r="E208" s="88" t="s">
        <v>28</v>
      </c>
      <c r="F208" s="87" t="s">
        <v>783</v>
      </c>
      <c r="G208" s="88" t="s">
        <v>568</v>
      </c>
      <c r="H208" s="87" t="s">
        <v>572</v>
      </c>
      <c r="I208" s="87" t="s">
        <v>128</v>
      </c>
      <c r="J208" s="101"/>
      <c r="K208" s="90">
        <v>1.67</v>
      </c>
      <c r="L208" s="88" t="s">
        <v>130</v>
      </c>
      <c r="M208" s="89">
        <v>0.04</v>
      </c>
      <c r="N208" s="89">
        <v>5.569895066940056E-2</v>
      </c>
      <c r="O208" s="90">
        <v>8.353000000000001E-3</v>
      </c>
      <c r="P208" s="102">
        <v>98.54</v>
      </c>
      <c r="Q208" s="90"/>
      <c r="R208" s="90">
        <v>8.2909999999999991E-6</v>
      </c>
      <c r="S208" s="91">
        <v>4.2264465177650385E-11</v>
      </c>
      <c r="T208" s="91">
        <f t="shared" si="3"/>
        <v>6.0582849854882538E-11</v>
      </c>
      <c r="U208" s="91">
        <f>R208/'סכום נכסי הקרן'!$C$42</f>
        <v>1.0008737828125032E-11</v>
      </c>
    </row>
    <row r="209" spans="2:21">
      <c r="B209" s="86" t="s">
        <v>784</v>
      </c>
      <c r="C209" s="87" t="s">
        <v>785</v>
      </c>
      <c r="D209" s="88" t="s">
        <v>117</v>
      </c>
      <c r="E209" s="88" t="s">
        <v>28</v>
      </c>
      <c r="F209" s="87" t="s">
        <v>783</v>
      </c>
      <c r="G209" s="88" t="s">
        <v>568</v>
      </c>
      <c r="H209" s="87" t="s">
        <v>555</v>
      </c>
      <c r="I209" s="87" t="s">
        <v>322</v>
      </c>
      <c r="J209" s="101"/>
      <c r="K209" s="90">
        <v>3.3600017088852869</v>
      </c>
      <c r="L209" s="88" t="s">
        <v>130</v>
      </c>
      <c r="M209" s="89">
        <v>0.04</v>
      </c>
      <c r="N209" s="89">
        <v>5.4900164969565964E-2</v>
      </c>
      <c r="O209" s="90">
        <v>1.8265000000000003E-2</v>
      </c>
      <c r="P209" s="102">
        <v>96.22</v>
      </c>
      <c r="Q209" s="90"/>
      <c r="R209" s="90">
        <v>1.7579000000000002E-5</v>
      </c>
      <c r="S209" s="91">
        <v>2.3590176985209198E-11</v>
      </c>
      <c r="T209" s="91">
        <f t="shared" si="3"/>
        <v>1.2845084038101319E-10</v>
      </c>
      <c r="U209" s="91">
        <f>R209/'סכום נכסי הקרן'!$C$42</f>
        <v>2.1221035132144492E-11</v>
      </c>
    </row>
    <row r="210" spans="2:21">
      <c r="B210" s="86" t="s">
        <v>786</v>
      </c>
      <c r="C210" s="87" t="s">
        <v>787</v>
      </c>
      <c r="D210" s="88" t="s">
        <v>117</v>
      </c>
      <c r="E210" s="88" t="s">
        <v>28</v>
      </c>
      <c r="F210" s="87" t="s">
        <v>788</v>
      </c>
      <c r="G210" s="88" t="s">
        <v>337</v>
      </c>
      <c r="H210" s="87" t="s">
        <v>555</v>
      </c>
      <c r="I210" s="87" t="s">
        <v>322</v>
      </c>
      <c r="J210" s="101"/>
      <c r="K210" s="90">
        <v>0.74000094414218764</v>
      </c>
      <c r="L210" s="88" t="s">
        <v>130</v>
      </c>
      <c r="M210" s="89">
        <v>5.9000000000000004E-2</v>
      </c>
      <c r="N210" s="89">
        <v>5.750022916857641E-2</v>
      </c>
      <c r="O210" s="90">
        <v>1.0784000000000002E-2</v>
      </c>
      <c r="P210" s="102">
        <v>101.61</v>
      </c>
      <c r="Q210" s="90"/>
      <c r="R210" s="90">
        <v>1.0909000000000002E-5</v>
      </c>
      <c r="S210" s="91">
        <v>4.0984054667833953E-11</v>
      </c>
      <c r="T210" s="91">
        <f t="shared" si="3"/>
        <v>7.9712737796033513E-11</v>
      </c>
      <c r="U210" s="91">
        <f>R210/'סכום נכסי הקרן'!$C$42</f>
        <v>1.3169137735739477E-11</v>
      </c>
    </row>
    <row r="211" spans="2:21">
      <c r="B211" s="86" t="s">
        <v>789</v>
      </c>
      <c r="C211" s="87" t="s">
        <v>790</v>
      </c>
      <c r="D211" s="88" t="s">
        <v>117</v>
      </c>
      <c r="E211" s="88" t="s">
        <v>28</v>
      </c>
      <c r="F211" s="87" t="s">
        <v>788</v>
      </c>
      <c r="G211" s="88" t="s">
        <v>337</v>
      </c>
      <c r="H211" s="87" t="s">
        <v>555</v>
      </c>
      <c r="I211" s="87" t="s">
        <v>322</v>
      </c>
      <c r="J211" s="101"/>
      <c r="K211" s="90">
        <v>3.0899999680202717</v>
      </c>
      <c r="L211" s="88" t="s">
        <v>130</v>
      </c>
      <c r="M211" s="89">
        <v>2.7000000000000003E-2</v>
      </c>
      <c r="N211" s="89">
        <v>5.7700207749977424E-2</v>
      </c>
      <c r="O211" s="90">
        <v>0.12130800000000003</v>
      </c>
      <c r="P211" s="102">
        <v>91.23</v>
      </c>
      <c r="Q211" s="90"/>
      <c r="R211" s="90">
        <v>1.1071000000000002E-4</v>
      </c>
      <c r="S211" s="91">
        <v>1.6715615018237384E-10</v>
      </c>
      <c r="T211" s="91">
        <f t="shared" si="3"/>
        <v>8.0896481816838114E-10</v>
      </c>
      <c r="U211" s="91">
        <f>R211/'סכום נכסי הקרן'!$C$42</f>
        <v>1.3364701060809585E-10</v>
      </c>
    </row>
    <row r="212" spans="2:21">
      <c r="B212" s="86" t="s">
        <v>791</v>
      </c>
      <c r="C212" s="87" t="s">
        <v>792</v>
      </c>
      <c r="D212" s="88" t="s">
        <v>117</v>
      </c>
      <c r="E212" s="88" t="s">
        <v>28</v>
      </c>
      <c r="F212" s="87" t="s">
        <v>793</v>
      </c>
      <c r="G212" s="88" t="s">
        <v>633</v>
      </c>
      <c r="H212" s="87" t="s">
        <v>572</v>
      </c>
      <c r="I212" s="87" t="s">
        <v>128</v>
      </c>
      <c r="J212" s="101"/>
      <c r="K212" s="90">
        <v>1.0599999999991556</v>
      </c>
      <c r="L212" s="88" t="s">
        <v>130</v>
      </c>
      <c r="M212" s="89">
        <v>3.0499999999999999E-2</v>
      </c>
      <c r="N212" s="89">
        <v>5.8800000000107329E-2</v>
      </c>
      <c r="O212" s="90">
        <v>11416.903053000002</v>
      </c>
      <c r="P212" s="102">
        <v>97.91</v>
      </c>
      <c r="Q212" s="90"/>
      <c r="R212" s="90">
        <v>11.178289801000002</v>
      </c>
      <c r="S212" s="91">
        <v>1.7008801765402583E-4</v>
      </c>
      <c r="T212" s="91">
        <f t="shared" si="3"/>
        <v>8.1680455029350873E-5</v>
      </c>
      <c r="U212" s="91">
        <f>R212/'סכום נכסי הקרן'!$C$42</f>
        <v>1.3494219272103844E-5</v>
      </c>
    </row>
    <row r="213" spans="2:21">
      <c r="B213" s="86" t="s">
        <v>794</v>
      </c>
      <c r="C213" s="87" t="s">
        <v>795</v>
      </c>
      <c r="D213" s="88" t="s">
        <v>117</v>
      </c>
      <c r="E213" s="88" t="s">
        <v>28</v>
      </c>
      <c r="F213" s="87" t="s">
        <v>793</v>
      </c>
      <c r="G213" s="88" t="s">
        <v>633</v>
      </c>
      <c r="H213" s="87" t="s">
        <v>572</v>
      </c>
      <c r="I213" s="87" t="s">
        <v>128</v>
      </c>
      <c r="J213" s="101"/>
      <c r="K213" s="90">
        <v>2.6699999999999693</v>
      </c>
      <c r="L213" s="88" t="s">
        <v>130</v>
      </c>
      <c r="M213" s="89">
        <v>2.58E-2</v>
      </c>
      <c r="N213" s="89">
        <v>5.8399999999872311E-2</v>
      </c>
      <c r="O213" s="90">
        <v>165937.66527000003</v>
      </c>
      <c r="P213" s="102">
        <v>92.5</v>
      </c>
      <c r="Q213" s="90"/>
      <c r="R213" s="90">
        <v>153.492340369</v>
      </c>
      <c r="S213" s="91">
        <v>5.484908036094998E-4</v>
      </c>
      <c r="T213" s="91">
        <f t="shared" si="3"/>
        <v>1.1215780256241291E-3</v>
      </c>
      <c r="U213" s="91">
        <f>R213/'סכום נכסי הקרן'!$C$42</f>
        <v>1.8529303984786557E-4</v>
      </c>
    </row>
    <row r="214" spans="2:21">
      <c r="B214" s="86" t="s">
        <v>796</v>
      </c>
      <c r="C214" s="87" t="s">
        <v>797</v>
      </c>
      <c r="D214" s="88" t="s">
        <v>117</v>
      </c>
      <c r="E214" s="88" t="s">
        <v>28</v>
      </c>
      <c r="F214" s="87" t="s">
        <v>793</v>
      </c>
      <c r="G214" s="88" t="s">
        <v>633</v>
      </c>
      <c r="H214" s="87" t="s">
        <v>572</v>
      </c>
      <c r="I214" s="87" t="s">
        <v>128</v>
      </c>
      <c r="J214" s="101"/>
      <c r="K214" s="90">
        <v>4.1400000000000086</v>
      </c>
      <c r="L214" s="88" t="s">
        <v>130</v>
      </c>
      <c r="M214" s="89">
        <v>0.04</v>
      </c>
      <c r="N214" s="89">
        <v>5.9799999999991416E-2</v>
      </c>
      <c r="O214" s="90">
        <v>498695.60000000009</v>
      </c>
      <c r="P214" s="102">
        <v>93.48</v>
      </c>
      <c r="Q214" s="90"/>
      <c r="R214" s="90">
        <v>466.1806468800001</v>
      </c>
      <c r="S214" s="91">
        <v>1.1392897367068367E-3</v>
      </c>
      <c r="T214" s="91">
        <f t="shared" si="3"/>
        <v>3.4064108232038435E-3</v>
      </c>
      <c r="U214" s="91">
        <f>R214/'סכום נכסי הקרן'!$C$42</f>
        <v>5.6276442831596375E-4</v>
      </c>
    </row>
    <row r="215" spans="2:21">
      <c r="B215" s="86" t="s">
        <v>798</v>
      </c>
      <c r="C215" s="87" t="s">
        <v>799</v>
      </c>
      <c r="D215" s="88" t="s">
        <v>117</v>
      </c>
      <c r="E215" s="88" t="s">
        <v>28</v>
      </c>
      <c r="F215" s="87" t="s">
        <v>800</v>
      </c>
      <c r="G215" s="88" t="s">
        <v>126</v>
      </c>
      <c r="H215" s="87" t="s">
        <v>555</v>
      </c>
      <c r="I215" s="87" t="s">
        <v>322</v>
      </c>
      <c r="J215" s="101"/>
      <c r="K215" s="90">
        <v>0.73999999999997979</v>
      </c>
      <c r="L215" s="88" t="s">
        <v>130</v>
      </c>
      <c r="M215" s="89">
        <v>2.9500000000000002E-2</v>
      </c>
      <c r="N215" s="89">
        <v>5.7600000000088032E-2</v>
      </c>
      <c r="O215" s="90">
        <v>64429.771591000004</v>
      </c>
      <c r="P215" s="102">
        <v>98.74</v>
      </c>
      <c r="Q215" s="90"/>
      <c r="R215" s="90">
        <v>63.617956494000005</v>
      </c>
      <c r="S215" s="91">
        <v>1.2011569923533773E-3</v>
      </c>
      <c r="T215" s="91">
        <f t="shared" si="3"/>
        <v>4.6486034330604905E-4</v>
      </c>
      <c r="U215" s="91">
        <f>R215/'סכום נכסי הקרן'!$C$42</f>
        <v>7.6798389544024904E-5</v>
      </c>
    </row>
    <row r="216" spans="2:21">
      <c r="B216" s="86" t="s">
        <v>801</v>
      </c>
      <c r="C216" s="87" t="s">
        <v>802</v>
      </c>
      <c r="D216" s="88" t="s">
        <v>117</v>
      </c>
      <c r="E216" s="88" t="s">
        <v>28</v>
      </c>
      <c r="F216" s="87" t="s">
        <v>611</v>
      </c>
      <c r="G216" s="88" t="s">
        <v>153</v>
      </c>
      <c r="H216" s="87" t="s">
        <v>555</v>
      </c>
      <c r="I216" s="87" t="s">
        <v>322</v>
      </c>
      <c r="J216" s="101"/>
      <c r="K216" s="90">
        <v>1.2299990345099716</v>
      </c>
      <c r="L216" s="88" t="s">
        <v>130</v>
      </c>
      <c r="M216" s="89">
        <v>4.1399999999999999E-2</v>
      </c>
      <c r="N216" s="89">
        <v>5.3600438218952967E-2</v>
      </c>
      <c r="O216" s="90">
        <v>1.2904000000000002E-2</v>
      </c>
      <c r="P216" s="102">
        <v>99.57</v>
      </c>
      <c r="Q216" s="90"/>
      <c r="R216" s="90">
        <v>1.2779000000000003E-5</v>
      </c>
      <c r="S216" s="91">
        <v>5.731983282473532E-11</v>
      </c>
      <c r="T216" s="91">
        <f t="shared" si="3"/>
        <v>9.3376943468284191E-11</v>
      </c>
      <c r="U216" s="91">
        <f>R216/'סכום נכסי הקרן'!$C$42</f>
        <v>1.5426566241178366E-11</v>
      </c>
    </row>
    <row r="217" spans="2:21">
      <c r="B217" s="86" t="s">
        <v>803</v>
      </c>
      <c r="C217" s="87" t="s">
        <v>804</v>
      </c>
      <c r="D217" s="88" t="s">
        <v>117</v>
      </c>
      <c r="E217" s="88" t="s">
        <v>28</v>
      </c>
      <c r="F217" s="87" t="s">
        <v>611</v>
      </c>
      <c r="G217" s="88" t="s">
        <v>153</v>
      </c>
      <c r="H217" s="87" t="s">
        <v>555</v>
      </c>
      <c r="I217" s="87" t="s">
        <v>322</v>
      </c>
      <c r="J217" s="101"/>
      <c r="K217" s="90">
        <v>1.779999999999877</v>
      </c>
      <c r="L217" s="88" t="s">
        <v>130</v>
      </c>
      <c r="M217" s="89">
        <v>3.5499999999999997E-2</v>
      </c>
      <c r="N217" s="89">
        <v>5.9599999999925608E-2</v>
      </c>
      <c r="O217" s="90">
        <v>155514.297253</v>
      </c>
      <c r="P217" s="102">
        <v>96.81</v>
      </c>
      <c r="Q217" s="90"/>
      <c r="R217" s="90">
        <v>150.55338419700004</v>
      </c>
      <c r="S217" s="91">
        <v>3.9788874122646437E-4</v>
      </c>
      <c r="T217" s="91">
        <f t="shared" si="3"/>
        <v>1.1001028910808469E-3</v>
      </c>
      <c r="U217" s="91">
        <f>R217/'סכום נכסי הקרן'!$C$42</f>
        <v>1.8174518774149751E-4</v>
      </c>
    </row>
    <row r="218" spans="2:21">
      <c r="B218" s="86" t="s">
        <v>805</v>
      </c>
      <c r="C218" s="87" t="s">
        <v>806</v>
      </c>
      <c r="D218" s="88" t="s">
        <v>117</v>
      </c>
      <c r="E218" s="88" t="s">
        <v>28</v>
      </c>
      <c r="F218" s="87" t="s">
        <v>611</v>
      </c>
      <c r="G218" s="88" t="s">
        <v>153</v>
      </c>
      <c r="H218" s="87" t="s">
        <v>555</v>
      </c>
      <c r="I218" s="87" t="s">
        <v>322</v>
      </c>
      <c r="J218" s="101"/>
      <c r="K218" s="90">
        <v>2.2700000000000204</v>
      </c>
      <c r="L218" s="88" t="s">
        <v>130</v>
      </c>
      <c r="M218" s="89">
        <v>2.5000000000000001E-2</v>
      </c>
      <c r="N218" s="89">
        <v>5.9600000000045575E-2</v>
      </c>
      <c r="O218" s="90">
        <v>670179.07283700013</v>
      </c>
      <c r="P218" s="102">
        <v>94.31</v>
      </c>
      <c r="Q218" s="90"/>
      <c r="R218" s="90">
        <v>632.04586869700006</v>
      </c>
      <c r="S218" s="91">
        <v>5.9282605078691153E-4</v>
      </c>
      <c r="T218" s="91">
        <f t="shared" si="3"/>
        <v>4.6183982589155913E-3</v>
      </c>
      <c r="U218" s="91">
        <f>R218/'סכום נכסי הקרן'!$C$42</f>
        <v>7.6299377579758926E-4</v>
      </c>
    </row>
    <row r="219" spans="2:21">
      <c r="B219" s="86" t="s">
        <v>807</v>
      </c>
      <c r="C219" s="87" t="s">
        <v>808</v>
      </c>
      <c r="D219" s="88" t="s">
        <v>117</v>
      </c>
      <c r="E219" s="88" t="s">
        <v>28</v>
      </c>
      <c r="F219" s="87" t="s">
        <v>611</v>
      </c>
      <c r="G219" s="88" t="s">
        <v>153</v>
      </c>
      <c r="H219" s="87" t="s">
        <v>555</v>
      </c>
      <c r="I219" s="87" t="s">
        <v>322</v>
      </c>
      <c r="J219" s="101"/>
      <c r="K219" s="90">
        <v>4.0600000000000094</v>
      </c>
      <c r="L219" s="88" t="s">
        <v>130</v>
      </c>
      <c r="M219" s="89">
        <v>4.7300000000000002E-2</v>
      </c>
      <c r="N219" s="89">
        <v>6.0199999999994036E-2</v>
      </c>
      <c r="O219" s="90">
        <v>313268.10853000009</v>
      </c>
      <c r="P219" s="102">
        <v>96.34</v>
      </c>
      <c r="Q219" s="90"/>
      <c r="R219" s="90">
        <v>301.80250965899995</v>
      </c>
      <c r="S219" s="91">
        <v>7.9325451940290975E-4</v>
      </c>
      <c r="T219" s="91">
        <f t="shared" si="3"/>
        <v>2.2052896066213886E-3</v>
      </c>
      <c r="U219" s="91">
        <f>R219/'סכום נכסי הקרן'!$C$42</f>
        <v>3.6433026113220403E-4</v>
      </c>
    </row>
    <row r="220" spans="2:21">
      <c r="B220" s="86" t="s">
        <v>809</v>
      </c>
      <c r="C220" s="87" t="s">
        <v>810</v>
      </c>
      <c r="D220" s="88" t="s">
        <v>117</v>
      </c>
      <c r="E220" s="88" t="s">
        <v>28</v>
      </c>
      <c r="F220" s="87" t="s">
        <v>614</v>
      </c>
      <c r="G220" s="88" t="s">
        <v>337</v>
      </c>
      <c r="H220" s="87" t="s">
        <v>555</v>
      </c>
      <c r="I220" s="87" t="s">
        <v>322</v>
      </c>
      <c r="J220" s="101"/>
      <c r="K220" s="90">
        <v>0.65999962695551617</v>
      </c>
      <c r="L220" s="88" t="s">
        <v>130</v>
      </c>
      <c r="M220" s="89">
        <v>6.4000000000000001E-2</v>
      </c>
      <c r="N220" s="89">
        <v>5.8101785996522839E-2</v>
      </c>
      <c r="O220" s="90">
        <v>1.2530000000000001E-2</v>
      </c>
      <c r="P220" s="102">
        <v>100.97</v>
      </c>
      <c r="Q220" s="90"/>
      <c r="R220" s="90">
        <v>1.2654000000000005E-5</v>
      </c>
      <c r="S220" s="91">
        <v>1.8039212052630747E-11</v>
      </c>
      <c r="T220" s="91">
        <f t="shared" si="3"/>
        <v>9.2463560736181888E-11</v>
      </c>
      <c r="U220" s="91">
        <f>R220/'סכום נכסי הקרן'!$C$42</f>
        <v>1.5275668613809459E-11</v>
      </c>
    </row>
    <row r="221" spans="2:21">
      <c r="B221" s="86" t="s">
        <v>811</v>
      </c>
      <c r="C221" s="87" t="s">
        <v>812</v>
      </c>
      <c r="D221" s="88" t="s">
        <v>117</v>
      </c>
      <c r="E221" s="88" t="s">
        <v>28</v>
      </c>
      <c r="F221" s="87" t="s">
        <v>614</v>
      </c>
      <c r="G221" s="88" t="s">
        <v>337</v>
      </c>
      <c r="H221" s="87" t="s">
        <v>555</v>
      </c>
      <c r="I221" s="87" t="s">
        <v>322</v>
      </c>
      <c r="J221" s="101"/>
      <c r="K221" s="90">
        <v>4.6799999999998523</v>
      </c>
      <c r="L221" s="88" t="s">
        <v>130</v>
      </c>
      <c r="M221" s="89">
        <v>2.4300000000000002E-2</v>
      </c>
      <c r="N221" s="89">
        <v>5.5000000000066607E-2</v>
      </c>
      <c r="O221" s="90">
        <v>513812.02985900006</v>
      </c>
      <c r="P221" s="102">
        <v>87.67</v>
      </c>
      <c r="Q221" s="90"/>
      <c r="R221" s="90">
        <v>450.45900658600004</v>
      </c>
      <c r="S221" s="91">
        <v>3.5081712931999201E-4</v>
      </c>
      <c r="T221" s="91">
        <f t="shared" si="3"/>
        <v>3.2915318250849343E-3</v>
      </c>
      <c r="U221" s="91">
        <f>R221/'סכום נכסי הקרן'!$C$42</f>
        <v>5.437855625662673E-4</v>
      </c>
    </row>
    <row r="222" spans="2:21">
      <c r="B222" s="86" t="s">
        <v>813</v>
      </c>
      <c r="C222" s="87" t="s">
        <v>814</v>
      </c>
      <c r="D222" s="88" t="s">
        <v>117</v>
      </c>
      <c r="E222" s="88" t="s">
        <v>28</v>
      </c>
      <c r="F222" s="87" t="s">
        <v>815</v>
      </c>
      <c r="G222" s="88" t="s">
        <v>153</v>
      </c>
      <c r="H222" s="87" t="s">
        <v>555</v>
      </c>
      <c r="I222" s="87" t="s">
        <v>322</v>
      </c>
      <c r="J222" s="101"/>
      <c r="K222" s="90">
        <v>0.73</v>
      </c>
      <c r="L222" s="88" t="s">
        <v>130</v>
      </c>
      <c r="M222" s="89">
        <v>2.1600000000000001E-2</v>
      </c>
      <c r="N222" s="89">
        <v>5.5902636916835703E-2</v>
      </c>
      <c r="O222" s="90">
        <v>5.4860000000000013E-3</v>
      </c>
      <c r="P222" s="102">
        <v>98.16</v>
      </c>
      <c r="Q222" s="90"/>
      <c r="R222" s="90">
        <v>5.4230000000000004E-6</v>
      </c>
      <c r="S222" s="91">
        <v>4.2892362577788159E-11</v>
      </c>
      <c r="T222" s="91">
        <f t="shared" si="3"/>
        <v>3.9626196449526965E-11</v>
      </c>
      <c r="U222" s="91">
        <f>R222/'סכום נכסי הקרן'!$C$42</f>
        <v>6.5465426657727732E-12</v>
      </c>
    </row>
    <row r="223" spans="2:21">
      <c r="B223" s="86" t="s">
        <v>816</v>
      </c>
      <c r="C223" s="87" t="s">
        <v>817</v>
      </c>
      <c r="D223" s="88" t="s">
        <v>117</v>
      </c>
      <c r="E223" s="88" t="s">
        <v>28</v>
      </c>
      <c r="F223" s="87" t="s">
        <v>815</v>
      </c>
      <c r="G223" s="88" t="s">
        <v>153</v>
      </c>
      <c r="H223" s="87" t="s">
        <v>555</v>
      </c>
      <c r="I223" s="87" t="s">
        <v>322</v>
      </c>
      <c r="J223" s="101"/>
      <c r="K223" s="90">
        <v>2.6999999999999997</v>
      </c>
      <c r="L223" s="88" t="s">
        <v>130</v>
      </c>
      <c r="M223" s="89">
        <v>0.04</v>
      </c>
      <c r="N223" s="89">
        <v>5.3798741362290216E-2</v>
      </c>
      <c r="O223" s="90">
        <v>1.6644000000000003E-2</v>
      </c>
      <c r="P223" s="102">
        <v>97.49</v>
      </c>
      <c r="Q223" s="90"/>
      <c r="R223" s="90">
        <v>1.6208000000000005E-5</v>
      </c>
      <c r="S223" s="91">
        <v>2.4452461148147953E-11</v>
      </c>
      <c r="T223" s="91">
        <f t="shared" si="3"/>
        <v>1.1843285857531501E-10</v>
      </c>
      <c r="U223" s="91">
        <f>R223/'סכום נכסי הקרן'!$C$42</f>
        <v>1.9565989955162296E-11</v>
      </c>
    </row>
    <row r="224" spans="2:21">
      <c r="B224" s="86" t="s">
        <v>818</v>
      </c>
      <c r="C224" s="87" t="s">
        <v>819</v>
      </c>
      <c r="D224" s="88" t="s">
        <v>117</v>
      </c>
      <c r="E224" s="88" t="s">
        <v>28</v>
      </c>
      <c r="F224" s="87" t="s">
        <v>820</v>
      </c>
      <c r="G224" s="88" t="s">
        <v>821</v>
      </c>
      <c r="H224" s="87" t="s">
        <v>555</v>
      </c>
      <c r="I224" s="87" t="s">
        <v>322</v>
      </c>
      <c r="J224" s="101"/>
      <c r="K224" s="90">
        <v>1.479998587824102</v>
      </c>
      <c r="L224" s="88" t="s">
        <v>130</v>
      </c>
      <c r="M224" s="89">
        <v>3.3500000000000002E-2</v>
      </c>
      <c r="N224" s="89">
        <v>5.339960238568589E-2</v>
      </c>
      <c r="O224" s="90">
        <v>9.725000000000001E-3</v>
      </c>
      <c r="P224" s="102">
        <v>97.22</v>
      </c>
      <c r="Q224" s="90">
        <v>5.1110000000000007E-6</v>
      </c>
      <c r="R224" s="90">
        <v>1.4587000000000001E-5</v>
      </c>
      <c r="S224" s="91">
        <v>1.0613791015931966E-10</v>
      </c>
      <c r="T224" s="91">
        <f t="shared" si="3"/>
        <v>1.0658811130541211E-10</v>
      </c>
      <c r="U224" s="91">
        <f>R224/'סכום נכסי הקרן'!$C$42</f>
        <v>1.7609149523442271E-11</v>
      </c>
    </row>
    <row r="225" spans="2:21">
      <c r="B225" s="86" t="s">
        <v>822</v>
      </c>
      <c r="C225" s="87" t="s">
        <v>823</v>
      </c>
      <c r="D225" s="88" t="s">
        <v>117</v>
      </c>
      <c r="E225" s="88" t="s">
        <v>28</v>
      </c>
      <c r="F225" s="87" t="s">
        <v>820</v>
      </c>
      <c r="G225" s="88" t="s">
        <v>821</v>
      </c>
      <c r="H225" s="87" t="s">
        <v>555</v>
      </c>
      <c r="I225" s="87" t="s">
        <v>322</v>
      </c>
      <c r="J225" s="101"/>
      <c r="K225" s="90">
        <v>3.4499974841213761</v>
      </c>
      <c r="L225" s="88" t="s">
        <v>130</v>
      </c>
      <c r="M225" s="89">
        <v>2.6200000000000001E-2</v>
      </c>
      <c r="N225" s="89">
        <v>5.5201193838938331E-2</v>
      </c>
      <c r="O225" s="90">
        <v>2.0571000000000002E-2</v>
      </c>
      <c r="P225" s="102">
        <v>91.29</v>
      </c>
      <c r="Q225" s="90"/>
      <c r="R225" s="90">
        <v>1.8763000000000003E-5</v>
      </c>
      <c r="S225" s="91">
        <v>4.108667112736639E-11</v>
      </c>
      <c r="T225" s="91">
        <f t="shared" si="3"/>
        <v>1.3710240161948637E-10</v>
      </c>
      <c r="U225" s="91">
        <f>R225/'סכום נכסי הקרן'!$C$42</f>
        <v>2.2650337458582803E-11</v>
      </c>
    </row>
    <row r="226" spans="2:21">
      <c r="B226" s="86" t="s">
        <v>824</v>
      </c>
      <c r="C226" s="87" t="s">
        <v>825</v>
      </c>
      <c r="D226" s="88" t="s">
        <v>117</v>
      </c>
      <c r="E226" s="88" t="s">
        <v>28</v>
      </c>
      <c r="F226" s="87" t="s">
        <v>820</v>
      </c>
      <c r="G226" s="88" t="s">
        <v>821</v>
      </c>
      <c r="H226" s="87" t="s">
        <v>555</v>
      </c>
      <c r="I226" s="87" t="s">
        <v>322</v>
      </c>
      <c r="J226" s="101"/>
      <c r="K226" s="90">
        <v>5.8400000000000443</v>
      </c>
      <c r="L226" s="88" t="s">
        <v>130</v>
      </c>
      <c r="M226" s="89">
        <v>2.3399999999999997E-2</v>
      </c>
      <c r="N226" s="89">
        <v>5.7300000000063189E-2</v>
      </c>
      <c r="O226" s="90">
        <v>408061.07829700003</v>
      </c>
      <c r="P226" s="102">
        <v>82.62</v>
      </c>
      <c r="Q226" s="90"/>
      <c r="R226" s="90">
        <v>337.140062919</v>
      </c>
      <c r="S226" s="91">
        <v>3.8633001495573966E-4</v>
      </c>
      <c r="T226" s="91">
        <f t="shared" si="3"/>
        <v>2.4635032941608291E-3</v>
      </c>
      <c r="U226" s="91">
        <f>R226/'סכום נכסי הקרן'!$C$42</f>
        <v>4.0698908468385592E-4</v>
      </c>
    </row>
    <row r="227" spans="2:21">
      <c r="B227" s="86" t="s">
        <v>826</v>
      </c>
      <c r="C227" s="87" t="s">
        <v>827</v>
      </c>
      <c r="D227" s="88" t="s">
        <v>117</v>
      </c>
      <c r="E227" s="88" t="s">
        <v>28</v>
      </c>
      <c r="F227" s="87" t="s">
        <v>828</v>
      </c>
      <c r="G227" s="88" t="s">
        <v>633</v>
      </c>
      <c r="H227" s="87" t="s">
        <v>621</v>
      </c>
      <c r="I227" s="87" t="s">
        <v>128</v>
      </c>
      <c r="J227" s="101"/>
      <c r="K227" s="90">
        <v>1.8400000000000254</v>
      </c>
      <c r="L227" s="88" t="s">
        <v>130</v>
      </c>
      <c r="M227" s="89">
        <v>2.9500000000000002E-2</v>
      </c>
      <c r="N227" s="89">
        <v>6.2800000000033496E-2</v>
      </c>
      <c r="O227" s="90">
        <v>402404.46318600007</v>
      </c>
      <c r="P227" s="102">
        <v>94.95</v>
      </c>
      <c r="Q227" s="90"/>
      <c r="R227" s="90">
        <v>382.08303782400003</v>
      </c>
      <c r="S227" s="91">
        <v>1.0190462885651817E-3</v>
      </c>
      <c r="T227" s="91">
        <f t="shared" si="3"/>
        <v>2.7919043918211077E-3</v>
      </c>
      <c r="U227" s="91">
        <f>R227/'סכום נכסי הקרן'!$C$42</f>
        <v>4.6124339092437546E-4</v>
      </c>
    </row>
    <row r="228" spans="2:21">
      <c r="B228" s="86" t="s">
        <v>829</v>
      </c>
      <c r="C228" s="87" t="s">
        <v>830</v>
      </c>
      <c r="D228" s="88" t="s">
        <v>117</v>
      </c>
      <c r="E228" s="88" t="s">
        <v>28</v>
      </c>
      <c r="F228" s="87" t="s">
        <v>828</v>
      </c>
      <c r="G228" s="88" t="s">
        <v>633</v>
      </c>
      <c r="H228" s="87" t="s">
        <v>621</v>
      </c>
      <c r="I228" s="87" t="s">
        <v>128</v>
      </c>
      <c r="J228" s="101"/>
      <c r="K228" s="90">
        <v>3.1800000000002946</v>
      </c>
      <c r="L228" s="88" t="s">
        <v>130</v>
      </c>
      <c r="M228" s="89">
        <v>2.5499999999999998E-2</v>
      </c>
      <c r="N228" s="89">
        <v>6.2300000000222767E-2</v>
      </c>
      <c r="O228" s="90">
        <v>36445.964823000009</v>
      </c>
      <c r="P228" s="102">
        <v>89.91</v>
      </c>
      <c r="Q228" s="90"/>
      <c r="R228" s="90">
        <v>32.768566949000004</v>
      </c>
      <c r="S228" s="91">
        <v>6.2590744857373489E-5</v>
      </c>
      <c r="T228" s="91">
        <f t="shared" si="3"/>
        <v>2.3944194565564275E-4</v>
      </c>
      <c r="U228" s="91">
        <f>R228/'סכום נכסי הקרן'!$C$42</f>
        <v>3.9557592039066949E-5</v>
      </c>
    </row>
    <row r="229" spans="2:21">
      <c r="B229" s="86" t="s">
        <v>831</v>
      </c>
      <c r="C229" s="87" t="s">
        <v>832</v>
      </c>
      <c r="D229" s="88" t="s">
        <v>117</v>
      </c>
      <c r="E229" s="88" t="s">
        <v>28</v>
      </c>
      <c r="F229" s="87" t="s">
        <v>833</v>
      </c>
      <c r="G229" s="88" t="s">
        <v>401</v>
      </c>
      <c r="H229" s="87" t="s">
        <v>621</v>
      </c>
      <c r="I229" s="87" t="s">
        <v>128</v>
      </c>
      <c r="J229" s="101"/>
      <c r="K229" s="90">
        <v>2.0499999999998946</v>
      </c>
      <c r="L229" s="88" t="s">
        <v>130</v>
      </c>
      <c r="M229" s="89">
        <v>3.27E-2</v>
      </c>
      <c r="N229" s="89">
        <v>5.6599999999831833E-2</v>
      </c>
      <c r="O229" s="90">
        <v>163736.34609300003</v>
      </c>
      <c r="P229" s="102">
        <v>96.6</v>
      </c>
      <c r="Q229" s="90"/>
      <c r="R229" s="90">
        <v>158.16931030100002</v>
      </c>
      <c r="S229" s="91">
        <v>5.1882122256513932E-4</v>
      </c>
      <c r="T229" s="91">
        <f t="shared" si="3"/>
        <v>1.1557529342197338E-3</v>
      </c>
      <c r="U229" s="91">
        <f>R229/'סכום נכסי הקרן'!$C$42</f>
        <v>1.9093898917598185E-4</v>
      </c>
    </row>
    <row r="230" spans="2:21">
      <c r="B230" s="86" t="s">
        <v>834</v>
      </c>
      <c r="C230" s="87" t="s">
        <v>835</v>
      </c>
      <c r="D230" s="88" t="s">
        <v>117</v>
      </c>
      <c r="E230" s="88" t="s">
        <v>28</v>
      </c>
      <c r="F230" s="87" t="s">
        <v>836</v>
      </c>
      <c r="G230" s="88" t="s">
        <v>687</v>
      </c>
      <c r="H230" s="87" t="s">
        <v>621</v>
      </c>
      <c r="I230" s="87" t="s">
        <v>128</v>
      </c>
      <c r="J230" s="101"/>
      <c r="K230" s="90">
        <v>4.8299999999998384</v>
      </c>
      <c r="L230" s="88" t="s">
        <v>130</v>
      </c>
      <c r="M230" s="89">
        <v>7.4999999999999997E-3</v>
      </c>
      <c r="N230" s="89">
        <v>5.1699999999932127E-2</v>
      </c>
      <c r="O230" s="90">
        <v>462103.81035000004</v>
      </c>
      <c r="P230" s="102">
        <v>81.3</v>
      </c>
      <c r="Q230" s="90"/>
      <c r="R230" s="90">
        <v>375.69039781500004</v>
      </c>
      <c r="S230" s="91">
        <v>8.6929757037000816E-4</v>
      </c>
      <c r="T230" s="91">
        <f t="shared" si="3"/>
        <v>2.7451929758469718E-3</v>
      </c>
      <c r="U230" s="91">
        <f>R230/'סכום נכסי הקרן'!$C$42</f>
        <v>4.5352631724452215E-4</v>
      </c>
    </row>
    <row r="231" spans="2:21">
      <c r="B231" s="86" t="s">
        <v>837</v>
      </c>
      <c r="C231" s="87" t="s">
        <v>838</v>
      </c>
      <c r="D231" s="88" t="s">
        <v>117</v>
      </c>
      <c r="E231" s="88" t="s">
        <v>28</v>
      </c>
      <c r="F231" s="87" t="s">
        <v>836</v>
      </c>
      <c r="G231" s="88" t="s">
        <v>687</v>
      </c>
      <c r="H231" s="87" t="s">
        <v>621</v>
      </c>
      <c r="I231" s="87" t="s">
        <v>128</v>
      </c>
      <c r="J231" s="101"/>
      <c r="K231" s="90">
        <v>2.46</v>
      </c>
      <c r="L231" s="88" t="s">
        <v>130</v>
      </c>
      <c r="M231" s="89">
        <v>3.4500000000000003E-2</v>
      </c>
      <c r="N231" s="89">
        <v>5.9300000000798943E-2</v>
      </c>
      <c r="O231" s="90">
        <v>9786.9030200000016</v>
      </c>
      <c r="P231" s="102">
        <v>94.64</v>
      </c>
      <c r="Q231" s="90"/>
      <c r="R231" s="90">
        <v>9.2623246820000009</v>
      </c>
      <c r="S231" s="91">
        <v>1.3435777481886334E-5</v>
      </c>
      <c r="T231" s="91">
        <f t="shared" si="3"/>
        <v>6.7680379389311161E-5</v>
      </c>
      <c r="U231" s="91">
        <f>R231/'סכום נכסי הקרן'!$C$42</f>
        <v>1.1181302547474319E-5</v>
      </c>
    </row>
    <row r="232" spans="2:21">
      <c r="B232" s="86" t="s">
        <v>839</v>
      </c>
      <c r="C232" s="87" t="s">
        <v>840</v>
      </c>
      <c r="D232" s="88" t="s">
        <v>117</v>
      </c>
      <c r="E232" s="88" t="s">
        <v>28</v>
      </c>
      <c r="F232" s="87" t="s">
        <v>841</v>
      </c>
      <c r="G232" s="88" t="s">
        <v>687</v>
      </c>
      <c r="H232" s="87" t="s">
        <v>621</v>
      </c>
      <c r="I232" s="87" t="s">
        <v>128</v>
      </c>
      <c r="J232" s="101"/>
      <c r="K232" s="90">
        <v>3.8200000000000092</v>
      </c>
      <c r="L232" s="88" t="s">
        <v>130</v>
      </c>
      <c r="M232" s="89">
        <v>2.5000000000000001E-3</v>
      </c>
      <c r="N232" s="89">
        <v>5.8400000000045145E-2</v>
      </c>
      <c r="O232" s="90">
        <v>272510.52128900005</v>
      </c>
      <c r="P232" s="102">
        <v>81.3</v>
      </c>
      <c r="Q232" s="90"/>
      <c r="R232" s="90">
        <v>221.55104472500005</v>
      </c>
      <c r="S232" s="91">
        <v>4.8095580546662393E-4</v>
      </c>
      <c r="T232" s="91">
        <f t="shared" si="3"/>
        <v>1.6188871882483471E-3</v>
      </c>
      <c r="U232" s="91">
        <f>R232/'סכום נכסי הקרן'!$C$42</f>
        <v>2.6745221592084539E-4</v>
      </c>
    </row>
    <row r="233" spans="2:21">
      <c r="B233" s="86" t="s">
        <v>842</v>
      </c>
      <c r="C233" s="87" t="s">
        <v>843</v>
      </c>
      <c r="D233" s="88" t="s">
        <v>117</v>
      </c>
      <c r="E233" s="88" t="s">
        <v>28</v>
      </c>
      <c r="F233" s="87" t="s">
        <v>841</v>
      </c>
      <c r="G233" s="88" t="s">
        <v>687</v>
      </c>
      <c r="H233" s="87" t="s">
        <v>621</v>
      </c>
      <c r="I233" s="87" t="s">
        <v>128</v>
      </c>
      <c r="J233" s="101"/>
      <c r="K233" s="90">
        <v>3.2899999999992522</v>
      </c>
      <c r="L233" s="88" t="s">
        <v>130</v>
      </c>
      <c r="M233" s="89">
        <v>2.0499999999999997E-2</v>
      </c>
      <c r="N233" s="89">
        <v>5.7499999994498847E-2</v>
      </c>
      <c r="O233" s="90">
        <v>6126.0337259999997</v>
      </c>
      <c r="P233" s="102">
        <v>89.02</v>
      </c>
      <c r="Q233" s="90"/>
      <c r="R233" s="90">
        <v>5.4533954080000004</v>
      </c>
      <c r="S233" s="91">
        <v>1.174803164117568E-5</v>
      </c>
      <c r="T233" s="91">
        <f t="shared" si="3"/>
        <v>3.9848297575946206E-5</v>
      </c>
      <c r="U233" s="91">
        <f>R233/'סכום נכסי הקרן'!$C$42</f>
        <v>6.5832354253736525E-6</v>
      </c>
    </row>
    <row r="234" spans="2:21">
      <c r="B234" s="86" t="s">
        <v>844</v>
      </c>
      <c r="C234" s="87" t="s">
        <v>845</v>
      </c>
      <c r="D234" s="88" t="s">
        <v>117</v>
      </c>
      <c r="E234" s="88" t="s">
        <v>28</v>
      </c>
      <c r="F234" s="87" t="s">
        <v>846</v>
      </c>
      <c r="G234" s="88" t="s">
        <v>633</v>
      </c>
      <c r="H234" s="87" t="s">
        <v>621</v>
      </c>
      <c r="I234" s="87" t="s">
        <v>128</v>
      </c>
      <c r="J234" s="101"/>
      <c r="K234" s="90">
        <v>2.6099999807958332</v>
      </c>
      <c r="L234" s="88" t="s">
        <v>130</v>
      </c>
      <c r="M234" s="89">
        <v>2.4E-2</v>
      </c>
      <c r="N234" s="89">
        <v>6.0699877788339289E-2</v>
      </c>
      <c r="O234" s="90">
        <v>0.17535400000000004</v>
      </c>
      <c r="P234" s="102">
        <v>91.2</v>
      </c>
      <c r="Q234" s="90">
        <v>2.1190000000000004E-6</v>
      </c>
      <c r="R234" s="90">
        <v>1.6201400000000001E-4</v>
      </c>
      <c r="S234" s="91">
        <v>6.7286602539603614E-10</v>
      </c>
      <c r="T234" s="91">
        <f t="shared" si="3"/>
        <v>1.1838463196705997E-9</v>
      </c>
      <c r="U234" s="91">
        <f>R234/'סכום נכסי הקרן'!$C$42</f>
        <v>1.9558022560437213E-10</v>
      </c>
    </row>
    <row r="235" spans="2:21">
      <c r="B235" s="86" t="s">
        <v>847</v>
      </c>
      <c r="C235" s="87" t="s">
        <v>848</v>
      </c>
      <c r="D235" s="88" t="s">
        <v>117</v>
      </c>
      <c r="E235" s="88" t="s">
        <v>28</v>
      </c>
      <c r="F235" s="87" t="s">
        <v>632</v>
      </c>
      <c r="G235" s="88" t="s">
        <v>633</v>
      </c>
      <c r="H235" s="87" t="s">
        <v>634</v>
      </c>
      <c r="I235" s="87" t="s">
        <v>322</v>
      </c>
      <c r="J235" s="101"/>
      <c r="K235" s="90">
        <v>2.5499999999999488</v>
      </c>
      <c r="L235" s="88" t="s">
        <v>130</v>
      </c>
      <c r="M235" s="89">
        <v>4.2999999999999997E-2</v>
      </c>
      <c r="N235" s="89">
        <v>6.1099999999984125E-2</v>
      </c>
      <c r="O235" s="90">
        <v>286951.00772300008</v>
      </c>
      <c r="P235" s="102">
        <v>96.61</v>
      </c>
      <c r="Q235" s="90"/>
      <c r="R235" s="90">
        <v>277.22337810400006</v>
      </c>
      <c r="S235" s="91">
        <v>2.5848291905739641E-4</v>
      </c>
      <c r="T235" s="91">
        <f t="shared" si="3"/>
        <v>2.0256883719621242E-3</v>
      </c>
      <c r="U235" s="91">
        <f>R235/'סכום נכסי הקרן'!$C$42</f>
        <v>3.3465880005670182E-4</v>
      </c>
    </row>
    <row r="236" spans="2:21">
      <c r="B236" s="86" t="s">
        <v>849</v>
      </c>
      <c r="C236" s="87" t="s">
        <v>850</v>
      </c>
      <c r="D236" s="88" t="s">
        <v>117</v>
      </c>
      <c r="E236" s="88" t="s">
        <v>28</v>
      </c>
      <c r="F236" s="87" t="s">
        <v>851</v>
      </c>
      <c r="G236" s="88" t="s">
        <v>620</v>
      </c>
      <c r="H236" s="87" t="s">
        <v>621</v>
      </c>
      <c r="I236" s="87" t="s">
        <v>128</v>
      </c>
      <c r="J236" s="101"/>
      <c r="K236" s="90">
        <v>1.0999999999998946</v>
      </c>
      <c r="L236" s="88" t="s">
        <v>130</v>
      </c>
      <c r="M236" s="89">
        <v>3.5000000000000003E-2</v>
      </c>
      <c r="N236" s="89">
        <v>6.0699999999857937E-2</v>
      </c>
      <c r="O236" s="90">
        <v>145452.882752</v>
      </c>
      <c r="P236" s="102">
        <v>97.76</v>
      </c>
      <c r="Q236" s="90"/>
      <c r="R236" s="90">
        <v>142.19474138600003</v>
      </c>
      <c r="S236" s="91">
        <v>7.586734965157522E-4</v>
      </c>
      <c r="T236" s="91">
        <f t="shared" si="3"/>
        <v>1.0390257710218181E-3</v>
      </c>
      <c r="U236" s="91">
        <f>R236/'סכום נכסי הקרן'!$C$42</f>
        <v>1.7165479279586477E-4</v>
      </c>
    </row>
    <row r="237" spans="2:21">
      <c r="B237" s="86" t="s">
        <v>852</v>
      </c>
      <c r="C237" s="87" t="s">
        <v>853</v>
      </c>
      <c r="D237" s="88" t="s">
        <v>117</v>
      </c>
      <c r="E237" s="88" t="s">
        <v>28</v>
      </c>
      <c r="F237" s="87" t="s">
        <v>851</v>
      </c>
      <c r="G237" s="88" t="s">
        <v>620</v>
      </c>
      <c r="H237" s="87" t="s">
        <v>621</v>
      </c>
      <c r="I237" s="87" t="s">
        <v>128</v>
      </c>
      <c r="J237" s="101"/>
      <c r="K237" s="90">
        <v>2.6099999999999315</v>
      </c>
      <c r="L237" s="88" t="s">
        <v>130</v>
      </c>
      <c r="M237" s="89">
        <v>2.6499999999999999E-2</v>
      </c>
      <c r="N237" s="89">
        <v>6.4299999999844565E-2</v>
      </c>
      <c r="O237" s="90">
        <v>119278.15430200001</v>
      </c>
      <c r="P237" s="102">
        <v>91.15</v>
      </c>
      <c r="Q237" s="90"/>
      <c r="R237" s="90">
        <v>108.722041683</v>
      </c>
      <c r="S237" s="91">
        <v>1.9408988821596773E-4</v>
      </c>
      <c r="T237" s="91">
        <f t="shared" si="3"/>
        <v>7.9443868377728508E-4</v>
      </c>
      <c r="U237" s="91">
        <f>R237/'סכום נכסי הקרן'!$C$42</f>
        <v>1.312471850613471E-4</v>
      </c>
    </row>
    <row r="238" spans="2:21">
      <c r="B238" s="86" t="s">
        <v>854</v>
      </c>
      <c r="C238" s="87" t="s">
        <v>855</v>
      </c>
      <c r="D238" s="88" t="s">
        <v>117</v>
      </c>
      <c r="E238" s="88" t="s">
        <v>28</v>
      </c>
      <c r="F238" s="87" t="s">
        <v>851</v>
      </c>
      <c r="G238" s="88" t="s">
        <v>620</v>
      </c>
      <c r="H238" s="87" t="s">
        <v>621</v>
      </c>
      <c r="I238" s="87" t="s">
        <v>128</v>
      </c>
      <c r="J238" s="101"/>
      <c r="K238" s="90">
        <v>2.1600000000003612</v>
      </c>
      <c r="L238" s="88" t="s">
        <v>130</v>
      </c>
      <c r="M238" s="89">
        <v>4.99E-2</v>
      </c>
      <c r="N238" s="89">
        <v>5.9199999999816517E-2</v>
      </c>
      <c r="O238" s="90">
        <v>96557.632200000022</v>
      </c>
      <c r="P238" s="102">
        <v>98.22</v>
      </c>
      <c r="Q238" s="90">
        <v>11.986539848000001</v>
      </c>
      <c r="R238" s="90">
        <v>106.82544621300003</v>
      </c>
      <c r="S238" s="91">
        <v>5.465905506425808E-4</v>
      </c>
      <c r="T238" s="91">
        <f t="shared" si="3"/>
        <v>7.805801433606336E-4</v>
      </c>
      <c r="U238" s="91">
        <f>R238/'סכום נכסי הקרן'!$C$42</f>
        <v>1.2895765100933416E-4</v>
      </c>
    </row>
    <row r="239" spans="2:21">
      <c r="B239" s="86" t="s">
        <v>856</v>
      </c>
      <c r="C239" s="87" t="s">
        <v>857</v>
      </c>
      <c r="D239" s="88" t="s">
        <v>117</v>
      </c>
      <c r="E239" s="88" t="s">
        <v>28</v>
      </c>
      <c r="F239" s="87" t="s">
        <v>858</v>
      </c>
      <c r="G239" s="88" t="s">
        <v>633</v>
      </c>
      <c r="H239" s="87" t="s">
        <v>634</v>
      </c>
      <c r="I239" s="87" t="s">
        <v>322</v>
      </c>
      <c r="J239" s="101"/>
      <c r="K239" s="90">
        <v>3.6699999999999511</v>
      </c>
      <c r="L239" s="88" t="s">
        <v>130</v>
      </c>
      <c r="M239" s="89">
        <v>5.3399999999999996E-2</v>
      </c>
      <c r="N239" s="89">
        <v>6.3200000000042333E-2</v>
      </c>
      <c r="O239" s="90">
        <v>450592.05202700006</v>
      </c>
      <c r="P239" s="102">
        <v>98.56</v>
      </c>
      <c r="Q239" s="90"/>
      <c r="R239" s="90">
        <v>444.10354146600008</v>
      </c>
      <c r="S239" s="91">
        <v>1.1264801300675002E-3</v>
      </c>
      <c r="T239" s="91">
        <f t="shared" si="3"/>
        <v>3.2450920483242419E-3</v>
      </c>
      <c r="U239" s="91">
        <f>R239/'סכום נכסי הקרן'!$C$42</f>
        <v>5.3611336570679651E-4</v>
      </c>
    </row>
    <row r="240" spans="2:21">
      <c r="B240" s="86" t="s">
        <v>859</v>
      </c>
      <c r="C240" s="87" t="s">
        <v>860</v>
      </c>
      <c r="D240" s="88" t="s">
        <v>117</v>
      </c>
      <c r="E240" s="88" t="s">
        <v>28</v>
      </c>
      <c r="F240" s="87" t="s">
        <v>648</v>
      </c>
      <c r="G240" s="88" t="s">
        <v>337</v>
      </c>
      <c r="H240" s="87" t="s">
        <v>649</v>
      </c>
      <c r="I240" s="87" t="s">
        <v>322</v>
      </c>
      <c r="J240" s="101"/>
      <c r="K240" s="90">
        <v>3.7499999999999054</v>
      </c>
      <c r="L240" s="88" t="s">
        <v>130</v>
      </c>
      <c r="M240" s="89">
        <v>2.5000000000000001E-2</v>
      </c>
      <c r="N240" s="89">
        <v>6.4300000000528129E-2</v>
      </c>
      <c r="O240" s="90">
        <v>65463.428559000007</v>
      </c>
      <c r="P240" s="102">
        <v>86.77</v>
      </c>
      <c r="Q240" s="90"/>
      <c r="R240" s="90">
        <v>56.802614800000008</v>
      </c>
      <c r="S240" s="91">
        <v>7.6946365525461154E-5</v>
      </c>
      <c r="T240" s="91">
        <f t="shared" si="3"/>
        <v>4.150602199726366E-4</v>
      </c>
      <c r="U240" s="91">
        <f>R240/'סכום נכסי הקרן'!$C$42</f>
        <v>6.8571038413360862E-5</v>
      </c>
    </row>
    <row r="241" spans="2:21">
      <c r="B241" s="86" t="s">
        <v>861</v>
      </c>
      <c r="C241" s="87" t="s">
        <v>862</v>
      </c>
      <c r="D241" s="88" t="s">
        <v>117</v>
      </c>
      <c r="E241" s="88" t="s">
        <v>28</v>
      </c>
      <c r="F241" s="87" t="s">
        <v>863</v>
      </c>
      <c r="G241" s="88" t="s">
        <v>633</v>
      </c>
      <c r="H241" s="87" t="s">
        <v>652</v>
      </c>
      <c r="I241" s="87" t="s">
        <v>128</v>
      </c>
      <c r="J241" s="101"/>
      <c r="K241" s="90">
        <v>3.1200000000000494</v>
      </c>
      <c r="L241" s="88" t="s">
        <v>130</v>
      </c>
      <c r="M241" s="89">
        <v>4.53E-2</v>
      </c>
      <c r="N241" s="89">
        <v>6.669999999999239E-2</v>
      </c>
      <c r="O241" s="90">
        <v>871219.34309200023</v>
      </c>
      <c r="P241" s="102">
        <v>95.03</v>
      </c>
      <c r="Q241" s="90"/>
      <c r="R241" s="90">
        <v>827.91977078900004</v>
      </c>
      <c r="S241" s="91">
        <v>1.2445990615600002E-3</v>
      </c>
      <c r="T241" s="91">
        <f t="shared" si="3"/>
        <v>6.0496609776382543E-3</v>
      </c>
      <c r="U241" s="91">
        <f>R241/'סכום נכסי הקרן'!$C$42</f>
        <v>9.9944903251097234E-4</v>
      </c>
    </row>
    <row r="242" spans="2:21">
      <c r="B242" s="86" t="s">
        <v>864</v>
      </c>
      <c r="C242" s="87" t="s">
        <v>865</v>
      </c>
      <c r="D242" s="88" t="s">
        <v>117</v>
      </c>
      <c r="E242" s="88" t="s">
        <v>28</v>
      </c>
      <c r="F242" s="87" t="s">
        <v>639</v>
      </c>
      <c r="G242" s="88" t="s">
        <v>620</v>
      </c>
      <c r="H242" s="87" t="s">
        <v>652</v>
      </c>
      <c r="I242" s="87" t="s">
        <v>128</v>
      </c>
      <c r="J242" s="101"/>
      <c r="K242" s="90">
        <v>4.6599999999997763</v>
      </c>
      <c r="L242" s="88" t="s">
        <v>130</v>
      </c>
      <c r="M242" s="89">
        <v>5.5E-2</v>
      </c>
      <c r="N242" s="89">
        <v>7.2399999999899808E-2</v>
      </c>
      <c r="O242" s="90">
        <v>311684.75000000006</v>
      </c>
      <c r="P242" s="102">
        <v>93.5</v>
      </c>
      <c r="Q242" s="90"/>
      <c r="R242" s="90">
        <v>291.42523358300008</v>
      </c>
      <c r="S242" s="91">
        <v>7.0177456105985087E-4</v>
      </c>
      <c r="T242" s="91">
        <f t="shared" si="3"/>
        <v>2.1294622084287746E-3</v>
      </c>
      <c r="U242" s="91">
        <f>R242/'סכום נכסי הקרן'!$C$42</f>
        <v>3.5180301042483979E-4</v>
      </c>
    </row>
    <row r="243" spans="2:21">
      <c r="B243" s="86" t="s">
        <v>866</v>
      </c>
      <c r="C243" s="87" t="s">
        <v>867</v>
      </c>
      <c r="D243" s="88" t="s">
        <v>117</v>
      </c>
      <c r="E243" s="88" t="s">
        <v>28</v>
      </c>
      <c r="F243" s="87" t="s">
        <v>672</v>
      </c>
      <c r="G243" s="88" t="s">
        <v>673</v>
      </c>
      <c r="H243" s="87" t="s">
        <v>652</v>
      </c>
      <c r="I243" s="87" t="s">
        <v>128</v>
      </c>
      <c r="J243" s="101"/>
      <c r="K243" s="90">
        <v>1.6600000000003758</v>
      </c>
      <c r="L243" s="88" t="s">
        <v>130</v>
      </c>
      <c r="M243" s="89">
        <v>3.7499999999999999E-2</v>
      </c>
      <c r="N243" s="89">
        <v>6.229999999968789E-2</v>
      </c>
      <c r="O243" s="90">
        <v>81205.877861000015</v>
      </c>
      <c r="P243" s="102">
        <v>97.06</v>
      </c>
      <c r="Q243" s="90"/>
      <c r="R243" s="90">
        <v>78.818425102000006</v>
      </c>
      <c r="S243" s="91">
        <v>2.1972132894259441E-4</v>
      </c>
      <c r="T243" s="91">
        <f t="shared" si="3"/>
        <v>5.7593110767733353E-4</v>
      </c>
      <c r="U243" s="91">
        <f>R243/'סכום נכסי הקרן'!$C$42</f>
        <v>9.514810672676724E-5</v>
      </c>
    </row>
    <row r="244" spans="2:21">
      <c r="B244" s="86" t="s">
        <v>868</v>
      </c>
      <c r="C244" s="87" t="s">
        <v>869</v>
      </c>
      <c r="D244" s="88" t="s">
        <v>117</v>
      </c>
      <c r="E244" s="88" t="s">
        <v>28</v>
      </c>
      <c r="F244" s="87" t="s">
        <v>672</v>
      </c>
      <c r="G244" s="88" t="s">
        <v>673</v>
      </c>
      <c r="H244" s="87" t="s">
        <v>652</v>
      </c>
      <c r="I244" s="87" t="s">
        <v>128</v>
      </c>
      <c r="J244" s="101"/>
      <c r="K244" s="90">
        <v>3.7399999999999398</v>
      </c>
      <c r="L244" s="88" t="s">
        <v>130</v>
      </c>
      <c r="M244" s="89">
        <v>2.6600000000000002E-2</v>
      </c>
      <c r="N244" s="89">
        <v>6.8299999999995378E-2</v>
      </c>
      <c r="O244" s="90">
        <v>979778.30402000027</v>
      </c>
      <c r="P244" s="102">
        <v>86.05</v>
      </c>
      <c r="Q244" s="90"/>
      <c r="R244" s="90">
        <v>843.09919793300014</v>
      </c>
      <c r="S244" s="91">
        <v>1.2638879784442761E-3</v>
      </c>
      <c r="T244" s="91">
        <f t="shared" si="3"/>
        <v>6.1605779907305336E-3</v>
      </c>
      <c r="U244" s="91">
        <f>R244/'סכום נכסי הקרן'!$C$42</f>
        <v>1.017773348837763E-3</v>
      </c>
    </row>
    <row r="245" spans="2:21">
      <c r="B245" s="86" t="s">
        <v>870</v>
      </c>
      <c r="C245" s="87" t="s">
        <v>871</v>
      </c>
      <c r="D245" s="88" t="s">
        <v>117</v>
      </c>
      <c r="E245" s="88" t="s">
        <v>28</v>
      </c>
      <c r="F245" s="87" t="s">
        <v>872</v>
      </c>
      <c r="G245" s="88" t="s">
        <v>633</v>
      </c>
      <c r="H245" s="87" t="s">
        <v>652</v>
      </c>
      <c r="I245" s="87" t="s">
        <v>128</v>
      </c>
      <c r="J245" s="101"/>
      <c r="K245" s="90">
        <v>3.1600000000000681</v>
      </c>
      <c r="L245" s="88" t="s">
        <v>130</v>
      </c>
      <c r="M245" s="89">
        <v>2.5000000000000001E-2</v>
      </c>
      <c r="N245" s="89">
        <v>6.619999999993921E-2</v>
      </c>
      <c r="O245" s="90">
        <v>311684.75000000006</v>
      </c>
      <c r="P245" s="102">
        <v>88.69</v>
      </c>
      <c r="Q245" s="90"/>
      <c r="R245" s="90">
        <v>276.43321861400005</v>
      </c>
      <c r="S245" s="91">
        <v>1.4779094595100803E-3</v>
      </c>
      <c r="T245" s="91">
        <f t="shared" si="3"/>
        <v>2.0199146276919417E-3</v>
      </c>
      <c r="U245" s="91">
        <f>R245/'סכום נכסי הקרן'!$C$42</f>
        <v>3.3370493451842953E-4</v>
      </c>
    </row>
    <row r="246" spans="2:21">
      <c r="B246" s="86" t="s">
        <v>873</v>
      </c>
      <c r="C246" s="87" t="s">
        <v>874</v>
      </c>
      <c r="D246" s="88" t="s">
        <v>117</v>
      </c>
      <c r="E246" s="88" t="s">
        <v>28</v>
      </c>
      <c r="F246" s="87" t="s">
        <v>875</v>
      </c>
      <c r="G246" s="88" t="s">
        <v>337</v>
      </c>
      <c r="H246" s="87" t="s">
        <v>652</v>
      </c>
      <c r="I246" s="87" t="s">
        <v>128</v>
      </c>
      <c r="J246" s="101"/>
      <c r="K246" s="90">
        <v>4.9999999999998481</v>
      </c>
      <c r="L246" s="88" t="s">
        <v>130</v>
      </c>
      <c r="M246" s="89">
        <v>6.7699999999999996E-2</v>
      </c>
      <c r="N246" s="89">
        <v>6.6899999999955662E-2</v>
      </c>
      <c r="O246" s="90">
        <v>416392.12491500005</v>
      </c>
      <c r="P246" s="102">
        <v>101.88</v>
      </c>
      <c r="Q246" s="90"/>
      <c r="R246" s="90">
        <v>424.22029175200009</v>
      </c>
      <c r="S246" s="91">
        <v>5.5518949988666677E-4</v>
      </c>
      <c r="T246" s="91">
        <f t="shared" si="3"/>
        <v>3.0998039127494745E-3</v>
      </c>
      <c r="U246" s="91">
        <f>R246/'סכום נכסי הקרן'!$C$42</f>
        <v>5.1211068405698724E-4</v>
      </c>
    </row>
    <row r="247" spans="2:21">
      <c r="B247" s="86" t="s">
        <v>876</v>
      </c>
      <c r="C247" s="87" t="s">
        <v>877</v>
      </c>
      <c r="D247" s="88" t="s">
        <v>117</v>
      </c>
      <c r="E247" s="88" t="s">
        <v>28</v>
      </c>
      <c r="F247" s="87" t="s">
        <v>878</v>
      </c>
      <c r="G247" s="88" t="s">
        <v>687</v>
      </c>
      <c r="H247" s="87" t="s">
        <v>677</v>
      </c>
      <c r="I247" s="87"/>
      <c r="J247" s="101"/>
      <c r="K247" s="90">
        <v>1.2099999999997757</v>
      </c>
      <c r="L247" s="88" t="s">
        <v>130</v>
      </c>
      <c r="M247" s="89">
        <v>3.5499999999999997E-2</v>
      </c>
      <c r="N247" s="89">
        <v>7.5700000000511705E-2</v>
      </c>
      <c r="O247" s="90">
        <v>56600.644018000014</v>
      </c>
      <c r="P247" s="102">
        <v>96.33</v>
      </c>
      <c r="Q247" s="90"/>
      <c r="R247" s="90">
        <v>54.523401053000008</v>
      </c>
      <c r="S247" s="91">
        <v>1.9762629090398689E-4</v>
      </c>
      <c r="T247" s="91">
        <f t="shared" si="3"/>
        <v>3.9840586413839642E-4</v>
      </c>
      <c r="U247" s="91">
        <f>R247/'סכום נכסי הקרן'!$C$42</f>
        <v>6.5819614839849648E-5</v>
      </c>
    </row>
    <row r="248" spans="2:21">
      <c r="B248" s="86" t="s">
        <v>879</v>
      </c>
      <c r="C248" s="87" t="s">
        <v>880</v>
      </c>
      <c r="D248" s="88" t="s">
        <v>117</v>
      </c>
      <c r="E248" s="88" t="s">
        <v>28</v>
      </c>
      <c r="F248" s="87" t="s">
        <v>878</v>
      </c>
      <c r="G248" s="88" t="s">
        <v>687</v>
      </c>
      <c r="H248" s="87" t="s">
        <v>677</v>
      </c>
      <c r="I248" s="87"/>
      <c r="J248" s="101"/>
      <c r="K248" s="90">
        <v>3.5900000000000079</v>
      </c>
      <c r="L248" s="88" t="s">
        <v>130</v>
      </c>
      <c r="M248" s="89">
        <v>6.0499999999999998E-2</v>
      </c>
      <c r="N248" s="89">
        <v>6.1400000000022541E-2</v>
      </c>
      <c r="O248" s="90">
        <v>284113.11701500008</v>
      </c>
      <c r="P248" s="102">
        <v>99.98</v>
      </c>
      <c r="Q248" s="90">
        <v>8.5944217900000002</v>
      </c>
      <c r="R248" s="90">
        <v>292.69846298100009</v>
      </c>
      <c r="S248" s="91">
        <v>1.2914232591590912E-3</v>
      </c>
      <c r="T248" s="91">
        <f t="shared" si="3"/>
        <v>2.1387657743978804E-3</v>
      </c>
      <c r="U248" s="91">
        <f>R248/'סכום נכסי הקרן'!$C$42</f>
        <v>3.5334002878687615E-4</v>
      </c>
    </row>
    <row r="249" spans="2:21">
      <c r="B249" s="86" t="s">
        <v>881</v>
      </c>
      <c r="C249" s="87" t="s">
        <v>882</v>
      </c>
      <c r="D249" s="88" t="s">
        <v>117</v>
      </c>
      <c r="E249" s="88" t="s">
        <v>28</v>
      </c>
      <c r="F249" s="87" t="s">
        <v>836</v>
      </c>
      <c r="G249" s="88" t="s">
        <v>687</v>
      </c>
      <c r="H249" s="87" t="s">
        <v>677</v>
      </c>
      <c r="I249" s="87"/>
      <c r="J249" s="101"/>
      <c r="K249" s="90">
        <v>1.31</v>
      </c>
      <c r="L249" s="88" t="s">
        <v>130</v>
      </c>
      <c r="M249" s="89">
        <v>4.2500000000000003E-2</v>
      </c>
      <c r="N249" s="89">
        <v>6.1201322556943417E-2</v>
      </c>
      <c r="O249" s="90">
        <v>8.353000000000001E-3</v>
      </c>
      <c r="P249" s="102">
        <v>98.05</v>
      </c>
      <c r="Q249" s="90"/>
      <c r="R249" s="90">
        <v>8.1660000000000011E-6</v>
      </c>
      <c r="S249" s="91">
        <v>9.5190883190883205E-11</v>
      </c>
      <c r="T249" s="91">
        <f t="shared" si="3"/>
        <v>5.9669467122780236E-11</v>
      </c>
      <c r="U249" s="91">
        <f>R249/'סכום נכסי הקרן'!$C$42</f>
        <v>9.8578402007561247E-12</v>
      </c>
    </row>
    <row r="250" spans="2:21">
      <c r="B250" s="86" t="s">
        <v>883</v>
      </c>
      <c r="C250" s="87" t="s">
        <v>884</v>
      </c>
      <c r="D250" s="88" t="s">
        <v>117</v>
      </c>
      <c r="E250" s="88" t="s">
        <v>28</v>
      </c>
      <c r="F250" s="87" t="s">
        <v>885</v>
      </c>
      <c r="G250" s="88" t="s">
        <v>326</v>
      </c>
      <c r="H250" s="87" t="s">
        <v>677</v>
      </c>
      <c r="I250" s="87"/>
      <c r="J250" s="101"/>
      <c r="K250" s="90">
        <v>2.229999999999722</v>
      </c>
      <c r="L250" s="88" t="s">
        <v>130</v>
      </c>
      <c r="M250" s="89">
        <v>0.01</v>
      </c>
      <c r="N250" s="89">
        <v>7.0700000000304145E-2</v>
      </c>
      <c r="O250" s="90">
        <v>87421.338680000001</v>
      </c>
      <c r="P250" s="102">
        <v>88</v>
      </c>
      <c r="Q250" s="90"/>
      <c r="R250" s="90">
        <v>76.930778038000014</v>
      </c>
      <c r="S250" s="91">
        <v>4.8567410377777778E-4</v>
      </c>
      <c r="T250" s="91">
        <f t="shared" si="3"/>
        <v>5.6213795381684364E-4</v>
      </c>
      <c r="U250" s="91">
        <f>R250/'סכום נכסי הקרן'!$C$42</f>
        <v>9.286937502062734E-5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48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3.3961974867444846</v>
      </c>
      <c r="L252" s="81"/>
      <c r="M252" s="82"/>
      <c r="N252" s="82">
        <v>5.6999436699290931E-2</v>
      </c>
      <c r="O252" s="83"/>
      <c r="P252" s="100"/>
      <c r="Q252" s="83"/>
      <c r="R252" s="83">
        <v>282.185146299</v>
      </c>
      <c r="S252" s="84"/>
      <c r="T252" s="84">
        <f t="shared" si="3"/>
        <v>2.0619443190821834E-3</v>
      </c>
      <c r="U252" s="84">
        <f>R252/'סכום נכסי הקרן'!$C$42</f>
        <v>3.4064855244214187E-4</v>
      </c>
    </row>
    <row r="253" spans="2:21">
      <c r="B253" s="86" t="s">
        <v>886</v>
      </c>
      <c r="C253" s="87" t="s">
        <v>887</v>
      </c>
      <c r="D253" s="88" t="s">
        <v>117</v>
      </c>
      <c r="E253" s="88" t="s">
        <v>28</v>
      </c>
      <c r="F253" s="87" t="s">
        <v>888</v>
      </c>
      <c r="G253" s="88" t="s">
        <v>698</v>
      </c>
      <c r="H253" s="87" t="s">
        <v>379</v>
      </c>
      <c r="I253" s="87" t="s">
        <v>322</v>
      </c>
      <c r="J253" s="101"/>
      <c r="K253" s="90">
        <v>3.02000000000008</v>
      </c>
      <c r="L253" s="88" t="s">
        <v>130</v>
      </c>
      <c r="M253" s="89">
        <v>2.12E-2</v>
      </c>
      <c r="N253" s="89">
        <v>5.6900000000017839E-2</v>
      </c>
      <c r="O253" s="90">
        <v>221654.99807200005</v>
      </c>
      <c r="P253" s="102">
        <v>106.21</v>
      </c>
      <c r="Q253" s="90"/>
      <c r="R253" s="90">
        <v>235.41976138200002</v>
      </c>
      <c r="S253" s="91">
        <v>1.477699987146667E-3</v>
      </c>
      <c r="T253" s="91">
        <f t="shared" si="3"/>
        <v>1.7202267587357355E-3</v>
      </c>
      <c r="U253" s="91">
        <f>R253/'סכום נכסי הקרן'!$C$42</f>
        <v>2.8419426742638918E-4</v>
      </c>
    </row>
    <row r="254" spans="2:21">
      <c r="B254" s="86" t="s">
        <v>889</v>
      </c>
      <c r="C254" s="87" t="s">
        <v>890</v>
      </c>
      <c r="D254" s="88" t="s">
        <v>117</v>
      </c>
      <c r="E254" s="88" t="s">
        <v>28</v>
      </c>
      <c r="F254" s="87" t="s">
        <v>888</v>
      </c>
      <c r="G254" s="88" t="s">
        <v>698</v>
      </c>
      <c r="H254" s="87" t="s">
        <v>379</v>
      </c>
      <c r="I254" s="87" t="s">
        <v>322</v>
      </c>
      <c r="J254" s="101"/>
      <c r="K254" s="90">
        <v>5.2900000000013536</v>
      </c>
      <c r="L254" s="88" t="s">
        <v>130</v>
      </c>
      <c r="M254" s="89">
        <v>2.6699999999999998E-2</v>
      </c>
      <c r="N254" s="89">
        <v>5.749999999983961E-2</v>
      </c>
      <c r="O254" s="90">
        <v>46481.817372000005</v>
      </c>
      <c r="P254" s="102">
        <v>100.61</v>
      </c>
      <c r="Q254" s="90"/>
      <c r="R254" s="90">
        <v>46.765355057000008</v>
      </c>
      <c r="S254" s="91">
        <v>2.7112585961269254E-4</v>
      </c>
      <c r="T254" s="91">
        <f t="shared" si="3"/>
        <v>3.4171734215758098E-4</v>
      </c>
      <c r="U254" s="91">
        <f>R254/'סכום נכסי הקרן'!$C$42</f>
        <v>5.64542489693275E-5</v>
      </c>
    </row>
    <row r="255" spans="2:21">
      <c r="B255" s="86" t="s">
        <v>891</v>
      </c>
      <c r="C255" s="87" t="s">
        <v>892</v>
      </c>
      <c r="D255" s="88" t="s">
        <v>117</v>
      </c>
      <c r="E255" s="88" t="s">
        <v>28</v>
      </c>
      <c r="F255" s="87" t="s">
        <v>716</v>
      </c>
      <c r="G255" s="88" t="s">
        <v>124</v>
      </c>
      <c r="H255" s="87" t="s">
        <v>379</v>
      </c>
      <c r="I255" s="87" t="s">
        <v>322</v>
      </c>
      <c r="J255" s="101"/>
      <c r="K255" s="90">
        <v>0.97999951594382451</v>
      </c>
      <c r="L255" s="88" t="s">
        <v>130</v>
      </c>
      <c r="M255" s="89">
        <v>3.49E-2</v>
      </c>
      <c r="N255" s="89">
        <v>7.2697802656863569E-2</v>
      </c>
      <c r="O255" s="90">
        <v>1.1470000000000001E-2</v>
      </c>
      <c r="P255" s="102">
        <v>104.41</v>
      </c>
      <c r="Q255" s="90"/>
      <c r="R255" s="90">
        <v>1.1969000000000002E-5</v>
      </c>
      <c r="S255" s="91">
        <v>1.3661697021295891E-11</v>
      </c>
      <c r="T255" s="91">
        <f t="shared" si="3"/>
        <v>8.7458223364261173E-11</v>
      </c>
      <c r="U255" s="91">
        <f>R255/'סכום נכסי הקרן'!$C$42</f>
        <v>1.4448749615827831E-11</v>
      </c>
    </row>
    <row r="256" spans="2:21">
      <c r="B256" s="86" t="s">
        <v>893</v>
      </c>
      <c r="C256" s="87" t="s">
        <v>894</v>
      </c>
      <c r="D256" s="88" t="s">
        <v>117</v>
      </c>
      <c r="E256" s="88" t="s">
        <v>28</v>
      </c>
      <c r="F256" s="87" t="s">
        <v>716</v>
      </c>
      <c r="G256" s="88" t="s">
        <v>124</v>
      </c>
      <c r="H256" s="87" t="s">
        <v>379</v>
      </c>
      <c r="I256" s="87" t="s">
        <v>322</v>
      </c>
      <c r="J256" s="101"/>
      <c r="K256" s="90">
        <v>3.6500002698574616</v>
      </c>
      <c r="L256" s="88" t="s">
        <v>130</v>
      </c>
      <c r="M256" s="89">
        <v>3.7699999999999997E-2</v>
      </c>
      <c r="N256" s="89">
        <v>6.569895478173382E-2</v>
      </c>
      <c r="O256" s="90">
        <v>1.7205000000000005E-2</v>
      </c>
      <c r="P256" s="102">
        <v>104</v>
      </c>
      <c r="Q256" s="90"/>
      <c r="R256" s="90">
        <v>1.7891000000000005E-5</v>
      </c>
      <c r="S256" s="91">
        <v>9.0034648032817544E-11</v>
      </c>
      <c r="T256" s="91">
        <f t="shared" si="3"/>
        <v>1.3073064368034061E-10</v>
      </c>
      <c r="U256" s="91">
        <f>R256/'סכום נכסי הקרן'!$C$42</f>
        <v>2.1597675610057296E-11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195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4.9547745509333403</v>
      </c>
      <c r="L258" s="81"/>
      <c r="M258" s="82"/>
      <c r="N258" s="82">
        <v>7.7176571339040254E-2</v>
      </c>
      <c r="O258" s="83"/>
      <c r="P258" s="100"/>
      <c r="Q258" s="83"/>
      <c r="R258" s="83">
        <v>30791.757573605013</v>
      </c>
      <c r="S258" s="84"/>
      <c r="T258" s="84">
        <f t="shared" si="3"/>
        <v>0.22499727727049271</v>
      </c>
      <c r="U258" s="84">
        <f>R258/'סכום נכסי הקרן'!$C$42</f>
        <v>3.7171225283005184E-2</v>
      </c>
    </row>
    <row r="259" spans="2:21">
      <c r="B259" s="85" t="s">
        <v>65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5.1821583605254808</v>
      </c>
      <c r="L259" s="81"/>
      <c r="M259" s="82"/>
      <c r="N259" s="82">
        <v>7.7449467747521525E-2</v>
      </c>
      <c r="O259" s="83"/>
      <c r="P259" s="100"/>
      <c r="Q259" s="83"/>
      <c r="R259" s="83">
        <v>5360.0495978850013</v>
      </c>
      <c r="S259" s="84"/>
      <c r="T259" s="84">
        <f t="shared" si="3"/>
        <v>3.9166213967361065E-2</v>
      </c>
      <c r="U259" s="84">
        <f>R259/'סכום נכסי הקרן'!$C$42</f>
        <v>6.4705501352041953E-3</v>
      </c>
    </row>
    <row r="260" spans="2:21">
      <c r="B260" s="86" t="s">
        <v>895</v>
      </c>
      <c r="C260" s="87" t="s">
        <v>896</v>
      </c>
      <c r="D260" s="88" t="s">
        <v>28</v>
      </c>
      <c r="E260" s="88" t="s">
        <v>28</v>
      </c>
      <c r="F260" s="87" t="s">
        <v>336</v>
      </c>
      <c r="G260" s="88" t="s">
        <v>337</v>
      </c>
      <c r="H260" s="87" t="s">
        <v>897</v>
      </c>
      <c r="I260" s="87" t="s">
        <v>898</v>
      </c>
      <c r="J260" s="101"/>
      <c r="K260" s="90">
        <v>7.1000000000077579</v>
      </c>
      <c r="L260" s="88" t="s">
        <v>129</v>
      </c>
      <c r="M260" s="89">
        <v>3.7499999999999999E-2</v>
      </c>
      <c r="N260" s="89">
        <v>6.4700000000076474E-2</v>
      </c>
      <c r="O260" s="90">
        <v>57234.976550000014</v>
      </c>
      <c r="P260" s="102">
        <v>82.446830000000006</v>
      </c>
      <c r="Q260" s="90"/>
      <c r="R260" s="90">
        <v>180.44854004600003</v>
      </c>
      <c r="S260" s="91">
        <v>1.1446995310000002E-4</v>
      </c>
      <c r="T260" s="91">
        <f t="shared" si="3"/>
        <v>1.3185486440887204E-3</v>
      </c>
      <c r="U260" s="91">
        <f>R260/'סכום נכסי הקרן'!$C$42</f>
        <v>2.1783405244100055E-4</v>
      </c>
    </row>
    <row r="261" spans="2:21">
      <c r="B261" s="86" t="s">
        <v>899</v>
      </c>
      <c r="C261" s="87" t="s">
        <v>900</v>
      </c>
      <c r="D261" s="88" t="s">
        <v>28</v>
      </c>
      <c r="E261" s="88" t="s">
        <v>28</v>
      </c>
      <c r="F261" s="87" t="s">
        <v>329</v>
      </c>
      <c r="G261" s="88" t="s">
        <v>309</v>
      </c>
      <c r="H261" s="87" t="s">
        <v>901</v>
      </c>
      <c r="I261" s="87" t="s">
        <v>306</v>
      </c>
      <c r="J261" s="101"/>
      <c r="K261" s="90">
        <v>2.8900000000028352</v>
      </c>
      <c r="L261" s="88" t="s">
        <v>129</v>
      </c>
      <c r="M261" s="89">
        <v>3.2549999999999996E-2</v>
      </c>
      <c r="N261" s="89">
        <v>8.7300000000074415E-2</v>
      </c>
      <c r="O261" s="90">
        <v>171887.78900000002</v>
      </c>
      <c r="P261" s="102">
        <v>85.865880000000004</v>
      </c>
      <c r="Q261" s="90"/>
      <c r="R261" s="90">
        <v>564.39545626000017</v>
      </c>
      <c r="S261" s="91">
        <v>1.7188778900000001E-4</v>
      </c>
      <c r="T261" s="91">
        <f t="shared" si="3"/>
        <v>4.1240725105991466E-3</v>
      </c>
      <c r="U261" s="91">
        <f>R261/'סכום נכסי הקרן'!$C$42</f>
        <v>6.8132748197941766E-4</v>
      </c>
    </row>
    <row r="262" spans="2:21">
      <c r="B262" s="86" t="s">
        <v>902</v>
      </c>
      <c r="C262" s="87" t="s">
        <v>903</v>
      </c>
      <c r="D262" s="88" t="s">
        <v>28</v>
      </c>
      <c r="E262" s="88" t="s">
        <v>28</v>
      </c>
      <c r="F262" s="87" t="s">
        <v>308</v>
      </c>
      <c r="G262" s="88" t="s">
        <v>309</v>
      </c>
      <c r="H262" s="87" t="s">
        <v>901</v>
      </c>
      <c r="I262" s="87" t="s">
        <v>306</v>
      </c>
      <c r="J262" s="101"/>
      <c r="K262" s="90">
        <v>2.2400000000004807</v>
      </c>
      <c r="L262" s="88" t="s">
        <v>129</v>
      </c>
      <c r="M262" s="89">
        <v>3.2750000000000001E-2</v>
      </c>
      <c r="N262" s="89">
        <v>8.3900000000004804E-2</v>
      </c>
      <c r="O262" s="90">
        <v>243305.33673600003</v>
      </c>
      <c r="P262" s="102">
        <v>89.528930000000003</v>
      </c>
      <c r="Q262" s="90"/>
      <c r="R262" s="90">
        <v>832.97681864000003</v>
      </c>
      <c r="S262" s="91">
        <v>3.2440711564800005E-4</v>
      </c>
      <c r="T262" s="91">
        <f t="shared" si="3"/>
        <v>6.0866131390984023E-3</v>
      </c>
      <c r="U262" s="91">
        <f>R262/'סכום נכסי הקרן'!$C$42</f>
        <v>1.005553804688628E-3</v>
      </c>
    </row>
    <row r="263" spans="2:21">
      <c r="B263" s="86" t="s">
        <v>904</v>
      </c>
      <c r="C263" s="87" t="s">
        <v>905</v>
      </c>
      <c r="D263" s="88" t="s">
        <v>28</v>
      </c>
      <c r="E263" s="88" t="s">
        <v>28</v>
      </c>
      <c r="F263" s="87" t="s">
        <v>308</v>
      </c>
      <c r="G263" s="88" t="s">
        <v>309</v>
      </c>
      <c r="H263" s="87" t="s">
        <v>901</v>
      </c>
      <c r="I263" s="87" t="s">
        <v>306</v>
      </c>
      <c r="J263" s="101"/>
      <c r="K263" s="90">
        <v>4.0700000000029783</v>
      </c>
      <c r="L263" s="88" t="s">
        <v>129</v>
      </c>
      <c r="M263" s="89">
        <v>7.1289999999999992E-2</v>
      </c>
      <c r="N263" s="89">
        <v>7.5800000000048939E-2</v>
      </c>
      <c r="O263" s="90">
        <v>138973.10600000003</v>
      </c>
      <c r="P263" s="102">
        <v>99.190799999999996</v>
      </c>
      <c r="Q263" s="90"/>
      <c r="R263" s="90">
        <v>527.13280024900007</v>
      </c>
      <c r="S263" s="91">
        <v>2.7794621200000007E-4</v>
      </c>
      <c r="T263" s="91">
        <f t="shared" si="3"/>
        <v>3.8517919781774173E-3</v>
      </c>
      <c r="U263" s="91">
        <f>R263/'סכום נכסי הקרן'!$C$42</f>
        <v>6.3634471092722763E-4</v>
      </c>
    </row>
    <row r="264" spans="2:21">
      <c r="B264" s="86" t="s">
        <v>906</v>
      </c>
      <c r="C264" s="87" t="s">
        <v>907</v>
      </c>
      <c r="D264" s="88" t="s">
        <v>28</v>
      </c>
      <c r="E264" s="88" t="s">
        <v>28</v>
      </c>
      <c r="F264" s="87" t="s">
        <v>701</v>
      </c>
      <c r="G264" s="88" t="s">
        <v>477</v>
      </c>
      <c r="H264" s="87" t="s">
        <v>908</v>
      </c>
      <c r="I264" s="87" t="s">
        <v>306</v>
      </c>
      <c r="J264" s="101"/>
      <c r="K264" s="90">
        <v>9.459999999998276</v>
      </c>
      <c r="L264" s="88" t="s">
        <v>129</v>
      </c>
      <c r="M264" s="89">
        <v>6.3750000000000001E-2</v>
      </c>
      <c r="N264" s="89">
        <v>6.6499999999987416E-2</v>
      </c>
      <c r="O264" s="90">
        <v>347798.48370000004</v>
      </c>
      <c r="P264" s="102">
        <v>98.602000000000004</v>
      </c>
      <c r="Q264" s="90"/>
      <c r="R264" s="90">
        <v>1311.3882616810001</v>
      </c>
      <c r="S264" s="91">
        <v>5.0180130385225799E-4</v>
      </c>
      <c r="T264" s="91">
        <f t="shared" si="3"/>
        <v>9.5823951464088109E-3</v>
      </c>
      <c r="U264" s="91">
        <f>R264/'סכום נכסי הקרן'!$C$42</f>
        <v>1.5830830179768131E-3</v>
      </c>
    </row>
    <row r="265" spans="2:21">
      <c r="B265" s="86" t="s">
        <v>909</v>
      </c>
      <c r="C265" s="87" t="s">
        <v>910</v>
      </c>
      <c r="D265" s="88" t="s">
        <v>28</v>
      </c>
      <c r="E265" s="88" t="s">
        <v>28</v>
      </c>
      <c r="F265" s="87" t="s">
        <v>911</v>
      </c>
      <c r="G265" s="88" t="s">
        <v>309</v>
      </c>
      <c r="H265" s="87" t="s">
        <v>908</v>
      </c>
      <c r="I265" s="87" t="s">
        <v>898</v>
      </c>
      <c r="J265" s="101"/>
      <c r="K265" s="90">
        <v>2.4300000000015705</v>
      </c>
      <c r="L265" s="88" t="s">
        <v>129</v>
      </c>
      <c r="M265" s="89">
        <v>3.0769999999999999E-2</v>
      </c>
      <c r="N265" s="89">
        <v>8.6900000000035046E-2</v>
      </c>
      <c r="O265" s="90">
        <v>195220.64206000004</v>
      </c>
      <c r="P265" s="102">
        <v>88.698670000000007</v>
      </c>
      <c r="Q265" s="90"/>
      <c r="R265" s="90">
        <v>662.15662027200005</v>
      </c>
      <c r="S265" s="91">
        <v>3.2536773676666674E-4</v>
      </c>
      <c r="T265" s="91">
        <f t="shared" si="3"/>
        <v>4.8384193832294127E-3</v>
      </c>
      <c r="U265" s="91">
        <f>R265/'סכום נכסי הקרן'!$C$42</f>
        <v>7.9934290356528648E-4</v>
      </c>
    </row>
    <row r="266" spans="2:21">
      <c r="B266" s="86" t="s">
        <v>912</v>
      </c>
      <c r="C266" s="87" t="s">
        <v>913</v>
      </c>
      <c r="D266" s="88" t="s">
        <v>28</v>
      </c>
      <c r="E266" s="88" t="s">
        <v>28</v>
      </c>
      <c r="F266" s="87" t="s">
        <v>914</v>
      </c>
      <c r="G266" s="88" t="s">
        <v>915</v>
      </c>
      <c r="H266" s="87" t="s">
        <v>916</v>
      </c>
      <c r="I266" s="87" t="s">
        <v>898</v>
      </c>
      <c r="J266" s="101"/>
      <c r="K266" s="90">
        <v>5.3299999999997718</v>
      </c>
      <c r="L266" s="88" t="s">
        <v>129</v>
      </c>
      <c r="M266" s="89">
        <v>8.5000000000000006E-2</v>
      </c>
      <c r="N266" s="89">
        <v>8.4800000000012671E-2</v>
      </c>
      <c r="O266" s="90">
        <v>146287.48000000004</v>
      </c>
      <c r="P266" s="102">
        <v>101.60928</v>
      </c>
      <c r="Q266" s="90"/>
      <c r="R266" s="90">
        <v>568.40567686099996</v>
      </c>
      <c r="S266" s="91">
        <v>1.9504997333333337E-4</v>
      </c>
      <c r="T266" s="91">
        <f t="shared" si="3"/>
        <v>4.1533754405901398E-3</v>
      </c>
      <c r="U266" s="91">
        <f>R266/'סכום נכסי הקרן'!$C$42</f>
        <v>6.8616854417075199E-4</v>
      </c>
    </row>
    <row r="267" spans="2:21">
      <c r="B267" s="86" t="s">
        <v>917</v>
      </c>
      <c r="C267" s="87" t="s">
        <v>918</v>
      </c>
      <c r="D267" s="88" t="s">
        <v>28</v>
      </c>
      <c r="E267" s="88" t="s">
        <v>28</v>
      </c>
      <c r="F267" s="87" t="s">
        <v>919</v>
      </c>
      <c r="G267" s="88" t="s">
        <v>920</v>
      </c>
      <c r="H267" s="87" t="s">
        <v>916</v>
      </c>
      <c r="I267" s="87" t="s">
        <v>306</v>
      </c>
      <c r="J267" s="101"/>
      <c r="K267" s="90">
        <v>5.609999999999923</v>
      </c>
      <c r="L267" s="88" t="s">
        <v>131</v>
      </c>
      <c r="M267" s="89">
        <v>4.3749999999999997E-2</v>
      </c>
      <c r="N267" s="89">
        <v>7.1099999999960514E-2</v>
      </c>
      <c r="O267" s="90">
        <v>36571.87000000001</v>
      </c>
      <c r="P267" s="102">
        <v>87.09254</v>
      </c>
      <c r="Q267" s="90"/>
      <c r="R267" s="90">
        <v>129.096792341</v>
      </c>
      <c r="S267" s="91">
        <v>2.4381246666666672E-5</v>
      </c>
      <c r="T267" s="91">
        <f t="shared" si="3"/>
        <v>9.4331824715254546E-4</v>
      </c>
      <c r="U267" s="91">
        <f>R267/'סכום נכסי הקרן'!$C$42</f>
        <v>1.5584319732154972E-4</v>
      </c>
    </row>
    <row r="268" spans="2:21">
      <c r="B268" s="86" t="s">
        <v>921</v>
      </c>
      <c r="C268" s="87" t="s">
        <v>922</v>
      </c>
      <c r="D268" s="88" t="s">
        <v>28</v>
      </c>
      <c r="E268" s="88" t="s">
        <v>28</v>
      </c>
      <c r="F268" s="87" t="s">
        <v>919</v>
      </c>
      <c r="G268" s="88" t="s">
        <v>920</v>
      </c>
      <c r="H268" s="87" t="s">
        <v>916</v>
      </c>
      <c r="I268" s="87" t="s">
        <v>306</v>
      </c>
      <c r="J268" s="101"/>
      <c r="K268" s="90">
        <v>4.7499999999919238</v>
      </c>
      <c r="L268" s="88" t="s">
        <v>131</v>
      </c>
      <c r="M268" s="89">
        <v>7.3749999999999996E-2</v>
      </c>
      <c r="N268" s="89">
        <v>6.9599999999903087E-2</v>
      </c>
      <c r="O268" s="90">
        <v>74972.333500000008</v>
      </c>
      <c r="P268" s="102">
        <v>101.86429</v>
      </c>
      <c r="Q268" s="90"/>
      <c r="R268" s="90">
        <v>309.53539475000002</v>
      </c>
      <c r="S268" s="91">
        <v>9.3715416875000008E-5</v>
      </c>
      <c r="T268" s="91">
        <f t="shared" ref="T268:T331" si="4">IFERROR(R268/$R$11,0)</f>
        <v>2.2617942763129961E-3</v>
      </c>
      <c r="U268" s="91">
        <f>R268/'סכום נכסי הקרן'!$C$42</f>
        <v>3.7366525323579065E-4</v>
      </c>
    </row>
    <row r="269" spans="2:21">
      <c r="B269" s="86" t="s">
        <v>923</v>
      </c>
      <c r="C269" s="87" t="s">
        <v>924</v>
      </c>
      <c r="D269" s="88" t="s">
        <v>28</v>
      </c>
      <c r="E269" s="88" t="s">
        <v>28</v>
      </c>
      <c r="F269" s="87" t="s">
        <v>919</v>
      </c>
      <c r="G269" s="88" t="s">
        <v>920</v>
      </c>
      <c r="H269" s="87" t="s">
        <v>916</v>
      </c>
      <c r="I269" s="87" t="s">
        <v>306</v>
      </c>
      <c r="J269" s="101"/>
      <c r="K269" s="90">
        <v>5.8800000000043724</v>
      </c>
      <c r="L269" s="88" t="s">
        <v>129</v>
      </c>
      <c r="M269" s="89">
        <v>8.1250000000000003E-2</v>
      </c>
      <c r="N269" s="89">
        <v>7.5300000000034617E-2</v>
      </c>
      <c r="O269" s="90">
        <v>69486.553000000014</v>
      </c>
      <c r="P269" s="102">
        <v>103.31054</v>
      </c>
      <c r="Q269" s="90"/>
      <c r="R269" s="90">
        <v>274.513236785</v>
      </c>
      <c r="S269" s="91">
        <v>1.3897310600000004E-4</v>
      </c>
      <c r="T269" s="91">
        <f t="shared" si="4"/>
        <v>2.005885201703471E-3</v>
      </c>
      <c r="U269" s="91">
        <f>R269/'סכום נכסי הקרן'!$C$42</f>
        <v>3.3138716889772934E-4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64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4.9068505775087674</v>
      </c>
      <c r="L271" s="81"/>
      <c r="M271" s="82"/>
      <c r="N271" s="82">
        <v>7.7119055017842303E-2</v>
      </c>
      <c r="O271" s="83"/>
      <c r="P271" s="100"/>
      <c r="Q271" s="83"/>
      <c r="R271" s="83">
        <v>25431.707975720012</v>
      </c>
      <c r="S271" s="84"/>
      <c r="T271" s="84">
        <f t="shared" si="4"/>
        <v>0.18583106330313165</v>
      </c>
      <c r="U271" s="84">
        <f>R271/'סכום נכסי הקרן'!$C$42</f>
        <v>3.070067514780099E-2</v>
      </c>
    </row>
    <row r="272" spans="2:21">
      <c r="B272" s="86" t="s">
        <v>925</v>
      </c>
      <c r="C272" s="87" t="s">
        <v>926</v>
      </c>
      <c r="D272" s="88" t="s">
        <v>28</v>
      </c>
      <c r="E272" s="88" t="s">
        <v>28</v>
      </c>
      <c r="F272" s="87"/>
      <c r="G272" s="88" t="s">
        <v>927</v>
      </c>
      <c r="H272" s="87" t="s">
        <v>305</v>
      </c>
      <c r="I272" s="87" t="s">
        <v>898</v>
      </c>
      <c r="J272" s="101"/>
      <c r="K272" s="90">
        <v>7.3400000000038963</v>
      </c>
      <c r="L272" s="88" t="s">
        <v>131</v>
      </c>
      <c r="M272" s="89">
        <v>4.2519999999999995E-2</v>
      </c>
      <c r="N272" s="89">
        <v>5.5700000000023168E-2</v>
      </c>
      <c r="O272" s="90">
        <v>73143.74000000002</v>
      </c>
      <c r="P272" s="102">
        <v>91.755489999999995</v>
      </c>
      <c r="Q272" s="90"/>
      <c r="R272" s="90">
        <v>272.01731074100007</v>
      </c>
      <c r="S272" s="91">
        <v>5.8514992000000016E-5</v>
      </c>
      <c r="T272" s="91">
        <f t="shared" si="4"/>
        <v>1.9876473157099191E-3</v>
      </c>
      <c r="U272" s="91">
        <f>R272/'סכום נכסי הקרן'!$C$42</f>
        <v>3.2837413435270646E-4</v>
      </c>
    </row>
    <row r="273" spans="2:21">
      <c r="B273" s="86" t="s">
        <v>928</v>
      </c>
      <c r="C273" s="87" t="s">
        <v>929</v>
      </c>
      <c r="D273" s="88" t="s">
        <v>28</v>
      </c>
      <c r="E273" s="88" t="s">
        <v>28</v>
      </c>
      <c r="F273" s="87"/>
      <c r="G273" s="88" t="s">
        <v>927</v>
      </c>
      <c r="H273" s="87" t="s">
        <v>930</v>
      </c>
      <c r="I273" s="87" t="s">
        <v>898</v>
      </c>
      <c r="J273" s="101"/>
      <c r="K273" s="90">
        <v>0.94000000091580238</v>
      </c>
      <c r="L273" s="88" t="s">
        <v>129</v>
      </c>
      <c r="M273" s="89">
        <v>4.4999999999999998E-2</v>
      </c>
      <c r="N273" s="89">
        <v>8.7600000265582706E-2</v>
      </c>
      <c r="O273" s="90">
        <v>47.543430999999998</v>
      </c>
      <c r="P273" s="102">
        <v>96.096999999999994</v>
      </c>
      <c r="Q273" s="90"/>
      <c r="R273" s="90">
        <v>0.17471018600000002</v>
      </c>
      <c r="S273" s="91">
        <v>9.5086861999999999E-8</v>
      </c>
      <c r="T273" s="91">
        <f t="shared" si="4"/>
        <v>1.2766181361182732E-6</v>
      </c>
      <c r="U273" s="91">
        <f>R273/'סכום נכסי הקרן'!$C$42</f>
        <v>2.1090682035664707E-7</v>
      </c>
    </row>
    <row r="274" spans="2:21">
      <c r="B274" s="86" t="s">
        <v>931</v>
      </c>
      <c r="C274" s="87" t="s">
        <v>932</v>
      </c>
      <c r="D274" s="88" t="s">
        <v>28</v>
      </c>
      <c r="E274" s="88" t="s">
        <v>28</v>
      </c>
      <c r="F274" s="87"/>
      <c r="G274" s="88" t="s">
        <v>927</v>
      </c>
      <c r="H274" s="87" t="s">
        <v>933</v>
      </c>
      <c r="I274" s="87" t="s">
        <v>934</v>
      </c>
      <c r="J274" s="101"/>
      <c r="K274" s="90">
        <v>6.6300000000053894</v>
      </c>
      <c r="L274" s="88" t="s">
        <v>129</v>
      </c>
      <c r="M274" s="89">
        <v>0.03</v>
      </c>
      <c r="N274" s="89">
        <v>7.100000000005488E-2</v>
      </c>
      <c r="O274" s="90">
        <v>135315.91900000002</v>
      </c>
      <c r="P274" s="102">
        <v>77.453670000000002</v>
      </c>
      <c r="Q274" s="90"/>
      <c r="R274" s="90">
        <v>400.78250666800005</v>
      </c>
      <c r="S274" s="91">
        <v>7.7323382285714293E-5</v>
      </c>
      <c r="T274" s="91">
        <f t="shared" si="4"/>
        <v>2.9285425673538671E-3</v>
      </c>
      <c r="U274" s="91">
        <f>R274/'סכום נכסי הקרן'!$C$42</f>
        <v>4.8381703477732305E-4</v>
      </c>
    </row>
    <row r="275" spans="2:21">
      <c r="B275" s="86" t="s">
        <v>935</v>
      </c>
      <c r="C275" s="87" t="s">
        <v>936</v>
      </c>
      <c r="D275" s="88" t="s">
        <v>28</v>
      </c>
      <c r="E275" s="88" t="s">
        <v>28</v>
      </c>
      <c r="F275" s="87"/>
      <c r="G275" s="88" t="s">
        <v>927</v>
      </c>
      <c r="H275" s="87" t="s">
        <v>933</v>
      </c>
      <c r="I275" s="87" t="s">
        <v>934</v>
      </c>
      <c r="J275" s="101"/>
      <c r="K275" s="90">
        <v>7.2599999999978184</v>
      </c>
      <c r="L275" s="88" t="s">
        <v>129</v>
      </c>
      <c r="M275" s="89">
        <v>3.5000000000000003E-2</v>
      </c>
      <c r="N275" s="89">
        <v>7.0499999999981813E-2</v>
      </c>
      <c r="O275" s="90">
        <v>54857.805000000008</v>
      </c>
      <c r="P275" s="102">
        <v>78.625889999999998</v>
      </c>
      <c r="Q275" s="90"/>
      <c r="R275" s="90">
        <v>164.93843828600001</v>
      </c>
      <c r="S275" s="91">
        <v>1.0971561000000002E-4</v>
      </c>
      <c r="T275" s="91">
        <f t="shared" si="4"/>
        <v>1.20521537112285E-3</v>
      </c>
      <c r="U275" s="91">
        <f>R275/'סכום נכסי הקרן'!$C$42</f>
        <v>1.9911055199432572E-4</v>
      </c>
    </row>
    <row r="276" spans="2:21">
      <c r="B276" s="86" t="s">
        <v>937</v>
      </c>
      <c r="C276" s="87" t="s">
        <v>938</v>
      </c>
      <c r="D276" s="88" t="s">
        <v>28</v>
      </c>
      <c r="E276" s="88" t="s">
        <v>28</v>
      </c>
      <c r="F276" s="87"/>
      <c r="G276" s="88" t="s">
        <v>927</v>
      </c>
      <c r="H276" s="87" t="s">
        <v>939</v>
      </c>
      <c r="I276" s="87" t="s">
        <v>934</v>
      </c>
      <c r="J276" s="101"/>
      <c r="K276" s="90">
        <v>3.7800000000032132</v>
      </c>
      <c r="L276" s="88" t="s">
        <v>129</v>
      </c>
      <c r="M276" s="89">
        <v>3.2000000000000001E-2</v>
      </c>
      <c r="N276" s="89">
        <v>0.1259000000001273</v>
      </c>
      <c r="O276" s="90">
        <v>117029.98400000003</v>
      </c>
      <c r="P276" s="102">
        <v>72.319329999999994</v>
      </c>
      <c r="Q276" s="90"/>
      <c r="R276" s="90">
        <v>323.64540343200008</v>
      </c>
      <c r="S276" s="91">
        <v>9.3623987200000018E-5</v>
      </c>
      <c r="T276" s="91">
        <f t="shared" si="4"/>
        <v>2.3648969825526174E-3</v>
      </c>
      <c r="U276" s="91">
        <f>R276/'סכום נכסי הקרן'!$C$42</f>
        <v>3.906985878939388E-4</v>
      </c>
    </row>
    <row r="277" spans="2:21">
      <c r="B277" s="86" t="s">
        <v>940</v>
      </c>
      <c r="C277" s="87" t="s">
        <v>941</v>
      </c>
      <c r="D277" s="88" t="s">
        <v>28</v>
      </c>
      <c r="E277" s="88" t="s">
        <v>28</v>
      </c>
      <c r="F277" s="87"/>
      <c r="G277" s="88" t="s">
        <v>927</v>
      </c>
      <c r="H277" s="87" t="s">
        <v>942</v>
      </c>
      <c r="I277" s="87" t="s">
        <v>306</v>
      </c>
      <c r="J277" s="101"/>
      <c r="K277" s="90">
        <v>7.3499999999994516</v>
      </c>
      <c r="L277" s="88" t="s">
        <v>131</v>
      </c>
      <c r="M277" s="89">
        <v>4.2500000000000003E-2</v>
      </c>
      <c r="N277" s="89">
        <v>5.6800000000002918E-2</v>
      </c>
      <c r="O277" s="90">
        <v>146287.48000000004</v>
      </c>
      <c r="P277" s="102">
        <v>92.249340000000004</v>
      </c>
      <c r="Q277" s="90"/>
      <c r="R277" s="90">
        <v>546.96275823800011</v>
      </c>
      <c r="S277" s="91">
        <v>1.1702998400000003E-4</v>
      </c>
      <c r="T277" s="91">
        <f t="shared" si="4"/>
        <v>3.996690707821153E-3</v>
      </c>
      <c r="U277" s="91">
        <f>R277/'סכום נכסי הקרן'!$C$42</f>
        <v>6.6028305981814968E-4</v>
      </c>
    </row>
    <row r="278" spans="2:21">
      <c r="B278" s="86" t="s">
        <v>943</v>
      </c>
      <c r="C278" s="87" t="s">
        <v>944</v>
      </c>
      <c r="D278" s="88" t="s">
        <v>28</v>
      </c>
      <c r="E278" s="88" t="s">
        <v>28</v>
      </c>
      <c r="F278" s="87"/>
      <c r="G278" s="88" t="s">
        <v>945</v>
      </c>
      <c r="H278" s="87" t="s">
        <v>942</v>
      </c>
      <c r="I278" s="87" t="s">
        <v>898</v>
      </c>
      <c r="J278" s="101"/>
      <c r="K278" s="90">
        <v>7.6399999999895556</v>
      </c>
      <c r="L278" s="88" t="s">
        <v>129</v>
      </c>
      <c r="M278" s="89">
        <v>5.8749999999999997E-2</v>
      </c>
      <c r="N278" s="89">
        <v>6.4899999999901078E-2</v>
      </c>
      <c r="O278" s="90">
        <v>73143.74000000002</v>
      </c>
      <c r="P278" s="102">
        <v>97.216849999999994</v>
      </c>
      <c r="Q278" s="90"/>
      <c r="R278" s="90">
        <v>271.91713728100001</v>
      </c>
      <c r="S278" s="91">
        <v>6.6494309090909108E-5</v>
      </c>
      <c r="T278" s="91">
        <f t="shared" si="4"/>
        <v>1.9869153420412869E-3</v>
      </c>
      <c r="U278" s="91">
        <f>R278/'סכום נכסי הקרן'!$C$42</f>
        <v>3.2825320685319172E-4</v>
      </c>
    </row>
    <row r="279" spans="2:21">
      <c r="B279" s="86" t="s">
        <v>946</v>
      </c>
      <c r="C279" s="87" t="s">
        <v>947</v>
      </c>
      <c r="D279" s="88" t="s">
        <v>28</v>
      </c>
      <c r="E279" s="88" t="s">
        <v>28</v>
      </c>
      <c r="F279" s="87"/>
      <c r="G279" s="88" t="s">
        <v>948</v>
      </c>
      <c r="H279" s="87" t="s">
        <v>942</v>
      </c>
      <c r="I279" s="87" t="s">
        <v>898</v>
      </c>
      <c r="J279" s="101"/>
      <c r="K279" s="90">
        <v>3.5699999999979095</v>
      </c>
      <c r="L279" s="88" t="s">
        <v>132</v>
      </c>
      <c r="M279" s="89">
        <v>4.6249999999999999E-2</v>
      </c>
      <c r="N279" s="89">
        <v>7.0099999999977403E-2</v>
      </c>
      <c r="O279" s="90">
        <v>109715.61000000002</v>
      </c>
      <c r="P279" s="102">
        <v>92.304349999999999</v>
      </c>
      <c r="Q279" s="90"/>
      <c r="R279" s="90">
        <v>473.74158750700013</v>
      </c>
      <c r="S279" s="91">
        <v>2.1943122000000004E-4</v>
      </c>
      <c r="T279" s="91">
        <f t="shared" si="4"/>
        <v>3.4616590840610651E-3</v>
      </c>
      <c r="U279" s="91">
        <f>R279/'סכום נכסי הקרן'!$C$42</f>
        <v>5.7189185232629574E-4</v>
      </c>
    </row>
    <row r="280" spans="2:21">
      <c r="B280" s="86" t="s">
        <v>949</v>
      </c>
      <c r="C280" s="87" t="s">
        <v>950</v>
      </c>
      <c r="D280" s="88" t="s">
        <v>28</v>
      </c>
      <c r="E280" s="88" t="s">
        <v>28</v>
      </c>
      <c r="F280" s="87"/>
      <c r="G280" s="88" t="s">
        <v>948</v>
      </c>
      <c r="H280" s="87" t="s">
        <v>897</v>
      </c>
      <c r="I280" s="87" t="s">
        <v>898</v>
      </c>
      <c r="J280" s="101"/>
      <c r="K280" s="90">
        <v>6.8499999999845951</v>
      </c>
      <c r="L280" s="88" t="s">
        <v>129</v>
      </c>
      <c r="M280" s="89">
        <v>6.7419999999999994E-2</v>
      </c>
      <c r="N280" s="89">
        <v>6.6799999999848744E-2</v>
      </c>
      <c r="O280" s="90">
        <v>54857.805000000008</v>
      </c>
      <c r="P280" s="102">
        <v>102.12251000000001</v>
      </c>
      <c r="Q280" s="90"/>
      <c r="R280" s="90">
        <v>214.22877051800006</v>
      </c>
      <c r="S280" s="91">
        <v>4.3886244000000007E-5</v>
      </c>
      <c r="T280" s="91">
        <f t="shared" si="4"/>
        <v>1.5653828776852113E-3</v>
      </c>
      <c r="U280" s="91">
        <f>R280/'סכום נכסי הקרן'!$C$42</f>
        <v>2.5861290548259848E-4</v>
      </c>
    </row>
    <row r="281" spans="2:21">
      <c r="B281" s="86" t="s">
        <v>951</v>
      </c>
      <c r="C281" s="87" t="s">
        <v>952</v>
      </c>
      <c r="D281" s="88" t="s">
        <v>28</v>
      </c>
      <c r="E281" s="88" t="s">
        <v>28</v>
      </c>
      <c r="F281" s="87"/>
      <c r="G281" s="88" t="s">
        <v>948</v>
      </c>
      <c r="H281" s="87" t="s">
        <v>897</v>
      </c>
      <c r="I281" s="87" t="s">
        <v>898</v>
      </c>
      <c r="J281" s="101"/>
      <c r="K281" s="90">
        <v>5.1700000000029718</v>
      </c>
      <c r="L281" s="88" t="s">
        <v>129</v>
      </c>
      <c r="M281" s="89">
        <v>3.9329999999999997E-2</v>
      </c>
      <c r="N281" s="89">
        <v>7.0200000000017665E-2</v>
      </c>
      <c r="O281" s="90">
        <v>113921.37505000003</v>
      </c>
      <c r="P281" s="102">
        <v>85.751649999999998</v>
      </c>
      <c r="Q281" s="90"/>
      <c r="R281" s="90">
        <v>373.56449051700008</v>
      </c>
      <c r="S281" s="91">
        <v>7.5947583366666683E-5</v>
      </c>
      <c r="T281" s="91">
        <f t="shared" si="4"/>
        <v>2.7296588397186239E-3</v>
      </c>
      <c r="U281" s="91">
        <f>R281/'סכום נכסי הקרן'!$C$42</f>
        <v>4.509599623063266E-4</v>
      </c>
    </row>
    <row r="282" spans="2:21">
      <c r="B282" s="86" t="s">
        <v>953</v>
      </c>
      <c r="C282" s="87" t="s">
        <v>954</v>
      </c>
      <c r="D282" s="88" t="s">
        <v>28</v>
      </c>
      <c r="E282" s="88" t="s">
        <v>28</v>
      </c>
      <c r="F282" s="87"/>
      <c r="G282" s="88" t="s">
        <v>955</v>
      </c>
      <c r="H282" s="87" t="s">
        <v>897</v>
      </c>
      <c r="I282" s="87" t="s">
        <v>306</v>
      </c>
      <c r="J282" s="101"/>
      <c r="K282" s="90">
        <v>2.7999999999944518</v>
      </c>
      <c r="L282" s="88" t="s">
        <v>129</v>
      </c>
      <c r="M282" s="89">
        <v>4.7500000000000001E-2</v>
      </c>
      <c r="N282" s="89">
        <v>8.6099999999860607E-2</v>
      </c>
      <c r="O282" s="90">
        <v>84115.301000000021</v>
      </c>
      <c r="P282" s="102">
        <v>89.656170000000003</v>
      </c>
      <c r="Q282" s="90"/>
      <c r="R282" s="90">
        <v>288.38525618200003</v>
      </c>
      <c r="S282" s="91">
        <v>5.6076867333333345E-5</v>
      </c>
      <c r="T282" s="91">
        <f t="shared" si="4"/>
        <v>2.1072489055163368E-3</v>
      </c>
      <c r="U282" s="91">
        <f>R282/'סכום נכסי הקרן'!$C$42</f>
        <v>3.481332074083117E-4</v>
      </c>
    </row>
    <row r="283" spans="2:21">
      <c r="B283" s="86" t="s">
        <v>956</v>
      </c>
      <c r="C283" s="87" t="s">
        <v>957</v>
      </c>
      <c r="D283" s="88" t="s">
        <v>28</v>
      </c>
      <c r="E283" s="88" t="s">
        <v>28</v>
      </c>
      <c r="F283" s="87"/>
      <c r="G283" s="88" t="s">
        <v>955</v>
      </c>
      <c r="H283" s="87" t="s">
        <v>897</v>
      </c>
      <c r="I283" s="87" t="s">
        <v>306</v>
      </c>
      <c r="J283" s="101"/>
      <c r="K283" s="90">
        <v>5.8299999999884182</v>
      </c>
      <c r="L283" s="88" t="s">
        <v>129</v>
      </c>
      <c r="M283" s="89">
        <v>5.1249999999999997E-2</v>
      </c>
      <c r="N283" s="89">
        <v>8.2199999999818446E-2</v>
      </c>
      <c r="O283" s="90">
        <v>60160.72615000001</v>
      </c>
      <c r="P283" s="102">
        <v>83.315420000000003</v>
      </c>
      <c r="Q283" s="90"/>
      <c r="R283" s="90">
        <v>191.67096253400001</v>
      </c>
      <c r="S283" s="91">
        <v>4.0107150766666676E-5</v>
      </c>
      <c r="T283" s="91">
        <f t="shared" si="4"/>
        <v>1.4005515793918876E-3</v>
      </c>
      <c r="U283" s="91">
        <f>R283/'סכום נכסי הקרן'!$C$42</f>
        <v>2.3138154785516609E-4</v>
      </c>
    </row>
    <row r="284" spans="2:21">
      <c r="B284" s="86" t="s">
        <v>958</v>
      </c>
      <c r="C284" s="87" t="s">
        <v>959</v>
      </c>
      <c r="D284" s="88" t="s">
        <v>28</v>
      </c>
      <c r="E284" s="88" t="s">
        <v>28</v>
      </c>
      <c r="F284" s="87"/>
      <c r="G284" s="88" t="s">
        <v>960</v>
      </c>
      <c r="H284" s="87" t="s">
        <v>901</v>
      </c>
      <c r="I284" s="87" t="s">
        <v>306</v>
      </c>
      <c r="J284" s="101"/>
      <c r="K284" s="90">
        <v>7.1499999999949404</v>
      </c>
      <c r="L284" s="88" t="s">
        <v>129</v>
      </c>
      <c r="M284" s="89">
        <v>3.3000000000000002E-2</v>
      </c>
      <c r="N284" s="89">
        <v>6.4999999999940467E-2</v>
      </c>
      <c r="O284" s="90">
        <v>109715.61000000002</v>
      </c>
      <c r="P284" s="102">
        <v>80.058000000000007</v>
      </c>
      <c r="Q284" s="90"/>
      <c r="R284" s="90">
        <v>335.88533455800001</v>
      </c>
      <c r="S284" s="91">
        <v>2.7428902500000004E-5</v>
      </c>
      <c r="T284" s="91">
        <f t="shared" si="4"/>
        <v>2.4543349164134975E-3</v>
      </c>
      <c r="U284" s="91">
        <f>R284/'סכום נכסי הקרן'!$C$42</f>
        <v>4.0547440042251688E-4</v>
      </c>
    </row>
    <row r="285" spans="2:21">
      <c r="B285" s="86" t="s">
        <v>961</v>
      </c>
      <c r="C285" s="87" t="s">
        <v>962</v>
      </c>
      <c r="D285" s="88" t="s">
        <v>28</v>
      </c>
      <c r="E285" s="88" t="s">
        <v>28</v>
      </c>
      <c r="F285" s="87"/>
      <c r="G285" s="88" t="s">
        <v>927</v>
      </c>
      <c r="H285" s="87" t="s">
        <v>963</v>
      </c>
      <c r="I285" s="87" t="s">
        <v>934</v>
      </c>
      <c r="J285" s="101"/>
      <c r="K285" s="90">
        <v>6.7200000000121616</v>
      </c>
      <c r="L285" s="88" t="s">
        <v>131</v>
      </c>
      <c r="M285" s="89">
        <v>5.7999999999999996E-2</v>
      </c>
      <c r="N285" s="89">
        <v>5.3900000000091215E-2</v>
      </c>
      <c r="O285" s="90">
        <v>54857.805000000008</v>
      </c>
      <c r="P285" s="102">
        <v>103.53984</v>
      </c>
      <c r="Q285" s="90"/>
      <c r="R285" s="90">
        <v>230.21480071000008</v>
      </c>
      <c r="S285" s="91">
        <v>1.0971561000000002E-4</v>
      </c>
      <c r="T285" s="91">
        <f t="shared" si="4"/>
        <v>1.6821937891431243E-3</v>
      </c>
      <c r="U285" s="91">
        <f>R285/'סכום נכסי הקרן'!$C$42</f>
        <v>2.7791093769876296E-4</v>
      </c>
    </row>
    <row r="286" spans="2:21">
      <c r="B286" s="86" t="s">
        <v>964</v>
      </c>
      <c r="C286" s="87" t="s">
        <v>965</v>
      </c>
      <c r="D286" s="88" t="s">
        <v>28</v>
      </c>
      <c r="E286" s="88" t="s">
        <v>28</v>
      </c>
      <c r="F286" s="87"/>
      <c r="G286" s="88" t="s">
        <v>948</v>
      </c>
      <c r="H286" s="87" t="s">
        <v>901</v>
      </c>
      <c r="I286" s="87" t="s">
        <v>898</v>
      </c>
      <c r="J286" s="101"/>
      <c r="K286" s="90">
        <v>7.1900000000101603</v>
      </c>
      <c r="L286" s="88" t="s">
        <v>129</v>
      </c>
      <c r="M286" s="89">
        <v>6.1740000000000003E-2</v>
      </c>
      <c r="N286" s="89">
        <v>6.7900000000111385E-2</v>
      </c>
      <c r="O286" s="90">
        <v>54857.805000000008</v>
      </c>
      <c r="P286" s="102">
        <v>97.583749999999995</v>
      </c>
      <c r="Q286" s="90"/>
      <c r="R286" s="90">
        <v>204.70752776800003</v>
      </c>
      <c r="S286" s="91">
        <v>1.7143064062500003E-5</v>
      </c>
      <c r="T286" s="91">
        <f t="shared" si="4"/>
        <v>1.4958105679571761E-3</v>
      </c>
      <c r="U286" s="91">
        <f>R286/'סכום נכסי הקרן'!$C$42</f>
        <v>2.4711904195797102E-4</v>
      </c>
    </row>
    <row r="287" spans="2:21">
      <c r="B287" s="86" t="s">
        <v>966</v>
      </c>
      <c r="C287" s="87" t="s">
        <v>967</v>
      </c>
      <c r="D287" s="88" t="s">
        <v>28</v>
      </c>
      <c r="E287" s="88" t="s">
        <v>28</v>
      </c>
      <c r="F287" s="87"/>
      <c r="G287" s="88" t="s">
        <v>968</v>
      </c>
      <c r="H287" s="87" t="s">
        <v>901</v>
      </c>
      <c r="I287" s="87" t="s">
        <v>306</v>
      </c>
      <c r="J287" s="101"/>
      <c r="K287" s="90">
        <v>7.0000000000167111</v>
      </c>
      <c r="L287" s="88" t="s">
        <v>129</v>
      </c>
      <c r="M287" s="89">
        <v>6.4000000000000001E-2</v>
      </c>
      <c r="N287" s="89">
        <v>6.7500000000125321E-2</v>
      </c>
      <c r="O287" s="90">
        <v>47543.431000000004</v>
      </c>
      <c r="P287" s="102">
        <v>98.754000000000005</v>
      </c>
      <c r="Q287" s="90"/>
      <c r="R287" s="90">
        <v>179.54077638500002</v>
      </c>
      <c r="S287" s="91">
        <v>4.7543431000000001E-5</v>
      </c>
      <c r="T287" s="91">
        <f t="shared" si="4"/>
        <v>1.3119155588664213E-3</v>
      </c>
      <c r="U287" s="91">
        <f>R287/'סכום נכסי הקרן'!$C$42</f>
        <v>2.167382173797476E-4</v>
      </c>
    </row>
    <row r="288" spans="2:21">
      <c r="B288" s="86" t="s">
        <v>969</v>
      </c>
      <c r="C288" s="87" t="s">
        <v>970</v>
      </c>
      <c r="D288" s="88" t="s">
        <v>28</v>
      </c>
      <c r="E288" s="88" t="s">
        <v>28</v>
      </c>
      <c r="F288" s="87"/>
      <c r="G288" s="88" t="s">
        <v>948</v>
      </c>
      <c r="H288" s="87" t="s">
        <v>901</v>
      </c>
      <c r="I288" s="87" t="s">
        <v>898</v>
      </c>
      <c r="J288" s="101"/>
      <c r="K288" s="90">
        <v>4.2799999999988465</v>
      </c>
      <c r="L288" s="88" t="s">
        <v>131</v>
      </c>
      <c r="M288" s="89">
        <v>4.1250000000000002E-2</v>
      </c>
      <c r="N288" s="89">
        <v>5.5399999999972617E-2</v>
      </c>
      <c r="O288" s="90">
        <v>108618.45390000001</v>
      </c>
      <c r="P288" s="102">
        <v>94.556010000000001</v>
      </c>
      <c r="Q288" s="90"/>
      <c r="R288" s="90">
        <v>416.27474669100008</v>
      </c>
      <c r="S288" s="91">
        <v>1.0861845390000001E-4</v>
      </c>
      <c r="T288" s="91">
        <f t="shared" si="4"/>
        <v>3.0417453235026082E-3</v>
      </c>
      <c r="U288" s="91">
        <f>R288/'סכום נכסי הקרן'!$C$42</f>
        <v>5.0251897287412596E-4</v>
      </c>
    </row>
    <row r="289" spans="2:21">
      <c r="B289" s="86" t="s">
        <v>971</v>
      </c>
      <c r="C289" s="87" t="s">
        <v>972</v>
      </c>
      <c r="D289" s="88" t="s">
        <v>28</v>
      </c>
      <c r="E289" s="88" t="s">
        <v>28</v>
      </c>
      <c r="F289" s="87"/>
      <c r="G289" s="88" t="s">
        <v>973</v>
      </c>
      <c r="H289" s="87" t="s">
        <v>901</v>
      </c>
      <c r="I289" s="87" t="s">
        <v>898</v>
      </c>
      <c r="J289" s="101"/>
      <c r="K289" s="90">
        <v>6.9200000000037276</v>
      </c>
      <c r="L289" s="88" t="s">
        <v>129</v>
      </c>
      <c r="M289" s="89">
        <v>6.7979999999999999E-2</v>
      </c>
      <c r="N289" s="89">
        <v>7.0700000000038773E-2</v>
      </c>
      <c r="O289" s="90">
        <v>175544.97600000002</v>
      </c>
      <c r="P289" s="102">
        <v>99.102599999999995</v>
      </c>
      <c r="Q289" s="90"/>
      <c r="R289" s="90">
        <v>665.25988570600009</v>
      </c>
      <c r="S289" s="91">
        <v>1.7554497600000003E-4</v>
      </c>
      <c r="T289" s="91">
        <f t="shared" si="4"/>
        <v>4.8610951357137772E-3</v>
      </c>
      <c r="U289" s="91">
        <f>R289/'סכום נכסי הקרן'!$C$42</f>
        <v>8.0308910669397895E-4</v>
      </c>
    </row>
    <row r="290" spans="2:21">
      <c r="B290" s="86" t="s">
        <v>974</v>
      </c>
      <c r="C290" s="87" t="s">
        <v>975</v>
      </c>
      <c r="D290" s="88" t="s">
        <v>28</v>
      </c>
      <c r="E290" s="88" t="s">
        <v>28</v>
      </c>
      <c r="F290" s="87"/>
      <c r="G290" s="88" t="s">
        <v>927</v>
      </c>
      <c r="H290" s="87" t="s">
        <v>901</v>
      </c>
      <c r="I290" s="87" t="s">
        <v>306</v>
      </c>
      <c r="J290" s="101"/>
      <c r="K290" s="90">
        <v>6.7499999999960929</v>
      </c>
      <c r="L290" s="88" t="s">
        <v>129</v>
      </c>
      <c r="M290" s="89">
        <v>0.06</v>
      </c>
      <c r="N290" s="89">
        <v>7.3199999999954996E-2</v>
      </c>
      <c r="O290" s="90">
        <v>91429.675000000017</v>
      </c>
      <c r="P290" s="102">
        <v>91.508330000000001</v>
      </c>
      <c r="Q290" s="90"/>
      <c r="R290" s="90">
        <v>319.9379111670001</v>
      </c>
      <c r="S290" s="91">
        <v>7.6191395833333345E-5</v>
      </c>
      <c r="T290" s="91">
        <f t="shared" si="4"/>
        <v>2.3378061072385861E-3</v>
      </c>
      <c r="U290" s="91">
        <f>R290/'סכום נכסי הקרן'!$C$42</f>
        <v>3.8622297360372214E-4</v>
      </c>
    </row>
    <row r="291" spans="2:21">
      <c r="B291" s="86" t="s">
        <v>976</v>
      </c>
      <c r="C291" s="87" t="s">
        <v>977</v>
      </c>
      <c r="D291" s="88" t="s">
        <v>28</v>
      </c>
      <c r="E291" s="88" t="s">
        <v>28</v>
      </c>
      <c r="F291" s="87"/>
      <c r="G291" s="88" t="s">
        <v>968</v>
      </c>
      <c r="H291" s="87" t="s">
        <v>901</v>
      </c>
      <c r="I291" s="87" t="s">
        <v>898</v>
      </c>
      <c r="J291" s="101"/>
      <c r="K291" s="90">
        <v>6.9100000000100481</v>
      </c>
      <c r="L291" s="88" t="s">
        <v>129</v>
      </c>
      <c r="M291" s="89">
        <v>6.3750000000000001E-2</v>
      </c>
      <c r="N291" s="89">
        <v>6.6200000000097015E-2</v>
      </c>
      <c r="O291" s="90">
        <v>30720.370800000004</v>
      </c>
      <c r="P291" s="102">
        <v>98.280749999999998</v>
      </c>
      <c r="Q291" s="90"/>
      <c r="R291" s="90">
        <v>115.45501422400001</v>
      </c>
      <c r="S291" s="91">
        <v>4.3886244000000007E-5</v>
      </c>
      <c r="T291" s="91">
        <f t="shared" si="4"/>
        <v>8.4363693061463292E-4</v>
      </c>
      <c r="U291" s="91">
        <f>R291/'סכום נכסי הקרן'!$C$42</f>
        <v>1.3937510171396246E-4</v>
      </c>
    </row>
    <row r="292" spans="2:21">
      <c r="B292" s="86" t="s">
        <v>978</v>
      </c>
      <c r="C292" s="87" t="s">
        <v>979</v>
      </c>
      <c r="D292" s="88" t="s">
        <v>28</v>
      </c>
      <c r="E292" s="88" t="s">
        <v>28</v>
      </c>
      <c r="F292" s="87"/>
      <c r="G292" s="88" t="s">
        <v>948</v>
      </c>
      <c r="H292" s="87" t="s">
        <v>901</v>
      </c>
      <c r="I292" s="87" t="s">
        <v>898</v>
      </c>
      <c r="J292" s="101"/>
      <c r="K292" s="90">
        <v>3.4600000000019868</v>
      </c>
      <c r="L292" s="88" t="s">
        <v>129</v>
      </c>
      <c r="M292" s="89">
        <v>8.1250000000000003E-2</v>
      </c>
      <c r="N292" s="89">
        <v>8.1600000000026943E-2</v>
      </c>
      <c r="O292" s="90">
        <v>73143.74000000002</v>
      </c>
      <c r="P292" s="102">
        <v>100.77016999999999</v>
      </c>
      <c r="Q292" s="90"/>
      <c r="R292" s="90">
        <v>281.85583066400005</v>
      </c>
      <c r="S292" s="91">
        <v>4.1796422857142867E-5</v>
      </c>
      <c r="T292" s="91">
        <f t="shared" si="4"/>
        <v>2.0595379893668213E-3</v>
      </c>
      <c r="U292" s="91">
        <f>R292/'סכום נכסי הקרן'!$C$42</f>
        <v>3.4025100885832604E-4</v>
      </c>
    </row>
    <row r="293" spans="2:21">
      <c r="B293" s="86" t="s">
        <v>980</v>
      </c>
      <c r="C293" s="87" t="s">
        <v>981</v>
      </c>
      <c r="D293" s="88" t="s">
        <v>28</v>
      </c>
      <c r="E293" s="88" t="s">
        <v>28</v>
      </c>
      <c r="F293" s="87"/>
      <c r="G293" s="88" t="s">
        <v>948</v>
      </c>
      <c r="H293" s="87" t="s">
        <v>908</v>
      </c>
      <c r="I293" s="87" t="s">
        <v>898</v>
      </c>
      <c r="J293" s="101"/>
      <c r="K293" s="90">
        <v>4.199999999996157</v>
      </c>
      <c r="L293" s="88" t="s">
        <v>131</v>
      </c>
      <c r="M293" s="89">
        <v>7.2499999999999995E-2</v>
      </c>
      <c r="N293" s="89">
        <v>7.5999999999942364E-2</v>
      </c>
      <c r="O293" s="90">
        <v>130561.57590000001</v>
      </c>
      <c r="P293" s="102">
        <v>98.366420000000005</v>
      </c>
      <c r="Q293" s="90"/>
      <c r="R293" s="90">
        <v>520.53457525500005</v>
      </c>
      <c r="S293" s="91">
        <v>1.0444926072000001E-4</v>
      </c>
      <c r="T293" s="91">
        <f t="shared" si="4"/>
        <v>3.8035783400010527E-3</v>
      </c>
      <c r="U293" s="91">
        <f>R293/'סכום נכסי הקרן'!$C$42</f>
        <v>6.283794589557009E-4</v>
      </c>
    </row>
    <row r="294" spans="2:21">
      <c r="B294" s="86" t="s">
        <v>982</v>
      </c>
      <c r="C294" s="87" t="s">
        <v>983</v>
      </c>
      <c r="D294" s="88" t="s">
        <v>28</v>
      </c>
      <c r="E294" s="88" t="s">
        <v>28</v>
      </c>
      <c r="F294" s="87"/>
      <c r="G294" s="88" t="s">
        <v>948</v>
      </c>
      <c r="H294" s="87" t="s">
        <v>908</v>
      </c>
      <c r="I294" s="87" t="s">
        <v>898</v>
      </c>
      <c r="J294" s="101"/>
      <c r="K294" s="90">
        <v>7.0000000000073035</v>
      </c>
      <c r="L294" s="88" t="s">
        <v>129</v>
      </c>
      <c r="M294" s="89">
        <v>7.1190000000000003E-2</v>
      </c>
      <c r="N294" s="89">
        <v>7.6600000000111038E-2</v>
      </c>
      <c r="O294" s="90">
        <v>73143.74000000002</v>
      </c>
      <c r="P294" s="102">
        <v>97.892080000000007</v>
      </c>
      <c r="Q294" s="90"/>
      <c r="R294" s="90">
        <v>273.80576050600007</v>
      </c>
      <c r="S294" s="91">
        <v>4.8762493333333344E-5</v>
      </c>
      <c r="T294" s="91">
        <f t="shared" si="4"/>
        <v>2.0007156287705865E-3</v>
      </c>
      <c r="U294" s="91">
        <f>R294/'סכום נכסי הקרן'!$C$42</f>
        <v>3.3053311696236236E-4</v>
      </c>
    </row>
    <row r="295" spans="2:21">
      <c r="B295" s="86" t="s">
        <v>984</v>
      </c>
      <c r="C295" s="87" t="s">
        <v>985</v>
      </c>
      <c r="D295" s="88" t="s">
        <v>28</v>
      </c>
      <c r="E295" s="88" t="s">
        <v>28</v>
      </c>
      <c r="F295" s="87"/>
      <c r="G295" s="88" t="s">
        <v>973</v>
      </c>
      <c r="H295" s="87" t="s">
        <v>908</v>
      </c>
      <c r="I295" s="87" t="s">
        <v>898</v>
      </c>
      <c r="J295" s="101"/>
      <c r="K295" s="90">
        <v>3.0499999999970733</v>
      </c>
      <c r="L295" s="88" t="s">
        <v>129</v>
      </c>
      <c r="M295" s="89">
        <v>2.6249999999999999E-2</v>
      </c>
      <c r="N295" s="89">
        <v>7.6099999999935608E-2</v>
      </c>
      <c r="O295" s="90">
        <v>92727.976385000016</v>
      </c>
      <c r="P295" s="102">
        <v>86.704629999999995</v>
      </c>
      <c r="Q295" s="90"/>
      <c r="R295" s="90">
        <v>307.44747461800006</v>
      </c>
      <c r="S295" s="91">
        <v>7.4679868520133736E-5</v>
      </c>
      <c r="T295" s="91">
        <f t="shared" si="4"/>
        <v>2.2465377147563759E-3</v>
      </c>
      <c r="U295" s="91">
        <f>R295/'סכום נכסי הקרן'!$C$42</f>
        <v>3.7114475568335401E-4</v>
      </c>
    </row>
    <row r="296" spans="2:21">
      <c r="B296" s="86" t="s">
        <v>986</v>
      </c>
      <c r="C296" s="87" t="s">
        <v>987</v>
      </c>
      <c r="D296" s="88" t="s">
        <v>28</v>
      </c>
      <c r="E296" s="88" t="s">
        <v>28</v>
      </c>
      <c r="F296" s="87"/>
      <c r="G296" s="88" t="s">
        <v>973</v>
      </c>
      <c r="H296" s="87" t="s">
        <v>908</v>
      </c>
      <c r="I296" s="87" t="s">
        <v>898</v>
      </c>
      <c r="J296" s="101"/>
      <c r="K296" s="90">
        <v>1.88999999999407</v>
      </c>
      <c r="L296" s="88" t="s">
        <v>129</v>
      </c>
      <c r="M296" s="89">
        <v>7.0499999999999993E-2</v>
      </c>
      <c r="N296" s="89">
        <v>6.9299999999877848E-2</v>
      </c>
      <c r="O296" s="90">
        <v>36571.87000000001</v>
      </c>
      <c r="P296" s="102">
        <v>100.08857999999999</v>
      </c>
      <c r="Q296" s="90"/>
      <c r="R296" s="90">
        <v>139.97471534700003</v>
      </c>
      <c r="S296" s="91">
        <v>4.6071778604740238E-5</v>
      </c>
      <c r="T296" s="91">
        <f t="shared" si="4"/>
        <v>1.0228039034310972E-3</v>
      </c>
      <c r="U296" s="91">
        <f>R296/'סכום נכסי הקרן'!$C$42</f>
        <v>1.6897481950000639E-4</v>
      </c>
    </row>
    <row r="297" spans="2:21">
      <c r="B297" s="86" t="s">
        <v>988</v>
      </c>
      <c r="C297" s="87" t="s">
        <v>989</v>
      </c>
      <c r="D297" s="88" t="s">
        <v>28</v>
      </c>
      <c r="E297" s="88" t="s">
        <v>28</v>
      </c>
      <c r="F297" s="87"/>
      <c r="G297" s="88" t="s">
        <v>915</v>
      </c>
      <c r="H297" s="87" t="s">
        <v>908</v>
      </c>
      <c r="I297" s="87" t="s">
        <v>306</v>
      </c>
      <c r="J297" s="101"/>
      <c r="K297" s="90">
        <v>3.3999999999883883</v>
      </c>
      <c r="L297" s="88" t="s">
        <v>129</v>
      </c>
      <c r="M297" s="89">
        <v>5.5E-2</v>
      </c>
      <c r="N297" s="89">
        <v>9.5399999999582014E-2</v>
      </c>
      <c r="O297" s="90">
        <v>25600.309000000005</v>
      </c>
      <c r="P297" s="102">
        <v>87.977109999999996</v>
      </c>
      <c r="Q297" s="90"/>
      <c r="R297" s="90">
        <v>86.125704640000009</v>
      </c>
      <c r="S297" s="91">
        <v>2.5600309000000004E-5</v>
      </c>
      <c r="T297" s="91">
        <f t="shared" si="4"/>
        <v>6.2932585126656399E-4</v>
      </c>
      <c r="U297" s="91">
        <f>R297/'סכום נכסי הקרן'!$C$42</f>
        <v>1.0396931588521189E-4</v>
      </c>
    </row>
    <row r="298" spans="2:21">
      <c r="B298" s="86" t="s">
        <v>990</v>
      </c>
      <c r="C298" s="87" t="s">
        <v>991</v>
      </c>
      <c r="D298" s="88" t="s">
        <v>28</v>
      </c>
      <c r="E298" s="88" t="s">
        <v>28</v>
      </c>
      <c r="F298" s="87"/>
      <c r="G298" s="88" t="s">
        <v>915</v>
      </c>
      <c r="H298" s="87" t="s">
        <v>908</v>
      </c>
      <c r="I298" s="87" t="s">
        <v>306</v>
      </c>
      <c r="J298" s="101"/>
      <c r="K298" s="90">
        <v>2.9800000000008384</v>
      </c>
      <c r="L298" s="88" t="s">
        <v>129</v>
      </c>
      <c r="M298" s="89">
        <v>0.06</v>
      </c>
      <c r="N298" s="89">
        <v>9.0700000000007622E-2</v>
      </c>
      <c r="O298" s="90">
        <v>115237.96237000002</v>
      </c>
      <c r="P298" s="102">
        <v>92.069670000000002</v>
      </c>
      <c r="Q298" s="90"/>
      <c r="R298" s="90">
        <v>405.72337076700006</v>
      </c>
      <c r="S298" s="91">
        <v>1.5365061649333337E-4</v>
      </c>
      <c r="T298" s="91">
        <f t="shared" si="4"/>
        <v>2.964645766951394E-3</v>
      </c>
      <c r="U298" s="91">
        <f>R298/'סכום נכסי הקרן'!$C$42</f>
        <v>4.8978155213485368E-4</v>
      </c>
    </row>
    <row r="299" spans="2:21">
      <c r="B299" s="86" t="s">
        <v>992</v>
      </c>
      <c r="C299" s="87" t="s">
        <v>993</v>
      </c>
      <c r="D299" s="88" t="s">
        <v>28</v>
      </c>
      <c r="E299" s="88" t="s">
        <v>28</v>
      </c>
      <c r="F299" s="87"/>
      <c r="G299" s="88" t="s">
        <v>994</v>
      </c>
      <c r="H299" s="87" t="s">
        <v>908</v>
      </c>
      <c r="I299" s="87" t="s">
        <v>306</v>
      </c>
      <c r="J299" s="101"/>
      <c r="K299" s="90">
        <v>6.0899999999961132</v>
      </c>
      <c r="L299" s="88" t="s">
        <v>131</v>
      </c>
      <c r="M299" s="89">
        <v>6.6250000000000003E-2</v>
      </c>
      <c r="N299" s="89">
        <v>6.4599999999952043E-2</v>
      </c>
      <c r="O299" s="90">
        <v>146287.48000000004</v>
      </c>
      <c r="P299" s="102">
        <v>101.98945000000001</v>
      </c>
      <c r="Q299" s="90"/>
      <c r="R299" s="90">
        <v>604.71360021500016</v>
      </c>
      <c r="S299" s="91">
        <v>1.9504997333333337E-4</v>
      </c>
      <c r="T299" s="91">
        <f t="shared" si="4"/>
        <v>4.4186796824304455E-3</v>
      </c>
      <c r="U299" s="91">
        <f>R299/'סכום נכסי הקרן'!$C$42</f>
        <v>7.2999878008123879E-4</v>
      </c>
    </row>
    <row r="300" spans="2:21">
      <c r="B300" s="86" t="s">
        <v>995</v>
      </c>
      <c r="C300" s="87" t="s">
        <v>996</v>
      </c>
      <c r="D300" s="88" t="s">
        <v>28</v>
      </c>
      <c r="E300" s="88" t="s">
        <v>28</v>
      </c>
      <c r="F300" s="87"/>
      <c r="G300" s="88" t="s">
        <v>973</v>
      </c>
      <c r="H300" s="87" t="s">
        <v>908</v>
      </c>
      <c r="I300" s="87" t="s">
        <v>306</v>
      </c>
      <c r="J300" s="101"/>
      <c r="K300" s="90">
        <v>1.3299999999997296</v>
      </c>
      <c r="L300" s="88" t="s">
        <v>129</v>
      </c>
      <c r="M300" s="89">
        <v>4.2500000000000003E-2</v>
      </c>
      <c r="N300" s="89">
        <v>7.6199999999962131E-2</v>
      </c>
      <c r="O300" s="90">
        <v>80458.114000000016</v>
      </c>
      <c r="P300" s="102">
        <v>96.11806</v>
      </c>
      <c r="Q300" s="90"/>
      <c r="R300" s="90">
        <v>295.72817847600004</v>
      </c>
      <c r="S300" s="91">
        <v>1.6938550315789478E-4</v>
      </c>
      <c r="T300" s="91">
        <f t="shared" si="4"/>
        <v>2.1609040929284067E-3</v>
      </c>
      <c r="U300" s="91">
        <f>R300/'סכום נכסי הקרן'!$C$42</f>
        <v>3.5699744382526269E-4</v>
      </c>
    </row>
    <row r="301" spans="2:21">
      <c r="B301" s="86" t="s">
        <v>997</v>
      </c>
      <c r="C301" s="87" t="s">
        <v>998</v>
      </c>
      <c r="D301" s="88" t="s">
        <v>28</v>
      </c>
      <c r="E301" s="88" t="s">
        <v>28</v>
      </c>
      <c r="F301" s="87"/>
      <c r="G301" s="88" t="s">
        <v>973</v>
      </c>
      <c r="H301" s="87" t="s">
        <v>908</v>
      </c>
      <c r="I301" s="87" t="s">
        <v>306</v>
      </c>
      <c r="J301" s="101"/>
      <c r="K301" s="90">
        <v>4.5599999999927343</v>
      </c>
      <c r="L301" s="88" t="s">
        <v>129</v>
      </c>
      <c r="M301" s="89">
        <v>3.125E-2</v>
      </c>
      <c r="N301" s="89">
        <v>7.659999999980624E-2</v>
      </c>
      <c r="O301" s="90">
        <v>36571.87000000001</v>
      </c>
      <c r="P301" s="102">
        <v>82.666330000000002</v>
      </c>
      <c r="Q301" s="90"/>
      <c r="R301" s="90">
        <v>115.60955396400001</v>
      </c>
      <c r="S301" s="91">
        <v>4.8762493333333344E-5</v>
      </c>
      <c r="T301" s="91">
        <f t="shared" si="4"/>
        <v>8.4476616205414966E-4</v>
      </c>
      <c r="U301" s="91">
        <f>R301/'סכום נכסי הקרן'!$C$42</f>
        <v>1.3956165915476412E-4</v>
      </c>
    </row>
    <row r="302" spans="2:21">
      <c r="B302" s="86" t="s">
        <v>999</v>
      </c>
      <c r="C302" s="87" t="s">
        <v>1000</v>
      </c>
      <c r="D302" s="88" t="s">
        <v>28</v>
      </c>
      <c r="E302" s="88" t="s">
        <v>28</v>
      </c>
      <c r="F302" s="87"/>
      <c r="G302" s="88" t="s">
        <v>994</v>
      </c>
      <c r="H302" s="87" t="s">
        <v>908</v>
      </c>
      <c r="I302" s="87" t="s">
        <v>898</v>
      </c>
      <c r="J302" s="101"/>
      <c r="K302" s="90">
        <v>4.3600000000059866</v>
      </c>
      <c r="L302" s="88" t="s">
        <v>131</v>
      </c>
      <c r="M302" s="89">
        <v>4.8750000000000002E-2</v>
      </c>
      <c r="N302" s="89">
        <v>5.7100000000075084E-2</v>
      </c>
      <c r="O302" s="90">
        <v>100206.92380000003</v>
      </c>
      <c r="P302" s="102">
        <v>97.068420000000003</v>
      </c>
      <c r="Q302" s="90"/>
      <c r="R302" s="90">
        <v>394.24210132400003</v>
      </c>
      <c r="S302" s="91">
        <v>1.0020692380000003E-4</v>
      </c>
      <c r="T302" s="91">
        <f t="shared" si="4"/>
        <v>2.8807514209365924E-3</v>
      </c>
      <c r="U302" s="91">
        <f>R302/'סכום נכסי הקרן'!$C$42</f>
        <v>4.7592158158979875E-4</v>
      </c>
    </row>
    <row r="303" spans="2:21">
      <c r="B303" s="86" t="s">
        <v>1001</v>
      </c>
      <c r="C303" s="87" t="s">
        <v>1002</v>
      </c>
      <c r="D303" s="88" t="s">
        <v>28</v>
      </c>
      <c r="E303" s="88" t="s">
        <v>28</v>
      </c>
      <c r="F303" s="87"/>
      <c r="G303" s="88" t="s">
        <v>1003</v>
      </c>
      <c r="H303" s="87" t="s">
        <v>908</v>
      </c>
      <c r="I303" s="87" t="s">
        <v>898</v>
      </c>
      <c r="J303" s="101"/>
      <c r="K303" s="90">
        <v>7.2499999999973124</v>
      </c>
      <c r="L303" s="88" t="s">
        <v>129</v>
      </c>
      <c r="M303" s="89">
        <v>5.9000000000000004E-2</v>
      </c>
      <c r="N303" s="89">
        <v>6.6399999999954828E-2</v>
      </c>
      <c r="O303" s="90">
        <v>102401.23600000002</v>
      </c>
      <c r="P303" s="102">
        <v>94.992279999999994</v>
      </c>
      <c r="Q303" s="90"/>
      <c r="R303" s="90">
        <v>371.97297131200008</v>
      </c>
      <c r="S303" s="91">
        <v>2.0480247200000003E-4</v>
      </c>
      <c r="T303" s="91">
        <f t="shared" si="4"/>
        <v>2.7180295104413743E-3</v>
      </c>
      <c r="U303" s="91">
        <f>R303/'סכום נכסי הקרן'!$C$42</f>
        <v>4.4903871053075421E-4</v>
      </c>
    </row>
    <row r="304" spans="2:21">
      <c r="B304" s="86" t="s">
        <v>1004</v>
      </c>
      <c r="C304" s="87" t="s">
        <v>1005</v>
      </c>
      <c r="D304" s="88" t="s">
        <v>28</v>
      </c>
      <c r="E304" s="88" t="s">
        <v>28</v>
      </c>
      <c r="F304" s="87"/>
      <c r="G304" s="88" t="s">
        <v>1006</v>
      </c>
      <c r="H304" s="87" t="s">
        <v>908</v>
      </c>
      <c r="I304" s="87" t="s">
        <v>898</v>
      </c>
      <c r="J304" s="101"/>
      <c r="K304" s="90">
        <v>6.8600000000138603</v>
      </c>
      <c r="L304" s="88" t="s">
        <v>129</v>
      </c>
      <c r="M304" s="89">
        <v>3.15E-2</v>
      </c>
      <c r="N304" s="89">
        <v>7.1900000000147429E-2</v>
      </c>
      <c r="O304" s="90">
        <v>73143.74000000002</v>
      </c>
      <c r="P304" s="102">
        <v>76.870750000000001</v>
      </c>
      <c r="Q304" s="90"/>
      <c r="R304" s="90">
        <v>215.00876515700003</v>
      </c>
      <c r="S304" s="91">
        <v>1.1281224985232132E-4</v>
      </c>
      <c r="T304" s="91">
        <f t="shared" si="4"/>
        <v>1.571082346760371E-3</v>
      </c>
      <c r="U304" s="91">
        <f>R304/'סכום נכסי הקרן'!$C$42</f>
        <v>2.5955450020568303E-4</v>
      </c>
    </row>
    <row r="305" spans="2:21">
      <c r="B305" s="86" t="s">
        <v>1007</v>
      </c>
      <c r="C305" s="87" t="s">
        <v>1008</v>
      </c>
      <c r="D305" s="88" t="s">
        <v>28</v>
      </c>
      <c r="E305" s="88" t="s">
        <v>28</v>
      </c>
      <c r="F305" s="87"/>
      <c r="G305" s="88" t="s">
        <v>1009</v>
      </c>
      <c r="H305" s="87" t="s">
        <v>908</v>
      </c>
      <c r="I305" s="87" t="s">
        <v>306</v>
      </c>
      <c r="J305" s="101"/>
      <c r="K305" s="90">
        <v>7.2099999999970894</v>
      </c>
      <c r="L305" s="88" t="s">
        <v>129</v>
      </c>
      <c r="M305" s="89">
        <v>6.25E-2</v>
      </c>
      <c r="N305" s="89">
        <v>6.73999999999709E-2</v>
      </c>
      <c r="O305" s="90">
        <v>91429.675000000017</v>
      </c>
      <c r="P305" s="102">
        <v>98.270499999999998</v>
      </c>
      <c r="Q305" s="90"/>
      <c r="R305" s="90">
        <v>343.58027690000006</v>
      </c>
      <c r="S305" s="91">
        <v>1.5238279166666669E-4</v>
      </c>
      <c r="T305" s="91">
        <f t="shared" si="4"/>
        <v>2.5105623360911441E-3</v>
      </c>
      <c r="U305" s="91">
        <f>R305/'סכום נכסי הקרן'!$C$42</f>
        <v>4.1476358875970382E-4</v>
      </c>
    </row>
    <row r="306" spans="2:21">
      <c r="B306" s="86" t="s">
        <v>1010</v>
      </c>
      <c r="C306" s="87" t="s">
        <v>1011</v>
      </c>
      <c r="D306" s="88" t="s">
        <v>28</v>
      </c>
      <c r="E306" s="88" t="s">
        <v>28</v>
      </c>
      <c r="F306" s="87"/>
      <c r="G306" s="88" t="s">
        <v>960</v>
      </c>
      <c r="H306" s="87" t="s">
        <v>908</v>
      </c>
      <c r="I306" s="87" t="s">
        <v>306</v>
      </c>
      <c r="J306" s="101"/>
      <c r="K306" s="90">
        <v>4.369999999995323</v>
      </c>
      <c r="L306" s="88" t="s">
        <v>129</v>
      </c>
      <c r="M306" s="89">
        <v>4.4999999999999998E-2</v>
      </c>
      <c r="N306" s="89">
        <v>6.9799999999918011E-2</v>
      </c>
      <c r="O306" s="90">
        <v>110289.78835900001</v>
      </c>
      <c r="P306" s="102">
        <v>90.208500000000001</v>
      </c>
      <c r="Q306" s="90"/>
      <c r="R306" s="90">
        <v>380.45268059399996</v>
      </c>
      <c r="S306" s="91">
        <v>1.8381631393166669E-4</v>
      </c>
      <c r="T306" s="91">
        <f t="shared" si="4"/>
        <v>2.7799912706927858E-3</v>
      </c>
      <c r="U306" s="91">
        <f>R306/'סכום נכסי הקרן'!$C$42</f>
        <v>4.5927525462220942E-4</v>
      </c>
    </row>
    <row r="307" spans="2:21">
      <c r="B307" s="86" t="s">
        <v>1012</v>
      </c>
      <c r="C307" s="87" t="s">
        <v>1013</v>
      </c>
      <c r="D307" s="88" t="s">
        <v>28</v>
      </c>
      <c r="E307" s="88" t="s">
        <v>28</v>
      </c>
      <c r="F307" s="87"/>
      <c r="G307" s="88" t="s">
        <v>915</v>
      </c>
      <c r="H307" s="87" t="s">
        <v>908</v>
      </c>
      <c r="I307" s="87" t="s">
        <v>306</v>
      </c>
      <c r="J307" s="101"/>
      <c r="K307" s="90">
        <v>6.9299999999813693</v>
      </c>
      <c r="L307" s="88" t="s">
        <v>129</v>
      </c>
      <c r="M307" s="89">
        <v>0.04</v>
      </c>
      <c r="N307" s="89">
        <v>6.5499999999802397E-2</v>
      </c>
      <c r="O307" s="90">
        <v>54857.805000000008</v>
      </c>
      <c r="P307" s="102">
        <v>84.433329999999998</v>
      </c>
      <c r="Q307" s="90"/>
      <c r="R307" s="90">
        <v>177.12107731000003</v>
      </c>
      <c r="S307" s="91">
        <v>5.4857805000000009E-5</v>
      </c>
      <c r="T307" s="91">
        <f t="shared" si="4"/>
        <v>1.2942346680505097E-3</v>
      </c>
      <c r="U307" s="91">
        <f>R307/'סכום נכסי הקרן'!$C$42</f>
        <v>2.1381720258483366E-4</v>
      </c>
    </row>
    <row r="308" spans="2:21">
      <c r="B308" s="86" t="s">
        <v>1014</v>
      </c>
      <c r="C308" s="87" t="s">
        <v>1015</v>
      </c>
      <c r="D308" s="88" t="s">
        <v>28</v>
      </c>
      <c r="E308" s="88" t="s">
        <v>28</v>
      </c>
      <c r="F308" s="87"/>
      <c r="G308" s="88" t="s">
        <v>915</v>
      </c>
      <c r="H308" s="87" t="s">
        <v>908</v>
      </c>
      <c r="I308" s="87" t="s">
        <v>306</v>
      </c>
      <c r="J308" s="101"/>
      <c r="K308" s="90">
        <v>2.9499999999997177</v>
      </c>
      <c r="L308" s="88" t="s">
        <v>129</v>
      </c>
      <c r="M308" s="89">
        <v>6.8750000000000006E-2</v>
      </c>
      <c r="N308" s="89">
        <v>6.8400000000019168E-2</v>
      </c>
      <c r="O308" s="90">
        <v>91429.675000000017</v>
      </c>
      <c r="P308" s="102">
        <v>101.36229</v>
      </c>
      <c r="Q308" s="90"/>
      <c r="R308" s="90">
        <v>354.39001779800009</v>
      </c>
      <c r="S308" s="91">
        <v>1.3458722071911611E-4</v>
      </c>
      <c r="T308" s="91">
        <f t="shared" si="4"/>
        <v>2.5895497814890115E-3</v>
      </c>
      <c r="U308" s="91">
        <f>R308/'סכום נכסי הקרן'!$C$42</f>
        <v>4.2781290279155073E-4</v>
      </c>
    </row>
    <row r="309" spans="2:21">
      <c r="B309" s="86" t="s">
        <v>1016</v>
      </c>
      <c r="C309" s="87" t="s">
        <v>1017</v>
      </c>
      <c r="D309" s="88" t="s">
        <v>28</v>
      </c>
      <c r="E309" s="88" t="s">
        <v>28</v>
      </c>
      <c r="F309" s="87"/>
      <c r="G309" s="88" t="s">
        <v>968</v>
      </c>
      <c r="H309" s="87" t="s">
        <v>908</v>
      </c>
      <c r="I309" s="87" t="s">
        <v>306</v>
      </c>
      <c r="J309" s="101"/>
      <c r="K309" s="90">
        <v>4.2500000000357216</v>
      </c>
      <c r="L309" s="88" t="s">
        <v>129</v>
      </c>
      <c r="M309" s="89">
        <v>7.0499999999999993E-2</v>
      </c>
      <c r="N309" s="89">
        <v>7.0600000000381011E-2</v>
      </c>
      <c r="O309" s="90">
        <v>10971.561000000002</v>
      </c>
      <c r="P309" s="102">
        <v>100.08575</v>
      </c>
      <c r="Q309" s="90"/>
      <c r="R309" s="90">
        <v>41.99122589000001</v>
      </c>
      <c r="S309" s="91">
        <v>1.5673658571428573E-5</v>
      </c>
      <c r="T309" s="91">
        <f t="shared" si="4"/>
        <v>3.0683248502187037E-4</v>
      </c>
      <c r="U309" s="91">
        <f>R309/'סכום נכסי הקרן'!$C$42</f>
        <v>5.0691010856903436E-5</v>
      </c>
    </row>
    <row r="310" spans="2:21">
      <c r="B310" s="86" t="s">
        <v>1018</v>
      </c>
      <c r="C310" s="87" t="s">
        <v>1019</v>
      </c>
      <c r="D310" s="88" t="s">
        <v>28</v>
      </c>
      <c r="E310" s="88" t="s">
        <v>28</v>
      </c>
      <c r="F310" s="87"/>
      <c r="G310" s="88" t="s">
        <v>948</v>
      </c>
      <c r="H310" s="87" t="s">
        <v>908</v>
      </c>
      <c r="I310" s="87" t="s">
        <v>898</v>
      </c>
      <c r="J310" s="101"/>
      <c r="K310" s="90">
        <v>3.7599999999989837</v>
      </c>
      <c r="L310" s="88" t="s">
        <v>132</v>
      </c>
      <c r="M310" s="89">
        <v>7.4160000000000004E-2</v>
      </c>
      <c r="N310" s="89">
        <v>7.5799999999969531E-2</v>
      </c>
      <c r="O310" s="90">
        <v>124344.35800000001</v>
      </c>
      <c r="P310" s="102">
        <v>101.56543000000001</v>
      </c>
      <c r="Q310" s="90"/>
      <c r="R310" s="90">
        <v>590.77609446000019</v>
      </c>
      <c r="S310" s="91">
        <v>1.9129901230769233E-4</v>
      </c>
      <c r="T310" s="91">
        <f t="shared" si="4"/>
        <v>4.3168374657488965E-3</v>
      </c>
      <c r="U310" s="91">
        <f>R310/'סכום נכסי הקרן'!$C$42</f>
        <v>7.1317368768227863E-4</v>
      </c>
    </row>
    <row r="311" spans="2:21">
      <c r="B311" s="86" t="s">
        <v>1020</v>
      </c>
      <c r="C311" s="87" t="s">
        <v>1021</v>
      </c>
      <c r="D311" s="88" t="s">
        <v>28</v>
      </c>
      <c r="E311" s="88" t="s">
        <v>28</v>
      </c>
      <c r="F311" s="87"/>
      <c r="G311" s="88" t="s">
        <v>945</v>
      </c>
      <c r="H311" s="87" t="s">
        <v>908</v>
      </c>
      <c r="I311" s="87" t="s">
        <v>898</v>
      </c>
      <c r="J311" s="101"/>
      <c r="K311" s="90">
        <v>3.1000000000070029</v>
      </c>
      <c r="L311" s="88" t="s">
        <v>129</v>
      </c>
      <c r="M311" s="89">
        <v>4.7E-2</v>
      </c>
      <c r="N311" s="89">
        <v>7.8400000000143355E-2</v>
      </c>
      <c r="O311" s="90">
        <v>69486.553000000014</v>
      </c>
      <c r="P311" s="102">
        <v>91.355890000000002</v>
      </c>
      <c r="Q311" s="90"/>
      <c r="R311" s="90">
        <v>242.74774240300005</v>
      </c>
      <c r="S311" s="91">
        <v>1.4012210727969352E-4</v>
      </c>
      <c r="T311" s="91">
        <f t="shared" si="4"/>
        <v>1.7737727693417752E-3</v>
      </c>
      <c r="U311" s="91">
        <f>R311/'סכום נכסי הקרן'!$C$42</f>
        <v>2.930404670221756E-4</v>
      </c>
    </row>
    <row r="312" spans="2:21">
      <c r="B312" s="86" t="s">
        <v>1022</v>
      </c>
      <c r="C312" s="87" t="s">
        <v>1023</v>
      </c>
      <c r="D312" s="88" t="s">
        <v>28</v>
      </c>
      <c r="E312" s="88" t="s">
        <v>28</v>
      </c>
      <c r="F312" s="87"/>
      <c r="G312" s="88" t="s">
        <v>973</v>
      </c>
      <c r="H312" s="87" t="s">
        <v>908</v>
      </c>
      <c r="I312" s="87" t="s">
        <v>898</v>
      </c>
      <c r="J312" s="101"/>
      <c r="K312" s="90">
        <v>3.9100000000011779</v>
      </c>
      <c r="L312" s="88" t="s">
        <v>129</v>
      </c>
      <c r="M312" s="89">
        <v>7.9500000000000001E-2</v>
      </c>
      <c r="N312" s="89">
        <v>8.1800000000023548E-2</v>
      </c>
      <c r="O312" s="90">
        <v>54857.805000000008</v>
      </c>
      <c r="P312" s="102">
        <v>101.19292</v>
      </c>
      <c r="Q312" s="90"/>
      <c r="R312" s="90">
        <v>212.27870212500002</v>
      </c>
      <c r="S312" s="91">
        <v>8.4396623076923088E-5</v>
      </c>
      <c r="T312" s="91">
        <f t="shared" si="4"/>
        <v>1.5511336073125333E-3</v>
      </c>
      <c r="U312" s="91">
        <f>R312/'סכום נכסי הקרן'!$C$42</f>
        <v>2.5625881993291202E-4</v>
      </c>
    </row>
    <row r="313" spans="2:21">
      <c r="B313" s="86" t="s">
        <v>1024</v>
      </c>
      <c r="C313" s="87" t="s">
        <v>1025</v>
      </c>
      <c r="D313" s="88" t="s">
        <v>28</v>
      </c>
      <c r="E313" s="88" t="s">
        <v>28</v>
      </c>
      <c r="F313" s="87"/>
      <c r="G313" s="88" t="s">
        <v>948</v>
      </c>
      <c r="H313" s="87" t="s">
        <v>1026</v>
      </c>
      <c r="I313" s="87" t="s">
        <v>934</v>
      </c>
      <c r="J313" s="101"/>
      <c r="K313" s="90">
        <v>3.2900000000106626</v>
      </c>
      <c r="L313" s="88" t="s">
        <v>129</v>
      </c>
      <c r="M313" s="89">
        <v>6.8750000000000006E-2</v>
      </c>
      <c r="N313" s="89">
        <v>8.480000000024765E-2</v>
      </c>
      <c r="O313" s="90">
        <v>39497.619600000005</v>
      </c>
      <c r="P313" s="102">
        <v>96.239750000000001</v>
      </c>
      <c r="Q313" s="90"/>
      <c r="R313" s="90">
        <v>145.35945720500004</v>
      </c>
      <c r="S313" s="91">
        <v>7.8995239200000016E-5</v>
      </c>
      <c r="T313" s="91">
        <f t="shared" si="4"/>
        <v>1.0621505452705032E-3</v>
      </c>
      <c r="U313" s="91">
        <f>R313/'סכום נכסי הקרן'!$C$42</f>
        <v>1.7547517766293641E-4</v>
      </c>
    </row>
    <row r="314" spans="2:21">
      <c r="B314" s="86" t="s">
        <v>1027</v>
      </c>
      <c r="C314" s="87" t="s">
        <v>1028</v>
      </c>
      <c r="D314" s="88" t="s">
        <v>28</v>
      </c>
      <c r="E314" s="88" t="s">
        <v>28</v>
      </c>
      <c r="F314" s="87"/>
      <c r="G314" s="88" t="s">
        <v>927</v>
      </c>
      <c r="H314" s="87" t="s">
        <v>908</v>
      </c>
      <c r="I314" s="87" t="s">
        <v>306</v>
      </c>
      <c r="J314" s="101"/>
      <c r="K314" s="90">
        <v>1.8100000000102017</v>
      </c>
      <c r="L314" s="88" t="s">
        <v>129</v>
      </c>
      <c r="M314" s="89">
        <v>5.7500000000000002E-2</v>
      </c>
      <c r="N314" s="89">
        <v>7.9100000000337442E-2</v>
      </c>
      <c r="O314" s="90">
        <v>30994.659825000002</v>
      </c>
      <c r="P314" s="102">
        <v>96.763720000000006</v>
      </c>
      <c r="Q314" s="90"/>
      <c r="R314" s="90">
        <v>114.68782694300002</v>
      </c>
      <c r="S314" s="91">
        <v>4.4278085464285719E-5</v>
      </c>
      <c r="T314" s="91">
        <f t="shared" si="4"/>
        <v>8.380310456966016E-4</v>
      </c>
      <c r="U314" s="91">
        <f>R314/'סכום נכסי הקרן'!$C$42</f>
        <v>1.3844896779035843E-4</v>
      </c>
    </row>
    <row r="315" spans="2:21">
      <c r="B315" s="86" t="s">
        <v>1029</v>
      </c>
      <c r="C315" s="87" t="s">
        <v>1030</v>
      </c>
      <c r="D315" s="88" t="s">
        <v>28</v>
      </c>
      <c r="E315" s="88" t="s">
        <v>28</v>
      </c>
      <c r="F315" s="87"/>
      <c r="G315" s="88" t="s">
        <v>994</v>
      </c>
      <c r="H315" s="87" t="s">
        <v>908</v>
      </c>
      <c r="I315" s="87" t="s">
        <v>898</v>
      </c>
      <c r="J315" s="101"/>
      <c r="K315" s="90">
        <v>3.9499999999956503</v>
      </c>
      <c r="L315" s="88" t="s">
        <v>131</v>
      </c>
      <c r="M315" s="89">
        <v>0.04</v>
      </c>
      <c r="N315" s="89">
        <v>6.0699999999916897E-2</v>
      </c>
      <c r="O315" s="90">
        <v>87772.488000000012</v>
      </c>
      <c r="P315" s="102">
        <v>93.701669999999993</v>
      </c>
      <c r="Q315" s="90"/>
      <c r="R315" s="90">
        <v>333.34430801100007</v>
      </c>
      <c r="S315" s="91">
        <v>8.7772488000000014E-5</v>
      </c>
      <c r="T315" s="91">
        <f t="shared" si="4"/>
        <v>2.4357674782547506E-3</v>
      </c>
      <c r="U315" s="91">
        <f>R315/'סכום נכסי הקרן'!$C$42</f>
        <v>4.0240692140632722E-4</v>
      </c>
    </row>
    <row r="316" spans="2:21">
      <c r="B316" s="86" t="s">
        <v>1031</v>
      </c>
      <c r="C316" s="87" t="s">
        <v>1032</v>
      </c>
      <c r="D316" s="88" t="s">
        <v>28</v>
      </c>
      <c r="E316" s="88" t="s">
        <v>28</v>
      </c>
      <c r="F316" s="87"/>
      <c r="G316" s="88" t="s">
        <v>1033</v>
      </c>
      <c r="H316" s="87" t="s">
        <v>908</v>
      </c>
      <c r="I316" s="87" t="s">
        <v>898</v>
      </c>
      <c r="J316" s="101"/>
      <c r="K316" s="90">
        <v>3.7399999999997382</v>
      </c>
      <c r="L316" s="88" t="s">
        <v>131</v>
      </c>
      <c r="M316" s="89">
        <v>4.6249999999999999E-2</v>
      </c>
      <c r="N316" s="89">
        <v>5.7100000000005917E-2</v>
      </c>
      <c r="O316" s="90">
        <v>74972.333500000008</v>
      </c>
      <c r="P316" s="102">
        <v>100.33504000000001</v>
      </c>
      <c r="Q316" s="90"/>
      <c r="R316" s="90">
        <v>304.88845544200001</v>
      </c>
      <c r="S316" s="91">
        <v>1.2495388916666667E-4</v>
      </c>
      <c r="T316" s="91">
        <f t="shared" si="4"/>
        <v>2.2278388033445586E-3</v>
      </c>
      <c r="U316" s="91">
        <f>R316/'סכום נכסי הקרן'!$C$42</f>
        <v>3.6805555630695444E-4</v>
      </c>
    </row>
    <row r="317" spans="2:21">
      <c r="B317" s="86" t="s">
        <v>1034</v>
      </c>
      <c r="C317" s="87" t="s">
        <v>1035</v>
      </c>
      <c r="D317" s="88" t="s">
        <v>28</v>
      </c>
      <c r="E317" s="88" t="s">
        <v>28</v>
      </c>
      <c r="F317" s="87"/>
      <c r="G317" s="88" t="s">
        <v>968</v>
      </c>
      <c r="H317" s="87" t="s">
        <v>908</v>
      </c>
      <c r="I317" s="87" t="s">
        <v>898</v>
      </c>
      <c r="J317" s="101"/>
      <c r="K317" s="90">
        <v>4.2800000000042457</v>
      </c>
      <c r="L317" s="88" t="s">
        <v>131</v>
      </c>
      <c r="M317" s="89">
        <v>4.6249999999999999E-2</v>
      </c>
      <c r="N317" s="89">
        <v>7.3700000000076954E-2</v>
      </c>
      <c r="O317" s="90">
        <v>51566.336700000007</v>
      </c>
      <c r="P317" s="102">
        <v>90.165480000000002</v>
      </c>
      <c r="Q317" s="90"/>
      <c r="R317" s="90">
        <v>188.44902251500002</v>
      </c>
      <c r="S317" s="91">
        <v>3.4377557800000003E-5</v>
      </c>
      <c r="T317" s="91">
        <f t="shared" si="4"/>
        <v>1.3770086643740958E-3</v>
      </c>
      <c r="U317" s="91">
        <f>R317/'סכום נכסי הקרן'!$C$42</f>
        <v>2.2749208302002977E-4</v>
      </c>
    </row>
    <row r="318" spans="2:21">
      <c r="B318" s="86" t="s">
        <v>1036</v>
      </c>
      <c r="C318" s="87" t="s">
        <v>1037</v>
      </c>
      <c r="D318" s="88" t="s">
        <v>28</v>
      </c>
      <c r="E318" s="88" t="s">
        <v>28</v>
      </c>
      <c r="F318" s="87"/>
      <c r="G318" s="88" t="s">
        <v>994</v>
      </c>
      <c r="H318" s="87" t="s">
        <v>908</v>
      </c>
      <c r="I318" s="87" t="s">
        <v>898</v>
      </c>
      <c r="J318" s="101"/>
      <c r="K318" s="90">
        <v>6.720000000005304</v>
      </c>
      <c r="L318" s="88" t="s">
        <v>131</v>
      </c>
      <c r="M318" s="89">
        <v>7.8750000000000001E-2</v>
      </c>
      <c r="N318" s="89">
        <v>7.6200000000057944E-2</v>
      </c>
      <c r="O318" s="90">
        <v>98744.049000000028</v>
      </c>
      <c r="P318" s="102">
        <v>101.75939</v>
      </c>
      <c r="Q318" s="90"/>
      <c r="R318" s="90">
        <v>407.2609407220001</v>
      </c>
      <c r="S318" s="91">
        <v>1.3165873200000005E-4</v>
      </c>
      <c r="T318" s="91">
        <f t="shared" si="4"/>
        <v>2.9758808857217652E-3</v>
      </c>
      <c r="U318" s="91">
        <f>R318/'סכום נכסי הקרן'!$C$42</f>
        <v>4.9163767739983952E-4</v>
      </c>
    </row>
    <row r="319" spans="2:21">
      <c r="B319" s="86" t="s">
        <v>1038</v>
      </c>
      <c r="C319" s="87" t="s">
        <v>1039</v>
      </c>
      <c r="D319" s="88" t="s">
        <v>28</v>
      </c>
      <c r="E319" s="88" t="s">
        <v>28</v>
      </c>
      <c r="F319" s="87"/>
      <c r="G319" s="88" t="s">
        <v>1040</v>
      </c>
      <c r="H319" s="87" t="s">
        <v>908</v>
      </c>
      <c r="I319" s="87" t="s">
        <v>306</v>
      </c>
      <c r="J319" s="101"/>
      <c r="K319" s="90">
        <v>7.029999999997659</v>
      </c>
      <c r="L319" s="88" t="s">
        <v>129</v>
      </c>
      <c r="M319" s="89">
        <v>4.2790000000000002E-2</v>
      </c>
      <c r="N319" s="89">
        <v>6.6599999999991139E-2</v>
      </c>
      <c r="O319" s="90">
        <v>146287.48000000004</v>
      </c>
      <c r="P319" s="102">
        <v>84.753290000000007</v>
      </c>
      <c r="Q319" s="90"/>
      <c r="R319" s="90">
        <v>474.11273043700004</v>
      </c>
      <c r="S319" s="91">
        <v>2.9325907476962266E-5</v>
      </c>
      <c r="T319" s="91">
        <f t="shared" si="4"/>
        <v>3.4643710484082955E-3</v>
      </c>
      <c r="U319" s="91">
        <f>R319/'סכום נכסי הקרן'!$C$42</f>
        <v>5.7233988902670961E-4</v>
      </c>
    </row>
    <row r="320" spans="2:21">
      <c r="B320" s="86" t="s">
        <v>1041</v>
      </c>
      <c r="C320" s="87" t="s">
        <v>1042</v>
      </c>
      <c r="D320" s="88" t="s">
        <v>28</v>
      </c>
      <c r="E320" s="88" t="s">
        <v>28</v>
      </c>
      <c r="F320" s="87"/>
      <c r="G320" s="88" t="s">
        <v>960</v>
      </c>
      <c r="H320" s="87" t="s">
        <v>1043</v>
      </c>
      <c r="I320" s="87" t="s">
        <v>306</v>
      </c>
      <c r="J320" s="101"/>
      <c r="K320" s="90">
        <v>1.6100000000015873</v>
      </c>
      <c r="L320" s="88" t="s">
        <v>129</v>
      </c>
      <c r="M320" s="89">
        <v>6.5000000000000002E-2</v>
      </c>
      <c r="N320" s="89">
        <v>7.8499999999978365E-2</v>
      </c>
      <c r="O320" s="90">
        <v>36571.87000000001</v>
      </c>
      <c r="P320" s="102">
        <v>99.104830000000007</v>
      </c>
      <c r="Q320" s="90"/>
      <c r="R320" s="90">
        <v>138.59893279800002</v>
      </c>
      <c r="S320" s="91">
        <v>7.3143740000000026E-5</v>
      </c>
      <c r="T320" s="91">
        <f t="shared" si="4"/>
        <v>1.0127509752440227E-3</v>
      </c>
      <c r="U320" s="91">
        <f>R320/'סכום נכסי הקרן'!$C$42</f>
        <v>1.6731400092064917E-4</v>
      </c>
    </row>
    <row r="321" spans="2:21">
      <c r="B321" s="86" t="s">
        <v>1044</v>
      </c>
      <c r="C321" s="87" t="s">
        <v>1045</v>
      </c>
      <c r="D321" s="88" t="s">
        <v>28</v>
      </c>
      <c r="E321" s="88" t="s">
        <v>28</v>
      </c>
      <c r="F321" s="87"/>
      <c r="G321" s="88" t="s">
        <v>994</v>
      </c>
      <c r="H321" s="87" t="s">
        <v>1043</v>
      </c>
      <c r="I321" s="87" t="s">
        <v>306</v>
      </c>
      <c r="J321" s="101"/>
      <c r="K321" s="90">
        <v>4.2300000000023505</v>
      </c>
      <c r="L321" s="88" t="s">
        <v>129</v>
      </c>
      <c r="M321" s="89">
        <v>4.1250000000000002E-2</v>
      </c>
      <c r="N321" s="89">
        <v>7.5300000000053158E-2</v>
      </c>
      <c r="O321" s="90">
        <v>130927.29460000001</v>
      </c>
      <c r="P321" s="102">
        <v>87.540130000000005</v>
      </c>
      <c r="Q321" s="90"/>
      <c r="R321" s="90">
        <v>438.28361993900012</v>
      </c>
      <c r="S321" s="91">
        <v>3.2731823650000003E-4</v>
      </c>
      <c r="T321" s="91">
        <f t="shared" si="4"/>
        <v>3.2025655217246232E-3</v>
      </c>
      <c r="U321" s="91">
        <f>R321/'סכום נכסי הקרן'!$C$42</f>
        <v>5.2908766690761618E-4</v>
      </c>
    </row>
    <row r="322" spans="2:21">
      <c r="B322" s="86" t="s">
        <v>1046</v>
      </c>
      <c r="C322" s="87" t="s">
        <v>1047</v>
      </c>
      <c r="D322" s="88" t="s">
        <v>28</v>
      </c>
      <c r="E322" s="88" t="s">
        <v>28</v>
      </c>
      <c r="F322" s="87"/>
      <c r="G322" s="88" t="s">
        <v>1048</v>
      </c>
      <c r="H322" s="87" t="s">
        <v>1043</v>
      </c>
      <c r="I322" s="87" t="s">
        <v>898</v>
      </c>
      <c r="J322" s="101"/>
      <c r="K322" s="90">
        <v>3.7899999999923679</v>
      </c>
      <c r="L322" s="88" t="s">
        <v>131</v>
      </c>
      <c r="M322" s="89">
        <v>3.125E-2</v>
      </c>
      <c r="N322" s="89">
        <v>6.7599999999855401E-2</v>
      </c>
      <c r="O322" s="90">
        <v>54857.805000000008</v>
      </c>
      <c r="P322" s="102">
        <v>89.575850000000003</v>
      </c>
      <c r="Q322" s="90"/>
      <c r="R322" s="90">
        <v>199.16667818800002</v>
      </c>
      <c r="S322" s="91">
        <v>7.3143740000000012E-5</v>
      </c>
      <c r="T322" s="91">
        <f t="shared" si="4"/>
        <v>1.4553232373367888E-3</v>
      </c>
      <c r="U322" s="91">
        <f>R322/'סכום נכסי הקרן'!$C$42</f>
        <v>2.4043023351613083E-4</v>
      </c>
    </row>
    <row r="323" spans="2:21">
      <c r="B323" s="86" t="s">
        <v>1049</v>
      </c>
      <c r="C323" s="87" t="s">
        <v>1050</v>
      </c>
      <c r="D323" s="88" t="s">
        <v>28</v>
      </c>
      <c r="E323" s="88" t="s">
        <v>28</v>
      </c>
      <c r="F323" s="87"/>
      <c r="G323" s="88" t="s">
        <v>1051</v>
      </c>
      <c r="H323" s="87" t="s">
        <v>1043</v>
      </c>
      <c r="I323" s="87" t="s">
        <v>898</v>
      </c>
      <c r="J323" s="101"/>
      <c r="K323" s="90">
        <v>4.5699999999965506</v>
      </c>
      <c r="L323" s="88" t="s">
        <v>131</v>
      </c>
      <c r="M323" s="89">
        <v>6.6250000000000003E-2</v>
      </c>
      <c r="N323" s="89">
        <v>6.8399999999947059E-2</v>
      </c>
      <c r="O323" s="90">
        <v>62172.179000000004</v>
      </c>
      <c r="P323" s="102">
        <v>98.946749999999994</v>
      </c>
      <c r="Q323" s="90"/>
      <c r="R323" s="90">
        <v>249.33598199800002</v>
      </c>
      <c r="S323" s="91">
        <v>8.2896238666666671E-5</v>
      </c>
      <c r="T323" s="91">
        <f t="shared" si="4"/>
        <v>1.821913443589981E-3</v>
      </c>
      <c r="U323" s="91">
        <f>R323/'סכום נכסי הקרן'!$C$42</f>
        <v>3.0099366480956281E-4</v>
      </c>
    </row>
    <row r="324" spans="2:21">
      <c r="B324" s="86" t="s">
        <v>1052</v>
      </c>
      <c r="C324" s="87" t="s">
        <v>1053</v>
      </c>
      <c r="D324" s="88" t="s">
        <v>28</v>
      </c>
      <c r="E324" s="88" t="s">
        <v>28</v>
      </c>
      <c r="F324" s="87"/>
      <c r="G324" s="88" t="s">
        <v>948</v>
      </c>
      <c r="H324" s="87" t="s">
        <v>1054</v>
      </c>
      <c r="I324" s="87" t="s">
        <v>934</v>
      </c>
      <c r="J324" s="101"/>
      <c r="K324" s="90">
        <v>4.7500000000072253</v>
      </c>
      <c r="L324" s="88" t="s">
        <v>129</v>
      </c>
      <c r="M324" s="89">
        <v>7.7499999999999999E-2</v>
      </c>
      <c r="N324" s="89">
        <v>8.7700000000137279E-2</v>
      </c>
      <c r="O324" s="90">
        <v>75509.93998900002</v>
      </c>
      <c r="P324" s="102">
        <v>95.854219999999998</v>
      </c>
      <c r="Q324" s="90"/>
      <c r="R324" s="90">
        <v>276.77907676000007</v>
      </c>
      <c r="S324" s="91">
        <v>3.775496999450001E-5</v>
      </c>
      <c r="T324" s="91">
        <f t="shared" si="4"/>
        <v>2.0224418345584482E-3</v>
      </c>
      <c r="U324" s="91">
        <f>R324/'סכום נכסי הקרן'!$C$42</f>
        <v>3.3412244790753047E-4</v>
      </c>
    </row>
    <row r="325" spans="2:21">
      <c r="B325" s="86" t="s">
        <v>1055</v>
      </c>
      <c r="C325" s="87" t="s">
        <v>1056</v>
      </c>
      <c r="D325" s="88" t="s">
        <v>28</v>
      </c>
      <c r="E325" s="88" t="s">
        <v>28</v>
      </c>
      <c r="F325" s="87"/>
      <c r="G325" s="88" t="s">
        <v>1033</v>
      </c>
      <c r="H325" s="87" t="s">
        <v>1043</v>
      </c>
      <c r="I325" s="87" t="s">
        <v>306</v>
      </c>
      <c r="J325" s="101"/>
      <c r="K325" s="90">
        <v>4.3299999999966783</v>
      </c>
      <c r="L325" s="88" t="s">
        <v>132</v>
      </c>
      <c r="M325" s="89">
        <v>8.3750000000000005E-2</v>
      </c>
      <c r="N325" s="89">
        <v>8.3599999999922098E-2</v>
      </c>
      <c r="O325" s="90">
        <v>109715.61000000002</v>
      </c>
      <c r="P325" s="102">
        <v>102.05441</v>
      </c>
      <c r="Q325" s="90"/>
      <c r="R325" s="90">
        <v>523.78268317800007</v>
      </c>
      <c r="S325" s="91">
        <v>1.5673658571428573E-4</v>
      </c>
      <c r="T325" s="91">
        <f t="shared" si="4"/>
        <v>3.8273124655120363E-3</v>
      </c>
      <c r="U325" s="91">
        <f>R325/'סכום נכסי הקרן'!$C$42</f>
        <v>6.3230051318785173E-4</v>
      </c>
    </row>
    <row r="326" spans="2:21">
      <c r="B326" s="86" t="s">
        <v>1057</v>
      </c>
      <c r="C326" s="87" t="s">
        <v>1058</v>
      </c>
      <c r="D326" s="88" t="s">
        <v>28</v>
      </c>
      <c r="E326" s="88" t="s">
        <v>28</v>
      </c>
      <c r="F326" s="87"/>
      <c r="G326" s="88" t="s">
        <v>968</v>
      </c>
      <c r="H326" s="87" t="s">
        <v>1043</v>
      </c>
      <c r="I326" s="87" t="s">
        <v>898</v>
      </c>
      <c r="J326" s="101"/>
      <c r="K326" s="90">
        <v>6.8600000000208885</v>
      </c>
      <c r="L326" s="88" t="s">
        <v>129</v>
      </c>
      <c r="M326" s="89">
        <v>6.0999999999999999E-2</v>
      </c>
      <c r="N326" s="89">
        <v>7.0000000000151386E-2</v>
      </c>
      <c r="O326" s="90">
        <v>18285.935000000005</v>
      </c>
      <c r="P326" s="102">
        <v>94.474720000000005</v>
      </c>
      <c r="Q326" s="90"/>
      <c r="R326" s="90">
        <v>66.061841967000021</v>
      </c>
      <c r="S326" s="91">
        <v>1.0449105714285717E-5</v>
      </c>
      <c r="T326" s="91">
        <f t="shared" si="4"/>
        <v>4.8271796562824037E-4</v>
      </c>
      <c r="U326" s="91">
        <f>R326/'סכום נכסי הקרן'!$C$42</f>
        <v>7.9748601699521286E-5</v>
      </c>
    </row>
    <row r="327" spans="2:21">
      <c r="B327" s="86" t="s">
        <v>1059</v>
      </c>
      <c r="C327" s="87" t="s">
        <v>1060</v>
      </c>
      <c r="D327" s="88" t="s">
        <v>28</v>
      </c>
      <c r="E327" s="88" t="s">
        <v>28</v>
      </c>
      <c r="F327" s="87"/>
      <c r="G327" s="88" t="s">
        <v>968</v>
      </c>
      <c r="H327" s="87" t="s">
        <v>1043</v>
      </c>
      <c r="I327" s="87" t="s">
        <v>898</v>
      </c>
      <c r="J327" s="101"/>
      <c r="K327" s="90">
        <v>4.0799999999970442</v>
      </c>
      <c r="L327" s="88" t="s">
        <v>131</v>
      </c>
      <c r="M327" s="89">
        <v>6.1249999999999999E-2</v>
      </c>
      <c r="N327" s="89">
        <v>5.3699999999955665E-2</v>
      </c>
      <c r="O327" s="90">
        <v>73143.74000000002</v>
      </c>
      <c r="P327" s="102">
        <v>104.98788</v>
      </c>
      <c r="Q327" s="90"/>
      <c r="R327" s="90">
        <v>311.24589157400004</v>
      </c>
      <c r="S327" s="91">
        <v>1.2190623333333336E-4</v>
      </c>
      <c r="T327" s="91">
        <f t="shared" si="4"/>
        <v>2.2742929824118561E-3</v>
      </c>
      <c r="U327" s="91">
        <f>R327/'סכום נכסי הקרן'!$C$42</f>
        <v>3.7573013253469991E-4</v>
      </c>
    </row>
    <row r="328" spans="2:21">
      <c r="B328" s="86" t="s">
        <v>1061</v>
      </c>
      <c r="C328" s="87" t="s">
        <v>1062</v>
      </c>
      <c r="D328" s="88" t="s">
        <v>28</v>
      </c>
      <c r="E328" s="88" t="s">
        <v>28</v>
      </c>
      <c r="F328" s="87"/>
      <c r="G328" s="88" t="s">
        <v>968</v>
      </c>
      <c r="H328" s="87" t="s">
        <v>1043</v>
      </c>
      <c r="I328" s="87" t="s">
        <v>898</v>
      </c>
      <c r="J328" s="101"/>
      <c r="K328" s="90">
        <v>3.4399999999940012</v>
      </c>
      <c r="L328" s="88" t="s">
        <v>129</v>
      </c>
      <c r="M328" s="89">
        <v>7.3499999999999996E-2</v>
      </c>
      <c r="N328" s="89">
        <v>6.8699999999884298E-2</v>
      </c>
      <c r="O328" s="90">
        <v>58514.992000000013</v>
      </c>
      <c r="P328" s="102">
        <v>104.29483</v>
      </c>
      <c r="Q328" s="90"/>
      <c r="R328" s="90">
        <v>233.37150551000002</v>
      </c>
      <c r="S328" s="91">
        <v>3.9009994666666678E-5</v>
      </c>
      <c r="T328" s="91">
        <f t="shared" si="4"/>
        <v>1.7052600263804398E-3</v>
      </c>
      <c r="U328" s="91">
        <f>R328/'סכום נכסי הקרן'!$C$42</f>
        <v>2.8172165181575526E-4</v>
      </c>
    </row>
    <row r="329" spans="2:21">
      <c r="B329" s="86" t="s">
        <v>1063</v>
      </c>
      <c r="C329" s="87" t="s">
        <v>1064</v>
      </c>
      <c r="D329" s="88" t="s">
        <v>28</v>
      </c>
      <c r="E329" s="88" t="s">
        <v>28</v>
      </c>
      <c r="F329" s="87"/>
      <c r="G329" s="88" t="s">
        <v>948</v>
      </c>
      <c r="H329" s="87" t="s">
        <v>1054</v>
      </c>
      <c r="I329" s="87" t="s">
        <v>934</v>
      </c>
      <c r="J329" s="101"/>
      <c r="K329" s="90">
        <v>4.1800000000037905</v>
      </c>
      <c r="L329" s="88" t="s">
        <v>129</v>
      </c>
      <c r="M329" s="89">
        <v>7.4999999999999997E-2</v>
      </c>
      <c r="N329" s="89">
        <v>9.5200000000088436E-2</v>
      </c>
      <c r="O329" s="90">
        <v>87772.488000000012</v>
      </c>
      <c r="P329" s="102">
        <v>94.310670000000002</v>
      </c>
      <c r="Q329" s="90"/>
      <c r="R329" s="90">
        <v>316.54620226000003</v>
      </c>
      <c r="S329" s="91">
        <v>8.7772488000000014E-5</v>
      </c>
      <c r="T329" s="91">
        <f t="shared" si="4"/>
        <v>2.3130226804548141E-3</v>
      </c>
      <c r="U329" s="91">
        <f>R329/'סכום נכסי הקרן'!$C$42</f>
        <v>3.8212856698938369E-4</v>
      </c>
    </row>
    <row r="330" spans="2:21">
      <c r="B330" s="86" t="s">
        <v>1065</v>
      </c>
      <c r="C330" s="87" t="s">
        <v>1066</v>
      </c>
      <c r="D330" s="88" t="s">
        <v>28</v>
      </c>
      <c r="E330" s="88" t="s">
        <v>28</v>
      </c>
      <c r="F330" s="87"/>
      <c r="G330" s="88" t="s">
        <v>1009</v>
      </c>
      <c r="H330" s="87" t="s">
        <v>1043</v>
      </c>
      <c r="I330" s="87" t="s">
        <v>306</v>
      </c>
      <c r="J330" s="101"/>
      <c r="K330" s="90">
        <v>4.9700000000205664</v>
      </c>
      <c r="L330" s="88" t="s">
        <v>129</v>
      </c>
      <c r="M330" s="89">
        <v>3.7499999999999999E-2</v>
      </c>
      <c r="N330" s="89">
        <v>6.5900000000229872E-2</v>
      </c>
      <c r="O330" s="90">
        <v>36571.87000000001</v>
      </c>
      <c r="P330" s="102">
        <v>88.659580000000005</v>
      </c>
      <c r="Q330" s="90"/>
      <c r="R330" s="90">
        <v>123.99116388500002</v>
      </c>
      <c r="S330" s="91">
        <v>6.0953116666666681E-5</v>
      </c>
      <c r="T330" s="91">
        <f t="shared" si="4"/>
        <v>9.0601110420662062E-4</v>
      </c>
      <c r="U330" s="91">
        <f>R330/'סכום נכסי הקרן'!$C$42</f>
        <v>1.4967977955964904E-4</v>
      </c>
    </row>
    <row r="331" spans="2:21">
      <c r="B331" s="86" t="s">
        <v>1067</v>
      </c>
      <c r="C331" s="87" t="s">
        <v>1068</v>
      </c>
      <c r="D331" s="88" t="s">
        <v>28</v>
      </c>
      <c r="E331" s="88" t="s">
        <v>28</v>
      </c>
      <c r="F331" s="87"/>
      <c r="G331" s="88" t="s">
        <v>1040</v>
      </c>
      <c r="H331" s="87" t="s">
        <v>1043</v>
      </c>
      <c r="I331" s="87" t="s">
        <v>898</v>
      </c>
      <c r="J331" s="101"/>
      <c r="K331" s="90">
        <v>6.7399999999907436</v>
      </c>
      <c r="L331" s="88" t="s">
        <v>129</v>
      </c>
      <c r="M331" s="89">
        <v>5.1249999999999997E-2</v>
      </c>
      <c r="N331" s="89">
        <v>7.1099999999899091E-2</v>
      </c>
      <c r="O331" s="90">
        <v>78629.520500000013</v>
      </c>
      <c r="P331" s="102">
        <v>87.669629999999998</v>
      </c>
      <c r="Q331" s="90"/>
      <c r="R331" s="90">
        <v>263.60440290600002</v>
      </c>
      <c r="S331" s="91">
        <v>1.5725904100000003E-4</v>
      </c>
      <c r="T331" s="91">
        <f t="shared" si="4"/>
        <v>1.9261736777638602E-3</v>
      </c>
      <c r="U331" s="91">
        <f>R331/'סכום נכסי הקרן'!$C$42</f>
        <v>3.1821823170010793E-4</v>
      </c>
    </row>
    <row r="332" spans="2:21">
      <c r="B332" s="86" t="s">
        <v>1069</v>
      </c>
      <c r="C332" s="87" t="s">
        <v>1070</v>
      </c>
      <c r="D332" s="88" t="s">
        <v>28</v>
      </c>
      <c r="E332" s="88" t="s">
        <v>28</v>
      </c>
      <c r="F332" s="87"/>
      <c r="G332" s="88" t="s">
        <v>960</v>
      </c>
      <c r="H332" s="87" t="s">
        <v>1043</v>
      </c>
      <c r="I332" s="87" t="s">
        <v>898</v>
      </c>
      <c r="J332" s="101"/>
      <c r="K332" s="90">
        <v>7.0100000000051548</v>
      </c>
      <c r="L332" s="88" t="s">
        <v>129</v>
      </c>
      <c r="M332" s="89">
        <v>6.4000000000000001E-2</v>
      </c>
      <c r="N332" s="89">
        <v>6.9400000000067186E-2</v>
      </c>
      <c r="O332" s="90">
        <v>91429.675000000017</v>
      </c>
      <c r="P332" s="102">
        <v>98.756330000000005</v>
      </c>
      <c r="Q332" s="90"/>
      <c r="R332" s="90">
        <v>345.27888172200005</v>
      </c>
      <c r="S332" s="91">
        <v>7.3143740000000012E-5</v>
      </c>
      <c r="T332" s="91">
        <f t="shared" ref="T332:T361" si="5">IFERROR(R332/$R$11,0)</f>
        <v>2.5229741465957883E-3</v>
      </c>
      <c r="U332" s="91">
        <f>R332/'סכום נכסי הקרן'!$C$42</f>
        <v>4.1681411225952128E-4</v>
      </c>
    </row>
    <row r="333" spans="2:21">
      <c r="B333" s="86" t="s">
        <v>1071</v>
      </c>
      <c r="C333" s="87" t="s">
        <v>1072</v>
      </c>
      <c r="D333" s="88" t="s">
        <v>28</v>
      </c>
      <c r="E333" s="88" t="s">
        <v>28</v>
      </c>
      <c r="F333" s="87"/>
      <c r="G333" s="88" t="s">
        <v>948</v>
      </c>
      <c r="H333" s="87" t="s">
        <v>1054</v>
      </c>
      <c r="I333" s="87" t="s">
        <v>934</v>
      </c>
      <c r="J333" s="101"/>
      <c r="K333" s="90">
        <v>4.1700000000024326</v>
      </c>
      <c r="L333" s="88" t="s">
        <v>129</v>
      </c>
      <c r="M333" s="89">
        <v>7.6249999999999998E-2</v>
      </c>
      <c r="N333" s="89">
        <v>9.3500000000032002E-2</v>
      </c>
      <c r="O333" s="90">
        <v>109715.61000000002</v>
      </c>
      <c r="P333" s="102">
        <v>93.07535</v>
      </c>
      <c r="Q333" s="90"/>
      <c r="R333" s="90">
        <v>390.49993936500005</v>
      </c>
      <c r="S333" s="91">
        <v>2.1943122000000004E-4</v>
      </c>
      <c r="T333" s="91">
        <f t="shared" si="5"/>
        <v>2.8534072120239462E-3</v>
      </c>
      <c r="U333" s="91">
        <f>R333/'סכום נכסי הקרן'!$C$42</f>
        <v>4.7140411470305242E-4</v>
      </c>
    </row>
    <row r="334" spans="2:21">
      <c r="B334" s="86" t="s">
        <v>1073</v>
      </c>
      <c r="C334" s="87" t="s">
        <v>1074</v>
      </c>
      <c r="D334" s="88" t="s">
        <v>28</v>
      </c>
      <c r="E334" s="88" t="s">
        <v>28</v>
      </c>
      <c r="F334" s="87"/>
      <c r="G334" s="88" t="s">
        <v>915</v>
      </c>
      <c r="H334" s="87" t="s">
        <v>1054</v>
      </c>
      <c r="I334" s="87" t="s">
        <v>934</v>
      </c>
      <c r="J334" s="101"/>
      <c r="K334" s="90">
        <v>3.1699999999959969</v>
      </c>
      <c r="L334" s="88" t="s">
        <v>129</v>
      </c>
      <c r="M334" s="89">
        <v>5.2999999999999999E-2</v>
      </c>
      <c r="N334" s="89">
        <v>0.10099999999987372</v>
      </c>
      <c r="O334" s="90">
        <v>113189.93765000002</v>
      </c>
      <c r="P334" s="102">
        <v>85.987830000000002</v>
      </c>
      <c r="Q334" s="90"/>
      <c r="R334" s="90">
        <v>372.18829459700004</v>
      </c>
      <c r="S334" s="91">
        <v>7.5459958433333346E-5</v>
      </c>
      <c r="T334" s="91">
        <f t="shared" si="5"/>
        <v>2.7196028910040824E-3</v>
      </c>
      <c r="U334" s="91">
        <f>R334/'סכום נכסי הקרן'!$C$42</f>
        <v>4.4929864471334439E-4</v>
      </c>
    </row>
    <row r="335" spans="2:21">
      <c r="B335" s="86" t="s">
        <v>1075</v>
      </c>
      <c r="C335" s="87" t="s">
        <v>1076</v>
      </c>
      <c r="D335" s="88" t="s">
        <v>28</v>
      </c>
      <c r="E335" s="88" t="s">
        <v>28</v>
      </c>
      <c r="F335" s="87"/>
      <c r="G335" s="88" t="s">
        <v>1033</v>
      </c>
      <c r="H335" s="87" t="s">
        <v>1043</v>
      </c>
      <c r="I335" s="87" t="s">
        <v>306</v>
      </c>
      <c r="J335" s="101"/>
      <c r="K335" s="90">
        <v>6.1900000000083937</v>
      </c>
      <c r="L335" s="88" t="s">
        <v>129</v>
      </c>
      <c r="M335" s="89">
        <v>4.1250000000000002E-2</v>
      </c>
      <c r="N335" s="89">
        <v>8.4200000000097183E-2</v>
      </c>
      <c r="O335" s="90">
        <v>38400.463500000005</v>
      </c>
      <c r="P335" s="102">
        <v>77.059169999999995</v>
      </c>
      <c r="Q335" s="90"/>
      <c r="R335" s="90">
        <v>113.15627909500003</v>
      </c>
      <c r="S335" s="91">
        <v>3.8400463500000003E-5</v>
      </c>
      <c r="T335" s="91">
        <f t="shared" si="5"/>
        <v>8.2683993083458834E-4</v>
      </c>
      <c r="U335" s="91">
        <f>R335/'סכום נכסי הקרן'!$C$42</f>
        <v>1.3660011229863717E-4</v>
      </c>
    </row>
    <row r="336" spans="2:21">
      <c r="B336" s="86" t="s">
        <v>1077</v>
      </c>
      <c r="C336" s="87" t="s">
        <v>1078</v>
      </c>
      <c r="D336" s="88" t="s">
        <v>28</v>
      </c>
      <c r="E336" s="88" t="s">
        <v>28</v>
      </c>
      <c r="F336" s="87"/>
      <c r="G336" s="88" t="s">
        <v>1033</v>
      </c>
      <c r="H336" s="87" t="s">
        <v>1043</v>
      </c>
      <c r="I336" s="87" t="s">
        <v>306</v>
      </c>
      <c r="J336" s="101"/>
      <c r="K336" s="90">
        <v>0.75000000000192601</v>
      </c>
      <c r="L336" s="88" t="s">
        <v>129</v>
      </c>
      <c r="M336" s="89">
        <v>6.25E-2</v>
      </c>
      <c r="N336" s="89">
        <v>8.2100000000086548E-2</v>
      </c>
      <c r="O336" s="90">
        <v>97624.949778000009</v>
      </c>
      <c r="P336" s="102">
        <v>104.31292000000001</v>
      </c>
      <c r="Q336" s="90"/>
      <c r="R336" s="90">
        <v>389.41869400300004</v>
      </c>
      <c r="S336" s="91">
        <v>1.0002638318551792E-4</v>
      </c>
      <c r="T336" s="91">
        <f t="shared" si="5"/>
        <v>2.8455064852814138E-3</v>
      </c>
      <c r="U336" s="91">
        <f>R336/'סכום נכסי הקרן'!$C$42</f>
        <v>4.7009885582521691E-4</v>
      </c>
    </row>
    <row r="337" spans="2:21">
      <c r="B337" s="86" t="s">
        <v>1079</v>
      </c>
      <c r="C337" s="87" t="s">
        <v>1080</v>
      </c>
      <c r="D337" s="88" t="s">
        <v>28</v>
      </c>
      <c r="E337" s="88" t="s">
        <v>28</v>
      </c>
      <c r="F337" s="87"/>
      <c r="G337" s="88" t="s">
        <v>1033</v>
      </c>
      <c r="H337" s="87" t="s">
        <v>1043</v>
      </c>
      <c r="I337" s="87" t="s">
        <v>306</v>
      </c>
      <c r="J337" s="101"/>
      <c r="K337" s="90">
        <v>4.8800000000082235</v>
      </c>
      <c r="L337" s="88" t="s">
        <v>131</v>
      </c>
      <c r="M337" s="89">
        <v>6.5000000000000002E-2</v>
      </c>
      <c r="N337" s="89">
        <v>6.2800000000104467E-2</v>
      </c>
      <c r="O337" s="90">
        <v>43886.244000000006</v>
      </c>
      <c r="P337" s="102">
        <v>101.17655000000001</v>
      </c>
      <c r="Q337" s="90"/>
      <c r="R337" s="90">
        <v>179.96812142900001</v>
      </c>
      <c r="S337" s="91">
        <v>5.851499200000001E-5</v>
      </c>
      <c r="T337" s="91">
        <f t="shared" si="5"/>
        <v>1.3150381955371339E-3</v>
      </c>
      <c r="U337" s="91">
        <f>R337/'סכום נכסי הקרן'!$C$42</f>
        <v>2.1725410020540729E-4</v>
      </c>
    </row>
    <row r="338" spans="2:21">
      <c r="B338" s="86" t="s">
        <v>1081</v>
      </c>
      <c r="C338" s="87" t="s">
        <v>1082</v>
      </c>
      <c r="D338" s="88" t="s">
        <v>28</v>
      </c>
      <c r="E338" s="88" t="s">
        <v>28</v>
      </c>
      <c r="F338" s="87"/>
      <c r="G338" s="88" t="s">
        <v>960</v>
      </c>
      <c r="H338" s="87" t="s">
        <v>1043</v>
      </c>
      <c r="I338" s="87" t="s">
        <v>898</v>
      </c>
      <c r="J338" s="101"/>
      <c r="K338" s="90">
        <v>2.669999999990194</v>
      </c>
      <c r="L338" s="88" t="s">
        <v>131</v>
      </c>
      <c r="M338" s="89">
        <v>5.7500000000000002E-2</v>
      </c>
      <c r="N338" s="89">
        <v>5.7399999999833369E-2</v>
      </c>
      <c r="O338" s="90">
        <v>33280.401700000009</v>
      </c>
      <c r="P338" s="102">
        <v>100.5562</v>
      </c>
      <c r="Q338" s="90"/>
      <c r="R338" s="90">
        <v>135.63905059900003</v>
      </c>
      <c r="S338" s="91">
        <v>5.1200618000000015E-5</v>
      </c>
      <c r="T338" s="91">
        <f t="shared" si="5"/>
        <v>9.9112293292703368E-4</v>
      </c>
      <c r="U338" s="91">
        <f>R338/'סכום נכסי הקרן'!$C$42</f>
        <v>1.637408873116846E-4</v>
      </c>
    </row>
    <row r="339" spans="2:21">
      <c r="B339" s="86" t="s">
        <v>1083</v>
      </c>
      <c r="C339" s="87" t="s">
        <v>1084</v>
      </c>
      <c r="D339" s="88" t="s">
        <v>28</v>
      </c>
      <c r="E339" s="88" t="s">
        <v>28</v>
      </c>
      <c r="F339" s="87"/>
      <c r="G339" s="88" t="s">
        <v>960</v>
      </c>
      <c r="H339" s="87" t="s">
        <v>1043</v>
      </c>
      <c r="I339" s="87" t="s">
        <v>898</v>
      </c>
      <c r="J339" s="101"/>
      <c r="K339" s="90">
        <v>4.7700000000081815</v>
      </c>
      <c r="L339" s="88" t="s">
        <v>131</v>
      </c>
      <c r="M339" s="89">
        <v>6.1249999999999999E-2</v>
      </c>
      <c r="N339" s="89">
        <v>6.0900000000077788E-2</v>
      </c>
      <c r="O339" s="90">
        <v>73143.74000000002</v>
      </c>
      <c r="P339" s="102">
        <v>100.17949</v>
      </c>
      <c r="Q339" s="90"/>
      <c r="R339" s="90">
        <v>296.99102014100004</v>
      </c>
      <c r="S339" s="91">
        <v>1.125288307692308E-4</v>
      </c>
      <c r="T339" s="91">
        <f t="shared" si="5"/>
        <v>2.1701317550899294E-3</v>
      </c>
      <c r="U339" s="91">
        <f>R339/'סכום נכסי הקרן'!$C$42</f>
        <v>3.5852192231319152E-4</v>
      </c>
    </row>
    <row r="340" spans="2:21">
      <c r="B340" s="86" t="s">
        <v>1085</v>
      </c>
      <c r="C340" s="87" t="s">
        <v>1086</v>
      </c>
      <c r="D340" s="88" t="s">
        <v>28</v>
      </c>
      <c r="E340" s="88" t="s">
        <v>28</v>
      </c>
      <c r="F340" s="87"/>
      <c r="G340" s="88" t="s">
        <v>960</v>
      </c>
      <c r="H340" s="87" t="s">
        <v>1087</v>
      </c>
      <c r="I340" s="87" t="s">
        <v>934</v>
      </c>
      <c r="J340" s="101"/>
      <c r="K340" s="90">
        <v>6.309999999994635</v>
      </c>
      <c r="L340" s="88" t="s">
        <v>129</v>
      </c>
      <c r="M340" s="89">
        <v>3.7499999999999999E-2</v>
      </c>
      <c r="N340" s="89">
        <v>7.1099999999946345E-2</v>
      </c>
      <c r="O340" s="90">
        <v>117029.98400000003</v>
      </c>
      <c r="P340" s="102">
        <v>81.206999999999994</v>
      </c>
      <c r="Q340" s="90"/>
      <c r="R340" s="90">
        <v>363.41972554500006</v>
      </c>
      <c r="S340" s="91">
        <v>1.1702998400000002E-4</v>
      </c>
      <c r="T340" s="91">
        <f t="shared" si="5"/>
        <v>2.655530414545334E-3</v>
      </c>
      <c r="U340" s="91">
        <f>R340/'סכום נכסי הקרן'!$C$42</f>
        <v>4.3871339459040644E-4</v>
      </c>
    </row>
    <row r="341" spans="2:21">
      <c r="B341" s="86" t="s">
        <v>1088</v>
      </c>
      <c r="C341" s="87" t="s">
        <v>1089</v>
      </c>
      <c r="D341" s="88" t="s">
        <v>28</v>
      </c>
      <c r="E341" s="88" t="s">
        <v>28</v>
      </c>
      <c r="F341" s="87"/>
      <c r="G341" s="88" t="s">
        <v>960</v>
      </c>
      <c r="H341" s="87" t="s">
        <v>1087</v>
      </c>
      <c r="I341" s="87" t="s">
        <v>934</v>
      </c>
      <c r="J341" s="101"/>
      <c r="K341" s="90">
        <v>4.7699999999646581</v>
      </c>
      <c r="L341" s="88" t="s">
        <v>129</v>
      </c>
      <c r="M341" s="89">
        <v>5.8749999999999997E-2</v>
      </c>
      <c r="N341" s="89">
        <v>7.0999999999601784E-2</v>
      </c>
      <c r="O341" s="90">
        <v>10971.561000000002</v>
      </c>
      <c r="P341" s="102">
        <v>95.765010000000004</v>
      </c>
      <c r="Q341" s="90"/>
      <c r="R341" s="90">
        <v>40.178450346000005</v>
      </c>
      <c r="S341" s="91">
        <v>2.1943122000000004E-5</v>
      </c>
      <c r="T341" s="91">
        <f t="shared" si="5"/>
        <v>2.9358642198933446E-4</v>
      </c>
      <c r="U341" s="91">
        <f>R341/'סכום נכסי הקרן'!$C$42</f>
        <v>4.8502662628567553E-5</v>
      </c>
    </row>
    <row r="342" spans="2:21">
      <c r="B342" s="86" t="s">
        <v>1090</v>
      </c>
      <c r="C342" s="87" t="s">
        <v>1091</v>
      </c>
      <c r="D342" s="88" t="s">
        <v>28</v>
      </c>
      <c r="E342" s="88" t="s">
        <v>28</v>
      </c>
      <c r="F342" s="87"/>
      <c r="G342" s="88" t="s">
        <v>1048</v>
      </c>
      <c r="H342" s="87" t="s">
        <v>1092</v>
      </c>
      <c r="I342" s="87" t="s">
        <v>898</v>
      </c>
      <c r="J342" s="101"/>
      <c r="K342" s="90">
        <v>6.4000000000000012</v>
      </c>
      <c r="L342" s="88" t="s">
        <v>129</v>
      </c>
      <c r="M342" s="89">
        <v>0.04</v>
      </c>
      <c r="N342" s="89">
        <v>6.6800000000005688E-2</v>
      </c>
      <c r="O342" s="90">
        <v>109715.61000000002</v>
      </c>
      <c r="P342" s="102">
        <v>83.989670000000004</v>
      </c>
      <c r="Q342" s="90"/>
      <c r="R342" s="90">
        <v>352.38074006000005</v>
      </c>
      <c r="S342" s="91">
        <v>2.1943122000000004E-4</v>
      </c>
      <c r="T342" s="91">
        <f t="shared" si="5"/>
        <v>2.5748678647699165E-3</v>
      </c>
      <c r="U342" s="91">
        <f>R342/'סכום נכסי הקרן'!$C$42</f>
        <v>4.2538734084443574E-4</v>
      </c>
    </row>
    <row r="343" spans="2:21">
      <c r="B343" s="86" t="s">
        <v>1093</v>
      </c>
      <c r="C343" s="87" t="s">
        <v>1094</v>
      </c>
      <c r="D343" s="88" t="s">
        <v>28</v>
      </c>
      <c r="E343" s="88" t="s">
        <v>28</v>
      </c>
      <c r="F343" s="87"/>
      <c r="G343" s="88" t="s">
        <v>968</v>
      </c>
      <c r="H343" s="87" t="s">
        <v>1092</v>
      </c>
      <c r="I343" s="87" t="s">
        <v>898</v>
      </c>
      <c r="J343" s="101"/>
      <c r="K343" s="90">
        <v>5.5799999999960299</v>
      </c>
      <c r="L343" s="88" t="s">
        <v>129</v>
      </c>
      <c r="M343" s="89">
        <v>3.7499999999999999E-2</v>
      </c>
      <c r="N343" s="89">
        <v>7.0499999999941346E-2</v>
      </c>
      <c r="O343" s="90">
        <v>69486.553000000014</v>
      </c>
      <c r="P343" s="102">
        <v>83.414580000000001</v>
      </c>
      <c r="Q343" s="90"/>
      <c r="R343" s="90">
        <v>221.64637688600004</v>
      </c>
      <c r="S343" s="91">
        <v>1.7371638250000005E-4</v>
      </c>
      <c r="T343" s="91">
        <f t="shared" si="5"/>
        <v>1.6195837862457182E-3</v>
      </c>
      <c r="U343" s="91">
        <f>R343/'סכום נכסי הקרן'!$C$42</f>
        <v>2.6756729909610018E-4</v>
      </c>
    </row>
    <row r="344" spans="2:21">
      <c r="B344" s="86" t="s">
        <v>1095</v>
      </c>
      <c r="C344" s="87" t="s">
        <v>1096</v>
      </c>
      <c r="D344" s="88" t="s">
        <v>28</v>
      </c>
      <c r="E344" s="88" t="s">
        <v>28</v>
      </c>
      <c r="F344" s="87"/>
      <c r="G344" s="88" t="s">
        <v>915</v>
      </c>
      <c r="H344" s="87" t="s">
        <v>1087</v>
      </c>
      <c r="I344" s="87" t="s">
        <v>934</v>
      </c>
      <c r="J344" s="101"/>
      <c r="K344" s="90">
        <v>4.1499999999941171</v>
      </c>
      <c r="L344" s="88" t="s">
        <v>129</v>
      </c>
      <c r="M344" s="89">
        <v>5.1249999999999997E-2</v>
      </c>
      <c r="N344" s="89">
        <v>7.0999999999898394E-2</v>
      </c>
      <c r="O344" s="90">
        <v>104840.57972900002</v>
      </c>
      <c r="P344" s="102">
        <v>93.291790000000006</v>
      </c>
      <c r="Q344" s="90"/>
      <c r="R344" s="90">
        <v>374.01647362800014</v>
      </c>
      <c r="S344" s="91">
        <v>1.9061923587090912E-4</v>
      </c>
      <c r="T344" s="91">
        <f t="shared" si="5"/>
        <v>2.7329615082689386E-3</v>
      </c>
      <c r="U344" s="91">
        <f>R344/'סכום נכסי הקרן'!$C$42</f>
        <v>4.5150558773881247E-4</v>
      </c>
    </row>
    <row r="345" spans="2:21">
      <c r="B345" s="86" t="s">
        <v>1097</v>
      </c>
      <c r="C345" s="87" t="s">
        <v>1098</v>
      </c>
      <c r="D345" s="88" t="s">
        <v>28</v>
      </c>
      <c r="E345" s="88" t="s">
        <v>28</v>
      </c>
      <c r="F345" s="87"/>
      <c r="G345" s="88" t="s">
        <v>1099</v>
      </c>
      <c r="H345" s="87" t="s">
        <v>1087</v>
      </c>
      <c r="I345" s="87" t="s">
        <v>934</v>
      </c>
      <c r="J345" s="101"/>
      <c r="K345" s="90">
        <v>6.3799999999957748</v>
      </c>
      <c r="L345" s="88" t="s">
        <v>129</v>
      </c>
      <c r="M345" s="89">
        <v>0.04</v>
      </c>
      <c r="N345" s="89">
        <v>6.7199999999962137E-2</v>
      </c>
      <c r="O345" s="90">
        <v>42057.650500000011</v>
      </c>
      <c r="P345" s="102">
        <v>85.367559999999997</v>
      </c>
      <c r="Q345" s="90"/>
      <c r="R345" s="90">
        <v>137.29532114100002</v>
      </c>
      <c r="S345" s="91">
        <v>3.8234227727272735E-5</v>
      </c>
      <c r="T345" s="91">
        <f t="shared" si="5"/>
        <v>1.0032254042290538E-3</v>
      </c>
      <c r="U345" s="91">
        <f>R345/'סכום נכסי הקרן'!$C$42</f>
        <v>1.6574030567223513E-4</v>
      </c>
    </row>
    <row r="346" spans="2:21">
      <c r="B346" s="86" t="s">
        <v>1100</v>
      </c>
      <c r="C346" s="87" t="s">
        <v>1101</v>
      </c>
      <c r="D346" s="88" t="s">
        <v>28</v>
      </c>
      <c r="E346" s="88" t="s">
        <v>28</v>
      </c>
      <c r="F346" s="87"/>
      <c r="G346" s="88" t="s">
        <v>948</v>
      </c>
      <c r="H346" s="87" t="s">
        <v>1092</v>
      </c>
      <c r="I346" s="87" t="s">
        <v>898</v>
      </c>
      <c r="J346" s="101"/>
      <c r="K346" s="90">
        <v>4.6599999999966881</v>
      </c>
      <c r="L346" s="88" t="s">
        <v>131</v>
      </c>
      <c r="M346" s="89">
        <v>7.8750000000000001E-2</v>
      </c>
      <c r="N346" s="89">
        <v>8.7999999999916062E-2</v>
      </c>
      <c r="O346" s="90">
        <v>108984.17260000002</v>
      </c>
      <c r="P346" s="102">
        <v>97.086560000000006</v>
      </c>
      <c r="Q346" s="90"/>
      <c r="R346" s="90">
        <v>428.85439263700005</v>
      </c>
      <c r="S346" s="91">
        <v>1.0898417260000002E-4</v>
      </c>
      <c r="T346" s="91">
        <f t="shared" si="5"/>
        <v>3.1336655745669065E-3</v>
      </c>
      <c r="U346" s="91">
        <f>R346/'סכום נכסי הקרן'!$C$42</f>
        <v>5.1770488268526452E-4</v>
      </c>
    </row>
    <row r="347" spans="2:21">
      <c r="B347" s="86" t="s">
        <v>1102</v>
      </c>
      <c r="C347" s="87" t="s">
        <v>1103</v>
      </c>
      <c r="D347" s="88" t="s">
        <v>28</v>
      </c>
      <c r="E347" s="88" t="s">
        <v>28</v>
      </c>
      <c r="F347" s="87"/>
      <c r="G347" s="88" t="s">
        <v>1033</v>
      </c>
      <c r="H347" s="87" t="s">
        <v>1092</v>
      </c>
      <c r="I347" s="87" t="s">
        <v>898</v>
      </c>
      <c r="J347" s="101"/>
      <c r="K347" s="90">
        <v>5.7300000000169309</v>
      </c>
      <c r="L347" s="88" t="s">
        <v>131</v>
      </c>
      <c r="M347" s="89">
        <v>6.1349999999999995E-2</v>
      </c>
      <c r="N347" s="89">
        <v>6.4200000000238788E-2</v>
      </c>
      <c r="O347" s="90">
        <v>36571.87000000001</v>
      </c>
      <c r="P347" s="102">
        <v>100.02007999999999</v>
      </c>
      <c r="Q347" s="90"/>
      <c r="R347" s="90">
        <v>148.259216713</v>
      </c>
      <c r="S347" s="91">
        <v>3.6571870000000013E-5</v>
      </c>
      <c r="T347" s="91">
        <f t="shared" si="5"/>
        <v>1.0833392673653566E-3</v>
      </c>
      <c r="U347" s="91">
        <f>R347/'סכום נכסי הקרן'!$C$42</f>
        <v>1.7897571230051745E-4</v>
      </c>
    </row>
    <row r="348" spans="2:21">
      <c r="B348" s="86" t="s">
        <v>1104</v>
      </c>
      <c r="C348" s="87" t="s">
        <v>1105</v>
      </c>
      <c r="D348" s="88" t="s">
        <v>28</v>
      </c>
      <c r="E348" s="88" t="s">
        <v>28</v>
      </c>
      <c r="F348" s="87"/>
      <c r="G348" s="88" t="s">
        <v>1033</v>
      </c>
      <c r="H348" s="87" t="s">
        <v>1092</v>
      </c>
      <c r="I348" s="87" t="s">
        <v>898</v>
      </c>
      <c r="J348" s="101"/>
      <c r="K348" s="90">
        <v>4.0600000000007448</v>
      </c>
      <c r="L348" s="88" t="s">
        <v>131</v>
      </c>
      <c r="M348" s="89">
        <v>7.1249999999999994E-2</v>
      </c>
      <c r="N348" s="89">
        <v>6.4000000000028978E-2</v>
      </c>
      <c r="O348" s="90">
        <v>109715.61000000002</v>
      </c>
      <c r="P348" s="102">
        <v>108.63289</v>
      </c>
      <c r="Q348" s="90"/>
      <c r="R348" s="90">
        <v>483.07779579400005</v>
      </c>
      <c r="S348" s="91">
        <v>1.4628748000000002E-4</v>
      </c>
      <c r="T348" s="91">
        <f t="shared" si="5"/>
        <v>3.5298793355223153E-3</v>
      </c>
      <c r="U348" s="91">
        <f>R348/'סכום נכסי הקרן'!$C$42</f>
        <v>5.8316234575933764E-4</v>
      </c>
    </row>
    <row r="349" spans="2:21">
      <c r="B349" s="86" t="s">
        <v>1106</v>
      </c>
      <c r="C349" s="87" t="s">
        <v>1107</v>
      </c>
      <c r="D349" s="88" t="s">
        <v>28</v>
      </c>
      <c r="E349" s="88" t="s">
        <v>28</v>
      </c>
      <c r="F349" s="87"/>
      <c r="G349" s="88" t="s">
        <v>1003</v>
      </c>
      <c r="H349" s="87" t="s">
        <v>916</v>
      </c>
      <c r="I349" s="87" t="s">
        <v>898</v>
      </c>
      <c r="J349" s="101"/>
      <c r="K349" s="90">
        <v>4.1000000000050374</v>
      </c>
      <c r="L349" s="88" t="s">
        <v>129</v>
      </c>
      <c r="M349" s="89">
        <v>4.6249999999999999E-2</v>
      </c>
      <c r="N349" s="89">
        <v>7.3200000000104529E-2</v>
      </c>
      <c r="O349" s="90">
        <v>91440.646561000016</v>
      </c>
      <c r="P349" s="102">
        <v>90.838380000000001</v>
      </c>
      <c r="Q349" s="90"/>
      <c r="R349" s="90">
        <v>317.63366692400001</v>
      </c>
      <c r="S349" s="91">
        <v>1.6625572102000003E-4</v>
      </c>
      <c r="T349" s="91">
        <f t="shared" si="5"/>
        <v>2.3209688520217666E-3</v>
      </c>
      <c r="U349" s="91">
        <f>R349/'סכום נכסי הקרן'!$C$42</f>
        <v>3.834413336905447E-4</v>
      </c>
    </row>
    <row r="350" spans="2:21">
      <c r="B350" s="86" t="s">
        <v>1108</v>
      </c>
      <c r="C350" s="87" t="s">
        <v>1109</v>
      </c>
      <c r="D350" s="88" t="s">
        <v>28</v>
      </c>
      <c r="E350" s="88" t="s">
        <v>28</v>
      </c>
      <c r="F350" s="87"/>
      <c r="G350" s="88" t="s">
        <v>948</v>
      </c>
      <c r="H350" s="87" t="s">
        <v>916</v>
      </c>
      <c r="I350" s="87" t="s">
        <v>898</v>
      </c>
      <c r="J350" s="101"/>
      <c r="K350" s="90">
        <v>3.6699999999973016</v>
      </c>
      <c r="L350" s="88" t="s">
        <v>132</v>
      </c>
      <c r="M350" s="89">
        <v>8.8749999999999996E-2</v>
      </c>
      <c r="N350" s="89">
        <v>0.10889999999989797</v>
      </c>
      <c r="O350" s="90">
        <v>74240.896100000013</v>
      </c>
      <c r="P350" s="102">
        <v>92.862729999999999</v>
      </c>
      <c r="Q350" s="90"/>
      <c r="R350" s="90">
        <v>322.50434986100009</v>
      </c>
      <c r="S350" s="91">
        <v>5.9392716880000007E-5</v>
      </c>
      <c r="T350" s="91">
        <f t="shared" si="5"/>
        <v>2.3565592335273765E-3</v>
      </c>
      <c r="U350" s="91">
        <f>R350/'סכום נכסי הקרן'!$C$42</f>
        <v>3.8932112968142107E-4</v>
      </c>
    </row>
    <row r="351" spans="2:21">
      <c r="B351" s="86" t="s">
        <v>1110</v>
      </c>
      <c r="C351" s="87" t="s">
        <v>1111</v>
      </c>
      <c r="D351" s="88" t="s">
        <v>28</v>
      </c>
      <c r="E351" s="88" t="s">
        <v>28</v>
      </c>
      <c r="F351" s="87"/>
      <c r="G351" s="88" t="s">
        <v>1048</v>
      </c>
      <c r="H351" s="87" t="s">
        <v>1112</v>
      </c>
      <c r="I351" s="87" t="s">
        <v>934</v>
      </c>
      <c r="J351" s="101"/>
      <c r="K351" s="90">
        <v>5.8800000000031263</v>
      </c>
      <c r="L351" s="88" t="s">
        <v>129</v>
      </c>
      <c r="M351" s="89">
        <v>6.3750000000000001E-2</v>
      </c>
      <c r="N351" s="89">
        <v>6.8700000000053427E-2</v>
      </c>
      <c r="O351" s="90">
        <v>102401.23600000002</v>
      </c>
      <c r="P351" s="102">
        <v>98.00779</v>
      </c>
      <c r="Q351" s="90"/>
      <c r="R351" s="90">
        <v>383.78119078500004</v>
      </c>
      <c r="S351" s="91">
        <v>2.0480247200000003E-4</v>
      </c>
      <c r="T351" s="91">
        <f t="shared" si="5"/>
        <v>2.8043129005494742E-3</v>
      </c>
      <c r="U351" s="91">
        <f>R351/'סכום נכסי הקרן'!$C$42</f>
        <v>4.6329336894617058E-4</v>
      </c>
    </row>
    <row r="352" spans="2:21">
      <c r="B352" s="86" t="s">
        <v>1113</v>
      </c>
      <c r="C352" s="87" t="s">
        <v>1114</v>
      </c>
      <c r="D352" s="88" t="s">
        <v>28</v>
      </c>
      <c r="E352" s="88" t="s">
        <v>28</v>
      </c>
      <c r="F352" s="87"/>
      <c r="G352" s="88" t="s">
        <v>948</v>
      </c>
      <c r="H352" s="87" t="s">
        <v>916</v>
      </c>
      <c r="I352" s="87" t="s">
        <v>898</v>
      </c>
      <c r="J352" s="101"/>
      <c r="K352" s="90">
        <v>3.7400000000115194</v>
      </c>
      <c r="L352" s="88" t="s">
        <v>132</v>
      </c>
      <c r="M352" s="89">
        <v>8.5000000000000006E-2</v>
      </c>
      <c r="N352" s="89">
        <v>0.10270000000027046</v>
      </c>
      <c r="O352" s="90">
        <v>36571.87000000001</v>
      </c>
      <c r="P352" s="102">
        <v>93.369050000000001</v>
      </c>
      <c r="Q352" s="90"/>
      <c r="R352" s="90">
        <v>159.73535958400001</v>
      </c>
      <c r="S352" s="91">
        <v>4.8762493333333344E-5</v>
      </c>
      <c r="T352" s="91">
        <f t="shared" si="5"/>
        <v>1.167196153201441E-3</v>
      </c>
      <c r="U352" s="91">
        <f>R352/'סכום נכסי הקרן'!$C$42</f>
        <v>1.9282949414516169E-4</v>
      </c>
    </row>
    <row r="353" spans="2:21">
      <c r="B353" s="86" t="s">
        <v>1115</v>
      </c>
      <c r="C353" s="87" t="s">
        <v>1116</v>
      </c>
      <c r="D353" s="88" t="s">
        <v>28</v>
      </c>
      <c r="E353" s="88" t="s">
        <v>28</v>
      </c>
      <c r="F353" s="87"/>
      <c r="G353" s="88" t="s">
        <v>948</v>
      </c>
      <c r="H353" s="87" t="s">
        <v>916</v>
      </c>
      <c r="I353" s="87" t="s">
        <v>898</v>
      </c>
      <c r="J353" s="101"/>
      <c r="K353" s="90">
        <v>4.0700000000118672</v>
      </c>
      <c r="L353" s="88" t="s">
        <v>132</v>
      </c>
      <c r="M353" s="89">
        <v>8.5000000000000006E-2</v>
      </c>
      <c r="N353" s="89">
        <v>0.10460000000030842</v>
      </c>
      <c r="O353" s="90">
        <v>36571.87000000001</v>
      </c>
      <c r="P353" s="102">
        <v>92.106049999999996</v>
      </c>
      <c r="Q353" s="90"/>
      <c r="R353" s="90">
        <v>157.57462485900004</v>
      </c>
      <c r="S353" s="91">
        <v>4.8762493333333344E-5</v>
      </c>
      <c r="T353" s="91">
        <f t="shared" si="5"/>
        <v>1.1514075309096903E-3</v>
      </c>
      <c r="U353" s="91">
        <f>R353/'סכום נכסי הקרן'!$C$42</f>
        <v>1.9022109619815282E-4</v>
      </c>
    </row>
    <row r="354" spans="2:21">
      <c r="B354" s="86" t="s">
        <v>1117</v>
      </c>
      <c r="C354" s="87" t="s">
        <v>1118</v>
      </c>
      <c r="D354" s="88" t="s">
        <v>28</v>
      </c>
      <c r="E354" s="88" t="s">
        <v>28</v>
      </c>
      <c r="F354" s="87"/>
      <c r="G354" s="88" t="s">
        <v>1040</v>
      </c>
      <c r="H354" s="87" t="s">
        <v>1112</v>
      </c>
      <c r="I354" s="87" t="s">
        <v>934</v>
      </c>
      <c r="J354" s="101"/>
      <c r="K354" s="90">
        <v>5.869999999995418</v>
      </c>
      <c r="L354" s="88" t="s">
        <v>129</v>
      </c>
      <c r="M354" s="89">
        <v>4.1250000000000002E-2</v>
      </c>
      <c r="N354" s="89">
        <v>7.3499999999927096E-2</v>
      </c>
      <c r="O354" s="90">
        <v>60438.672362000005</v>
      </c>
      <c r="P354" s="102">
        <v>83.088040000000007</v>
      </c>
      <c r="Q354" s="90"/>
      <c r="R354" s="90">
        <v>192.03099072400002</v>
      </c>
      <c r="S354" s="91">
        <v>1.2087734472400001E-4</v>
      </c>
      <c r="T354" s="91">
        <f t="shared" si="5"/>
        <v>1.4031823276464163E-3</v>
      </c>
      <c r="U354" s="91">
        <f>R354/'סכום נכסי הקרן'!$C$42</f>
        <v>2.3181616705242146E-4</v>
      </c>
    </row>
    <row r="355" spans="2:21">
      <c r="B355" s="86" t="s">
        <v>1119</v>
      </c>
      <c r="C355" s="87" t="s">
        <v>1120</v>
      </c>
      <c r="D355" s="88" t="s">
        <v>28</v>
      </c>
      <c r="E355" s="88" t="s">
        <v>28</v>
      </c>
      <c r="F355" s="87"/>
      <c r="G355" s="88" t="s">
        <v>955</v>
      </c>
      <c r="H355" s="87" t="s">
        <v>1121</v>
      </c>
      <c r="I355" s="87" t="s">
        <v>934</v>
      </c>
      <c r="J355" s="101"/>
      <c r="K355" s="90">
        <v>3.7499999999899845</v>
      </c>
      <c r="L355" s="88" t="s">
        <v>131</v>
      </c>
      <c r="M355" s="89">
        <v>2.6249999999999999E-2</v>
      </c>
      <c r="N355" s="89">
        <v>0.10709999999974558</v>
      </c>
      <c r="O355" s="90">
        <v>66012.225350000008</v>
      </c>
      <c r="P355" s="102">
        <v>74.637299999999996</v>
      </c>
      <c r="Q355" s="90"/>
      <c r="R355" s="90">
        <v>199.69520274800004</v>
      </c>
      <c r="S355" s="91">
        <v>2.5832443198716445E-4</v>
      </c>
      <c r="T355" s="91">
        <f t="shared" si="5"/>
        <v>1.4591851989895568E-3</v>
      </c>
      <c r="U355" s="91">
        <f>R355/'סכום נכסי הקרן'!$C$42</f>
        <v>2.4106825833301244E-4</v>
      </c>
    </row>
    <row r="356" spans="2:21">
      <c r="B356" s="86" t="s">
        <v>1122</v>
      </c>
      <c r="C356" s="87" t="s">
        <v>1123</v>
      </c>
      <c r="D356" s="88" t="s">
        <v>28</v>
      </c>
      <c r="E356" s="88" t="s">
        <v>28</v>
      </c>
      <c r="F356" s="87"/>
      <c r="G356" s="88" t="s">
        <v>1040</v>
      </c>
      <c r="H356" s="87" t="s">
        <v>1121</v>
      </c>
      <c r="I356" s="87" t="s">
        <v>934</v>
      </c>
      <c r="J356" s="101"/>
      <c r="K356" s="90">
        <v>5.4899999999467628</v>
      </c>
      <c r="L356" s="88" t="s">
        <v>129</v>
      </c>
      <c r="M356" s="89">
        <v>4.7500000000000001E-2</v>
      </c>
      <c r="N356" s="89">
        <v>7.979999999936116E-2</v>
      </c>
      <c r="O356" s="90">
        <v>7314.3740000000016</v>
      </c>
      <c r="P356" s="102">
        <v>83.946640000000002</v>
      </c>
      <c r="Q356" s="90"/>
      <c r="R356" s="90">
        <v>23.480014425000004</v>
      </c>
      <c r="S356" s="91">
        <v>2.3981554098360661E-6</v>
      </c>
      <c r="T356" s="91">
        <f t="shared" si="5"/>
        <v>1.7156991780246673E-4</v>
      </c>
      <c r="U356" s="91">
        <f>R356/'סכום נכסי הקרן'!$C$42</f>
        <v>2.8344627738562176E-5</v>
      </c>
    </row>
    <row r="357" spans="2:21">
      <c r="B357" s="86" t="s">
        <v>1124</v>
      </c>
      <c r="C357" s="87" t="s">
        <v>1125</v>
      </c>
      <c r="D357" s="88" t="s">
        <v>28</v>
      </c>
      <c r="E357" s="88" t="s">
        <v>28</v>
      </c>
      <c r="F357" s="87"/>
      <c r="G357" s="88" t="s">
        <v>1040</v>
      </c>
      <c r="H357" s="87" t="s">
        <v>1121</v>
      </c>
      <c r="I357" s="87" t="s">
        <v>934</v>
      </c>
      <c r="J357" s="101"/>
      <c r="K357" s="90">
        <v>5.7700000000007394</v>
      </c>
      <c r="L357" s="88" t="s">
        <v>129</v>
      </c>
      <c r="M357" s="89">
        <v>7.3749999999999996E-2</v>
      </c>
      <c r="N357" s="89">
        <v>7.9800000000029556E-2</v>
      </c>
      <c r="O357" s="90">
        <v>109715.61000000002</v>
      </c>
      <c r="P357" s="102">
        <v>96.795100000000005</v>
      </c>
      <c r="Q357" s="90"/>
      <c r="R357" s="90">
        <v>406.10624321000006</v>
      </c>
      <c r="S357" s="91">
        <v>9.9741463636363655E-5</v>
      </c>
      <c r="T357" s="91">
        <f t="shared" si="5"/>
        <v>2.9674434395756664E-3</v>
      </c>
      <c r="U357" s="91">
        <f>R357/'סכום נכסי הקרן'!$C$42</f>
        <v>4.9024374848072284E-4</v>
      </c>
    </row>
    <row r="358" spans="2:21">
      <c r="B358" s="86" t="s">
        <v>1126</v>
      </c>
      <c r="C358" s="87" t="s">
        <v>1127</v>
      </c>
      <c r="D358" s="88" t="s">
        <v>28</v>
      </c>
      <c r="E358" s="88" t="s">
        <v>28</v>
      </c>
      <c r="F358" s="87"/>
      <c r="G358" s="88" t="s">
        <v>994</v>
      </c>
      <c r="H358" s="87" t="s">
        <v>1128</v>
      </c>
      <c r="I358" s="87" t="s">
        <v>898</v>
      </c>
      <c r="J358" s="101"/>
      <c r="K358" s="90">
        <v>2.1699999999968234</v>
      </c>
      <c r="L358" s="88" t="s">
        <v>132</v>
      </c>
      <c r="M358" s="89">
        <v>0.06</v>
      </c>
      <c r="N358" s="89">
        <v>9.5199999999888818E-2</v>
      </c>
      <c r="O358" s="90">
        <v>86675.331900000019</v>
      </c>
      <c r="P358" s="102">
        <v>93.164330000000007</v>
      </c>
      <c r="Q358" s="90"/>
      <c r="R358" s="90">
        <v>377.74274116000004</v>
      </c>
      <c r="S358" s="91">
        <v>6.9340265520000013E-5</v>
      </c>
      <c r="T358" s="91">
        <f t="shared" si="5"/>
        <v>2.7601895756203167E-3</v>
      </c>
      <c r="U358" s="91">
        <f>R358/'סכום נכסי הקרן'!$C$42</f>
        <v>4.5600386717497714E-4</v>
      </c>
    </row>
    <row r="359" spans="2:21">
      <c r="B359" s="86" t="s">
        <v>1129</v>
      </c>
      <c r="C359" s="87" t="s">
        <v>1130</v>
      </c>
      <c r="D359" s="88" t="s">
        <v>28</v>
      </c>
      <c r="E359" s="88" t="s">
        <v>28</v>
      </c>
      <c r="F359" s="87"/>
      <c r="G359" s="88" t="s">
        <v>994</v>
      </c>
      <c r="H359" s="87" t="s">
        <v>1128</v>
      </c>
      <c r="I359" s="87" t="s">
        <v>898</v>
      </c>
      <c r="J359" s="101"/>
      <c r="K359" s="90">
        <v>2.1599999999945378</v>
      </c>
      <c r="L359" s="88" t="s">
        <v>131</v>
      </c>
      <c r="M359" s="89">
        <v>0.05</v>
      </c>
      <c r="N359" s="89">
        <v>7.0099999999774676E-2</v>
      </c>
      <c r="O359" s="90">
        <v>36571.87000000001</v>
      </c>
      <c r="P359" s="102">
        <v>98.800359999999998</v>
      </c>
      <c r="Q359" s="90"/>
      <c r="R359" s="90">
        <v>146.45122093000001</v>
      </c>
      <c r="S359" s="91">
        <v>3.6571870000000013E-5</v>
      </c>
      <c r="T359" s="91">
        <f t="shared" si="5"/>
        <v>1.0701281303421087E-3</v>
      </c>
      <c r="U359" s="91">
        <f>R359/'סכום נכסי הקרן'!$C$42</f>
        <v>1.7679313410893591E-4</v>
      </c>
    </row>
    <row r="360" spans="2:21">
      <c r="B360" s="86" t="s">
        <v>1131</v>
      </c>
      <c r="C360" s="87" t="s">
        <v>1132</v>
      </c>
      <c r="D360" s="88" t="s">
        <v>28</v>
      </c>
      <c r="E360" s="88" t="s">
        <v>28</v>
      </c>
      <c r="F360" s="87"/>
      <c r="G360" s="88" t="s">
        <v>1048</v>
      </c>
      <c r="H360" s="87" t="s">
        <v>1121</v>
      </c>
      <c r="I360" s="87" t="s">
        <v>934</v>
      </c>
      <c r="J360" s="101"/>
      <c r="K360" s="90">
        <v>6.0400000000034995</v>
      </c>
      <c r="L360" s="88" t="s">
        <v>129</v>
      </c>
      <c r="M360" s="89">
        <v>5.1249999999999997E-2</v>
      </c>
      <c r="N360" s="89">
        <v>8.8000000000058337E-2</v>
      </c>
      <c r="O360" s="90">
        <v>109715.61000000002</v>
      </c>
      <c r="P360" s="102">
        <v>81.72842</v>
      </c>
      <c r="Q360" s="90"/>
      <c r="R360" s="90">
        <v>342.89360932000005</v>
      </c>
      <c r="S360" s="91">
        <v>5.4857805000000009E-5</v>
      </c>
      <c r="T360" s="91">
        <f t="shared" si="5"/>
        <v>2.5055448136090119E-3</v>
      </c>
      <c r="U360" s="91">
        <f>R360/'סכום נכסי הקרן'!$C$42</f>
        <v>4.1393465669079861E-4</v>
      </c>
    </row>
    <row r="361" spans="2:21">
      <c r="B361" s="86" t="s">
        <v>1133</v>
      </c>
      <c r="C361" s="87" t="s">
        <v>1134</v>
      </c>
      <c r="D361" s="88" t="s">
        <v>28</v>
      </c>
      <c r="E361" s="88" t="s">
        <v>28</v>
      </c>
      <c r="F361" s="87"/>
      <c r="G361" s="88" t="s">
        <v>955</v>
      </c>
      <c r="H361" s="87" t="s">
        <v>1135</v>
      </c>
      <c r="I361" s="87" t="s">
        <v>934</v>
      </c>
      <c r="J361" s="101"/>
      <c r="K361" s="90">
        <v>2.6599999999953297</v>
      </c>
      <c r="L361" s="88" t="s">
        <v>131</v>
      </c>
      <c r="M361" s="89">
        <v>3.6249999999999998E-2</v>
      </c>
      <c r="N361" s="89">
        <v>0.46459999999872292</v>
      </c>
      <c r="O361" s="90">
        <v>113372.79700000004</v>
      </c>
      <c r="P361" s="102">
        <v>38.2044</v>
      </c>
      <c r="Q361" s="90"/>
      <c r="R361" s="90">
        <v>175.55351622700002</v>
      </c>
      <c r="S361" s="91">
        <v>3.2392227714285725E-4</v>
      </c>
      <c r="T361" s="91">
        <f t="shared" si="5"/>
        <v>1.2827804022526872E-3</v>
      </c>
      <c r="U361" s="91">
        <f>R361/'סכום נכסי הקרן'!$C$42</f>
        <v>2.1192487259938934E-4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218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109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201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209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57" t="s">
        <v>214</v>
      </c>
      <c r="C369" s="157"/>
      <c r="D369" s="157"/>
      <c r="E369" s="157"/>
      <c r="F369" s="157"/>
      <c r="G369" s="157"/>
      <c r="H369" s="157"/>
      <c r="I369" s="157"/>
      <c r="J369" s="157"/>
      <c r="K369" s="157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9" priority="4" operator="equal">
      <formula>"NR3"</formula>
    </cfRule>
  </conditionalFormatting>
  <conditionalFormatting sqref="B12:B361">
    <cfRule type="containsText" dxfId="8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3.140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29.7109375" style="2" customWidth="1"/>
    <col min="8" max="8" width="12.28515625" style="1" bestFit="1" customWidth="1"/>
    <col min="9" max="9" width="12.42578125" style="1" bestFit="1" customWidth="1"/>
    <col min="10" max="10" width="14.42578125" style="1" bestFit="1" customWidth="1"/>
    <col min="11" max="11" width="9.7109375" style="1" bestFit="1" customWidth="1"/>
    <col min="12" max="12" width="12.42578125" style="1" bestFit="1" customWidth="1"/>
    <col min="13" max="13" width="10.140625" style="1" bestFit="1" customWidth="1"/>
    <col min="14" max="14" width="11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46" t="s" vm="1">
        <v>227</v>
      </c>
    </row>
    <row r="2" spans="2:15">
      <c r="B2" s="46" t="s">
        <v>142</v>
      </c>
      <c r="C2" s="46" t="s">
        <v>228</v>
      </c>
    </row>
    <row r="3" spans="2:15">
      <c r="B3" s="46" t="s">
        <v>144</v>
      </c>
      <c r="C3" s="46" t="s">
        <v>229</v>
      </c>
    </row>
    <row r="4" spans="2:15">
      <c r="B4" s="46" t="s">
        <v>145</v>
      </c>
      <c r="C4" s="46">
        <v>2145</v>
      </c>
    </row>
    <row r="6" spans="2:15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1" t="s">
        <v>112</v>
      </c>
      <c r="C8" s="29" t="s">
        <v>45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100</v>
      </c>
      <c r="I8" s="12" t="s">
        <v>203</v>
      </c>
      <c r="J8" s="12" t="s">
        <v>202</v>
      </c>
      <c r="K8" s="29" t="s">
        <v>217</v>
      </c>
      <c r="L8" s="12" t="s">
        <v>62</v>
      </c>
      <c r="M8" s="12" t="s">
        <v>59</v>
      </c>
      <c r="N8" s="12" t="s">
        <v>146</v>
      </c>
      <c r="O8" s="13" t="s">
        <v>148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210</v>
      </c>
      <c r="J9" s="15"/>
      <c r="K9" s="15" t="s">
        <v>206</v>
      </c>
      <c r="L9" s="15" t="s">
        <v>206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35.879377194000007</v>
      </c>
      <c r="L11" s="77">
        <f>L12+L189</f>
        <v>126300.19172691002</v>
      </c>
      <c r="M11" s="78"/>
      <c r="N11" s="78">
        <f>IFERROR(L11/$L$11,0)</f>
        <v>1</v>
      </c>
      <c r="O11" s="78">
        <f>L11/'סכום נכסי הקרן'!$C$42</f>
        <v>0.15246719414263282</v>
      </c>
    </row>
    <row r="12" spans="2:15">
      <c r="B12" s="79" t="s">
        <v>196</v>
      </c>
      <c r="C12" s="80"/>
      <c r="D12" s="81"/>
      <c r="E12" s="81"/>
      <c r="F12" s="80"/>
      <c r="G12" s="81"/>
      <c r="H12" s="81"/>
      <c r="I12" s="83"/>
      <c r="J12" s="100"/>
      <c r="K12" s="83">
        <v>31.802290571000004</v>
      </c>
      <c r="L12" s="83">
        <f>L13+L49+L118</f>
        <v>91214.013370163026</v>
      </c>
      <c r="M12" s="84"/>
      <c r="N12" s="84">
        <f t="shared" ref="N12:N75" si="0">IFERROR(L12/$L$11,0)</f>
        <v>0.72220011801239892</v>
      </c>
      <c r="O12" s="84">
        <f>L12/'סכום נכסי הקרן'!$C$42</f>
        <v>0.11011182560282876</v>
      </c>
    </row>
    <row r="13" spans="2:15">
      <c r="B13" s="85" t="s">
        <v>1136</v>
      </c>
      <c r="C13" s="80"/>
      <c r="D13" s="81"/>
      <c r="E13" s="81"/>
      <c r="F13" s="80"/>
      <c r="G13" s="81"/>
      <c r="H13" s="81"/>
      <c r="I13" s="83"/>
      <c r="J13" s="100"/>
      <c r="K13" s="83">
        <v>25.098397261000002</v>
      </c>
      <c r="L13" s="83">
        <f>SUM(L14:L47)</f>
        <v>55775.890053298011</v>
      </c>
      <c r="M13" s="84"/>
      <c r="N13" s="84">
        <f t="shared" si="0"/>
        <v>0.44161366099822141</v>
      </c>
      <c r="O13" s="84">
        <f>L13/'סכום נכסי הקרן'!$C$42</f>
        <v>6.7331595787454665E-2</v>
      </c>
    </row>
    <row r="14" spans="2:15">
      <c r="B14" s="86" t="s">
        <v>1137</v>
      </c>
      <c r="C14" s="87" t="s">
        <v>1138</v>
      </c>
      <c r="D14" s="88" t="s">
        <v>117</v>
      </c>
      <c r="E14" s="88" t="s">
        <v>28</v>
      </c>
      <c r="F14" s="87" t="s">
        <v>648</v>
      </c>
      <c r="G14" s="88" t="s">
        <v>337</v>
      </c>
      <c r="H14" s="88" t="s">
        <v>130</v>
      </c>
      <c r="I14" s="90">
        <v>48972.78321400001</v>
      </c>
      <c r="J14" s="102">
        <v>2464</v>
      </c>
      <c r="K14" s="90"/>
      <c r="L14" s="90">
        <v>1206.6893784050003</v>
      </c>
      <c r="M14" s="91">
        <v>2.1820206633588725E-4</v>
      </c>
      <c r="N14" s="91">
        <f t="shared" si="0"/>
        <v>9.5541373445745779E-3</v>
      </c>
      <c r="O14" s="91">
        <f>L14/'סכום נכסי הקרן'!$C$42</f>
        <v>1.4566925133806306E-3</v>
      </c>
    </row>
    <row r="15" spans="2:15">
      <c r="B15" s="86" t="s">
        <v>1139</v>
      </c>
      <c r="C15" s="87" t="s">
        <v>1140</v>
      </c>
      <c r="D15" s="88" t="s">
        <v>117</v>
      </c>
      <c r="E15" s="88" t="s">
        <v>28</v>
      </c>
      <c r="F15" s="87" t="s">
        <v>1141</v>
      </c>
      <c r="G15" s="88" t="s">
        <v>687</v>
      </c>
      <c r="H15" s="88" t="s">
        <v>130</v>
      </c>
      <c r="I15" s="90">
        <v>5904.8498170000012</v>
      </c>
      <c r="J15" s="102">
        <v>26940</v>
      </c>
      <c r="K15" s="90"/>
      <c r="L15" s="90">
        <v>1590.7665426240003</v>
      </c>
      <c r="M15" s="91">
        <v>1.0526344924063818E-4</v>
      </c>
      <c r="N15" s="91">
        <f t="shared" si="0"/>
        <v>1.259512373554905E-2</v>
      </c>
      <c r="O15" s="91">
        <f>L15/'סכום נכסי הקרן'!$C$42</f>
        <v>1.9203431758384399E-3</v>
      </c>
    </row>
    <row r="16" spans="2:15">
      <c r="B16" s="86" t="s">
        <v>1142</v>
      </c>
      <c r="C16" s="87" t="s">
        <v>1143</v>
      </c>
      <c r="D16" s="88" t="s">
        <v>117</v>
      </c>
      <c r="E16" s="88" t="s">
        <v>28</v>
      </c>
      <c r="F16" s="87" t="s">
        <v>701</v>
      </c>
      <c r="G16" s="88" t="s">
        <v>477</v>
      </c>
      <c r="H16" s="88" t="s">
        <v>130</v>
      </c>
      <c r="I16" s="90">
        <v>188822.04661800002</v>
      </c>
      <c r="J16" s="102">
        <v>2107</v>
      </c>
      <c r="K16" s="90"/>
      <c r="L16" s="90">
        <v>3978.4805222320001</v>
      </c>
      <c r="M16" s="91">
        <v>1.4644062618657686E-4</v>
      </c>
      <c r="N16" s="91">
        <f t="shared" si="0"/>
        <v>3.1500193846375049E-2</v>
      </c>
      <c r="O16" s="91">
        <f>L16/'סכום נכסי הקרן'!$C$42</f>
        <v>4.8027461707058324E-3</v>
      </c>
    </row>
    <row r="17" spans="2:15">
      <c r="B17" s="86" t="s">
        <v>1144</v>
      </c>
      <c r="C17" s="87" t="s">
        <v>1145</v>
      </c>
      <c r="D17" s="88" t="s">
        <v>117</v>
      </c>
      <c r="E17" s="88" t="s">
        <v>28</v>
      </c>
      <c r="F17" s="87" t="s">
        <v>888</v>
      </c>
      <c r="G17" s="88" t="s">
        <v>698</v>
      </c>
      <c r="H17" s="88" t="s">
        <v>130</v>
      </c>
      <c r="I17" s="90">
        <v>4603.2517049999997</v>
      </c>
      <c r="J17" s="102">
        <v>75810</v>
      </c>
      <c r="K17" s="90"/>
      <c r="L17" s="90">
        <v>3489.7251176060004</v>
      </c>
      <c r="M17" s="91">
        <v>1.0367051023078297E-4</v>
      </c>
      <c r="N17" s="91">
        <f t="shared" si="0"/>
        <v>2.7630402376202137E-2</v>
      </c>
      <c r="O17" s="91">
        <f>L17/'סכום נכסי הקרן'!$C$42</f>
        <v>4.2127299233314748E-3</v>
      </c>
    </row>
    <row r="18" spans="2:15">
      <c r="B18" s="86" t="s">
        <v>1146</v>
      </c>
      <c r="C18" s="87" t="s">
        <v>1147</v>
      </c>
      <c r="D18" s="88" t="s">
        <v>117</v>
      </c>
      <c r="E18" s="88" t="s">
        <v>28</v>
      </c>
      <c r="F18" s="87" t="s">
        <v>1148</v>
      </c>
      <c r="G18" s="88" t="s">
        <v>326</v>
      </c>
      <c r="H18" s="88" t="s">
        <v>130</v>
      </c>
      <c r="I18" s="90">
        <v>9574.9494219999997</v>
      </c>
      <c r="J18" s="102">
        <v>2610</v>
      </c>
      <c r="K18" s="90"/>
      <c r="L18" s="90">
        <v>249.90617990900003</v>
      </c>
      <c r="M18" s="91">
        <v>5.327630693744809E-5</v>
      </c>
      <c r="N18" s="91">
        <f t="shared" si="0"/>
        <v>1.978668254513457E-3</v>
      </c>
      <c r="O18" s="91">
        <f>L18/'סכום נכסי הקרן'!$C$42</f>
        <v>3.0168199690476771E-4</v>
      </c>
    </row>
    <row r="19" spans="2:15">
      <c r="B19" s="86" t="s">
        <v>1149</v>
      </c>
      <c r="C19" s="87" t="s">
        <v>1150</v>
      </c>
      <c r="D19" s="88" t="s">
        <v>117</v>
      </c>
      <c r="E19" s="88" t="s">
        <v>28</v>
      </c>
      <c r="F19" s="87" t="s">
        <v>783</v>
      </c>
      <c r="G19" s="88" t="s">
        <v>568</v>
      </c>
      <c r="H19" s="88" t="s">
        <v>130</v>
      </c>
      <c r="I19" s="90">
        <v>1154.4102580000003</v>
      </c>
      <c r="J19" s="102">
        <v>146100</v>
      </c>
      <c r="K19" s="90">
        <v>13.717045506000002</v>
      </c>
      <c r="L19" s="90">
        <v>1700.3104323340003</v>
      </c>
      <c r="M19" s="91">
        <v>3.0047227085158571E-4</v>
      </c>
      <c r="N19" s="91">
        <f t="shared" si="0"/>
        <v>1.3462453295482412E-2</v>
      </c>
      <c r="O19" s="91">
        <f>L19/'סכום נכסי הקרן'!$C$42</f>
        <v>2.0525824802384439E-3</v>
      </c>
    </row>
    <row r="20" spans="2:15">
      <c r="B20" s="86" t="s">
        <v>1151</v>
      </c>
      <c r="C20" s="87" t="s">
        <v>1152</v>
      </c>
      <c r="D20" s="88" t="s">
        <v>117</v>
      </c>
      <c r="E20" s="88" t="s">
        <v>28</v>
      </c>
      <c r="F20" s="87" t="s">
        <v>370</v>
      </c>
      <c r="G20" s="88" t="s">
        <v>326</v>
      </c>
      <c r="H20" s="88" t="s">
        <v>130</v>
      </c>
      <c r="I20" s="90">
        <v>51505.09334900001</v>
      </c>
      <c r="J20" s="102">
        <v>1845</v>
      </c>
      <c r="K20" s="90"/>
      <c r="L20" s="90">
        <v>950.26897228300027</v>
      </c>
      <c r="M20" s="91">
        <v>1.0955405551936354E-4</v>
      </c>
      <c r="N20" s="91">
        <f t="shared" si="0"/>
        <v>7.5238917636617662E-3</v>
      </c>
      <c r="O20" s="91">
        <f>L20/'סכום נכסי הקרן'!$C$42</f>
        <v>1.1471466662383745E-3</v>
      </c>
    </row>
    <row r="21" spans="2:15">
      <c r="B21" s="86" t="s">
        <v>1153</v>
      </c>
      <c r="C21" s="87" t="s">
        <v>1154</v>
      </c>
      <c r="D21" s="88" t="s">
        <v>117</v>
      </c>
      <c r="E21" s="88" t="s">
        <v>28</v>
      </c>
      <c r="F21" s="87" t="s">
        <v>836</v>
      </c>
      <c r="G21" s="88" t="s">
        <v>687</v>
      </c>
      <c r="H21" s="88" t="s">
        <v>130</v>
      </c>
      <c r="I21" s="90">
        <v>18517.602417000002</v>
      </c>
      <c r="J21" s="102">
        <v>6008</v>
      </c>
      <c r="K21" s="90"/>
      <c r="L21" s="90">
        <v>1112.5375531800003</v>
      </c>
      <c r="M21" s="91">
        <v>1.5711885731665575E-4</v>
      </c>
      <c r="N21" s="91">
        <f t="shared" si="0"/>
        <v>8.8086766771151188E-3</v>
      </c>
      <c r="O21" s="91">
        <f>L21/'סכום נכסי הקרן'!$C$42</f>
        <v>1.3430342170693927E-3</v>
      </c>
    </row>
    <row r="22" spans="2:15">
      <c r="B22" s="86" t="s">
        <v>1155</v>
      </c>
      <c r="C22" s="87" t="s">
        <v>1156</v>
      </c>
      <c r="D22" s="88" t="s">
        <v>117</v>
      </c>
      <c r="E22" s="88" t="s">
        <v>28</v>
      </c>
      <c r="F22" s="87" t="s">
        <v>1157</v>
      </c>
      <c r="G22" s="88" t="s">
        <v>124</v>
      </c>
      <c r="H22" s="88" t="s">
        <v>130</v>
      </c>
      <c r="I22" s="90">
        <v>9646.1708670000025</v>
      </c>
      <c r="J22" s="102">
        <v>5439</v>
      </c>
      <c r="K22" s="90"/>
      <c r="L22" s="90">
        <v>524.65523345099996</v>
      </c>
      <c r="M22" s="91">
        <v>5.4470626362595639E-5</v>
      </c>
      <c r="N22" s="91">
        <f t="shared" si="0"/>
        <v>4.1540335471970218E-3</v>
      </c>
      <c r="O22" s="91">
        <f>L22/'סכום נכסי הקרן'!$C$42</f>
        <v>6.3335383931549798E-4</v>
      </c>
    </row>
    <row r="23" spans="2:15">
      <c r="B23" s="86" t="s">
        <v>1158</v>
      </c>
      <c r="C23" s="87" t="s">
        <v>1159</v>
      </c>
      <c r="D23" s="88" t="s">
        <v>117</v>
      </c>
      <c r="E23" s="88" t="s">
        <v>28</v>
      </c>
      <c r="F23" s="87" t="s">
        <v>841</v>
      </c>
      <c r="G23" s="88" t="s">
        <v>687</v>
      </c>
      <c r="H23" s="88" t="s">
        <v>130</v>
      </c>
      <c r="I23" s="90">
        <v>101840.78158300002</v>
      </c>
      <c r="J23" s="102">
        <v>1124</v>
      </c>
      <c r="K23" s="90"/>
      <c r="L23" s="90">
        <v>1144.690384984</v>
      </c>
      <c r="M23" s="91">
        <v>1.8587827574728373E-4</v>
      </c>
      <c r="N23" s="91">
        <f t="shared" si="0"/>
        <v>9.0632513643295418E-3</v>
      </c>
      <c r="O23" s="91">
        <f>L23/'סכום נכסי הקרן'!$C$42</f>
        <v>1.3818485053287142E-3</v>
      </c>
    </row>
    <row r="24" spans="2:15">
      <c r="B24" s="86" t="s">
        <v>1160</v>
      </c>
      <c r="C24" s="87" t="s">
        <v>1161</v>
      </c>
      <c r="D24" s="88" t="s">
        <v>117</v>
      </c>
      <c r="E24" s="88" t="s">
        <v>28</v>
      </c>
      <c r="F24" s="87" t="s">
        <v>378</v>
      </c>
      <c r="G24" s="88" t="s">
        <v>326</v>
      </c>
      <c r="H24" s="88" t="s">
        <v>130</v>
      </c>
      <c r="I24" s="90">
        <v>13417.200128000002</v>
      </c>
      <c r="J24" s="102">
        <v>5860</v>
      </c>
      <c r="K24" s="90"/>
      <c r="L24" s="90">
        <v>786.24792748800019</v>
      </c>
      <c r="M24" s="91">
        <v>1.0799961273012865E-4</v>
      </c>
      <c r="N24" s="91">
        <f t="shared" si="0"/>
        <v>6.2252314643199318E-3</v>
      </c>
      <c r="O24" s="91">
        <f>L24/'סכום נכסי הקרן'!$C$42</f>
        <v>9.4914357425329341E-4</v>
      </c>
    </row>
    <row r="25" spans="2:15">
      <c r="B25" s="86" t="s">
        <v>1162</v>
      </c>
      <c r="C25" s="87" t="s">
        <v>1163</v>
      </c>
      <c r="D25" s="88" t="s">
        <v>117</v>
      </c>
      <c r="E25" s="88" t="s">
        <v>28</v>
      </c>
      <c r="F25" s="87" t="s">
        <v>632</v>
      </c>
      <c r="G25" s="88" t="s">
        <v>633</v>
      </c>
      <c r="H25" s="88" t="s">
        <v>130</v>
      </c>
      <c r="I25" s="90">
        <v>2980.3511930000004</v>
      </c>
      <c r="J25" s="102">
        <v>5193</v>
      </c>
      <c r="K25" s="90"/>
      <c r="L25" s="90">
        <v>154.76963743900004</v>
      </c>
      <c r="M25" s="91">
        <v>2.9441857863814007E-5</v>
      </c>
      <c r="N25" s="91">
        <f t="shared" si="0"/>
        <v>1.2254109461183359E-3</v>
      </c>
      <c r="O25" s="91">
        <f>L25/'סכום נכסי הקרן'!$C$42</f>
        <v>1.8683496862633168E-4</v>
      </c>
    </row>
    <row r="26" spans="2:15">
      <c r="B26" s="86" t="s">
        <v>1164</v>
      </c>
      <c r="C26" s="87" t="s">
        <v>1165</v>
      </c>
      <c r="D26" s="88" t="s">
        <v>117</v>
      </c>
      <c r="E26" s="88" t="s">
        <v>28</v>
      </c>
      <c r="F26" s="87" t="s">
        <v>481</v>
      </c>
      <c r="G26" s="88" t="s">
        <v>153</v>
      </c>
      <c r="H26" s="88" t="s">
        <v>130</v>
      </c>
      <c r="I26" s="90">
        <v>305029.61135400005</v>
      </c>
      <c r="J26" s="102">
        <v>537</v>
      </c>
      <c r="K26" s="90"/>
      <c r="L26" s="90">
        <v>1638.0090129790001</v>
      </c>
      <c r="M26" s="91">
        <v>1.102457759108896E-4</v>
      </c>
      <c r="N26" s="91">
        <f t="shared" si="0"/>
        <v>1.2969172814248383E-2</v>
      </c>
      <c r="O26" s="91">
        <f>L26/'סכום נכסי הקרן'!$C$42</f>
        <v>1.9773733893393639E-3</v>
      </c>
    </row>
    <row r="27" spans="2:15">
      <c r="B27" s="86" t="s">
        <v>1166</v>
      </c>
      <c r="C27" s="87" t="s">
        <v>1167</v>
      </c>
      <c r="D27" s="88" t="s">
        <v>117</v>
      </c>
      <c r="E27" s="88" t="s">
        <v>28</v>
      </c>
      <c r="F27" s="87" t="s">
        <v>386</v>
      </c>
      <c r="G27" s="88" t="s">
        <v>326</v>
      </c>
      <c r="H27" s="88" t="s">
        <v>130</v>
      </c>
      <c r="I27" s="90">
        <v>3642.0310080000008</v>
      </c>
      <c r="J27" s="102">
        <v>31500</v>
      </c>
      <c r="K27" s="90"/>
      <c r="L27" s="90">
        <v>1147.2397675420002</v>
      </c>
      <c r="M27" s="91">
        <v>1.4830111597064822E-4</v>
      </c>
      <c r="N27" s="91">
        <f t="shared" si="0"/>
        <v>9.0834364687473763E-3</v>
      </c>
      <c r="O27" s="91">
        <f>L27/'סכום נכסי הקרן'!$C$42</f>
        <v>1.3849260715627775E-3</v>
      </c>
    </row>
    <row r="28" spans="2:15">
      <c r="B28" s="86" t="s">
        <v>1168</v>
      </c>
      <c r="C28" s="87" t="s">
        <v>1169</v>
      </c>
      <c r="D28" s="88" t="s">
        <v>117</v>
      </c>
      <c r="E28" s="88" t="s">
        <v>28</v>
      </c>
      <c r="F28" s="87" t="s">
        <v>1170</v>
      </c>
      <c r="G28" s="88" t="s">
        <v>309</v>
      </c>
      <c r="H28" s="88" t="s">
        <v>130</v>
      </c>
      <c r="I28" s="90">
        <v>4985.9922820000011</v>
      </c>
      <c r="J28" s="102">
        <v>16360</v>
      </c>
      <c r="K28" s="90"/>
      <c r="L28" s="90">
        <v>815.70833734300027</v>
      </c>
      <c r="M28" s="91">
        <v>4.9695906450351273E-5</v>
      </c>
      <c r="N28" s="91">
        <f t="shared" si="0"/>
        <v>6.4584885120899001E-3</v>
      </c>
      <c r="O28" s="91">
        <f>L28/'סכום נכסי הקרן'!$C$42</f>
        <v>9.8470762184077465E-4</v>
      </c>
    </row>
    <row r="29" spans="2:15">
      <c r="B29" s="86" t="s">
        <v>1171</v>
      </c>
      <c r="C29" s="87" t="s">
        <v>1172</v>
      </c>
      <c r="D29" s="88" t="s">
        <v>117</v>
      </c>
      <c r="E29" s="88" t="s">
        <v>28</v>
      </c>
      <c r="F29" s="87" t="s">
        <v>1173</v>
      </c>
      <c r="G29" s="88" t="s">
        <v>309</v>
      </c>
      <c r="H29" s="88" t="s">
        <v>130</v>
      </c>
      <c r="I29" s="90">
        <v>134345.85382399999</v>
      </c>
      <c r="J29" s="102">
        <v>2059</v>
      </c>
      <c r="K29" s="90"/>
      <c r="L29" s="90">
        <v>2766.1811302390006</v>
      </c>
      <c r="M29" s="91">
        <v>1.0860519591392283E-4</v>
      </c>
      <c r="N29" s="91">
        <f t="shared" si="0"/>
        <v>2.190163840938673E-2</v>
      </c>
      <c r="O29" s="91">
        <f>L29/'סכום נכסי הקרן'!$C$42</f>
        <v>3.3392813554057104E-3</v>
      </c>
    </row>
    <row r="30" spans="2:15">
      <c r="B30" s="86" t="s">
        <v>1174</v>
      </c>
      <c r="C30" s="87" t="s">
        <v>1175</v>
      </c>
      <c r="D30" s="88" t="s">
        <v>117</v>
      </c>
      <c r="E30" s="88" t="s">
        <v>28</v>
      </c>
      <c r="F30" s="87" t="s">
        <v>1176</v>
      </c>
      <c r="G30" s="88" t="s">
        <v>124</v>
      </c>
      <c r="H30" s="88" t="s">
        <v>130</v>
      </c>
      <c r="I30" s="90">
        <v>515.9012590000001</v>
      </c>
      <c r="J30" s="102">
        <v>56570</v>
      </c>
      <c r="K30" s="90"/>
      <c r="L30" s="90">
        <v>291.84534205799997</v>
      </c>
      <c r="M30" s="91">
        <v>2.7875916488086174E-5</v>
      </c>
      <c r="N30" s="91">
        <f t="shared" si="0"/>
        <v>2.3107276249353329E-3</v>
      </c>
      <c r="O30" s="91">
        <f>L30/'סכום נכסי הקרן'!$C$42</f>
        <v>3.5231015740176024E-4</v>
      </c>
    </row>
    <row r="31" spans="2:15">
      <c r="B31" s="86" t="s">
        <v>1177</v>
      </c>
      <c r="C31" s="87" t="s">
        <v>1178</v>
      </c>
      <c r="D31" s="88" t="s">
        <v>117</v>
      </c>
      <c r="E31" s="88" t="s">
        <v>28</v>
      </c>
      <c r="F31" s="87" t="s">
        <v>400</v>
      </c>
      <c r="G31" s="88" t="s">
        <v>401</v>
      </c>
      <c r="H31" s="88" t="s">
        <v>130</v>
      </c>
      <c r="I31" s="90">
        <v>29016.469310000004</v>
      </c>
      <c r="J31" s="102">
        <v>3962</v>
      </c>
      <c r="K31" s="90"/>
      <c r="L31" s="90">
        <v>1149.6325140480003</v>
      </c>
      <c r="M31" s="91">
        <v>1.1445486187995589E-4</v>
      </c>
      <c r="N31" s="91">
        <f t="shared" si="0"/>
        <v>9.1023813846123798E-3</v>
      </c>
      <c r="O31" s="91">
        <f>L31/'סכום נכסי הקרן'!$C$42</f>
        <v>1.3878145497279828E-3</v>
      </c>
    </row>
    <row r="32" spans="2:15">
      <c r="B32" s="86" t="s">
        <v>1179</v>
      </c>
      <c r="C32" s="87" t="s">
        <v>1180</v>
      </c>
      <c r="D32" s="88" t="s">
        <v>117</v>
      </c>
      <c r="E32" s="88" t="s">
        <v>28</v>
      </c>
      <c r="F32" s="87" t="s">
        <v>710</v>
      </c>
      <c r="G32" s="88" t="s">
        <v>401</v>
      </c>
      <c r="H32" s="88" t="s">
        <v>130</v>
      </c>
      <c r="I32" s="90">
        <v>23992.900334000005</v>
      </c>
      <c r="J32" s="102">
        <v>3012</v>
      </c>
      <c r="K32" s="90"/>
      <c r="L32" s="90">
        <v>722.66615807300013</v>
      </c>
      <c r="M32" s="91">
        <v>1.1437148936928252E-4</v>
      </c>
      <c r="N32" s="91">
        <f t="shared" si="0"/>
        <v>5.72181362666155E-3</v>
      </c>
      <c r="O32" s="91">
        <f>L32/'סכום נכסי הקרן'!$C$42</f>
        <v>8.7238886906416859E-4</v>
      </c>
    </row>
    <row r="33" spans="2:15">
      <c r="B33" s="86" t="s">
        <v>1181</v>
      </c>
      <c r="C33" s="87" t="s">
        <v>1182</v>
      </c>
      <c r="D33" s="88" t="s">
        <v>117</v>
      </c>
      <c r="E33" s="88" t="s">
        <v>28</v>
      </c>
      <c r="F33" s="87" t="s">
        <v>1183</v>
      </c>
      <c r="G33" s="88" t="s">
        <v>568</v>
      </c>
      <c r="H33" s="88" t="s">
        <v>130</v>
      </c>
      <c r="I33" s="90">
        <v>546.54396800000006</v>
      </c>
      <c r="J33" s="102">
        <v>97080</v>
      </c>
      <c r="K33" s="90"/>
      <c r="L33" s="90">
        <v>530.5848836780001</v>
      </c>
      <c r="M33" s="91">
        <v>7.0957711567448551E-5</v>
      </c>
      <c r="N33" s="91">
        <f t="shared" si="0"/>
        <v>4.2009824088410433E-3</v>
      </c>
      <c r="O33" s="91">
        <f>L33/'סכום נכסי הקרן'!$C$42</f>
        <v>6.4051200051855263E-4</v>
      </c>
    </row>
    <row r="34" spans="2:15">
      <c r="B34" s="86" t="s">
        <v>1184</v>
      </c>
      <c r="C34" s="87" t="s">
        <v>1185</v>
      </c>
      <c r="D34" s="88" t="s">
        <v>117</v>
      </c>
      <c r="E34" s="88" t="s">
        <v>28</v>
      </c>
      <c r="F34" s="87" t="s">
        <v>1186</v>
      </c>
      <c r="G34" s="88" t="s">
        <v>1187</v>
      </c>
      <c r="H34" s="88" t="s">
        <v>130</v>
      </c>
      <c r="I34" s="90">
        <v>6721.3364900000006</v>
      </c>
      <c r="J34" s="102">
        <v>9321</v>
      </c>
      <c r="K34" s="90"/>
      <c r="L34" s="90">
        <v>626.49577384400004</v>
      </c>
      <c r="M34" s="91">
        <v>6.0842056533444414E-5</v>
      </c>
      <c r="N34" s="91">
        <f t="shared" si="0"/>
        <v>4.9603707268998255E-3</v>
      </c>
      <c r="O34" s="91">
        <f>L34/'סכום נכסי הקרן'!$C$42</f>
        <v>7.5629380663766845E-4</v>
      </c>
    </row>
    <row r="35" spans="2:15">
      <c r="B35" s="86" t="s">
        <v>1188</v>
      </c>
      <c r="C35" s="87" t="s">
        <v>1189</v>
      </c>
      <c r="D35" s="88" t="s">
        <v>117</v>
      </c>
      <c r="E35" s="88" t="s">
        <v>28</v>
      </c>
      <c r="F35" s="87" t="s">
        <v>919</v>
      </c>
      <c r="G35" s="88" t="s">
        <v>920</v>
      </c>
      <c r="H35" s="88" t="s">
        <v>130</v>
      </c>
      <c r="I35" s="90">
        <v>30256.614653000004</v>
      </c>
      <c r="J35" s="102">
        <v>3863</v>
      </c>
      <c r="K35" s="90"/>
      <c r="L35" s="90">
        <v>1168.8130240610003</v>
      </c>
      <c r="M35" s="91">
        <v>2.6993808335347921E-5</v>
      </c>
      <c r="N35" s="91">
        <f t="shared" si="0"/>
        <v>9.2542458414334172E-3</v>
      </c>
      <c r="O35" s="91">
        <f>L35/'סכום נכסי הקרן'!$C$42</f>
        <v>1.4109688973494813E-3</v>
      </c>
    </row>
    <row r="36" spans="2:15">
      <c r="B36" s="86" t="s">
        <v>1190</v>
      </c>
      <c r="C36" s="87" t="s">
        <v>1191</v>
      </c>
      <c r="D36" s="88" t="s">
        <v>117</v>
      </c>
      <c r="E36" s="88" t="s">
        <v>28</v>
      </c>
      <c r="F36" s="87" t="s">
        <v>308</v>
      </c>
      <c r="G36" s="88" t="s">
        <v>309</v>
      </c>
      <c r="H36" s="88" t="s">
        <v>130</v>
      </c>
      <c r="I36" s="90">
        <v>187385.04438199999</v>
      </c>
      <c r="J36" s="102">
        <v>3151</v>
      </c>
      <c r="K36" s="90"/>
      <c r="L36" s="90">
        <v>5904.5027484790016</v>
      </c>
      <c r="M36" s="91">
        <v>1.2270493556308518E-4</v>
      </c>
      <c r="N36" s="91">
        <f t="shared" si="0"/>
        <v>4.6749752852678884E-2</v>
      </c>
      <c r="O36" s="91">
        <f>L36/'סכום נכסי הקרן'!$C$42</f>
        <v>7.127803644309494E-3</v>
      </c>
    </row>
    <row r="37" spans="2:15">
      <c r="B37" s="86" t="s">
        <v>1192</v>
      </c>
      <c r="C37" s="87" t="s">
        <v>1193</v>
      </c>
      <c r="D37" s="88" t="s">
        <v>117</v>
      </c>
      <c r="E37" s="88" t="s">
        <v>28</v>
      </c>
      <c r="F37" s="87" t="s">
        <v>417</v>
      </c>
      <c r="G37" s="88" t="s">
        <v>326</v>
      </c>
      <c r="H37" s="88" t="s">
        <v>130</v>
      </c>
      <c r="I37" s="90">
        <v>205552.52560400002</v>
      </c>
      <c r="J37" s="102">
        <v>916.2</v>
      </c>
      <c r="K37" s="90"/>
      <c r="L37" s="90">
        <v>1883.2722395700002</v>
      </c>
      <c r="M37" s="91">
        <v>2.7229439440544653E-4</v>
      </c>
      <c r="N37" s="91">
        <f t="shared" si="0"/>
        <v>1.4911079815635329E-2</v>
      </c>
      <c r="O37" s="91">
        <f>L37/'סכום נכסי הקרן'!$C$42</f>
        <v>2.2734505011267653E-3</v>
      </c>
    </row>
    <row r="38" spans="2:15">
      <c r="B38" s="86" t="s">
        <v>1194</v>
      </c>
      <c r="C38" s="87" t="s">
        <v>1195</v>
      </c>
      <c r="D38" s="88" t="s">
        <v>117</v>
      </c>
      <c r="E38" s="88" t="s">
        <v>28</v>
      </c>
      <c r="F38" s="87" t="s">
        <v>911</v>
      </c>
      <c r="G38" s="88" t="s">
        <v>309</v>
      </c>
      <c r="H38" s="88" t="s">
        <v>130</v>
      </c>
      <c r="I38" s="90">
        <v>30908.741688000002</v>
      </c>
      <c r="J38" s="102">
        <v>13810</v>
      </c>
      <c r="K38" s="90"/>
      <c r="L38" s="90">
        <v>4268.4972271150009</v>
      </c>
      <c r="M38" s="91">
        <v>1.2008569241165645E-4</v>
      </c>
      <c r="N38" s="91">
        <f t="shared" si="0"/>
        <v>3.3796442972505301E-2</v>
      </c>
      <c r="O38" s="91">
        <f>L38/'סכום נכסי הקרן'!$C$42</f>
        <v>5.1528488320193855E-3</v>
      </c>
    </row>
    <row r="39" spans="2:15">
      <c r="B39" s="86" t="s">
        <v>1196</v>
      </c>
      <c r="C39" s="87" t="s">
        <v>1197</v>
      </c>
      <c r="D39" s="88" t="s">
        <v>117</v>
      </c>
      <c r="E39" s="88" t="s">
        <v>28</v>
      </c>
      <c r="F39" s="87" t="s">
        <v>428</v>
      </c>
      <c r="G39" s="88" t="s">
        <v>326</v>
      </c>
      <c r="H39" s="88" t="s">
        <v>130</v>
      </c>
      <c r="I39" s="90">
        <v>9010.3715929999998</v>
      </c>
      <c r="J39" s="102">
        <v>23790</v>
      </c>
      <c r="K39" s="90">
        <v>11.381351755000001</v>
      </c>
      <c r="L39" s="90">
        <v>2154.9487536680003</v>
      </c>
      <c r="M39" s="91">
        <v>1.8968640683900555E-4</v>
      </c>
      <c r="N39" s="91">
        <f t="shared" si="0"/>
        <v>1.7062117833736103E-2</v>
      </c>
      <c r="O39" s="91">
        <f>L39/'סכום נכסי הקרן'!$C$42</f>
        <v>2.60141323224072E-3</v>
      </c>
    </row>
    <row r="40" spans="2:15">
      <c r="B40" s="86" t="s">
        <v>1198</v>
      </c>
      <c r="C40" s="87" t="s">
        <v>1199</v>
      </c>
      <c r="D40" s="88" t="s">
        <v>117</v>
      </c>
      <c r="E40" s="88" t="s">
        <v>28</v>
      </c>
      <c r="F40" s="87" t="s">
        <v>1200</v>
      </c>
      <c r="G40" s="88" t="s">
        <v>1187</v>
      </c>
      <c r="H40" s="88" t="s">
        <v>130</v>
      </c>
      <c r="I40" s="90">
        <v>1292.6317560000002</v>
      </c>
      <c r="J40" s="102">
        <v>42120</v>
      </c>
      <c r="K40" s="90"/>
      <c r="L40" s="90">
        <v>544.45649558900016</v>
      </c>
      <c r="M40" s="91">
        <v>4.4875123819284002E-5</v>
      </c>
      <c r="N40" s="91">
        <f t="shared" si="0"/>
        <v>4.3108128985761161E-3</v>
      </c>
      <c r="O40" s="91">
        <f>L40/'סכום נכסי הקרן'!$C$42</f>
        <v>6.5725754711977035E-4</v>
      </c>
    </row>
    <row r="41" spans="2:15">
      <c r="B41" s="86" t="s">
        <v>1201</v>
      </c>
      <c r="C41" s="87" t="s">
        <v>1202</v>
      </c>
      <c r="D41" s="88" t="s">
        <v>117</v>
      </c>
      <c r="E41" s="88" t="s">
        <v>28</v>
      </c>
      <c r="F41" s="87" t="s">
        <v>1203</v>
      </c>
      <c r="G41" s="88" t="s">
        <v>124</v>
      </c>
      <c r="H41" s="88" t="s">
        <v>130</v>
      </c>
      <c r="I41" s="90">
        <v>89497.717525000015</v>
      </c>
      <c r="J41" s="102">
        <v>1147</v>
      </c>
      <c r="K41" s="90"/>
      <c r="L41" s="90">
        <v>1026.5388201450003</v>
      </c>
      <c r="M41" s="91">
        <v>7.6245184364454353E-5</v>
      </c>
      <c r="N41" s="91">
        <f t="shared" si="0"/>
        <v>8.1277692940056063E-3</v>
      </c>
      <c r="O41" s="91">
        <f>L41/'סכום נכסי הקרן'!$C$42</f>
        <v>1.2392181788956826E-3</v>
      </c>
    </row>
    <row r="42" spans="2:15">
      <c r="B42" s="86" t="s">
        <v>1204</v>
      </c>
      <c r="C42" s="87" t="s">
        <v>1205</v>
      </c>
      <c r="D42" s="88" t="s">
        <v>117</v>
      </c>
      <c r="E42" s="88" t="s">
        <v>28</v>
      </c>
      <c r="F42" s="87" t="s">
        <v>1206</v>
      </c>
      <c r="G42" s="88" t="s">
        <v>154</v>
      </c>
      <c r="H42" s="88" t="s">
        <v>130</v>
      </c>
      <c r="I42" s="90">
        <v>1190.3133840000003</v>
      </c>
      <c r="J42" s="102">
        <v>64510</v>
      </c>
      <c r="K42" s="90"/>
      <c r="L42" s="90">
        <v>767.87116374700008</v>
      </c>
      <c r="M42" s="91">
        <v>1.8795280203401713E-5</v>
      </c>
      <c r="N42" s="91">
        <f t="shared" si="0"/>
        <v>6.0797307846318527E-3</v>
      </c>
      <c r="O42" s="91">
        <f>L42/'סכום נכסי הקרן'!$C$42</f>
        <v>9.2695949387540605E-4</v>
      </c>
    </row>
    <row r="43" spans="2:15">
      <c r="B43" s="86" t="s">
        <v>1207</v>
      </c>
      <c r="C43" s="87" t="s">
        <v>1208</v>
      </c>
      <c r="D43" s="88" t="s">
        <v>117</v>
      </c>
      <c r="E43" s="88" t="s">
        <v>28</v>
      </c>
      <c r="F43" s="87" t="s">
        <v>356</v>
      </c>
      <c r="G43" s="88" t="s">
        <v>326</v>
      </c>
      <c r="H43" s="88" t="s">
        <v>130</v>
      </c>
      <c r="I43" s="90">
        <v>10932.193745000002</v>
      </c>
      <c r="J43" s="102">
        <v>19540</v>
      </c>
      <c r="K43" s="90"/>
      <c r="L43" s="90">
        <v>2136.1506577920004</v>
      </c>
      <c r="M43" s="91">
        <v>9.0145501306311511E-5</v>
      </c>
      <c r="N43" s="91">
        <f t="shared" si="0"/>
        <v>1.6913281196047968E-2</v>
      </c>
      <c r="O43" s="91">
        <f>L43/'סכום נכסי הקרן'!$C$42</f>
        <v>2.5787205277067867E-3</v>
      </c>
    </row>
    <row r="44" spans="2:15">
      <c r="B44" s="86" t="s">
        <v>1209</v>
      </c>
      <c r="C44" s="87" t="s">
        <v>1210</v>
      </c>
      <c r="D44" s="88" t="s">
        <v>117</v>
      </c>
      <c r="E44" s="88" t="s">
        <v>28</v>
      </c>
      <c r="F44" s="87" t="s">
        <v>329</v>
      </c>
      <c r="G44" s="88" t="s">
        <v>309</v>
      </c>
      <c r="H44" s="88" t="s">
        <v>130</v>
      </c>
      <c r="I44" s="90">
        <v>160180.75864000001</v>
      </c>
      <c r="J44" s="102">
        <v>3389</v>
      </c>
      <c r="K44" s="90"/>
      <c r="L44" s="90">
        <v>5428.5259103270009</v>
      </c>
      <c r="M44" s="91">
        <v>1.197821620719637E-4</v>
      </c>
      <c r="N44" s="91">
        <f t="shared" si="0"/>
        <v>4.2981137527207551E-2</v>
      </c>
      <c r="O44" s="91">
        <f>L44/'סכום נכסי הקרן'!$C$42</f>
        <v>6.5532134398319552E-3</v>
      </c>
    </row>
    <row r="45" spans="2:15">
      <c r="B45" s="86" t="s">
        <v>1211</v>
      </c>
      <c r="C45" s="87" t="s">
        <v>1212</v>
      </c>
      <c r="D45" s="88" t="s">
        <v>117</v>
      </c>
      <c r="E45" s="88" t="s">
        <v>28</v>
      </c>
      <c r="F45" s="87" t="s">
        <v>1213</v>
      </c>
      <c r="G45" s="88" t="s">
        <v>1214</v>
      </c>
      <c r="H45" s="88" t="s">
        <v>130</v>
      </c>
      <c r="I45" s="90">
        <v>15308.553111000001</v>
      </c>
      <c r="J45" s="102">
        <v>8007</v>
      </c>
      <c r="K45" s="90"/>
      <c r="L45" s="90">
        <v>1225.7558476050003</v>
      </c>
      <c r="M45" s="91">
        <v>1.3136790358019782E-4</v>
      </c>
      <c r="N45" s="91">
        <f t="shared" si="0"/>
        <v>9.7050988667963835E-3</v>
      </c>
      <c r="O45" s="91">
        <f>L45/'סכום נכסי הקרן'!$C$42</f>
        <v>1.47970919309729E-3</v>
      </c>
    </row>
    <row r="46" spans="2:15">
      <c r="B46" s="86" t="s">
        <v>1215</v>
      </c>
      <c r="C46" s="87" t="s">
        <v>1216</v>
      </c>
      <c r="D46" s="88" t="s">
        <v>117</v>
      </c>
      <c r="E46" s="88" t="s">
        <v>28</v>
      </c>
      <c r="F46" s="87" t="s">
        <v>1217</v>
      </c>
      <c r="G46" s="88" t="s">
        <v>633</v>
      </c>
      <c r="H46" s="88" t="s">
        <v>130</v>
      </c>
      <c r="I46" s="90">
        <v>95535.954793000012</v>
      </c>
      <c r="J46" s="102">
        <v>1022</v>
      </c>
      <c r="K46" s="90"/>
      <c r="L46" s="90">
        <v>976.37745798000003</v>
      </c>
      <c r="M46" s="91">
        <v>1.7467747323693505E-4</v>
      </c>
      <c r="N46" s="91">
        <f t="shared" si="0"/>
        <v>7.7306094680454004E-3</v>
      </c>
      <c r="O46" s="91">
        <f>L46/'סכום נכסי הקרן'!$C$42</f>
        <v>1.1786643346053537E-3</v>
      </c>
    </row>
    <row r="47" spans="2:15">
      <c r="B47" s="86" t="s">
        <v>1218</v>
      </c>
      <c r="C47" s="87" t="s">
        <v>1219</v>
      </c>
      <c r="D47" s="88" t="s">
        <v>117</v>
      </c>
      <c r="E47" s="88" t="s">
        <v>28</v>
      </c>
      <c r="F47" s="87" t="s">
        <v>820</v>
      </c>
      <c r="G47" s="88" t="s">
        <v>821</v>
      </c>
      <c r="H47" s="88" t="s">
        <v>130</v>
      </c>
      <c r="I47" s="90">
        <v>66852.806615000009</v>
      </c>
      <c r="J47" s="102">
        <v>2562</v>
      </c>
      <c r="K47" s="90"/>
      <c r="L47" s="90">
        <v>1712.7689054810003</v>
      </c>
      <c r="M47" s="91">
        <v>1.8712408685774782E-4</v>
      </c>
      <c r="N47" s="91">
        <f t="shared" si="0"/>
        <v>1.3561095055060561E-2</v>
      </c>
      <c r="O47" s="91">
        <f>L47/'סכום נכסי הקרן'!$C$42</f>
        <v>2.0676221125466164E-3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1220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f>SUM(L50:L116)</f>
        <v>29630.481543060007</v>
      </c>
      <c r="M49" s="84"/>
      <c r="N49" s="84">
        <f t="shared" si="0"/>
        <v>0.23460361491079842</v>
      </c>
      <c r="O49" s="84">
        <f>L49/'סכום נכסי הקרן'!$C$42</f>
        <v>3.5769354901168171E-2</v>
      </c>
    </row>
    <row r="50" spans="2:15">
      <c r="B50" s="86" t="s">
        <v>1221</v>
      </c>
      <c r="C50" s="87" t="s">
        <v>1222</v>
      </c>
      <c r="D50" s="88" t="s">
        <v>117</v>
      </c>
      <c r="E50" s="88" t="s">
        <v>28</v>
      </c>
      <c r="F50" s="87" t="s">
        <v>1223</v>
      </c>
      <c r="G50" s="88" t="s">
        <v>633</v>
      </c>
      <c r="H50" s="88" t="s">
        <v>130</v>
      </c>
      <c r="I50" s="90">
        <v>15897.644000000002</v>
      </c>
      <c r="J50" s="102">
        <v>887.7</v>
      </c>
      <c r="K50" s="90"/>
      <c r="L50" s="90">
        <v>141.12338578800004</v>
      </c>
      <c r="M50" s="91">
        <v>5.9576990447816001E-5</v>
      </c>
      <c r="N50" s="91">
        <f t="shared" si="0"/>
        <v>1.1173647787735838E-3</v>
      </c>
      <c r="O50" s="91">
        <f>L50/'סכום נכסי הקרן'!$C$42</f>
        <v>1.7036147265341196E-4</v>
      </c>
    </row>
    <row r="51" spans="2:15">
      <c r="B51" s="86" t="s">
        <v>1224</v>
      </c>
      <c r="C51" s="87" t="s">
        <v>1225</v>
      </c>
      <c r="D51" s="88" t="s">
        <v>117</v>
      </c>
      <c r="E51" s="88" t="s">
        <v>28</v>
      </c>
      <c r="F51" s="87" t="s">
        <v>828</v>
      </c>
      <c r="G51" s="88" t="s">
        <v>633</v>
      </c>
      <c r="H51" s="88" t="s">
        <v>130</v>
      </c>
      <c r="I51" s="90">
        <v>39164.009030000008</v>
      </c>
      <c r="J51" s="102">
        <v>1369</v>
      </c>
      <c r="K51" s="90"/>
      <c r="L51" s="90">
        <v>536.1552836300001</v>
      </c>
      <c r="M51" s="91">
        <v>1.8562734244622261E-4</v>
      </c>
      <c r="N51" s="91">
        <f t="shared" si="0"/>
        <v>4.2450868545733543E-3</v>
      </c>
      <c r="O51" s="91">
        <f>L51/'סכום נכסי הקרן'!$C$42</f>
        <v>6.4723648160857413E-4</v>
      </c>
    </row>
    <row r="52" spans="2:15">
      <c r="B52" s="86" t="s">
        <v>1226</v>
      </c>
      <c r="C52" s="87" t="s">
        <v>1227</v>
      </c>
      <c r="D52" s="88" t="s">
        <v>117</v>
      </c>
      <c r="E52" s="88" t="s">
        <v>28</v>
      </c>
      <c r="F52" s="87" t="s">
        <v>1228</v>
      </c>
      <c r="G52" s="88" t="s">
        <v>401</v>
      </c>
      <c r="H52" s="88" t="s">
        <v>130</v>
      </c>
      <c r="I52" s="90">
        <v>1446.6969590000001</v>
      </c>
      <c r="J52" s="102">
        <v>8921</v>
      </c>
      <c r="K52" s="90"/>
      <c r="L52" s="90">
        <v>129.05983575300002</v>
      </c>
      <c r="M52" s="91">
        <v>9.8583000730566515E-5</v>
      </c>
      <c r="N52" s="91">
        <f t="shared" si="0"/>
        <v>1.0218498799436264E-3</v>
      </c>
      <c r="O52" s="91">
        <f>L52/'סכום נכסי הקרן'!$C$42</f>
        <v>1.5579858402999094E-4</v>
      </c>
    </row>
    <row r="53" spans="2:15">
      <c r="B53" s="86" t="s">
        <v>1229</v>
      </c>
      <c r="C53" s="87" t="s">
        <v>1230</v>
      </c>
      <c r="D53" s="88" t="s">
        <v>117</v>
      </c>
      <c r="E53" s="88" t="s">
        <v>28</v>
      </c>
      <c r="F53" s="87" t="s">
        <v>1231</v>
      </c>
      <c r="G53" s="88" t="s">
        <v>821</v>
      </c>
      <c r="H53" s="88" t="s">
        <v>130</v>
      </c>
      <c r="I53" s="90">
        <v>37869.263938000004</v>
      </c>
      <c r="J53" s="102">
        <v>1178</v>
      </c>
      <c r="K53" s="90"/>
      <c r="L53" s="90">
        <v>446.09992918800003</v>
      </c>
      <c r="M53" s="91">
        <v>3.0271189597501184E-4</v>
      </c>
      <c r="N53" s="91">
        <f t="shared" si="0"/>
        <v>3.5320605858823271E-3</v>
      </c>
      <c r="O53" s="91">
        <f>L53/'סכום נכסי הקרן'!$C$42</f>
        <v>5.3852336707126212E-4</v>
      </c>
    </row>
    <row r="54" spans="2:15">
      <c r="B54" s="86" t="s">
        <v>1232</v>
      </c>
      <c r="C54" s="87" t="s">
        <v>1233</v>
      </c>
      <c r="D54" s="88" t="s">
        <v>117</v>
      </c>
      <c r="E54" s="88" t="s">
        <v>28</v>
      </c>
      <c r="F54" s="87" t="s">
        <v>1234</v>
      </c>
      <c r="G54" s="88" t="s">
        <v>127</v>
      </c>
      <c r="H54" s="88" t="s">
        <v>130</v>
      </c>
      <c r="I54" s="90">
        <v>5689.539678000001</v>
      </c>
      <c r="J54" s="102">
        <v>566.6</v>
      </c>
      <c r="K54" s="90"/>
      <c r="L54" s="90">
        <v>32.236931818000002</v>
      </c>
      <c r="M54" s="91">
        <v>2.8806506327481314E-5</v>
      </c>
      <c r="N54" s="91">
        <f t="shared" si="0"/>
        <v>2.5524056121548603E-4</v>
      </c>
      <c r="O54" s="91">
        <f>L54/'סכום נכסי הקרן'!$C$42</f>
        <v>3.891581219991607E-5</v>
      </c>
    </row>
    <row r="55" spans="2:15">
      <c r="B55" s="86" t="s">
        <v>1235</v>
      </c>
      <c r="C55" s="87" t="s">
        <v>1236</v>
      </c>
      <c r="D55" s="88" t="s">
        <v>117</v>
      </c>
      <c r="E55" s="88" t="s">
        <v>28</v>
      </c>
      <c r="F55" s="87" t="s">
        <v>1237</v>
      </c>
      <c r="G55" s="88" t="s">
        <v>620</v>
      </c>
      <c r="H55" s="88" t="s">
        <v>130</v>
      </c>
      <c r="I55" s="90">
        <v>2871.1769610000006</v>
      </c>
      <c r="J55" s="102">
        <v>3661</v>
      </c>
      <c r="K55" s="90"/>
      <c r="L55" s="90">
        <v>105.11378855800001</v>
      </c>
      <c r="M55" s="91">
        <v>5.0572161365873601E-5</v>
      </c>
      <c r="N55" s="91">
        <f t="shared" si="0"/>
        <v>8.3225359455732354E-4</v>
      </c>
      <c r="O55" s="91">
        <f>L55/'סכום נכסי הקרן'!$C$42</f>
        <v>1.2689137037727547E-4</v>
      </c>
    </row>
    <row r="56" spans="2:15">
      <c r="B56" s="86" t="s">
        <v>1238</v>
      </c>
      <c r="C56" s="87" t="s">
        <v>1239</v>
      </c>
      <c r="D56" s="88" t="s">
        <v>117</v>
      </c>
      <c r="E56" s="88" t="s">
        <v>28</v>
      </c>
      <c r="F56" s="87" t="s">
        <v>1240</v>
      </c>
      <c r="G56" s="88" t="s">
        <v>720</v>
      </c>
      <c r="H56" s="88" t="s">
        <v>130</v>
      </c>
      <c r="I56" s="90">
        <v>3480.6074660000008</v>
      </c>
      <c r="J56" s="102">
        <v>8131</v>
      </c>
      <c r="K56" s="90"/>
      <c r="L56" s="90">
        <v>283.00819309600001</v>
      </c>
      <c r="M56" s="91">
        <v>1.6181484146586845E-4</v>
      </c>
      <c r="N56" s="91">
        <f t="shared" si="0"/>
        <v>2.2407582223463967E-3</v>
      </c>
      <c r="O56" s="91">
        <f>L56/'סכום נכסי הקרן'!$C$42</f>
        <v>3.4164211891318889E-4</v>
      </c>
    </row>
    <row r="57" spans="2:15">
      <c r="B57" s="86" t="s">
        <v>1241</v>
      </c>
      <c r="C57" s="87" t="s">
        <v>1242</v>
      </c>
      <c r="D57" s="88" t="s">
        <v>117</v>
      </c>
      <c r="E57" s="88" t="s">
        <v>28</v>
      </c>
      <c r="F57" s="87" t="s">
        <v>846</v>
      </c>
      <c r="G57" s="88" t="s">
        <v>633</v>
      </c>
      <c r="H57" s="88" t="s">
        <v>130</v>
      </c>
      <c r="I57" s="90">
        <v>3587.0535480000003</v>
      </c>
      <c r="J57" s="102">
        <v>19810</v>
      </c>
      <c r="K57" s="90"/>
      <c r="L57" s="90">
        <v>710.59530795400008</v>
      </c>
      <c r="M57" s="91">
        <v>2.8370651596199042E-4</v>
      </c>
      <c r="N57" s="91">
        <f t="shared" si="0"/>
        <v>5.626240928362722E-3</v>
      </c>
      <c r="O57" s="91">
        <f>L57/'סכום נכסי הקרן'!$C$42</f>
        <v>8.578171679179059E-4</v>
      </c>
    </row>
    <row r="58" spans="2:15">
      <c r="B58" s="86" t="s">
        <v>1243</v>
      </c>
      <c r="C58" s="87" t="s">
        <v>1244</v>
      </c>
      <c r="D58" s="88" t="s">
        <v>117</v>
      </c>
      <c r="E58" s="88" t="s">
        <v>28</v>
      </c>
      <c r="F58" s="87" t="s">
        <v>1245</v>
      </c>
      <c r="G58" s="88" t="s">
        <v>568</v>
      </c>
      <c r="H58" s="88" t="s">
        <v>130</v>
      </c>
      <c r="I58" s="90">
        <v>2705.6100110000007</v>
      </c>
      <c r="J58" s="102">
        <v>12130</v>
      </c>
      <c r="K58" s="90"/>
      <c r="L58" s="90">
        <v>328.19049435200009</v>
      </c>
      <c r="M58" s="91">
        <v>7.4471037284182129E-5</v>
      </c>
      <c r="N58" s="91">
        <f t="shared" si="0"/>
        <v>2.5984956148097003E-3</v>
      </c>
      <c r="O58" s="91">
        <f>L58/'סכום נכסי הקרן'!$C$42</f>
        <v>3.9618533538197064E-4</v>
      </c>
    </row>
    <row r="59" spans="2:15">
      <c r="B59" s="86" t="s">
        <v>1246</v>
      </c>
      <c r="C59" s="87" t="s">
        <v>1247</v>
      </c>
      <c r="D59" s="88" t="s">
        <v>117</v>
      </c>
      <c r="E59" s="88" t="s">
        <v>28</v>
      </c>
      <c r="F59" s="87" t="s">
        <v>863</v>
      </c>
      <c r="G59" s="88" t="s">
        <v>633</v>
      </c>
      <c r="H59" s="88" t="s">
        <v>130</v>
      </c>
      <c r="I59" s="90">
        <v>1751.7613920000001</v>
      </c>
      <c r="J59" s="102">
        <v>3816</v>
      </c>
      <c r="K59" s="90"/>
      <c r="L59" s="90">
        <v>66.847214731999998</v>
      </c>
      <c r="M59" s="91">
        <v>3.0412476647171906E-5</v>
      </c>
      <c r="N59" s="91">
        <f t="shared" si="0"/>
        <v>5.2927247233748467E-4</v>
      </c>
      <c r="O59" s="91">
        <f>L59/'סכום נכסי הקרן'!$C$42</f>
        <v>8.0696688794230543E-5</v>
      </c>
    </row>
    <row r="60" spans="2:15">
      <c r="B60" s="86" t="s">
        <v>1248</v>
      </c>
      <c r="C60" s="87" t="s">
        <v>1249</v>
      </c>
      <c r="D60" s="88" t="s">
        <v>117</v>
      </c>
      <c r="E60" s="88" t="s">
        <v>28</v>
      </c>
      <c r="F60" s="87" t="s">
        <v>1250</v>
      </c>
      <c r="G60" s="88" t="s">
        <v>620</v>
      </c>
      <c r="H60" s="88" t="s">
        <v>130</v>
      </c>
      <c r="I60" s="90">
        <v>509.89138200000008</v>
      </c>
      <c r="J60" s="102">
        <v>5580</v>
      </c>
      <c r="K60" s="90"/>
      <c r="L60" s="90">
        <v>28.451939089000003</v>
      </c>
      <c r="M60" s="91">
        <v>2.8168407274212235E-5</v>
      </c>
      <c r="N60" s="91">
        <f t="shared" si="0"/>
        <v>2.2527233490286081E-4</v>
      </c>
      <c r="O60" s="91">
        <f>L60/'סכום נכסי הקרן'!$C$42</f>
        <v>3.4346640820598679E-5</v>
      </c>
    </row>
    <row r="61" spans="2:15">
      <c r="B61" s="86" t="s">
        <v>1251</v>
      </c>
      <c r="C61" s="87" t="s">
        <v>1252</v>
      </c>
      <c r="D61" s="88" t="s">
        <v>117</v>
      </c>
      <c r="E61" s="88" t="s">
        <v>28</v>
      </c>
      <c r="F61" s="87" t="s">
        <v>1253</v>
      </c>
      <c r="G61" s="88" t="s">
        <v>337</v>
      </c>
      <c r="H61" s="88" t="s">
        <v>130</v>
      </c>
      <c r="I61" s="90">
        <v>2862.4105460000005</v>
      </c>
      <c r="J61" s="102">
        <v>10550</v>
      </c>
      <c r="K61" s="90"/>
      <c r="L61" s="90">
        <v>301.98431263600003</v>
      </c>
      <c r="M61" s="91">
        <v>2.2910624210559263E-4</v>
      </c>
      <c r="N61" s="91">
        <f t="shared" si="0"/>
        <v>2.3910043880927701E-3</v>
      </c>
      <c r="O61" s="91">
        <f>L61/'סכום נכסי הקרן'!$C$42</f>
        <v>3.6454973023522736E-4</v>
      </c>
    </row>
    <row r="62" spans="2:15">
      <c r="B62" s="86" t="s">
        <v>1254</v>
      </c>
      <c r="C62" s="87" t="s">
        <v>1255</v>
      </c>
      <c r="D62" s="88" t="s">
        <v>117</v>
      </c>
      <c r="E62" s="88" t="s">
        <v>28</v>
      </c>
      <c r="F62" s="87" t="s">
        <v>788</v>
      </c>
      <c r="G62" s="88" t="s">
        <v>337</v>
      </c>
      <c r="H62" s="88" t="s">
        <v>130</v>
      </c>
      <c r="I62" s="90">
        <v>261746.66340000005</v>
      </c>
      <c r="J62" s="102">
        <v>125.9</v>
      </c>
      <c r="K62" s="90"/>
      <c r="L62" s="90">
        <v>329.53904922100003</v>
      </c>
      <c r="M62" s="91">
        <v>8.2981935304941268E-5</v>
      </c>
      <c r="N62" s="91">
        <f t="shared" si="0"/>
        <v>2.6091729926549837E-3</v>
      </c>
      <c r="O62" s="91">
        <f>L62/'סכום נכסי הקרן'!$C$42</f>
        <v>3.9781328522284166E-4</v>
      </c>
    </row>
    <row r="63" spans="2:15">
      <c r="B63" s="86" t="s">
        <v>1256</v>
      </c>
      <c r="C63" s="87" t="s">
        <v>1257</v>
      </c>
      <c r="D63" s="88" t="s">
        <v>117</v>
      </c>
      <c r="E63" s="88" t="s">
        <v>28</v>
      </c>
      <c r="F63" s="87" t="s">
        <v>639</v>
      </c>
      <c r="G63" s="88" t="s">
        <v>620</v>
      </c>
      <c r="H63" s="88" t="s">
        <v>130</v>
      </c>
      <c r="I63" s="90">
        <v>35679.187467000011</v>
      </c>
      <c r="J63" s="102">
        <v>1167</v>
      </c>
      <c r="K63" s="90"/>
      <c r="L63" s="90">
        <v>416.37611774199996</v>
      </c>
      <c r="M63" s="91">
        <v>1.9983834158964162E-4</v>
      </c>
      <c r="N63" s="91">
        <f t="shared" si="0"/>
        <v>3.296718017992408E-3</v>
      </c>
      <c r="O63" s="91">
        <f>L63/'סכום נכסי הקרן'!$C$42</f>
        <v>5.0264134608276419E-4</v>
      </c>
    </row>
    <row r="64" spans="2:15">
      <c r="B64" s="86" t="s">
        <v>1258</v>
      </c>
      <c r="C64" s="87" t="s">
        <v>1259</v>
      </c>
      <c r="D64" s="88" t="s">
        <v>117</v>
      </c>
      <c r="E64" s="88" t="s">
        <v>28</v>
      </c>
      <c r="F64" s="87" t="s">
        <v>579</v>
      </c>
      <c r="G64" s="88" t="s">
        <v>568</v>
      </c>
      <c r="H64" s="88" t="s">
        <v>130</v>
      </c>
      <c r="I64" s="90">
        <v>445700.97037400008</v>
      </c>
      <c r="J64" s="102">
        <v>58.3</v>
      </c>
      <c r="K64" s="90"/>
      <c r="L64" s="90">
        <v>259.84366573400007</v>
      </c>
      <c r="M64" s="91">
        <v>3.5234514701587045E-4</v>
      </c>
      <c r="N64" s="91">
        <f t="shared" si="0"/>
        <v>2.0573497330537839E-3</v>
      </c>
      <c r="O64" s="91">
        <f>L64/'סכום נכסי הקרן'!$C$42</f>
        <v>3.1367834116880508E-4</v>
      </c>
    </row>
    <row r="65" spans="2:15">
      <c r="B65" s="86" t="s">
        <v>1260</v>
      </c>
      <c r="C65" s="87" t="s">
        <v>1261</v>
      </c>
      <c r="D65" s="88" t="s">
        <v>117</v>
      </c>
      <c r="E65" s="88" t="s">
        <v>28</v>
      </c>
      <c r="F65" s="87" t="s">
        <v>1262</v>
      </c>
      <c r="G65" s="88" t="s">
        <v>687</v>
      </c>
      <c r="H65" s="88" t="s">
        <v>130</v>
      </c>
      <c r="I65" s="90">
        <v>25537.665885000002</v>
      </c>
      <c r="J65" s="102">
        <v>794.8</v>
      </c>
      <c r="K65" s="90"/>
      <c r="L65" s="90">
        <v>202.97336846200005</v>
      </c>
      <c r="M65" s="91">
        <v>1.4369375374188626E-4</v>
      </c>
      <c r="N65" s="91">
        <f t="shared" si="0"/>
        <v>1.6070709449188725E-3</v>
      </c>
      <c r="O65" s="91">
        <f>L65/'סכום נכסי הקרן'!$C$42</f>
        <v>2.450255977599301E-4</v>
      </c>
    </row>
    <row r="66" spans="2:15">
      <c r="B66" s="86" t="s">
        <v>1263</v>
      </c>
      <c r="C66" s="87" t="s">
        <v>1264</v>
      </c>
      <c r="D66" s="88" t="s">
        <v>117</v>
      </c>
      <c r="E66" s="88" t="s">
        <v>28</v>
      </c>
      <c r="F66" s="87" t="s">
        <v>1265</v>
      </c>
      <c r="G66" s="88" t="s">
        <v>125</v>
      </c>
      <c r="H66" s="88" t="s">
        <v>130</v>
      </c>
      <c r="I66" s="90">
        <v>1092.1738210000003</v>
      </c>
      <c r="J66" s="102">
        <v>3186</v>
      </c>
      <c r="K66" s="90"/>
      <c r="L66" s="90">
        <v>34.796657922000009</v>
      </c>
      <c r="M66" s="91">
        <v>3.9806439591277724E-5</v>
      </c>
      <c r="N66" s="91">
        <f t="shared" si="0"/>
        <v>2.7550756215191153E-4</v>
      </c>
      <c r="O66" s="91">
        <f>L66/'סכום נכסי הקרן'!$C$42</f>
        <v>4.200586496637898E-5</v>
      </c>
    </row>
    <row r="67" spans="2:15">
      <c r="B67" s="86" t="s">
        <v>1266</v>
      </c>
      <c r="C67" s="87" t="s">
        <v>1267</v>
      </c>
      <c r="D67" s="88" t="s">
        <v>117</v>
      </c>
      <c r="E67" s="88" t="s">
        <v>28</v>
      </c>
      <c r="F67" s="87" t="s">
        <v>1268</v>
      </c>
      <c r="G67" s="88" t="s">
        <v>151</v>
      </c>
      <c r="H67" s="88" t="s">
        <v>130</v>
      </c>
      <c r="I67" s="90">
        <v>2547.5066070000003</v>
      </c>
      <c r="J67" s="102">
        <v>14760</v>
      </c>
      <c r="K67" s="90"/>
      <c r="L67" s="90">
        <v>376.01197524000008</v>
      </c>
      <c r="M67" s="91">
        <v>9.9053178762820263E-5</v>
      </c>
      <c r="N67" s="91">
        <f t="shared" si="0"/>
        <v>2.9771290929868437E-3</v>
      </c>
      <c r="O67" s="91">
        <f>L67/'סכום נכסי הקרן'!$C$42</f>
        <v>4.5391451940810543E-4</v>
      </c>
    </row>
    <row r="68" spans="2:15">
      <c r="B68" s="86" t="s">
        <v>1269</v>
      </c>
      <c r="C68" s="87" t="s">
        <v>1270</v>
      </c>
      <c r="D68" s="88" t="s">
        <v>117</v>
      </c>
      <c r="E68" s="88" t="s">
        <v>28</v>
      </c>
      <c r="F68" s="87" t="s">
        <v>793</v>
      </c>
      <c r="G68" s="88" t="s">
        <v>633</v>
      </c>
      <c r="H68" s="88" t="s">
        <v>130</v>
      </c>
      <c r="I68" s="90">
        <v>2768.7932950000004</v>
      </c>
      <c r="J68" s="102">
        <v>24790</v>
      </c>
      <c r="K68" s="90"/>
      <c r="L68" s="90">
        <v>686.38385788100015</v>
      </c>
      <c r="M68" s="91">
        <v>1.4800151738271022E-4</v>
      </c>
      <c r="N68" s="91">
        <f t="shared" si="0"/>
        <v>5.4345432773777527E-3</v>
      </c>
      <c r="O68" s="91">
        <f>L68/'סכום נכסי הקרן'!$C$42</f>
        <v>8.2858956494849393E-4</v>
      </c>
    </row>
    <row r="69" spans="2:15">
      <c r="B69" s="86" t="s">
        <v>1271</v>
      </c>
      <c r="C69" s="87" t="s">
        <v>1272</v>
      </c>
      <c r="D69" s="88" t="s">
        <v>117</v>
      </c>
      <c r="E69" s="88" t="s">
        <v>28</v>
      </c>
      <c r="F69" s="87" t="s">
        <v>1273</v>
      </c>
      <c r="G69" s="88" t="s">
        <v>126</v>
      </c>
      <c r="H69" s="88" t="s">
        <v>130</v>
      </c>
      <c r="I69" s="90">
        <v>1577.2336500000001</v>
      </c>
      <c r="J69" s="102">
        <v>31220</v>
      </c>
      <c r="K69" s="90"/>
      <c r="L69" s="90">
        <v>492.41234549600011</v>
      </c>
      <c r="M69" s="91">
        <v>2.7124371498280002E-4</v>
      </c>
      <c r="N69" s="91">
        <f t="shared" si="0"/>
        <v>3.8987458274070438E-3</v>
      </c>
      <c r="O69" s="91">
        <f>L69/'סכום נכסי הקרן'!$C$42</f>
        <v>5.9443083698004946E-4</v>
      </c>
    </row>
    <row r="70" spans="2:15">
      <c r="B70" s="86" t="s">
        <v>1274</v>
      </c>
      <c r="C70" s="87" t="s">
        <v>1275</v>
      </c>
      <c r="D70" s="88" t="s">
        <v>117</v>
      </c>
      <c r="E70" s="88" t="s">
        <v>28</v>
      </c>
      <c r="F70" s="87" t="s">
        <v>1276</v>
      </c>
      <c r="G70" s="88" t="s">
        <v>633</v>
      </c>
      <c r="H70" s="88" t="s">
        <v>130</v>
      </c>
      <c r="I70" s="90">
        <v>2113.4782150000005</v>
      </c>
      <c r="J70" s="102">
        <v>9978</v>
      </c>
      <c r="K70" s="90"/>
      <c r="L70" s="90">
        <v>210.88285631300002</v>
      </c>
      <c r="M70" s="91">
        <v>6.7542183940147088E-5</v>
      </c>
      <c r="N70" s="91">
        <f t="shared" si="0"/>
        <v>1.6696954567494017E-3</v>
      </c>
      <c r="O70" s="91">
        <f>L70/'סכום נכסי הקרן'!$C$42</f>
        <v>2.5457378136328301E-4</v>
      </c>
    </row>
    <row r="71" spans="2:15">
      <c r="B71" s="86" t="s">
        <v>1277</v>
      </c>
      <c r="C71" s="87" t="s">
        <v>1278</v>
      </c>
      <c r="D71" s="88" t="s">
        <v>117</v>
      </c>
      <c r="E71" s="88" t="s">
        <v>28</v>
      </c>
      <c r="F71" s="87" t="s">
        <v>642</v>
      </c>
      <c r="G71" s="88" t="s">
        <v>326</v>
      </c>
      <c r="H71" s="88" t="s">
        <v>130</v>
      </c>
      <c r="I71" s="90">
        <v>3073.4375760000003</v>
      </c>
      <c r="J71" s="102">
        <v>3380</v>
      </c>
      <c r="K71" s="90"/>
      <c r="L71" s="90">
        <v>103.88219007200001</v>
      </c>
      <c r="M71" s="91">
        <v>8.2643545113590065E-5</v>
      </c>
      <c r="N71" s="91">
        <f t="shared" si="0"/>
        <v>8.2250223575762362E-4</v>
      </c>
      <c r="O71" s="91">
        <f>L71/'סכום נכסי הקרן'!$C$42</f>
        <v>1.2540460806200715E-4</v>
      </c>
    </row>
    <row r="72" spans="2:15">
      <c r="B72" s="86" t="s">
        <v>1279</v>
      </c>
      <c r="C72" s="87" t="s">
        <v>1280</v>
      </c>
      <c r="D72" s="88" t="s">
        <v>117</v>
      </c>
      <c r="E72" s="88" t="s">
        <v>28</v>
      </c>
      <c r="F72" s="87" t="s">
        <v>1281</v>
      </c>
      <c r="G72" s="88" t="s">
        <v>1282</v>
      </c>
      <c r="H72" s="88" t="s">
        <v>130</v>
      </c>
      <c r="I72" s="90">
        <v>24192.112008000004</v>
      </c>
      <c r="J72" s="102">
        <v>4801</v>
      </c>
      <c r="K72" s="90"/>
      <c r="L72" s="90">
        <v>1161.4632975080001</v>
      </c>
      <c r="M72" s="91">
        <v>3.382578766446686E-4</v>
      </c>
      <c r="N72" s="91">
        <f t="shared" si="0"/>
        <v>9.1960533204838678E-3</v>
      </c>
      <c r="O72" s="91">
        <f>L72/'סכום נכסי הקרן'!$C$42</f>
        <v>1.4020964469602171E-3</v>
      </c>
    </row>
    <row r="73" spans="2:15">
      <c r="B73" s="86" t="s">
        <v>1283</v>
      </c>
      <c r="C73" s="87" t="s">
        <v>1284</v>
      </c>
      <c r="D73" s="88" t="s">
        <v>117</v>
      </c>
      <c r="E73" s="88" t="s">
        <v>28</v>
      </c>
      <c r="F73" s="87" t="s">
        <v>1285</v>
      </c>
      <c r="G73" s="88" t="s">
        <v>152</v>
      </c>
      <c r="H73" s="88" t="s">
        <v>130</v>
      </c>
      <c r="I73" s="90">
        <v>11694.593652000001</v>
      </c>
      <c r="J73" s="102">
        <v>2246</v>
      </c>
      <c r="K73" s="90"/>
      <c r="L73" s="90">
        <v>262.66057341900006</v>
      </c>
      <c r="M73" s="91">
        <v>8.0560525458871687E-5</v>
      </c>
      <c r="N73" s="91">
        <f t="shared" si="0"/>
        <v>2.0796530062830976E-3</v>
      </c>
      <c r="O73" s="91">
        <f>L73/'סכום נכסי הקרן'!$C$42</f>
        <v>3.1707885865827506E-4</v>
      </c>
    </row>
    <row r="74" spans="2:15">
      <c r="B74" s="86" t="s">
        <v>1286</v>
      </c>
      <c r="C74" s="87" t="s">
        <v>1287</v>
      </c>
      <c r="D74" s="88" t="s">
        <v>117</v>
      </c>
      <c r="E74" s="88" t="s">
        <v>28</v>
      </c>
      <c r="F74" s="87" t="s">
        <v>1288</v>
      </c>
      <c r="G74" s="88" t="s">
        <v>1282</v>
      </c>
      <c r="H74" s="88" t="s">
        <v>130</v>
      </c>
      <c r="I74" s="90">
        <v>5895.2835800000012</v>
      </c>
      <c r="J74" s="102">
        <v>19750</v>
      </c>
      <c r="K74" s="90"/>
      <c r="L74" s="90">
        <v>1164.3185071310002</v>
      </c>
      <c r="M74" s="91">
        <v>2.5706914112120453E-4</v>
      </c>
      <c r="N74" s="91">
        <f t="shared" si="0"/>
        <v>9.2186598548363551E-3</v>
      </c>
      <c r="O74" s="91">
        <f>L74/'סכום נכסי הקרן'!$C$42</f>
        <v>1.4055432018222299E-3</v>
      </c>
    </row>
    <row r="75" spans="2:15">
      <c r="B75" s="86" t="s">
        <v>1289</v>
      </c>
      <c r="C75" s="87" t="s">
        <v>1290</v>
      </c>
      <c r="D75" s="88" t="s">
        <v>117</v>
      </c>
      <c r="E75" s="88" t="s">
        <v>28</v>
      </c>
      <c r="F75" s="87" t="s">
        <v>1291</v>
      </c>
      <c r="G75" s="88" t="s">
        <v>720</v>
      </c>
      <c r="H75" s="88" t="s">
        <v>130</v>
      </c>
      <c r="I75" s="90">
        <v>2882.518227</v>
      </c>
      <c r="J75" s="102">
        <v>15550</v>
      </c>
      <c r="K75" s="90"/>
      <c r="L75" s="90">
        <v>448.23158431500002</v>
      </c>
      <c r="M75" s="91">
        <v>1.9896093881359981E-4</v>
      </c>
      <c r="N75" s="91">
        <f t="shared" si="0"/>
        <v>3.548938273064379E-3</v>
      </c>
      <c r="O75" s="91">
        <f>L75/'סכום נכסי הקרן'!$C$42</f>
        <v>5.4109666067952674E-4</v>
      </c>
    </row>
    <row r="76" spans="2:15">
      <c r="B76" s="86" t="s">
        <v>1292</v>
      </c>
      <c r="C76" s="87" t="s">
        <v>1293</v>
      </c>
      <c r="D76" s="88" t="s">
        <v>117</v>
      </c>
      <c r="E76" s="88" t="s">
        <v>28</v>
      </c>
      <c r="F76" s="87" t="s">
        <v>1294</v>
      </c>
      <c r="G76" s="88" t="s">
        <v>127</v>
      </c>
      <c r="H76" s="88" t="s">
        <v>130</v>
      </c>
      <c r="I76" s="90">
        <v>15919.416278000004</v>
      </c>
      <c r="J76" s="102">
        <v>1575</v>
      </c>
      <c r="K76" s="90"/>
      <c r="L76" s="90">
        <v>250.73080637300004</v>
      </c>
      <c r="M76" s="91">
        <v>7.9461965059232957E-5</v>
      </c>
      <c r="N76" s="91">
        <f t="shared" ref="N76:N139" si="1">IFERROR(L76/$L$11,0)</f>
        <v>1.9851973535807256E-3</v>
      </c>
      <c r="O76" s="91">
        <f>L76/'סכום נכסי הקרן'!$C$42</f>
        <v>3.0267747031983337E-4</v>
      </c>
    </row>
    <row r="77" spans="2:15">
      <c r="B77" s="86" t="s">
        <v>1295</v>
      </c>
      <c r="C77" s="87" t="s">
        <v>1296</v>
      </c>
      <c r="D77" s="88" t="s">
        <v>117</v>
      </c>
      <c r="E77" s="88" t="s">
        <v>28</v>
      </c>
      <c r="F77" s="87" t="s">
        <v>1297</v>
      </c>
      <c r="G77" s="88" t="s">
        <v>633</v>
      </c>
      <c r="H77" s="88" t="s">
        <v>130</v>
      </c>
      <c r="I77" s="90">
        <v>42690.445912000003</v>
      </c>
      <c r="J77" s="102">
        <v>950.7</v>
      </c>
      <c r="K77" s="90"/>
      <c r="L77" s="90">
        <v>405.85806929100011</v>
      </c>
      <c r="M77" s="91">
        <v>1.4108616124491278E-4</v>
      </c>
      <c r="N77" s="91">
        <f t="shared" si="1"/>
        <v>3.2134398510538947E-3</v>
      </c>
      <c r="O77" s="91">
        <f>L77/'סכום נכסי הקרן'!$C$42</f>
        <v>4.899441576363073E-4</v>
      </c>
    </row>
    <row r="78" spans="2:15">
      <c r="B78" s="86" t="s">
        <v>1298</v>
      </c>
      <c r="C78" s="87" t="s">
        <v>1299</v>
      </c>
      <c r="D78" s="88" t="s">
        <v>117</v>
      </c>
      <c r="E78" s="88" t="s">
        <v>28</v>
      </c>
      <c r="F78" s="87" t="s">
        <v>716</v>
      </c>
      <c r="G78" s="88" t="s">
        <v>124</v>
      </c>
      <c r="H78" s="88" t="s">
        <v>130</v>
      </c>
      <c r="I78" s="90">
        <v>987471.10371200007</v>
      </c>
      <c r="J78" s="102">
        <v>165.6</v>
      </c>
      <c r="K78" s="90"/>
      <c r="L78" s="90">
        <v>1635.2521477430003</v>
      </c>
      <c r="M78" s="91">
        <v>3.8119570896460531E-4</v>
      </c>
      <c r="N78" s="91">
        <f t="shared" si="1"/>
        <v>1.2947344935776426E-2</v>
      </c>
      <c r="O78" s="91">
        <f>L78/'סכום נכסי הקרן'!$C$42</f>
        <v>1.9740453539546583E-3</v>
      </c>
    </row>
    <row r="79" spans="2:15">
      <c r="B79" s="86" t="s">
        <v>1300</v>
      </c>
      <c r="C79" s="87" t="s">
        <v>1301</v>
      </c>
      <c r="D79" s="88" t="s">
        <v>117</v>
      </c>
      <c r="E79" s="88" t="s">
        <v>28</v>
      </c>
      <c r="F79" s="87" t="s">
        <v>404</v>
      </c>
      <c r="G79" s="88" t="s">
        <v>326</v>
      </c>
      <c r="H79" s="88" t="s">
        <v>130</v>
      </c>
      <c r="I79" s="90">
        <v>620.58156700000006</v>
      </c>
      <c r="J79" s="102">
        <v>71190</v>
      </c>
      <c r="K79" s="90"/>
      <c r="L79" s="90">
        <v>441.7920173550001</v>
      </c>
      <c r="M79" s="91">
        <v>1.1747015732117686E-4</v>
      </c>
      <c r="N79" s="91">
        <f t="shared" si="1"/>
        <v>3.4979520720780513E-3</v>
      </c>
      <c r="O79" s="91">
        <f>L79/'סכום נכסי הקרן'!$C$42</f>
        <v>5.3332293767514903E-4</v>
      </c>
    </row>
    <row r="80" spans="2:15">
      <c r="B80" s="86" t="s">
        <v>1302</v>
      </c>
      <c r="C80" s="87" t="s">
        <v>1303</v>
      </c>
      <c r="D80" s="88" t="s">
        <v>117</v>
      </c>
      <c r="E80" s="88" t="s">
        <v>28</v>
      </c>
      <c r="F80" s="87" t="s">
        <v>744</v>
      </c>
      <c r="G80" s="88" t="s">
        <v>401</v>
      </c>
      <c r="H80" s="88" t="s">
        <v>130</v>
      </c>
      <c r="I80" s="90">
        <v>7852.2494340000012</v>
      </c>
      <c r="J80" s="102">
        <v>5901</v>
      </c>
      <c r="K80" s="90"/>
      <c r="L80" s="90">
        <v>463.36123908000008</v>
      </c>
      <c r="M80" s="91">
        <v>9.9356573175632705E-5</v>
      </c>
      <c r="N80" s="91">
        <f t="shared" si="1"/>
        <v>3.6687294987001549E-3</v>
      </c>
      <c r="O80" s="91">
        <f>L80/'סכום נכסי הקרן'!$C$42</f>
        <v>5.5936089273512049E-4</v>
      </c>
    </row>
    <row r="81" spans="2:15">
      <c r="B81" s="86" t="s">
        <v>1304</v>
      </c>
      <c r="C81" s="87" t="s">
        <v>1305</v>
      </c>
      <c r="D81" s="88" t="s">
        <v>117</v>
      </c>
      <c r="E81" s="88" t="s">
        <v>28</v>
      </c>
      <c r="F81" s="87" t="s">
        <v>1306</v>
      </c>
      <c r="G81" s="88" t="s">
        <v>326</v>
      </c>
      <c r="H81" s="88" t="s">
        <v>130</v>
      </c>
      <c r="I81" s="90">
        <v>15712.831050000003</v>
      </c>
      <c r="J81" s="102">
        <v>858.7</v>
      </c>
      <c r="K81" s="90"/>
      <c r="L81" s="90">
        <v>134.92608021499998</v>
      </c>
      <c r="M81" s="91">
        <v>1.0447610798941638E-4</v>
      </c>
      <c r="N81" s="91">
        <f t="shared" si="1"/>
        <v>1.0682967172903515E-3</v>
      </c>
      <c r="O81" s="91">
        <f>L81/'סכום נכסי הקרן'!$C$42</f>
        <v>1.6288020299704535E-4</v>
      </c>
    </row>
    <row r="82" spans="2:15">
      <c r="B82" s="86" t="s">
        <v>1307</v>
      </c>
      <c r="C82" s="87" t="s">
        <v>1308</v>
      </c>
      <c r="D82" s="88" t="s">
        <v>117</v>
      </c>
      <c r="E82" s="88" t="s">
        <v>28</v>
      </c>
      <c r="F82" s="87" t="s">
        <v>529</v>
      </c>
      <c r="G82" s="88" t="s">
        <v>326</v>
      </c>
      <c r="H82" s="88" t="s">
        <v>130</v>
      </c>
      <c r="I82" s="90">
        <v>7723.8163990000021</v>
      </c>
      <c r="J82" s="102">
        <v>6819</v>
      </c>
      <c r="K82" s="90"/>
      <c r="L82" s="90">
        <v>526.68704024500016</v>
      </c>
      <c r="M82" s="91">
        <v>2.1155781161413717E-4</v>
      </c>
      <c r="N82" s="91">
        <f t="shared" si="1"/>
        <v>4.1701206707889906E-3</v>
      </c>
      <c r="O82" s="91">
        <f>L82/'סכום נכסי הקרן'!$C$42</f>
        <v>6.3580659791139123E-4</v>
      </c>
    </row>
    <row r="83" spans="2:15">
      <c r="B83" s="86" t="s">
        <v>1309</v>
      </c>
      <c r="C83" s="87" t="s">
        <v>1310</v>
      </c>
      <c r="D83" s="88" t="s">
        <v>117</v>
      </c>
      <c r="E83" s="88" t="s">
        <v>28</v>
      </c>
      <c r="F83" s="87" t="s">
        <v>1311</v>
      </c>
      <c r="G83" s="88" t="s">
        <v>1282</v>
      </c>
      <c r="H83" s="88" t="s">
        <v>130</v>
      </c>
      <c r="I83" s="90">
        <v>16367.833854000002</v>
      </c>
      <c r="J83" s="102">
        <v>7800</v>
      </c>
      <c r="K83" s="90"/>
      <c r="L83" s="90">
        <v>1276.6910406500003</v>
      </c>
      <c r="M83" s="91">
        <v>2.5767158261641199E-4</v>
      </c>
      <c r="N83" s="91">
        <f t="shared" si="1"/>
        <v>1.0108385610454964E-2</v>
      </c>
      <c r="O83" s="91">
        <f>L83/'סכום נכסי הקרן'!$C$42</f>
        <v>1.541197191337833E-3</v>
      </c>
    </row>
    <row r="84" spans="2:15">
      <c r="B84" s="86" t="s">
        <v>1312</v>
      </c>
      <c r="C84" s="87" t="s">
        <v>1313</v>
      </c>
      <c r="D84" s="88" t="s">
        <v>117</v>
      </c>
      <c r="E84" s="88" t="s">
        <v>28</v>
      </c>
      <c r="F84" s="87" t="s">
        <v>1314</v>
      </c>
      <c r="G84" s="88" t="s">
        <v>1315</v>
      </c>
      <c r="H84" s="88" t="s">
        <v>130</v>
      </c>
      <c r="I84" s="90">
        <v>17911.627463000001</v>
      </c>
      <c r="J84" s="102">
        <v>4003</v>
      </c>
      <c r="K84" s="90"/>
      <c r="L84" s="90">
        <v>717.00244735400008</v>
      </c>
      <c r="M84" s="91">
        <v>1.6327834087633214E-4</v>
      </c>
      <c r="N84" s="91">
        <f t="shared" si="1"/>
        <v>5.676970379461686E-3</v>
      </c>
      <c r="O84" s="91">
        <f>L84/'סכום נכסי הקרן'!$C$42</f>
        <v>8.6555174498736086E-4</v>
      </c>
    </row>
    <row r="85" spans="2:15">
      <c r="B85" s="86" t="s">
        <v>1316</v>
      </c>
      <c r="C85" s="87" t="s">
        <v>1317</v>
      </c>
      <c r="D85" s="88" t="s">
        <v>117</v>
      </c>
      <c r="E85" s="88" t="s">
        <v>28</v>
      </c>
      <c r="F85" s="87" t="s">
        <v>594</v>
      </c>
      <c r="G85" s="88" t="s">
        <v>595</v>
      </c>
      <c r="H85" s="88" t="s">
        <v>130</v>
      </c>
      <c r="I85" s="90">
        <v>502.26051200000006</v>
      </c>
      <c r="J85" s="102">
        <v>41100</v>
      </c>
      <c r="K85" s="90"/>
      <c r="L85" s="90">
        <v>206.42907059400005</v>
      </c>
      <c r="M85" s="91">
        <v>1.6986371685486285E-4</v>
      </c>
      <c r="N85" s="91">
        <f t="shared" si="1"/>
        <v>1.6344319653951677E-3</v>
      </c>
      <c r="O85" s="91">
        <f>L85/'סכום נכסי הקרן'!$C$42</f>
        <v>2.4919725578082999E-4</v>
      </c>
    </row>
    <row r="86" spans="2:15">
      <c r="B86" s="86" t="s">
        <v>1318</v>
      </c>
      <c r="C86" s="87" t="s">
        <v>1319</v>
      </c>
      <c r="D86" s="88" t="s">
        <v>117</v>
      </c>
      <c r="E86" s="88" t="s">
        <v>28</v>
      </c>
      <c r="F86" s="87" t="s">
        <v>1320</v>
      </c>
      <c r="G86" s="88" t="s">
        <v>401</v>
      </c>
      <c r="H86" s="88" t="s">
        <v>130</v>
      </c>
      <c r="I86" s="90">
        <v>7193.911019000001</v>
      </c>
      <c r="J86" s="102">
        <v>8890</v>
      </c>
      <c r="K86" s="90"/>
      <c r="L86" s="90">
        <v>639.53868960700015</v>
      </c>
      <c r="M86" s="91">
        <v>1.1625017947575596E-4</v>
      </c>
      <c r="N86" s="91">
        <f t="shared" si="1"/>
        <v>5.0636398952570829E-3</v>
      </c>
      <c r="O86" s="91">
        <f>L86/'סכום נכסי הקרן'!$C$42</f>
        <v>7.7203896697854255E-4</v>
      </c>
    </row>
    <row r="87" spans="2:15">
      <c r="B87" s="86" t="s">
        <v>1321</v>
      </c>
      <c r="C87" s="87" t="s">
        <v>1322</v>
      </c>
      <c r="D87" s="88" t="s">
        <v>117</v>
      </c>
      <c r="E87" s="88" t="s">
        <v>28</v>
      </c>
      <c r="F87" s="87" t="s">
        <v>604</v>
      </c>
      <c r="G87" s="88" t="s">
        <v>326</v>
      </c>
      <c r="H87" s="88" t="s">
        <v>130</v>
      </c>
      <c r="I87" s="90">
        <v>245418.52511100002</v>
      </c>
      <c r="J87" s="102">
        <v>156.1</v>
      </c>
      <c r="K87" s="90"/>
      <c r="L87" s="90">
        <v>383.0983176900001</v>
      </c>
      <c r="M87" s="91">
        <v>3.5568729858879153E-4</v>
      </c>
      <c r="N87" s="91">
        <f t="shared" si="1"/>
        <v>3.0332362322802054E-3</v>
      </c>
      <c r="O87" s="91">
        <f>L87/'סכום נכסי הקרן'!$C$42</f>
        <v>4.6246901750753418E-4</v>
      </c>
    </row>
    <row r="88" spans="2:15">
      <c r="B88" s="86" t="s">
        <v>1323</v>
      </c>
      <c r="C88" s="87" t="s">
        <v>1324</v>
      </c>
      <c r="D88" s="88" t="s">
        <v>117</v>
      </c>
      <c r="E88" s="88" t="s">
        <v>28</v>
      </c>
      <c r="F88" s="87" t="s">
        <v>683</v>
      </c>
      <c r="G88" s="88" t="s">
        <v>337</v>
      </c>
      <c r="H88" s="88" t="s">
        <v>130</v>
      </c>
      <c r="I88" s="90">
        <v>52187.031304999997</v>
      </c>
      <c r="J88" s="102">
        <v>363</v>
      </c>
      <c r="K88" s="90"/>
      <c r="L88" s="90">
        <v>189.43892363600003</v>
      </c>
      <c r="M88" s="91">
        <v>7.3443035227429529E-5</v>
      </c>
      <c r="N88" s="91">
        <f t="shared" si="1"/>
        <v>1.499910024250877E-3</v>
      </c>
      <c r="O88" s="91">
        <f>L88/'סכום נכסי הקרן'!$C$42</f>
        <v>2.2868707286393956E-4</v>
      </c>
    </row>
    <row r="89" spans="2:15">
      <c r="B89" s="86" t="s">
        <v>1325</v>
      </c>
      <c r="C89" s="87" t="s">
        <v>1326</v>
      </c>
      <c r="D89" s="88" t="s">
        <v>117</v>
      </c>
      <c r="E89" s="88" t="s">
        <v>28</v>
      </c>
      <c r="F89" s="87" t="s">
        <v>1327</v>
      </c>
      <c r="G89" s="88" t="s">
        <v>124</v>
      </c>
      <c r="H89" s="88" t="s">
        <v>130</v>
      </c>
      <c r="I89" s="90">
        <v>8519.4452200000014</v>
      </c>
      <c r="J89" s="102">
        <v>2923</v>
      </c>
      <c r="K89" s="90"/>
      <c r="L89" s="90">
        <v>249.02338379400001</v>
      </c>
      <c r="M89" s="91">
        <v>9.0541098744207783E-5</v>
      </c>
      <c r="N89" s="91">
        <f t="shared" si="1"/>
        <v>1.9716785888373445E-3</v>
      </c>
      <c r="O89" s="91">
        <f>L89/'סכום נכסי הקרן'!$C$42</f>
        <v>3.0061630219113574E-4</v>
      </c>
    </row>
    <row r="90" spans="2:15">
      <c r="B90" s="86" t="s">
        <v>1328</v>
      </c>
      <c r="C90" s="87" t="s">
        <v>1329</v>
      </c>
      <c r="D90" s="88" t="s">
        <v>117</v>
      </c>
      <c r="E90" s="88" t="s">
        <v>28</v>
      </c>
      <c r="F90" s="87" t="s">
        <v>1330</v>
      </c>
      <c r="G90" s="88" t="s">
        <v>154</v>
      </c>
      <c r="H90" s="88" t="s">
        <v>130</v>
      </c>
      <c r="I90" s="90">
        <v>1768.3917470000001</v>
      </c>
      <c r="J90" s="102">
        <v>8834</v>
      </c>
      <c r="K90" s="90"/>
      <c r="L90" s="90">
        <v>156.21972695500003</v>
      </c>
      <c r="M90" s="91">
        <v>5.3329845153942853E-5</v>
      </c>
      <c r="N90" s="91">
        <f t="shared" si="1"/>
        <v>1.2368922391882262E-3</v>
      </c>
      <c r="O90" s="91">
        <f>L90/'סכום נכסי הקרן'!$C$42</f>
        <v>1.8858548916582713E-4</v>
      </c>
    </row>
    <row r="91" spans="2:15">
      <c r="B91" s="86" t="s">
        <v>1331</v>
      </c>
      <c r="C91" s="87" t="s">
        <v>1332</v>
      </c>
      <c r="D91" s="88" t="s">
        <v>117</v>
      </c>
      <c r="E91" s="88" t="s">
        <v>28</v>
      </c>
      <c r="F91" s="87" t="s">
        <v>1333</v>
      </c>
      <c r="G91" s="88" t="s">
        <v>126</v>
      </c>
      <c r="H91" s="88" t="s">
        <v>130</v>
      </c>
      <c r="I91" s="90">
        <v>199863.68144700007</v>
      </c>
      <c r="J91" s="102">
        <v>178.2</v>
      </c>
      <c r="K91" s="90"/>
      <c r="L91" s="90">
        <v>356.15708032800001</v>
      </c>
      <c r="M91" s="91">
        <v>3.9133886866608348E-4</v>
      </c>
      <c r="N91" s="91">
        <f t="shared" si="1"/>
        <v>2.8199250963774724E-3</v>
      </c>
      <c r="O91" s="91">
        <f>L91/'סכום נכסי הקרן'!$C$42</f>
        <v>4.2994606713706669E-4</v>
      </c>
    </row>
    <row r="92" spans="2:15">
      <c r="B92" s="86" t="s">
        <v>1334</v>
      </c>
      <c r="C92" s="87" t="s">
        <v>1335</v>
      </c>
      <c r="D92" s="88" t="s">
        <v>117</v>
      </c>
      <c r="E92" s="88" t="s">
        <v>28</v>
      </c>
      <c r="F92" s="87" t="s">
        <v>686</v>
      </c>
      <c r="G92" s="88" t="s">
        <v>687</v>
      </c>
      <c r="H92" s="88" t="s">
        <v>130</v>
      </c>
      <c r="I92" s="90">
        <v>5848.604123000001</v>
      </c>
      <c r="J92" s="102">
        <v>8861</v>
      </c>
      <c r="K92" s="90"/>
      <c r="L92" s="90">
        <v>518.24481135799999</v>
      </c>
      <c r="M92" s="91">
        <v>1.6456161697951907E-4</v>
      </c>
      <c r="N92" s="91">
        <f t="shared" si="1"/>
        <v>4.1032781049023595E-3</v>
      </c>
      <c r="O92" s="91">
        <f>L92/'סכום נכסי הקרן'!$C$42</f>
        <v>6.2561529944136249E-4</v>
      </c>
    </row>
    <row r="93" spans="2:15">
      <c r="B93" s="86" t="s">
        <v>1336</v>
      </c>
      <c r="C93" s="87" t="s">
        <v>1337</v>
      </c>
      <c r="D93" s="88" t="s">
        <v>117</v>
      </c>
      <c r="E93" s="88" t="s">
        <v>28</v>
      </c>
      <c r="F93" s="87" t="s">
        <v>1338</v>
      </c>
      <c r="G93" s="88" t="s">
        <v>124</v>
      </c>
      <c r="H93" s="88" t="s">
        <v>130</v>
      </c>
      <c r="I93" s="90">
        <v>18288.788989000004</v>
      </c>
      <c r="J93" s="102">
        <v>2185</v>
      </c>
      <c r="K93" s="90"/>
      <c r="L93" s="90">
        <v>399.61003941700017</v>
      </c>
      <c r="M93" s="91">
        <v>1.9421665620793644E-4</v>
      </c>
      <c r="N93" s="91">
        <f t="shared" si="1"/>
        <v>3.1639701725952145E-3</v>
      </c>
      <c r="O93" s="91">
        <f>L93/'סכום נכסי הקרן'!$C$42</f>
        <v>4.8240165456657404E-4</v>
      </c>
    </row>
    <row r="94" spans="2:15">
      <c r="B94" s="86" t="s">
        <v>1339</v>
      </c>
      <c r="C94" s="87" t="s">
        <v>1340</v>
      </c>
      <c r="D94" s="88" t="s">
        <v>117</v>
      </c>
      <c r="E94" s="88" t="s">
        <v>28</v>
      </c>
      <c r="F94" s="87" t="s">
        <v>1341</v>
      </c>
      <c r="G94" s="88" t="s">
        <v>620</v>
      </c>
      <c r="H94" s="88" t="s">
        <v>130</v>
      </c>
      <c r="I94" s="90">
        <v>5112.296225000001</v>
      </c>
      <c r="J94" s="102">
        <v>4892</v>
      </c>
      <c r="K94" s="90"/>
      <c r="L94" s="90">
        <v>250.09353131500004</v>
      </c>
      <c r="M94" s="91">
        <v>6.9188020937204094E-5</v>
      </c>
      <c r="N94" s="91">
        <f t="shared" si="1"/>
        <v>1.9801516363154824E-3</v>
      </c>
      <c r="O94" s="91">
        <f>L94/'סכום נכסי הקרן'!$C$42</f>
        <v>3.019081639659647E-4</v>
      </c>
    </row>
    <row r="95" spans="2:15">
      <c r="B95" s="86" t="s">
        <v>1342</v>
      </c>
      <c r="C95" s="87" t="s">
        <v>1343</v>
      </c>
      <c r="D95" s="88" t="s">
        <v>117</v>
      </c>
      <c r="E95" s="88" t="s">
        <v>28</v>
      </c>
      <c r="F95" s="87" t="s">
        <v>611</v>
      </c>
      <c r="G95" s="88" t="s">
        <v>153</v>
      </c>
      <c r="H95" s="88" t="s">
        <v>130</v>
      </c>
      <c r="I95" s="90">
        <v>37286.308688000005</v>
      </c>
      <c r="J95" s="102">
        <v>1232</v>
      </c>
      <c r="K95" s="90"/>
      <c r="L95" s="90">
        <v>459.36732303400009</v>
      </c>
      <c r="M95" s="91">
        <v>2.2551723156694956E-4</v>
      </c>
      <c r="N95" s="91">
        <f t="shared" si="1"/>
        <v>3.6371070918661593E-3</v>
      </c>
      <c r="O95" s="91">
        <f>L95/'סכום נכסי הקרן'!$C$42</f>
        <v>5.5453951309310441E-4</v>
      </c>
    </row>
    <row r="96" spans="2:15">
      <c r="B96" s="86" t="s">
        <v>1344</v>
      </c>
      <c r="C96" s="87" t="s">
        <v>1345</v>
      </c>
      <c r="D96" s="88" t="s">
        <v>117</v>
      </c>
      <c r="E96" s="88" t="s">
        <v>28</v>
      </c>
      <c r="F96" s="87" t="s">
        <v>1346</v>
      </c>
      <c r="G96" s="88" t="s">
        <v>125</v>
      </c>
      <c r="H96" s="88" t="s">
        <v>130</v>
      </c>
      <c r="I96" s="90">
        <v>2508.5886070000006</v>
      </c>
      <c r="J96" s="102">
        <v>11980</v>
      </c>
      <c r="K96" s="90"/>
      <c r="L96" s="90">
        <v>300.52891512300005</v>
      </c>
      <c r="M96" s="91">
        <v>2.0556568859860782E-4</v>
      </c>
      <c r="N96" s="91">
        <f t="shared" si="1"/>
        <v>2.3794810681903988E-3</v>
      </c>
      <c r="O96" s="91">
        <f>L96/'סכום נכסי הקרן'!$C$42</f>
        <v>3.6279280198250489E-4</v>
      </c>
    </row>
    <row r="97" spans="2:15">
      <c r="B97" s="86" t="s">
        <v>1347</v>
      </c>
      <c r="C97" s="87" t="s">
        <v>1348</v>
      </c>
      <c r="D97" s="88" t="s">
        <v>117</v>
      </c>
      <c r="E97" s="88" t="s">
        <v>28</v>
      </c>
      <c r="F97" s="87" t="s">
        <v>1349</v>
      </c>
      <c r="G97" s="88" t="s">
        <v>568</v>
      </c>
      <c r="H97" s="88" t="s">
        <v>130</v>
      </c>
      <c r="I97" s="90">
        <v>1920.5517890000003</v>
      </c>
      <c r="J97" s="102">
        <v>42230</v>
      </c>
      <c r="K97" s="90"/>
      <c r="L97" s="90">
        <v>811.04902035300017</v>
      </c>
      <c r="M97" s="91">
        <v>3.0002236852094921E-4</v>
      </c>
      <c r="N97" s="91">
        <f t="shared" si="1"/>
        <v>6.4215976972281574E-3</v>
      </c>
      <c r="O97" s="91">
        <f>L97/'סכום נכסי הקרן'!$C$42</f>
        <v>9.7908298280916938E-4</v>
      </c>
    </row>
    <row r="98" spans="2:15">
      <c r="B98" s="86" t="s">
        <v>1350</v>
      </c>
      <c r="C98" s="87" t="s">
        <v>1351</v>
      </c>
      <c r="D98" s="88" t="s">
        <v>117</v>
      </c>
      <c r="E98" s="88" t="s">
        <v>28</v>
      </c>
      <c r="F98" s="87" t="s">
        <v>1352</v>
      </c>
      <c r="G98" s="88" t="s">
        <v>720</v>
      </c>
      <c r="H98" s="88" t="s">
        <v>130</v>
      </c>
      <c r="I98" s="90">
        <v>1273.6511050000001</v>
      </c>
      <c r="J98" s="102">
        <v>26410</v>
      </c>
      <c r="K98" s="90"/>
      <c r="L98" s="90">
        <v>336.37125670400002</v>
      </c>
      <c r="M98" s="91">
        <v>9.2466490772488938E-5</v>
      </c>
      <c r="N98" s="91">
        <f t="shared" si="1"/>
        <v>2.663267981661594E-3</v>
      </c>
      <c r="O98" s="91">
        <f>L98/'סכום נכסי הקרן'!$C$42</f>
        <v>4.0606099641385613E-4</v>
      </c>
    </row>
    <row r="99" spans="2:15">
      <c r="B99" s="86" t="s">
        <v>1353</v>
      </c>
      <c r="C99" s="87" t="s">
        <v>1354</v>
      </c>
      <c r="D99" s="88" t="s">
        <v>117</v>
      </c>
      <c r="E99" s="88" t="s">
        <v>28</v>
      </c>
      <c r="F99" s="87" t="s">
        <v>614</v>
      </c>
      <c r="G99" s="88" t="s">
        <v>337</v>
      </c>
      <c r="H99" s="88" t="s">
        <v>130</v>
      </c>
      <c r="I99" s="90">
        <v>2558.6519910000006</v>
      </c>
      <c r="J99" s="102">
        <v>31450</v>
      </c>
      <c r="K99" s="90"/>
      <c r="L99" s="90">
        <v>804.69605126700014</v>
      </c>
      <c r="M99" s="91">
        <v>2.406504815122092E-4</v>
      </c>
      <c r="N99" s="91">
        <f t="shared" si="1"/>
        <v>6.3712971474100179E-3</v>
      </c>
      <c r="O99" s="91">
        <f>L99/'סכום נכסי הקרן'!$C$42</f>
        <v>9.7141379911456582E-4</v>
      </c>
    </row>
    <row r="100" spans="2:15">
      <c r="B100" s="86" t="s">
        <v>1355</v>
      </c>
      <c r="C100" s="87" t="s">
        <v>1356</v>
      </c>
      <c r="D100" s="88" t="s">
        <v>117</v>
      </c>
      <c r="E100" s="88" t="s">
        <v>28</v>
      </c>
      <c r="F100" s="87" t="s">
        <v>1357</v>
      </c>
      <c r="G100" s="88" t="s">
        <v>309</v>
      </c>
      <c r="H100" s="88" t="s">
        <v>130</v>
      </c>
      <c r="I100" s="90">
        <v>170.61578700000001</v>
      </c>
      <c r="J100" s="102">
        <v>17300</v>
      </c>
      <c r="K100" s="90"/>
      <c r="L100" s="90">
        <v>29.516531065000002</v>
      </c>
      <c r="M100" s="91">
        <v>4.8124987871143029E-6</v>
      </c>
      <c r="N100" s="91">
        <f t="shared" si="1"/>
        <v>2.3370139555149299E-4</v>
      </c>
      <c r="O100" s="91">
        <f>L100/'סכום נכסי הקרן'!$C$42</f>
        <v>3.5631796046953708E-5</v>
      </c>
    </row>
    <row r="101" spans="2:15">
      <c r="B101" s="86" t="s">
        <v>1358</v>
      </c>
      <c r="C101" s="87" t="s">
        <v>1359</v>
      </c>
      <c r="D101" s="88" t="s">
        <v>117</v>
      </c>
      <c r="E101" s="88" t="s">
        <v>28</v>
      </c>
      <c r="F101" s="87" t="s">
        <v>1360</v>
      </c>
      <c r="G101" s="88" t="s">
        <v>477</v>
      </c>
      <c r="H101" s="88" t="s">
        <v>130</v>
      </c>
      <c r="I101" s="90">
        <v>1494.4324740000002</v>
      </c>
      <c r="J101" s="102">
        <v>15780</v>
      </c>
      <c r="K101" s="90"/>
      <c r="L101" s="90">
        <v>235.821444466</v>
      </c>
      <c r="M101" s="91">
        <v>1.5651859209642275E-4</v>
      </c>
      <c r="N101" s="91">
        <f t="shared" si="1"/>
        <v>1.8671503284484322E-3</v>
      </c>
      <c r="O101" s="91">
        <f>L101/'סכום נכסי הקרן'!$C$42</f>
        <v>2.8467917162102775E-4</v>
      </c>
    </row>
    <row r="102" spans="2:15">
      <c r="B102" s="86" t="s">
        <v>1361</v>
      </c>
      <c r="C102" s="87" t="s">
        <v>1362</v>
      </c>
      <c r="D102" s="88" t="s">
        <v>117</v>
      </c>
      <c r="E102" s="88" t="s">
        <v>28</v>
      </c>
      <c r="F102" s="87" t="s">
        <v>815</v>
      </c>
      <c r="G102" s="88" t="s">
        <v>153</v>
      </c>
      <c r="H102" s="88" t="s">
        <v>130</v>
      </c>
      <c r="I102" s="90">
        <v>42143.581153000006</v>
      </c>
      <c r="J102" s="102">
        <v>1494</v>
      </c>
      <c r="K102" s="90"/>
      <c r="L102" s="90">
        <v>629.62510242600013</v>
      </c>
      <c r="M102" s="91">
        <v>2.2627874549181003E-4</v>
      </c>
      <c r="N102" s="91">
        <f t="shared" si="1"/>
        <v>4.9851476376805027E-3</v>
      </c>
      <c r="O102" s="91">
        <f>L102/'סכום נכסי הקרן'!$C$42</f>
        <v>7.6007147270392068E-4</v>
      </c>
    </row>
    <row r="103" spans="2:15">
      <c r="B103" s="86" t="s">
        <v>1363</v>
      </c>
      <c r="C103" s="87" t="s">
        <v>1364</v>
      </c>
      <c r="D103" s="88" t="s">
        <v>117</v>
      </c>
      <c r="E103" s="88" t="s">
        <v>28</v>
      </c>
      <c r="F103" s="87" t="s">
        <v>1365</v>
      </c>
      <c r="G103" s="88" t="s">
        <v>154</v>
      </c>
      <c r="H103" s="88" t="s">
        <v>130</v>
      </c>
      <c r="I103" s="90">
        <v>70.971625000000017</v>
      </c>
      <c r="J103" s="102">
        <v>11690</v>
      </c>
      <c r="K103" s="90"/>
      <c r="L103" s="90">
        <v>8.2965829630000005</v>
      </c>
      <c r="M103" s="91">
        <v>1.5087669534158198E-6</v>
      </c>
      <c r="N103" s="91">
        <f t="shared" si="1"/>
        <v>6.5689393258714249E-5</v>
      </c>
      <c r="O103" s="91">
        <f>L103/'סכום נכסי הקרן'!$C$42</f>
        <v>1.0015477475088142E-5</v>
      </c>
    </row>
    <row r="104" spans="2:15">
      <c r="B104" s="86" t="s">
        <v>1366</v>
      </c>
      <c r="C104" s="87" t="s">
        <v>1367</v>
      </c>
      <c r="D104" s="88" t="s">
        <v>117</v>
      </c>
      <c r="E104" s="88" t="s">
        <v>28</v>
      </c>
      <c r="F104" s="87" t="s">
        <v>1368</v>
      </c>
      <c r="G104" s="88" t="s">
        <v>633</v>
      </c>
      <c r="H104" s="88" t="s">
        <v>130</v>
      </c>
      <c r="I104" s="90">
        <v>2431.1074650000005</v>
      </c>
      <c r="J104" s="102">
        <v>8450</v>
      </c>
      <c r="K104" s="90"/>
      <c r="L104" s="90">
        <v>205.42858075800004</v>
      </c>
      <c r="M104" s="91">
        <v>1.1539034957838346E-4</v>
      </c>
      <c r="N104" s="91">
        <f t="shared" si="1"/>
        <v>1.6265104426934184E-3</v>
      </c>
      <c r="O104" s="91">
        <f>L104/'סכום נכסי הקרן'!$C$42</f>
        <v>2.4798948344115706E-4</v>
      </c>
    </row>
    <row r="105" spans="2:15">
      <c r="B105" s="86" t="s">
        <v>1369</v>
      </c>
      <c r="C105" s="87" t="s">
        <v>1370</v>
      </c>
      <c r="D105" s="88" t="s">
        <v>117</v>
      </c>
      <c r="E105" s="88" t="s">
        <v>28</v>
      </c>
      <c r="F105" s="87" t="s">
        <v>672</v>
      </c>
      <c r="G105" s="88" t="s">
        <v>673</v>
      </c>
      <c r="H105" s="88" t="s">
        <v>130</v>
      </c>
      <c r="I105" s="90">
        <v>4472.5589340000006</v>
      </c>
      <c r="J105" s="102">
        <v>38400</v>
      </c>
      <c r="K105" s="90"/>
      <c r="L105" s="90">
        <v>1717.4626305930005</v>
      </c>
      <c r="M105" s="91">
        <v>2.7229606170412293E-4</v>
      </c>
      <c r="N105" s="91">
        <f t="shared" si="1"/>
        <v>1.3598258301195208E-2</v>
      </c>
      <c r="O105" s="91">
        <f>L105/'סכום נכסי הקרן'!$C$42</f>
        <v>2.0732882884099981E-3</v>
      </c>
    </row>
    <row r="106" spans="2:15">
      <c r="B106" s="86" t="s">
        <v>1371</v>
      </c>
      <c r="C106" s="87" t="s">
        <v>1372</v>
      </c>
      <c r="D106" s="88" t="s">
        <v>117</v>
      </c>
      <c r="E106" s="88" t="s">
        <v>28</v>
      </c>
      <c r="F106" s="87" t="s">
        <v>1373</v>
      </c>
      <c r="G106" s="88" t="s">
        <v>1187</v>
      </c>
      <c r="H106" s="88" t="s">
        <v>130</v>
      </c>
      <c r="I106" s="90">
        <v>2731.9079220000003</v>
      </c>
      <c r="J106" s="102">
        <v>23500</v>
      </c>
      <c r="K106" s="90"/>
      <c r="L106" s="90">
        <v>641.99836173100016</v>
      </c>
      <c r="M106" s="91">
        <v>6.1719226252484477E-5</v>
      </c>
      <c r="N106" s="91">
        <f t="shared" si="1"/>
        <v>5.0831147043636149E-3</v>
      </c>
      <c r="O106" s="91">
        <f>L106/'סכום נכסי הקרן'!$C$42</f>
        <v>7.75008236479479E-4</v>
      </c>
    </row>
    <row r="107" spans="2:15">
      <c r="B107" s="86" t="s">
        <v>1374</v>
      </c>
      <c r="C107" s="87" t="s">
        <v>1375</v>
      </c>
      <c r="D107" s="88" t="s">
        <v>117</v>
      </c>
      <c r="E107" s="88" t="s">
        <v>28</v>
      </c>
      <c r="F107" s="87" t="s">
        <v>858</v>
      </c>
      <c r="G107" s="88" t="s">
        <v>633</v>
      </c>
      <c r="H107" s="88" t="s">
        <v>130</v>
      </c>
      <c r="I107" s="90">
        <v>10078.913253000002</v>
      </c>
      <c r="J107" s="102">
        <v>2810</v>
      </c>
      <c r="K107" s="90"/>
      <c r="L107" s="90">
        <v>283.21746241400001</v>
      </c>
      <c r="M107" s="91">
        <v>1.8610024789083961E-4</v>
      </c>
      <c r="N107" s="91">
        <f t="shared" si="1"/>
        <v>2.2424151423806318E-3</v>
      </c>
      <c r="O107" s="91">
        <f>L107/'סכום נכסי הקרן'!$C$42</f>
        <v>3.418947448617274E-4</v>
      </c>
    </row>
    <row r="108" spans="2:15">
      <c r="B108" s="86" t="s">
        <v>1376</v>
      </c>
      <c r="C108" s="87" t="s">
        <v>1377</v>
      </c>
      <c r="D108" s="88" t="s">
        <v>117</v>
      </c>
      <c r="E108" s="88" t="s">
        <v>28</v>
      </c>
      <c r="F108" s="87" t="s">
        <v>459</v>
      </c>
      <c r="G108" s="88" t="s">
        <v>326</v>
      </c>
      <c r="H108" s="88" t="s">
        <v>130</v>
      </c>
      <c r="I108" s="90">
        <v>3101.6814440000003</v>
      </c>
      <c r="J108" s="102">
        <v>21760</v>
      </c>
      <c r="K108" s="90"/>
      <c r="L108" s="90">
        <v>674.92588220800019</v>
      </c>
      <c r="M108" s="91">
        <v>2.5425362740050283E-4</v>
      </c>
      <c r="N108" s="91">
        <f t="shared" si="1"/>
        <v>5.3438231009763212E-3</v>
      </c>
      <c r="O108" s="91">
        <f>L108/'סכום נכסי הקרן'!$C$42</f>
        <v>8.1475771420044286E-4</v>
      </c>
    </row>
    <row r="109" spans="2:15">
      <c r="B109" s="86" t="s">
        <v>1378</v>
      </c>
      <c r="C109" s="87" t="s">
        <v>1379</v>
      </c>
      <c r="D109" s="88" t="s">
        <v>117</v>
      </c>
      <c r="E109" s="88" t="s">
        <v>28</v>
      </c>
      <c r="F109" s="87" t="s">
        <v>462</v>
      </c>
      <c r="G109" s="88" t="s">
        <v>326</v>
      </c>
      <c r="H109" s="88" t="s">
        <v>130</v>
      </c>
      <c r="I109" s="90">
        <v>44523.767896000005</v>
      </c>
      <c r="J109" s="102">
        <v>1555</v>
      </c>
      <c r="K109" s="90"/>
      <c r="L109" s="90">
        <v>692.34459078500015</v>
      </c>
      <c r="M109" s="91">
        <v>2.2919162674675493E-4</v>
      </c>
      <c r="N109" s="91">
        <f t="shared" si="1"/>
        <v>5.4817382406038458E-3</v>
      </c>
      <c r="O109" s="91">
        <f>L109/'סכום נכסי הקרן'!$C$42</f>
        <v>8.3578524856924106E-4</v>
      </c>
    </row>
    <row r="110" spans="2:15">
      <c r="B110" s="86" t="s">
        <v>1380</v>
      </c>
      <c r="C110" s="87" t="s">
        <v>1381</v>
      </c>
      <c r="D110" s="88" t="s">
        <v>117</v>
      </c>
      <c r="E110" s="88" t="s">
        <v>28</v>
      </c>
      <c r="F110" s="87" t="s">
        <v>1382</v>
      </c>
      <c r="G110" s="88" t="s">
        <v>720</v>
      </c>
      <c r="H110" s="88" t="s">
        <v>130</v>
      </c>
      <c r="I110" s="90">
        <v>4675.6362049999998</v>
      </c>
      <c r="J110" s="102">
        <v>7500</v>
      </c>
      <c r="K110" s="90"/>
      <c r="L110" s="90">
        <v>350.67271535900005</v>
      </c>
      <c r="M110" s="91">
        <v>9.6518459497550537E-5</v>
      </c>
      <c r="N110" s="91">
        <f t="shared" si="1"/>
        <v>2.7765018450426021E-3</v>
      </c>
      <c r="O110" s="91">
        <f>L110/'סכום נכסי הקרן'!$C$42</f>
        <v>4.2332544584548862E-4</v>
      </c>
    </row>
    <row r="111" spans="2:15">
      <c r="B111" s="86" t="s">
        <v>1383</v>
      </c>
      <c r="C111" s="87" t="s">
        <v>1384</v>
      </c>
      <c r="D111" s="88" t="s">
        <v>117</v>
      </c>
      <c r="E111" s="88" t="s">
        <v>28</v>
      </c>
      <c r="F111" s="87" t="s">
        <v>1385</v>
      </c>
      <c r="G111" s="88" t="s">
        <v>720</v>
      </c>
      <c r="H111" s="88" t="s">
        <v>130</v>
      </c>
      <c r="I111" s="90">
        <v>1139.5771880000002</v>
      </c>
      <c r="J111" s="102">
        <v>21820</v>
      </c>
      <c r="K111" s="90"/>
      <c r="L111" s="90">
        <v>248.65574248700003</v>
      </c>
      <c r="M111" s="91">
        <v>8.2724425383666174E-5</v>
      </c>
      <c r="N111" s="91">
        <f t="shared" si="1"/>
        <v>1.9687677357184915E-3</v>
      </c>
      <c r="O111" s="91">
        <f>L111/'סכום נכסי הקרן'!$C$42</f>
        <v>3.0017249258354288E-4</v>
      </c>
    </row>
    <row r="112" spans="2:15">
      <c r="B112" s="86" t="s">
        <v>1386</v>
      </c>
      <c r="C112" s="87" t="s">
        <v>1387</v>
      </c>
      <c r="D112" s="88" t="s">
        <v>117</v>
      </c>
      <c r="E112" s="88" t="s">
        <v>28</v>
      </c>
      <c r="F112" s="87" t="s">
        <v>1388</v>
      </c>
      <c r="G112" s="88" t="s">
        <v>124</v>
      </c>
      <c r="H112" s="88" t="s">
        <v>130</v>
      </c>
      <c r="I112" s="90">
        <v>113356.83912800002</v>
      </c>
      <c r="J112" s="102">
        <v>317.89999999999998</v>
      </c>
      <c r="K112" s="90"/>
      <c r="L112" s="90">
        <v>360.36139158600002</v>
      </c>
      <c r="M112" s="91">
        <v>1.0086284315728844E-4</v>
      </c>
      <c r="N112" s="91">
        <f t="shared" si="1"/>
        <v>2.8532133376739759E-3</v>
      </c>
      <c r="O112" s="91">
        <f>L112/'סכום נכסי הקרן'!$C$42</f>
        <v>4.3502143188548745E-4</v>
      </c>
    </row>
    <row r="113" spans="2:15">
      <c r="B113" s="86" t="s">
        <v>1389</v>
      </c>
      <c r="C113" s="87" t="s">
        <v>1390</v>
      </c>
      <c r="D113" s="88" t="s">
        <v>117</v>
      </c>
      <c r="E113" s="88" t="s">
        <v>28</v>
      </c>
      <c r="F113" s="87" t="s">
        <v>875</v>
      </c>
      <c r="G113" s="88" t="s">
        <v>337</v>
      </c>
      <c r="H113" s="88" t="s">
        <v>130</v>
      </c>
      <c r="I113" s="90">
        <v>153734.89309100003</v>
      </c>
      <c r="J113" s="102">
        <v>297</v>
      </c>
      <c r="K113" s="90"/>
      <c r="L113" s="90">
        <v>456.59263247900009</v>
      </c>
      <c r="M113" s="91">
        <v>1.6769071104292342E-4</v>
      </c>
      <c r="N113" s="91">
        <f t="shared" si="1"/>
        <v>3.6151380788578538E-3</v>
      </c>
      <c r="O113" s="91">
        <f>L113/'סכום נכסי הקרן'!$C$42</f>
        <v>5.5118995932164501E-4</v>
      </c>
    </row>
    <row r="114" spans="2:15">
      <c r="B114" s="86" t="s">
        <v>1391</v>
      </c>
      <c r="C114" s="87" t="s">
        <v>1392</v>
      </c>
      <c r="D114" s="88" t="s">
        <v>117</v>
      </c>
      <c r="E114" s="88" t="s">
        <v>28</v>
      </c>
      <c r="F114" s="87" t="s">
        <v>719</v>
      </c>
      <c r="G114" s="88" t="s">
        <v>720</v>
      </c>
      <c r="H114" s="88" t="s">
        <v>130</v>
      </c>
      <c r="I114" s="90">
        <v>82021.218758000017</v>
      </c>
      <c r="J114" s="102">
        <v>1769</v>
      </c>
      <c r="K114" s="90"/>
      <c r="L114" s="90">
        <v>1450.9553598400003</v>
      </c>
      <c r="M114" s="91">
        <v>3.0873857843927009E-4</v>
      </c>
      <c r="N114" s="91">
        <f t="shared" si="1"/>
        <v>1.1488148513482057E-2</v>
      </c>
      <c r="O114" s="91">
        <f>L114/'סכום נכסי הקרן'!$C$42</f>
        <v>1.7515657697444677E-3</v>
      </c>
    </row>
    <row r="115" spans="2:15">
      <c r="B115" s="86" t="s">
        <v>1393</v>
      </c>
      <c r="C115" s="87" t="s">
        <v>1394</v>
      </c>
      <c r="D115" s="88" t="s">
        <v>117</v>
      </c>
      <c r="E115" s="88" t="s">
        <v>28</v>
      </c>
      <c r="F115" s="87" t="s">
        <v>1395</v>
      </c>
      <c r="G115" s="88" t="s">
        <v>125</v>
      </c>
      <c r="H115" s="88" t="s">
        <v>130</v>
      </c>
      <c r="I115" s="90">
        <v>1264.8506230000003</v>
      </c>
      <c r="J115" s="102">
        <v>26950</v>
      </c>
      <c r="K115" s="90"/>
      <c r="L115" s="90">
        <v>340.87724290400007</v>
      </c>
      <c r="M115" s="91">
        <v>1.4731545256051103E-4</v>
      </c>
      <c r="N115" s="91">
        <f t="shared" si="1"/>
        <v>2.6989447778595207E-3</v>
      </c>
      <c r="O115" s="91">
        <f>L115/'סכום נכסי הקרן'!$C$42</f>
        <v>4.115005374261526E-4</v>
      </c>
    </row>
    <row r="116" spans="2:15">
      <c r="B116" s="86" t="s">
        <v>1396</v>
      </c>
      <c r="C116" s="87" t="s">
        <v>1397</v>
      </c>
      <c r="D116" s="88" t="s">
        <v>117</v>
      </c>
      <c r="E116" s="88" t="s">
        <v>28</v>
      </c>
      <c r="F116" s="87" t="s">
        <v>1398</v>
      </c>
      <c r="G116" s="88" t="s">
        <v>1214</v>
      </c>
      <c r="H116" s="88" t="s">
        <v>130</v>
      </c>
      <c r="I116" s="90">
        <v>15384.212554000002</v>
      </c>
      <c r="J116" s="102">
        <v>864</v>
      </c>
      <c r="K116" s="90"/>
      <c r="L116" s="90">
        <v>132.91959646500004</v>
      </c>
      <c r="M116" s="91">
        <v>1.537118148118751E-4</v>
      </c>
      <c r="N116" s="91">
        <f t="shared" si="1"/>
        <v>1.05241009255475E-3</v>
      </c>
      <c r="O116" s="91">
        <f>L116/'סכום נכסי הקרן'!$C$42</f>
        <v>1.6045801389921125E-4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6.7038933100000007</v>
      </c>
      <c r="L118" s="83">
        <f>SUM(L119:L187)</f>
        <v>5807.6417738050031</v>
      </c>
      <c r="M118" s="84"/>
      <c r="N118" s="84">
        <f t="shared" si="1"/>
        <v>4.5982842103379037E-2</v>
      </c>
      <c r="O118" s="84">
        <f>L118/'סכום נכסי הקרן'!$C$42</f>
        <v>7.0108749142059222E-3</v>
      </c>
    </row>
    <row r="119" spans="2:15">
      <c r="B119" s="86" t="s">
        <v>3259</v>
      </c>
      <c r="C119" s="87" t="s">
        <v>3260</v>
      </c>
      <c r="D119" s="88" t="s">
        <v>1610</v>
      </c>
      <c r="E119" s="88" t="s">
        <v>28</v>
      </c>
      <c r="F119" s="87" t="s">
        <v>836</v>
      </c>
      <c r="G119" s="88" t="s">
        <v>687</v>
      </c>
      <c r="H119" s="88" t="s">
        <v>129</v>
      </c>
      <c r="I119" s="90">
        <v>4629.396772000001</v>
      </c>
      <c r="J119" s="102">
        <v>1569</v>
      </c>
      <c r="K119" s="90"/>
      <c r="L119" s="90">
        <v>277.75713996400003</v>
      </c>
      <c r="M119" s="91">
        <v>3.9279681813143373E-5</v>
      </c>
      <c r="N119" s="91">
        <f t="shared" si="1"/>
        <v>2.1991822511605893E-3</v>
      </c>
      <c r="O119" s="91">
        <f>L119/'סכום נכסי הקרן'!$C$42</f>
        <v>3.3530314724273386E-4</v>
      </c>
    </row>
    <row r="120" spans="2:15">
      <c r="B120" s="86" t="s">
        <v>1399</v>
      </c>
      <c r="C120" s="87" t="s">
        <v>1400</v>
      </c>
      <c r="D120" s="88" t="s">
        <v>117</v>
      </c>
      <c r="E120" s="88" t="s">
        <v>28</v>
      </c>
      <c r="F120" s="87" t="s">
        <v>1401</v>
      </c>
      <c r="G120" s="88" t="s">
        <v>1402</v>
      </c>
      <c r="H120" s="88" t="s">
        <v>130</v>
      </c>
      <c r="I120" s="90">
        <v>68669.847708000016</v>
      </c>
      <c r="J120" s="102">
        <v>165.9</v>
      </c>
      <c r="K120" s="90"/>
      <c r="L120" s="90">
        <v>113.92327735100001</v>
      </c>
      <c r="M120" s="91">
        <v>2.3132602759404601E-4</v>
      </c>
      <c r="N120" s="91">
        <f t="shared" si="1"/>
        <v>9.0200399376533225E-4</v>
      </c>
      <c r="O120" s="91">
        <f>L120/'סכום נכסי הקרן'!$C$42</f>
        <v>1.3752601803484907E-4</v>
      </c>
    </row>
    <row r="121" spans="2:15">
      <c r="B121" s="86" t="s">
        <v>1403</v>
      </c>
      <c r="C121" s="87" t="s">
        <v>1404</v>
      </c>
      <c r="D121" s="88" t="s">
        <v>117</v>
      </c>
      <c r="E121" s="88" t="s">
        <v>28</v>
      </c>
      <c r="F121" s="87" t="s">
        <v>1405</v>
      </c>
      <c r="G121" s="88" t="s">
        <v>620</v>
      </c>
      <c r="H121" s="88" t="s">
        <v>130</v>
      </c>
      <c r="I121" s="90">
        <v>27818.160206000004</v>
      </c>
      <c r="J121" s="102">
        <v>435.2</v>
      </c>
      <c r="K121" s="90"/>
      <c r="L121" s="90">
        <v>121.06463322900001</v>
      </c>
      <c r="M121" s="91">
        <v>1.6874264196572826E-4</v>
      </c>
      <c r="N121" s="91">
        <f t="shared" si="1"/>
        <v>9.585467098163201E-4</v>
      </c>
      <c r="O121" s="91">
        <f>L121/'סכום נכסי הקרן'!$C$42</f>
        <v>1.461469273003468E-4</v>
      </c>
    </row>
    <row r="122" spans="2:15">
      <c r="B122" s="86" t="s">
        <v>1406</v>
      </c>
      <c r="C122" s="87" t="s">
        <v>1407</v>
      </c>
      <c r="D122" s="88" t="s">
        <v>117</v>
      </c>
      <c r="E122" s="88" t="s">
        <v>28</v>
      </c>
      <c r="F122" s="87" t="s">
        <v>1408</v>
      </c>
      <c r="G122" s="88" t="s">
        <v>1409</v>
      </c>
      <c r="H122" s="88" t="s">
        <v>130</v>
      </c>
      <c r="I122" s="90">
        <v>948.03896700000007</v>
      </c>
      <c r="J122" s="102">
        <v>1868</v>
      </c>
      <c r="K122" s="90"/>
      <c r="L122" s="90">
        <v>17.709367899000004</v>
      </c>
      <c r="M122" s="91">
        <v>2.1213690211403189E-4</v>
      </c>
      <c r="N122" s="91">
        <f t="shared" si="1"/>
        <v>1.4021647676744402E-4</v>
      </c>
      <c r="O122" s="91">
        <f>L122/'סכום נכסי הקרן'!$C$42</f>
        <v>2.137841278529785E-5</v>
      </c>
    </row>
    <row r="123" spans="2:15">
      <c r="B123" s="86" t="s">
        <v>1410</v>
      </c>
      <c r="C123" s="87" t="s">
        <v>1411</v>
      </c>
      <c r="D123" s="88" t="s">
        <v>117</v>
      </c>
      <c r="E123" s="88" t="s">
        <v>28</v>
      </c>
      <c r="F123" s="87" t="s">
        <v>1412</v>
      </c>
      <c r="G123" s="88" t="s">
        <v>126</v>
      </c>
      <c r="H123" s="88" t="s">
        <v>130</v>
      </c>
      <c r="I123" s="90">
        <v>12391.884190000002</v>
      </c>
      <c r="J123" s="102">
        <v>426.8</v>
      </c>
      <c r="K123" s="90"/>
      <c r="L123" s="90">
        <v>52.888561715999998</v>
      </c>
      <c r="M123" s="91">
        <v>2.2525980767773386E-4</v>
      </c>
      <c r="N123" s="91">
        <f t="shared" si="1"/>
        <v>4.1875282208879932E-4</v>
      </c>
      <c r="O123" s="91">
        <f>L123/'סכום נכסי הקרן'!$C$42</f>
        <v>6.3846067823188348E-5</v>
      </c>
    </row>
    <row r="124" spans="2:15">
      <c r="B124" s="86" t="s">
        <v>1413</v>
      </c>
      <c r="C124" s="87" t="s">
        <v>1414</v>
      </c>
      <c r="D124" s="88" t="s">
        <v>117</v>
      </c>
      <c r="E124" s="88" t="s">
        <v>28</v>
      </c>
      <c r="F124" s="87" t="s">
        <v>1415</v>
      </c>
      <c r="G124" s="88" t="s">
        <v>126</v>
      </c>
      <c r="H124" s="88" t="s">
        <v>130</v>
      </c>
      <c r="I124" s="90">
        <v>5449.0934909999996</v>
      </c>
      <c r="J124" s="102">
        <v>2113</v>
      </c>
      <c r="K124" s="90"/>
      <c r="L124" s="90">
        <v>115.13934545700002</v>
      </c>
      <c r="M124" s="91">
        <v>3.2248215332476117E-4</v>
      </c>
      <c r="N124" s="91">
        <f t="shared" si="1"/>
        <v>9.116323885395019E-4</v>
      </c>
      <c r="O124" s="91">
        <f>L124/'סכום נכסי הקרן'!$C$42</f>
        <v>1.3899403237016431E-4</v>
      </c>
    </row>
    <row r="125" spans="2:15">
      <c r="B125" s="86" t="s">
        <v>1416</v>
      </c>
      <c r="C125" s="87" t="s">
        <v>1417</v>
      </c>
      <c r="D125" s="88" t="s">
        <v>117</v>
      </c>
      <c r="E125" s="88" t="s">
        <v>28</v>
      </c>
      <c r="F125" s="87" t="s">
        <v>1418</v>
      </c>
      <c r="G125" s="88" t="s">
        <v>125</v>
      </c>
      <c r="H125" s="88" t="s">
        <v>130</v>
      </c>
      <c r="I125" s="90">
        <v>6813.2760000000007</v>
      </c>
      <c r="J125" s="102">
        <v>542.5</v>
      </c>
      <c r="K125" s="90"/>
      <c r="L125" s="90">
        <v>36.962022300000001</v>
      </c>
      <c r="M125" s="91">
        <v>1.1988996120529983E-4</v>
      </c>
      <c r="N125" s="91">
        <f t="shared" si="1"/>
        <v>2.9265214719483853E-4</v>
      </c>
      <c r="O125" s="91">
        <f>L125/'סכום נכסי הקרן'!$C$42</f>
        <v>4.4619851742613804E-5</v>
      </c>
    </row>
    <row r="126" spans="2:15">
      <c r="B126" s="86" t="s">
        <v>1419</v>
      </c>
      <c r="C126" s="87" t="s">
        <v>1420</v>
      </c>
      <c r="D126" s="88" t="s">
        <v>117</v>
      </c>
      <c r="E126" s="88" t="s">
        <v>28</v>
      </c>
      <c r="F126" s="87" t="s">
        <v>1421</v>
      </c>
      <c r="G126" s="88" t="s">
        <v>125</v>
      </c>
      <c r="H126" s="88" t="s">
        <v>130</v>
      </c>
      <c r="I126" s="90">
        <v>4.0879999999999996E-3</v>
      </c>
      <c r="J126" s="102">
        <v>6848</v>
      </c>
      <c r="K126" s="90"/>
      <c r="L126" s="90">
        <v>2.8065000000000007E-4</v>
      </c>
      <c r="M126" s="91">
        <v>3.6538799637865456E-10</v>
      </c>
      <c r="N126" s="91">
        <f t="shared" si="1"/>
        <v>2.2220868880930105E-9</v>
      </c>
      <c r="O126" s="91">
        <f>L126/'סכום נכסי הקרן'!$C$42</f>
        <v>3.3879535296867582E-10</v>
      </c>
    </row>
    <row r="127" spans="2:15">
      <c r="B127" s="86" t="s">
        <v>1422</v>
      </c>
      <c r="C127" s="87" t="s">
        <v>1423</v>
      </c>
      <c r="D127" s="88" t="s">
        <v>117</v>
      </c>
      <c r="E127" s="88" t="s">
        <v>28</v>
      </c>
      <c r="F127" s="87" t="s">
        <v>878</v>
      </c>
      <c r="G127" s="88" t="s">
        <v>687</v>
      </c>
      <c r="H127" s="88" t="s">
        <v>130</v>
      </c>
      <c r="I127" s="90">
        <v>550.08403200000009</v>
      </c>
      <c r="J127" s="102">
        <v>5877</v>
      </c>
      <c r="K127" s="90"/>
      <c r="L127" s="90">
        <v>32.328438572000003</v>
      </c>
      <c r="M127" s="91">
        <v>4.2799486017793314E-5</v>
      </c>
      <c r="N127" s="91">
        <f t="shared" si="1"/>
        <v>2.5596507914969361E-4</v>
      </c>
      <c r="O127" s="91">
        <f>L127/'סכום נכסי הקרן'!$C$42</f>
        <v>3.9026277416450714E-5</v>
      </c>
    </row>
    <row r="128" spans="2:15">
      <c r="B128" s="86" t="s">
        <v>1424</v>
      </c>
      <c r="C128" s="87" t="s">
        <v>1425</v>
      </c>
      <c r="D128" s="88" t="s">
        <v>117</v>
      </c>
      <c r="E128" s="88" t="s">
        <v>28</v>
      </c>
      <c r="F128" s="87" t="s">
        <v>1426</v>
      </c>
      <c r="G128" s="88" t="s">
        <v>1427</v>
      </c>
      <c r="H128" s="88" t="s">
        <v>130</v>
      </c>
      <c r="I128" s="90">
        <v>6208.7311820000014</v>
      </c>
      <c r="J128" s="102">
        <v>514.70000000000005</v>
      </c>
      <c r="K128" s="90"/>
      <c r="L128" s="90">
        <v>31.956339395000004</v>
      </c>
      <c r="M128" s="91">
        <v>3.1965318326367836E-4</v>
      </c>
      <c r="N128" s="91">
        <f t="shared" si="1"/>
        <v>2.5301893020160203E-4</v>
      </c>
      <c r="O128" s="91">
        <f>L128/'סכום נכסי הקרן'!$C$42</f>
        <v>3.8577086352808923E-5</v>
      </c>
    </row>
    <row r="129" spans="2:15">
      <c r="B129" s="86" t="s">
        <v>1428</v>
      </c>
      <c r="C129" s="87" t="s">
        <v>1429</v>
      </c>
      <c r="D129" s="88" t="s">
        <v>117</v>
      </c>
      <c r="E129" s="88" t="s">
        <v>28</v>
      </c>
      <c r="F129" s="87" t="s">
        <v>1430</v>
      </c>
      <c r="G129" s="88" t="s">
        <v>337</v>
      </c>
      <c r="H129" s="88" t="s">
        <v>130</v>
      </c>
      <c r="I129" s="90">
        <v>3547.6926850000004</v>
      </c>
      <c r="J129" s="102">
        <v>3094</v>
      </c>
      <c r="K129" s="90"/>
      <c r="L129" s="90">
        <v>109.76561168200001</v>
      </c>
      <c r="M129" s="91">
        <v>2.2119605135834125E-4</v>
      </c>
      <c r="N129" s="91">
        <f t="shared" si="1"/>
        <v>8.690850756532376E-4</v>
      </c>
      <c r="O129" s="91">
        <f>L129/'סכום נכסי הקרן'!$C$42</f>
        <v>1.3250696295608692E-4</v>
      </c>
    </row>
    <row r="130" spans="2:15">
      <c r="B130" s="86" t="s">
        <v>1431</v>
      </c>
      <c r="C130" s="87" t="s">
        <v>1432</v>
      </c>
      <c r="D130" s="88" t="s">
        <v>117</v>
      </c>
      <c r="E130" s="88" t="s">
        <v>28</v>
      </c>
      <c r="F130" s="87" t="s">
        <v>1433</v>
      </c>
      <c r="G130" s="88" t="s">
        <v>152</v>
      </c>
      <c r="H130" s="88" t="s">
        <v>130</v>
      </c>
      <c r="I130" s="90">
        <v>132.68855000000002</v>
      </c>
      <c r="J130" s="102">
        <v>7518</v>
      </c>
      <c r="K130" s="90"/>
      <c r="L130" s="90">
        <v>9.9755251970000032</v>
      </c>
      <c r="M130" s="91">
        <v>1.1692756747553982E-5</v>
      </c>
      <c r="N130" s="91">
        <f t="shared" si="1"/>
        <v>7.8982660759291449E-5</v>
      </c>
      <c r="O130" s="91">
        <f>L130/'סכום נכסי הקרן'!$C$42</f>
        <v>1.2042264671888597E-5</v>
      </c>
    </row>
    <row r="131" spans="2:15">
      <c r="B131" s="86" t="s">
        <v>1434</v>
      </c>
      <c r="C131" s="87" t="s">
        <v>1435</v>
      </c>
      <c r="D131" s="88" t="s">
        <v>117</v>
      </c>
      <c r="E131" s="88" t="s">
        <v>28</v>
      </c>
      <c r="F131" s="87" t="s">
        <v>1436</v>
      </c>
      <c r="G131" s="88" t="s">
        <v>1409</v>
      </c>
      <c r="H131" s="88" t="s">
        <v>130</v>
      </c>
      <c r="I131" s="90">
        <v>3726.4636220000011</v>
      </c>
      <c r="J131" s="102">
        <v>472.1</v>
      </c>
      <c r="K131" s="90"/>
      <c r="L131" s="90">
        <v>17.592634764000003</v>
      </c>
      <c r="M131" s="91">
        <v>7.1771983738253077E-5</v>
      </c>
      <c r="N131" s="91">
        <f t="shared" si="1"/>
        <v>1.3929222532012709E-4</v>
      </c>
      <c r="O131" s="91">
        <f>L131/'סכום נכסי הקרן'!$C$42</f>
        <v>2.1237494760443173E-5</v>
      </c>
    </row>
    <row r="132" spans="2:15">
      <c r="B132" s="86" t="s">
        <v>1437</v>
      </c>
      <c r="C132" s="87" t="s">
        <v>1438</v>
      </c>
      <c r="D132" s="88" t="s">
        <v>117</v>
      </c>
      <c r="E132" s="88" t="s">
        <v>28</v>
      </c>
      <c r="F132" s="87" t="s">
        <v>1439</v>
      </c>
      <c r="G132" s="88" t="s">
        <v>568</v>
      </c>
      <c r="H132" s="88" t="s">
        <v>130</v>
      </c>
      <c r="I132" s="90">
        <v>3906.4457330000005</v>
      </c>
      <c r="J132" s="102">
        <v>2414</v>
      </c>
      <c r="K132" s="90"/>
      <c r="L132" s="90">
        <v>94.301599995000018</v>
      </c>
      <c r="M132" s="91">
        <v>1.3954694829643193E-4</v>
      </c>
      <c r="N132" s="91">
        <f t="shared" si="1"/>
        <v>7.4664653082159762E-4</v>
      </c>
      <c r="O132" s="91">
        <f>L132/'סכום נכסי הקרן'!$C$42</f>
        <v>1.1383910157069981E-4</v>
      </c>
    </row>
    <row r="133" spans="2:15">
      <c r="B133" s="86" t="s">
        <v>1440</v>
      </c>
      <c r="C133" s="87" t="s">
        <v>1441</v>
      </c>
      <c r="D133" s="88" t="s">
        <v>117</v>
      </c>
      <c r="E133" s="88" t="s">
        <v>28</v>
      </c>
      <c r="F133" s="87" t="s">
        <v>1442</v>
      </c>
      <c r="G133" s="88" t="s">
        <v>126</v>
      </c>
      <c r="H133" s="88" t="s">
        <v>130</v>
      </c>
      <c r="I133" s="90">
        <v>2085.4188740000004</v>
      </c>
      <c r="J133" s="102">
        <v>1871</v>
      </c>
      <c r="K133" s="90"/>
      <c r="L133" s="90">
        <v>39.018187124000001</v>
      </c>
      <c r="M133" s="91">
        <v>3.1944086162165861E-4</v>
      </c>
      <c r="N133" s="91">
        <f t="shared" si="1"/>
        <v>3.0893212900552256E-4</v>
      </c>
      <c r="O133" s="91">
        <f>L133/'סכום נכסי הקרן'!$C$42</f>
        <v>4.7102014889981897E-5</v>
      </c>
    </row>
    <row r="134" spans="2:15">
      <c r="B134" s="86" t="s">
        <v>1443</v>
      </c>
      <c r="C134" s="87" t="s">
        <v>1444</v>
      </c>
      <c r="D134" s="88" t="s">
        <v>117</v>
      </c>
      <c r="E134" s="88" t="s">
        <v>28</v>
      </c>
      <c r="F134" s="87" t="s">
        <v>1445</v>
      </c>
      <c r="G134" s="88" t="s">
        <v>568</v>
      </c>
      <c r="H134" s="88" t="s">
        <v>130</v>
      </c>
      <c r="I134" s="90">
        <v>909.16939800000011</v>
      </c>
      <c r="J134" s="102">
        <v>11370</v>
      </c>
      <c r="K134" s="90"/>
      <c r="L134" s="90">
        <v>103.37256049000001</v>
      </c>
      <c r="M134" s="91">
        <v>1.7964174728621579E-4</v>
      </c>
      <c r="N134" s="91">
        <f t="shared" si="1"/>
        <v>8.184671699748104E-4</v>
      </c>
      <c r="O134" s="91">
        <f>L134/'סכום נכסי הקרן'!$C$42</f>
        <v>1.2478939290392068E-4</v>
      </c>
    </row>
    <row r="135" spans="2:15">
      <c r="B135" s="86" t="s">
        <v>1446</v>
      </c>
      <c r="C135" s="87" t="s">
        <v>1447</v>
      </c>
      <c r="D135" s="88" t="s">
        <v>117</v>
      </c>
      <c r="E135" s="88" t="s">
        <v>28</v>
      </c>
      <c r="F135" s="87" t="s">
        <v>1448</v>
      </c>
      <c r="G135" s="88" t="s">
        <v>1449</v>
      </c>
      <c r="H135" s="88" t="s">
        <v>130</v>
      </c>
      <c r="I135" s="90">
        <v>2800.0804260000004</v>
      </c>
      <c r="J135" s="102">
        <v>129.5</v>
      </c>
      <c r="K135" s="90"/>
      <c r="L135" s="90">
        <v>3.6261041520000004</v>
      </c>
      <c r="M135" s="91">
        <v>9.4532464334854091E-5</v>
      </c>
      <c r="N135" s="91">
        <f t="shared" si="1"/>
        <v>2.8710203067945209E-5</v>
      </c>
      <c r="O135" s="91">
        <f>L135/'סכום נכסי הקרן'!$C$42</f>
        <v>4.3773641050348151E-6</v>
      </c>
    </row>
    <row r="136" spans="2:15">
      <c r="B136" s="86" t="s">
        <v>1450</v>
      </c>
      <c r="C136" s="87" t="s">
        <v>1451</v>
      </c>
      <c r="D136" s="88" t="s">
        <v>117</v>
      </c>
      <c r="E136" s="88" t="s">
        <v>28</v>
      </c>
      <c r="F136" s="87" t="s">
        <v>1452</v>
      </c>
      <c r="G136" s="88" t="s">
        <v>687</v>
      </c>
      <c r="H136" s="88" t="s">
        <v>130</v>
      </c>
      <c r="I136" s="90">
        <v>5677.73</v>
      </c>
      <c r="J136" s="102">
        <v>1258</v>
      </c>
      <c r="K136" s="90"/>
      <c r="L136" s="90">
        <v>71.425843400000019</v>
      </c>
      <c r="M136" s="91">
        <v>1.2451587163807607E-4</v>
      </c>
      <c r="N136" s="91">
        <f t="shared" si="1"/>
        <v>5.6552442576206913E-4</v>
      </c>
      <c r="O136" s="91">
        <f>L136/'סכום נכסי הקרן'!$C$42</f>
        <v>8.622392241506633E-5</v>
      </c>
    </row>
    <row r="137" spans="2:15">
      <c r="B137" s="86" t="s">
        <v>1453</v>
      </c>
      <c r="C137" s="87" t="s">
        <v>1454</v>
      </c>
      <c r="D137" s="88" t="s">
        <v>117</v>
      </c>
      <c r="E137" s="88" t="s">
        <v>28</v>
      </c>
      <c r="F137" s="87" t="s">
        <v>1455</v>
      </c>
      <c r="G137" s="88" t="s">
        <v>1315</v>
      </c>
      <c r="H137" s="88" t="s">
        <v>130</v>
      </c>
      <c r="I137" s="90">
        <v>5753.0081830000008</v>
      </c>
      <c r="J137" s="102">
        <v>171.5</v>
      </c>
      <c r="K137" s="90"/>
      <c r="L137" s="90">
        <v>9.8664090480000013</v>
      </c>
      <c r="M137" s="91">
        <v>5.8455167592037858E-5</v>
      </c>
      <c r="N137" s="91">
        <f t="shared" si="1"/>
        <v>7.8118717898175802E-5</v>
      </c>
      <c r="O137" s="91">
        <f>L137/'סכום נכסי הקרן'!$C$42</f>
        <v>1.1910541727954736E-5</v>
      </c>
    </row>
    <row r="138" spans="2:15">
      <c r="B138" s="86" t="s">
        <v>1456</v>
      </c>
      <c r="C138" s="87" t="s">
        <v>1457</v>
      </c>
      <c r="D138" s="88" t="s">
        <v>117</v>
      </c>
      <c r="E138" s="88" t="s">
        <v>28</v>
      </c>
      <c r="F138" s="87" t="s">
        <v>1458</v>
      </c>
      <c r="G138" s="88" t="s">
        <v>1449</v>
      </c>
      <c r="H138" s="88" t="s">
        <v>130</v>
      </c>
      <c r="I138" s="90">
        <v>6247.0870870000008</v>
      </c>
      <c r="J138" s="102">
        <v>5999</v>
      </c>
      <c r="K138" s="90"/>
      <c r="L138" s="90">
        <v>374.76275432900002</v>
      </c>
      <c r="M138" s="91">
        <v>2.5260425358283027E-4</v>
      </c>
      <c r="N138" s="91">
        <f t="shared" si="1"/>
        <v>2.9672382060933291E-3</v>
      </c>
      <c r="O138" s="91">
        <f>L138/'סכום נכסי הקרן'!$C$42</f>
        <v>4.5240648363586912E-4</v>
      </c>
    </row>
    <row r="139" spans="2:15">
      <c r="B139" s="86" t="s">
        <v>1459</v>
      </c>
      <c r="C139" s="87" t="s">
        <v>1460</v>
      </c>
      <c r="D139" s="88" t="s">
        <v>117</v>
      </c>
      <c r="E139" s="88" t="s">
        <v>28</v>
      </c>
      <c r="F139" s="87" t="s">
        <v>1461</v>
      </c>
      <c r="G139" s="88" t="s">
        <v>821</v>
      </c>
      <c r="H139" s="88" t="s">
        <v>130</v>
      </c>
      <c r="I139" s="90">
        <v>1893.8920070000001</v>
      </c>
      <c r="J139" s="102">
        <v>9300</v>
      </c>
      <c r="K139" s="90"/>
      <c r="L139" s="90">
        <v>176.13195669300001</v>
      </c>
      <c r="M139" s="91">
        <v>2.1398519384333787E-4</v>
      </c>
      <c r="N139" s="91">
        <f t="shared" si="1"/>
        <v>1.3945501925589922E-3</v>
      </c>
      <c r="O139" s="91">
        <f>L139/'סכום נכסי הקרן'!$C$42</f>
        <v>2.1262315495053786E-4</v>
      </c>
    </row>
    <row r="140" spans="2:15">
      <c r="B140" s="86" t="s">
        <v>1462</v>
      </c>
      <c r="C140" s="87" t="s">
        <v>1463</v>
      </c>
      <c r="D140" s="88" t="s">
        <v>117</v>
      </c>
      <c r="E140" s="88" t="s">
        <v>28</v>
      </c>
      <c r="F140" s="87" t="s">
        <v>1464</v>
      </c>
      <c r="G140" s="88" t="s">
        <v>125</v>
      </c>
      <c r="H140" s="88" t="s">
        <v>130</v>
      </c>
      <c r="I140" s="90">
        <v>23505.802200000002</v>
      </c>
      <c r="J140" s="102">
        <v>192.8</v>
      </c>
      <c r="K140" s="90"/>
      <c r="L140" s="90">
        <v>45.319186642000005</v>
      </c>
      <c r="M140" s="91">
        <v>1.56974056189385E-4</v>
      </c>
      <c r="N140" s="91">
        <f t="shared" ref="N140:N203" si="2">IFERROR(L140/$L$11,0)</f>
        <v>3.5882120226698056E-4</v>
      </c>
      <c r="O140" s="91">
        <f>L140/'סכום נכסי הקרן'!$C$42</f>
        <v>5.4708461908532648E-5</v>
      </c>
    </row>
    <row r="141" spans="2:15">
      <c r="B141" s="86" t="s">
        <v>1465</v>
      </c>
      <c r="C141" s="87" t="s">
        <v>1466</v>
      </c>
      <c r="D141" s="88" t="s">
        <v>117</v>
      </c>
      <c r="E141" s="88" t="s">
        <v>28</v>
      </c>
      <c r="F141" s="87" t="s">
        <v>1467</v>
      </c>
      <c r="G141" s="88" t="s">
        <v>126</v>
      </c>
      <c r="H141" s="88" t="s">
        <v>130</v>
      </c>
      <c r="I141" s="90">
        <v>22143.147000000001</v>
      </c>
      <c r="J141" s="102">
        <v>405.3</v>
      </c>
      <c r="K141" s="90"/>
      <c r="L141" s="90">
        <v>89.746174791000001</v>
      </c>
      <c r="M141" s="91">
        <v>2.7771421261369507E-4</v>
      </c>
      <c r="N141" s="91">
        <f t="shared" si="2"/>
        <v>7.10578294172758E-4</v>
      </c>
      <c r="O141" s="91">
        <f>L141/'סכום נכסי הקרן'!$C$42</f>
        <v>1.0833987873117874E-4</v>
      </c>
    </row>
    <row r="142" spans="2:15">
      <c r="B142" s="86" t="s">
        <v>1468</v>
      </c>
      <c r="C142" s="87" t="s">
        <v>1469</v>
      </c>
      <c r="D142" s="88" t="s">
        <v>117</v>
      </c>
      <c r="E142" s="88" t="s">
        <v>28</v>
      </c>
      <c r="F142" s="87" t="s">
        <v>1470</v>
      </c>
      <c r="G142" s="88" t="s">
        <v>152</v>
      </c>
      <c r="H142" s="88" t="s">
        <v>130</v>
      </c>
      <c r="I142" s="90">
        <v>22911.397807000005</v>
      </c>
      <c r="J142" s="102">
        <v>129.69999999999999</v>
      </c>
      <c r="K142" s="90"/>
      <c r="L142" s="90">
        <v>29.716082948000004</v>
      </c>
      <c r="M142" s="91">
        <v>2.1179442539499658E-4</v>
      </c>
      <c r="N142" s="91">
        <f t="shared" si="2"/>
        <v>2.3528137639135965E-4</v>
      </c>
      <c r="O142" s="91">
        <f>L142/'סכום נכסי הקרן'!$C$42</f>
        <v>3.5872691292407295E-5</v>
      </c>
    </row>
    <row r="143" spans="2:15">
      <c r="B143" s="86" t="s">
        <v>1471</v>
      </c>
      <c r="C143" s="87" t="s">
        <v>1472</v>
      </c>
      <c r="D143" s="88" t="s">
        <v>117</v>
      </c>
      <c r="E143" s="88" t="s">
        <v>28</v>
      </c>
      <c r="F143" s="87" t="s">
        <v>1473</v>
      </c>
      <c r="G143" s="88" t="s">
        <v>477</v>
      </c>
      <c r="H143" s="88" t="s">
        <v>130</v>
      </c>
      <c r="I143" s="90">
        <v>7683.9125740000009</v>
      </c>
      <c r="J143" s="102">
        <v>1146</v>
      </c>
      <c r="K143" s="90"/>
      <c r="L143" s="90">
        <v>88.057638158000017</v>
      </c>
      <c r="M143" s="91">
        <v>2.2446684206673333E-4</v>
      </c>
      <c r="N143" s="91">
        <f t="shared" si="2"/>
        <v>6.9720906163310364E-4</v>
      </c>
      <c r="O143" s="91">
        <f>L143/'סכום נכסי הקרן'!$C$42</f>
        <v>1.0630150935801727E-4</v>
      </c>
    </row>
    <row r="144" spans="2:15">
      <c r="B144" s="86" t="s">
        <v>1474</v>
      </c>
      <c r="C144" s="87" t="s">
        <v>1475</v>
      </c>
      <c r="D144" s="88" t="s">
        <v>117</v>
      </c>
      <c r="E144" s="88" t="s">
        <v>28</v>
      </c>
      <c r="F144" s="87" t="s">
        <v>1476</v>
      </c>
      <c r="G144" s="88" t="s">
        <v>154</v>
      </c>
      <c r="H144" s="88" t="s">
        <v>130</v>
      </c>
      <c r="I144" s="90">
        <v>1906.2694590000006</v>
      </c>
      <c r="J144" s="102">
        <v>2240</v>
      </c>
      <c r="K144" s="90"/>
      <c r="L144" s="90">
        <v>42.700435877999993</v>
      </c>
      <c r="M144" s="91">
        <v>1.6100787315183858E-4</v>
      </c>
      <c r="N144" s="91">
        <f t="shared" si="2"/>
        <v>3.3808686506452915E-4</v>
      </c>
      <c r="O144" s="91">
        <f>L144/'סכום נכסי הקרן'!$C$42</f>
        <v>5.1547155692867676E-5</v>
      </c>
    </row>
    <row r="145" spans="2:15">
      <c r="B145" s="86" t="s">
        <v>1477</v>
      </c>
      <c r="C145" s="87" t="s">
        <v>1478</v>
      </c>
      <c r="D145" s="88" t="s">
        <v>117</v>
      </c>
      <c r="E145" s="88" t="s">
        <v>28</v>
      </c>
      <c r="F145" s="87" t="s">
        <v>1479</v>
      </c>
      <c r="G145" s="88" t="s">
        <v>477</v>
      </c>
      <c r="H145" s="88" t="s">
        <v>130</v>
      </c>
      <c r="I145" s="90">
        <v>4797.253181000001</v>
      </c>
      <c r="J145" s="102">
        <v>702.3</v>
      </c>
      <c r="K145" s="90"/>
      <c r="L145" s="90">
        <v>33.691109101000002</v>
      </c>
      <c r="M145" s="91">
        <v>3.1602943450976558E-4</v>
      </c>
      <c r="N145" s="91">
        <f t="shared" si="2"/>
        <v>2.6675421977068653E-4</v>
      </c>
      <c r="O145" s="91">
        <f>L145/'סכום נכסי הקרן'!$C$42</f>
        <v>4.0671267414143804E-5</v>
      </c>
    </row>
    <row r="146" spans="2:15">
      <c r="B146" s="86" t="s">
        <v>1480</v>
      </c>
      <c r="C146" s="87" t="s">
        <v>1481</v>
      </c>
      <c r="D146" s="88" t="s">
        <v>117</v>
      </c>
      <c r="E146" s="88" t="s">
        <v>28</v>
      </c>
      <c r="F146" s="87" t="s">
        <v>1482</v>
      </c>
      <c r="G146" s="88" t="s">
        <v>126</v>
      </c>
      <c r="H146" s="88" t="s">
        <v>130</v>
      </c>
      <c r="I146" s="90">
        <v>32138.095143000002</v>
      </c>
      <c r="J146" s="102">
        <v>500.1</v>
      </c>
      <c r="K146" s="90"/>
      <c r="L146" s="90">
        <v>160.722613825</v>
      </c>
      <c r="M146" s="91">
        <v>3.5105545488784182E-4</v>
      </c>
      <c r="N146" s="91">
        <f t="shared" si="2"/>
        <v>1.2725444959934753E-3</v>
      </c>
      <c r="O146" s="91">
        <f>L146/'סכום נכסי הקרן'!$C$42</f>
        <v>1.9402128872577601E-4</v>
      </c>
    </row>
    <row r="147" spans="2:15">
      <c r="B147" s="86" t="s">
        <v>1483</v>
      </c>
      <c r="C147" s="87" t="s">
        <v>1484</v>
      </c>
      <c r="D147" s="88" t="s">
        <v>117</v>
      </c>
      <c r="E147" s="88" t="s">
        <v>28</v>
      </c>
      <c r="F147" s="87" t="s">
        <v>1485</v>
      </c>
      <c r="G147" s="88" t="s">
        <v>152</v>
      </c>
      <c r="H147" s="88" t="s">
        <v>130</v>
      </c>
      <c r="I147" s="90">
        <v>5770.2769989999997</v>
      </c>
      <c r="J147" s="102">
        <v>372.1</v>
      </c>
      <c r="K147" s="90"/>
      <c r="L147" s="90">
        <v>21.471200712999998</v>
      </c>
      <c r="M147" s="91">
        <v>2.3997433682927688E-4</v>
      </c>
      <c r="N147" s="91">
        <f t="shared" si="2"/>
        <v>1.7000133110981857E-4</v>
      </c>
      <c r="O147" s="91">
        <f>L147/'סכום נכסי הקרן'!$C$42</f>
        <v>2.5919625954826713E-5</v>
      </c>
    </row>
    <row r="148" spans="2:15">
      <c r="B148" s="86" t="s">
        <v>1486</v>
      </c>
      <c r="C148" s="87" t="s">
        <v>1487</v>
      </c>
      <c r="D148" s="88" t="s">
        <v>117</v>
      </c>
      <c r="E148" s="88" t="s">
        <v>28</v>
      </c>
      <c r="F148" s="87" t="s">
        <v>1488</v>
      </c>
      <c r="G148" s="88" t="s">
        <v>1315</v>
      </c>
      <c r="H148" s="88" t="s">
        <v>130</v>
      </c>
      <c r="I148" s="90">
        <v>23887.044736</v>
      </c>
      <c r="J148" s="102">
        <v>17.600000000000001</v>
      </c>
      <c r="K148" s="90"/>
      <c r="L148" s="90">
        <v>4.2041198620000007</v>
      </c>
      <c r="M148" s="91">
        <v>2.2939717226907894E-4</v>
      </c>
      <c r="N148" s="91">
        <f t="shared" si="2"/>
        <v>3.3286725891044348E-5</v>
      </c>
      <c r="O148" s="91">
        <f>L148/'סכום נכסי הקרן'!$C$42</f>
        <v>5.0751336988024603E-6</v>
      </c>
    </row>
    <row r="149" spans="2:15">
      <c r="B149" s="86" t="s">
        <v>1489</v>
      </c>
      <c r="C149" s="87" t="s">
        <v>1490</v>
      </c>
      <c r="D149" s="88" t="s">
        <v>117</v>
      </c>
      <c r="E149" s="88" t="s">
        <v>28</v>
      </c>
      <c r="F149" s="87" t="s">
        <v>1491</v>
      </c>
      <c r="G149" s="88" t="s">
        <v>720</v>
      </c>
      <c r="H149" s="88" t="s">
        <v>130</v>
      </c>
      <c r="I149" s="90">
        <v>14351.010476000001</v>
      </c>
      <c r="J149" s="102">
        <v>93.6</v>
      </c>
      <c r="K149" s="90"/>
      <c r="L149" s="90">
        <v>13.432545811000004</v>
      </c>
      <c r="M149" s="91">
        <v>8.2076109622467169E-5</v>
      </c>
      <c r="N149" s="91">
        <f t="shared" si="2"/>
        <v>1.0635412050715053E-4</v>
      </c>
      <c r="O149" s="91">
        <f>L149/'סכום נכסי הקרן'!$C$42</f>
        <v>1.6215514339232686E-5</v>
      </c>
    </row>
    <row r="150" spans="2:15">
      <c r="B150" s="86" t="s">
        <v>1492</v>
      </c>
      <c r="C150" s="87" t="s">
        <v>1493</v>
      </c>
      <c r="D150" s="88" t="s">
        <v>117</v>
      </c>
      <c r="E150" s="88" t="s">
        <v>28</v>
      </c>
      <c r="F150" s="87" t="s">
        <v>1494</v>
      </c>
      <c r="G150" s="88" t="s">
        <v>1214</v>
      </c>
      <c r="H150" s="88" t="s">
        <v>130</v>
      </c>
      <c r="I150" s="90">
        <v>3327.8453020000002</v>
      </c>
      <c r="J150" s="102">
        <v>1966</v>
      </c>
      <c r="K150" s="90">
        <v>3.7406478690000009</v>
      </c>
      <c r="L150" s="90">
        <v>69.166086504999996</v>
      </c>
      <c r="M150" s="91">
        <v>2.3379048490316284E-4</v>
      </c>
      <c r="N150" s="91">
        <f t="shared" si="2"/>
        <v>5.476324743398089E-4</v>
      </c>
      <c r="O150" s="91">
        <f>L150/'סכום נכסי הקרן'!$C$42</f>
        <v>8.3495986783978029E-5</v>
      </c>
    </row>
    <row r="151" spans="2:15">
      <c r="B151" s="86" t="s">
        <v>1495</v>
      </c>
      <c r="C151" s="87" t="s">
        <v>1496</v>
      </c>
      <c r="D151" s="88" t="s">
        <v>117</v>
      </c>
      <c r="E151" s="88" t="s">
        <v>28</v>
      </c>
      <c r="F151" s="87" t="s">
        <v>1497</v>
      </c>
      <c r="G151" s="88" t="s">
        <v>1498</v>
      </c>
      <c r="H151" s="88" t="s">
        <v>130</v>
      </c>
      <c r="I151" s="90">
        <v>20383.905198000004</v>
      </c>
      <c r="J151" s="102">
        <v>669.3</v>
      </c>
      <c r="K151" s="90"/>
      <c r="L151" s="90">
        <v>136.42947748400005</v>
      </c>
      <c r="M151" s="91">
        <v>2.1662115126643307E-4</v>
      </c>
      <c r="N151" s="91">
        <f t="shared" si="2"/>
        <v>1.0802000821898343E-3</v>
      </c>
      <c r="O151" s="91">
        <f>L151/'סכום נכסי הקרן'!$C$42</f>
        <v>1.646950756441254E-4</v>
      </c>
    </row>
    <row r="152" spans="2:15">
      <c r="B152" s="86" t="s">
        <v>1499</v>
      </c>
      <c r="C152" s="87" t="s">
        <v>1500</v>
      </c>
      <c r="D152" s="88" t="s">
        <v>117</v>
      </c>
      <c r="E152" s="88" t="s">
        <v>28</v>
      </c>
      <c r="F152" s="87" t="s">
        <v>1501</v>
      </c>
      <c r="G152" s="88" t="s">
        <v>821</v>
      </c>
      <c r="H152" s="88" t="s">
        <v>130</v>
      </c>
      <c r="I152" s="90">
        <v>2876.7476660000011</v>
      </c>
      <c r="J152" s="102">
        <v>226</v>
      </c>
      <c r="K152" s="90"/>
      <c r="L152" s="90">
        <v>6.501449731000001</v>
      </c>
      <c r="M152" s="91">
        <v>3.9042042019545006E-5</v>
      </c>
      <c r="N152" s="91">
        <f t="shared" si="2"/>
        <v>5.1476166758777583E-5</v>
      </c>
      <c r="O152" s="91">
        <f>L152/'סכום נכסי הקרן'!$C$42</f>
        <v>7.8484267109290831E-6</v>
      </c>
    </row>
    <row r="153" spans="2:15">
      <c r="B153" s="86" t="s">
        <v>1502</v>
      </c>
      <c r="C153" s="87" t="s">
        <v>1503</v>
      </c>
      <c r="D153" s="88" t="s">
        <v>117</v>
      </c>
      <c r="E153" s="88" t="s">
        <v>28</v>
      </c>
      <c r="F153" s="87" t="s">
        <v>1504</v>
      </c>
      <c r="G153" s="88" t="s">
        <v>687</v>
      </c>
      <c r="H153" s="88" t="s">
        <v>130</v>
      </c>
      <c r="I153" s="90">
        <v>6498.8035680000003</v>
      </c>
      <c r="J153" s="102">
        <v>670.4</v>
      </c>
      <c r="K153" s="90"/>
      <c r="L153" s="90">
        <v>43.56797911200001</v>
      </c>
      <c r="M153" s="91">
        <v>8.9320709123136193E-5</v>
      </c>
      <c r="N153" s="91">
        <f t="shared" si="2"/>
        <v>3.4495576385350208E-4</v>
      </c>
      <c r="O153" s="91">
        <f>L153/'סכום נכסי הקרן'!$C$42</f>
        <v>5.2594437418072105E-5</v>
      </c>
    </row>
    <row r="154" spans="2:15">
      <c r="B154" s="86" t="s">
        <v>1505</v>
      </c>
      <c r="C154" s="87" t="s">
        <v>1506</v>
      </c>
      <c r="D154" s="88" t="s">
        <v>117</v>
      </c>
      <c r="E154" s="88" t="s">
        <v>28</v>
      </c>
      <c r="F154" s="87" t="s">
        <v>1507</v>
      </c>
      <c r="G154" s="88" t="s">
        <v>720</v>
      </c>
      <c r="H154" s="88" t="s">
        <v>130</v>
      </c>
      <c r="I154" s="90">
        <v>9543.2137500000026</v>
      </c>
      <c r="J154" s="102">
        <v>268</v>
      </c>
      <c r="K154" s="90"/>
      <c r="L154" s="90">
        <v>25.575812850000002</v>
      </c>
      <c r="M154" s="91">
        <v>7.6421597257449449E-5</v>
      </c>
      <c r="N154" s="91">
        <f t="shared" si="2"/>
        <v>2.0250019022378664E-4</v>
      </c>
      <c r="O154" s="91">
        <f>L154/'סכום נכסי הקרן'!$C$42</f>
        <v>3.0874635816770154E-5</v>
      </c>
    </row>
    <row r="155" spans="2:15">
      <c r="B155" s="86" t="s">
        <v>1508</v>
      </c>
      <c r="C155" s="87" t="s">
        <v>1509</v>
      </c>
      <c r="D155" s="88" t="s">
        <v>117</v>
      </c>
      <c r="E155" s="88" t="s">
        <v>28</v>
      </c>
      <c r="F155" s="87" t="s">
        <v>1510</v>
      </c>
      <c r="G155" s="88" t="s">
        <v>673</v>
      </c>
      <c r="H155" s="88" t="s">
        <v>130</v>
      </c>
      <c r="I155" s="90">
        <v>2289.4083570000003</v>
      </c>
      <c r="J155" s="102">
        <v>6895</v>
      </c>
      <c r="K155" s="90"/>
      <c r="L155" s="90">
        <v>157.85470621400003</v>
      </c>
      <c r="M155" s="91">
        <v>3.8589354019201228E-5</v>
      </c>
      <c r="N155" s="91">
        <f t="shared" si="2"/>
        <v>1.2498374234879873E-3</v>
      </c>
      <c r="O155" s="91">
        <f>L155/'סכום נכסי הקרן'!$C$42</f>
        <v>1.9055920509367094E-4</v>
      </c>
    </row>
    <row r="156" spans="2:15">
      <c r="B156" s="86" t="s">
        <v>1511</v>
      </c>
      <c r="C156" s="87" t="s">
        <v>1512</v>
      </c>
      <c r="D156" s="88" t="s">
        <v>117</v>
      </c>
      <c r="E156" s="88" t="s">
        <v>28</v>
      </c>
      <c r="F156" s="87" t="s">
        <v>1513</v>
      </c>
      <c r="G156" s="88" t="s">
        <v>126</v>
      </c>
      <c r="H156" s="88" t="s">
        <v>130</v>
      </c>
      <c r="I156" s="90">
        <v>3330.6046790000005</v>
      </c>
      <c r="J156" s="102">
        <v>1493</v>
      </c>
      <c r="K156" s="90"/>
      <c r="L156" s="90">
        <v>49.725927853000009</v>
      </c>
      <c r="M156" s="91">
        <v>2.8899768453360426E-4</v>
      </c>
      <c r="N156" s="91">
        <f t="shared" si="2"/>
        <v>3.9371221193803781E-4</v>
      </c>
      <c r="O156" s="91">
        <f>L156/'סכום נכסי הקרן'!$C$42</f>
        <v>6.0028196253882213E-5</v>
      </c>
    </row>
    <row r="157" spans="2:15">
      <c r="B157" s="86" t="s">
        <v>1514</v>
      </c>
      <c r="C157" s="87" t="s">
        <v>1515</v>
      </c>
      <c r="D157" s="88" t="s">
        <v>117</v>
      </c>
      <c r="E157" s="88" t="s">
        <v>28</v>
      </c>
      <c r="F157" s="87" t="s">
        <v>1516</v>
      </c>
      <c r="G157" s="88" t="s">
        <v>633</v>
      </c>
      <c r="H157" s="88" t="s">
        <v>130</v>
      </c>
      <c r="I157" s="90">
        <v>1397.0906320000001</v>
      </c>
      <c r="J157" s="102">
        <v>27970</v>
      </c>
      <c r="K157" s="90"/>
      <c r="L157" s="90">
        <v>390.76624989600009</v>
      </c>
      <c r="M157" s="91">
        <v>3.8274442330704802E-4</v>
      </c>
      <c r="N157" s="91">
        <f t="shared" si="2"/>
        <v>3.0939481924218003E-3</v>
      </c>
      <c r="O157" s="91">
        <f>L157/'סכום נכסי הקרן'!$C$42</f>
        <v>4.7172559972122254E-4</v>
      </c>
    </row>
    <row r="158" spans="2:15">
      <c r="B158" s="86" t="s">
        <v>1517</v>
      </c>
      <c r="C158" s="87" t="s">
        <v>1518</v>
      </c>
      <c r="D158" s="88" t="s">
        <v>117</v>
      </c>
      <c r="E158" s="88" t="s">
        <v>28</v>
      </c>
      <c r="F158" s="87" t="s">
        <v>1519</v>
      </c>
      <c r="G158" s="88" t="s">
        <v>1315</v>
      </c>
      <c r="H158" s="88" t="s">
        <v>130</v>
      </c>
      <c r="I158" s="90">
        <v>3828.3173290000004</v>
      </c>
      <c r="J158" s="102">
        <v>591.1</v>
      </c>
      <c r="K158" s="90"/>
      <c r="L158" s="90">
        <v>22.629183740000006</v>
      </c>
      <c r="M158" s="91">
        <v>1.75028451378516E-4</v>
      </c>
      <c r="N158" s="91">
        <f t="shared" si="2"/>
        <v>1.7916982888616266E-4</v>
      </c>
      <c r="O158" s="91">
        <f>L158/'סכום נכסי הקרן'!$C$42</f>
        <v>2.7317521085288864E-5</v>
      </c>
    </row>
    <row r="159" spans="2:15">
      <c r="B159" s="86" t="s">
        <v>1520</v>
      </c>
      <c r="C159" s="87" t="s">
        <v>1521</v>
      </c>
      <c r="D159" s="88" t="s">
        <v>117</v>
      </c>
      <c r="E159" s="88" t="s">
        <v>28</v>
      </c>
      <c r="F159" s="87" t="s">
        <v>1522</v>
      </c>
      <c r="G159" s="88" t="s">
        <v>1214</v>
      </c>
      <c r="H159" s="88" t="s">
        <v>130</v>
      </c>
      <c r="I159" s="90">
        <v>140.34261300000003</v>
      </c>
      <c r="J159" s="102">
        <v>14700</v>
      </c>
      <c r="K159" s="90"/>
      <c r="L159" s="90">
        <v>20.630364074000006</v>
      </c>
      <c r="M159" s="91">
        <v>4.2210538963866969E-5</v>
      </c>
      <c r="N159" s="91">
        <f t="shared" si="2"/>
        <v>1.6334388564197578E-4</v>
      </c>
      <c r="O159" s="91">
        <f>L159/'סכום נכסי הקרן'!$C$42</f>
        <v>2.4904583924187134E-5</v>
      </c>
    </row>
    <row r="160" spans="2:15">
      <c r="B160" s="86" t="s">
        <v>1523</v>
      </c>
      <c r="C160" s="87" t="s">
        <v>1524</v>
      </c>
      <c r="D160" s="88" t="s">
        <v>117</v>
      </c>
      <c r="E160" s="88" t="s">
        <v>28</v>
      </c>
      <c r="F160" s="87" t="s">
        <v>1525</v>
      </c>
      <c r="G160" s="88" t="s">
        <v>125</v>
      </c>
      <c r="H160" s="88" t="s">
        <v>130</v>
      </c>
      <c r="I160" s="90">
        <v>9025.4984560000012</v>
      </c>
      <c r="J160" s="102">
        <v>759.4</v>
      </c>
      <c r="K160" s="90"/>
      <c r="L160" s="90">
        <v>68.539635273000016</v>
      </c>
      <c r="M160" s="91">
        <v>2.2780096116348198E-4</v>
      </c>
      <c r="N160" s="91">
        <f t="shared" si="2"/>
        <v>5.4267245627938896E-4</v>
      </c>
      <c r="O160" s="91">
        <f>L160/'סכום נכסי הקרן'!$C$42</f>
        <v>8.2739746747409007E-5</v>
      </c>
    </row>
    <row r="161" spans="2:15">
      <c r="B161" s="86" t="s">
        <v>1528</v>
      </c>
      <c r="C161" s="87" t="s">
        <v>1529</v>
      </c>
      <c r="D161" s="88" t="s">
        <v>117</v>
      </c>
      <c r="E161" s="88" t="s">
        <v>28</v>
      </c>
      <c r="F161" s="87" t="s">
        <v>1530</v>
      </c>
      <c r="G161" s="88" t="s">
        <v>568</v>
      </c>
      <c r="H161" s="88" t="s">
        <v>130</v>
      </c>
      <c r="I161" s="90">
        <v>4487.2037020000007</v>
      </c>
      <c r="J161" s="102">
        <v>9315</v>
      </c>
      <c r="K161" s="90"/>
      <c r="L161" s="90">
        <v>417.98302479900013</v>
      </c>
      <c r="M161" s="91">
        <v>1.7948814808000003E-4</v>
      </c>
      <c r="N161" s="91">
        <f t="shared" si="2"/>
        <v>3.3094409365804866E-3</v>
      </c>
      <c r="O161" s="91">
        <f>L161/'סכום נכסי הקרן'!$C$42</f>
        <v>5.0458117378119369E-4</v>
      </c>
    </row>
    <row r="162" spans="2:15">
      <c r="B162" s="86" t="s">
        <v>1531</v>
      </c>
      <c r="C162" s="87" t="s">
        <v>1532</v>
      </c>
      <c r="D162" s="88" t="s">
        <v>117</v>
      </c>
      <c r="E162" s="88" t="s">
        <v>28</v>
      </c>
      <c r="F162" s="87" t="s">
        <v>1533</v>
      </c>
      <c r="G162" s="88" t="s">
        <v>720</v>
      </c>
      <c r="H162" s="88" t="s">
        <v>130</v>
      </c>
      <c r="I162" s="90">
        <v>12694.203440000001</v>
      </c>
      <c r="J162" s="102">
        <v>716.9</v>
      </c>
      <c r="K162" s="90"/>
      <c r="L162" s="90">
        <v>91.004744454000019</v>
      </c>
      <c r="M162" s="91">
        <v>9.1112959259931746E-5</v>
      </c>
      <c r="N162" s="91">
        <f t="shared" si="2"/>
        <v>7.2054320115976661E-4</v>
      </c>
      <c r="O162" s="91">
        <f>L162/'סכום נכסי הקרן'!$C$42</f>
        <v>1.0985920013938027E-4</v>
      </c>
    </row>
    <row r="163" spans="2:15">
      <c r="B163" s="86" t="s">
        <v>1534</v>
      </c>
      <c r="C163" s="87" t="s">
        <v>1535</v>
      </c>
      <c r="D163" s="88" t="s">
        <v>117</v>
      </c>
      <c r="E163" s="88" t="s">
        <v>28</v>
      </c>
      <c r="F163" s="87" t="s">
        <v>1536</v>
      </c>
      <c r="G163" s="88" t="s">
        <v>152</v>
      </c>
      <c r="H163" s="88" t="s">
        <v>130</v>
      </c>
      <c r="I163" s="90">
        <v>1873.6509000000003</v>
      </c>
      <c r="J163" s="102">
        <v>540</v>
      </c>
      <c r="K163" s="90"/>
      <c r="L163" s="90">
        <v>10.117714860000001</v>
      </c>
      <c r="M163" s="91">
        <v>2.4716895285580828E-4</v>
      </c>
      <c r="N163" s="91">
        <f t="shared" si="2"/>
        <v>8.0108467941812956E-5</v>
      </c>
      <c r="O163" s="91">
        <f>L163/'סכום נכסי הקרן'!$C$42</f>
        <v>1.2213913334153274E-5</v>
      </c>
    </row>
    <row r="164" spans="2:15">
      <c r="B164" s="86" t="s">
        <v>1537</v>
      </c>
      <c r="C164" s="87" t="s">
        <v>1538</v>
      </c>
      <c r="D164" s="88" t="s">
        <v>117</v>
      </c>
      <c r="E164" s="88" t="s">
        <v>28</v>
      </c>
      <c r="F164" s="87" t="s">
        <v>1539</v>
      </c>
      <c r="G164" s="88" t="s">
        <v>687</v>
      </c>
      <c r="H164" s="88" t="s">
        <v>130</v>
      </c>
      <c r="I164" s="90">
        <v>6137.1236510000008</v>
      </c>
      <c r="J164" s="102">
        <v>571.70000000000005</v>
      </c>
      <c r="K164" s="90"/>
      <c r="L164" s="90">
        <v>35.085935909000007</v>
      </c>
      <c r="M164" s="91">
        <v>1.0504341765883086E-4</v>
      </c>
      <c r="N164" s="91">
        <f t="shared" si="2"/>
        <v>2.777979623725659E-4</v>
      </c>
      <c r="O164" s="91">
        <f>L164/'סכום נכסי הקרן'!$C$42</f>
        <v>4.2355075861485812E-5</v>
      </c>
    </row>
    <row r="165" spans="2:15">
      <c r="B165" s="86" t="s">
        <v>1540</v>
      </c>
      <c r="C165" s="87" t="s">
        <v>1541</v>
      </c>
      <c r="D165" s="88" t="s">
        <v>117</v>
      </c>
      <c r="E165" s="88" t="s">
        <v>28</v>
      </c>
      <c r="F165" s="87" t="s">
        <v>1542</v>
      </c>
      <c r="G165" s="88" t="s">
        <v>154</v>
      </c>
      <c r="H165" s="88" t="s">
        <v>130</v>
      </c>
      <c r="I165" s="90">
        <v>37453.165817000001</v>
      </c>
      <c r="J165" s="102">
        <v>53.2</v>
      </c>
      <c r="K165" s="90"/>
      <c r="L165" s="90">
        <v>19.925084203000001</v>
      </c>
      <c r="M165" s="91">
        <v>2.7280643320216956E-4</v>
      </c>
      <c r="N165" s="91">
        <f t="shared" si="2"/>
        <v>1.577597304530036E-4</v>
      </c>
      <c r="O165" s="91">
        <f>L165/'סכום נכסי הקרן'!$C$42</f>
        <v>2.4053183450867525E-5</v>
      </c>
    </row>
    <row r="166" spans="2:15">
      <c r="B166" s="86" t="s">
        <v>1543</v>
      </c>
      <c r="C166" s="87" t="s">
        <v>1544</v>
      </c>
      <c r="D166" s="88" t="s">
        <v>117</v>
      </c>
      <c r="E166" s="88" t="s">
        <v>28</v>
      </c>
      <c r="F166" s="87" t="s">
        <v>1545</v>
      </c>
      <c r="G166" s="88" t="s">
        <v>1402</v>
      </c>
      <c r="H166" s="88" t="s">
        <v>130</v>
      </c>
      <c r="I166" s="90">
        <v>1.8740000000000004E-3</v>
      </c>
      <c r="J166" s="102">
        <v>967.1</v>
      </c>
      <c r="K166" s="90"/>
      <c r="L166" s="90">
        <v>1.8112000000000002E-5</v>
      </c>
      <c r="M166" s="91">
        <v>1.0049601271076146E-10</v>
      </c>
      <c r="N166" s="91">
        <f t="shared" si="2"/>
        <v>1.4340437454887083E-10</v>
      </c>
      <c r="O166" s="91">
        <f>L166/'סכום נכסי הקרן'!$C$42</f>
        <v>2.1864462615245524E-11</v>
      </c>
    </row>
    <row r="167" spans="2:15">
      <c r="B167" s="86" t="s">
        <v>1546</v>
      </c>
      <c r="C167" s="87" t="s">
        <v>1547</v>
      </c>
      <c r="D167" s="88" t="s">
        <v>117</v>
      </c>
      <c r="E167" s="88" t="s">
        <v>28</v>
      </c>
      <c r="F167" s="87" t="s">
        <v>1548</v>
      </c>
      <c r="G167" s="88" t="s">
        <v>477</v>
      </c>
      <c r="H167" s="88" t="s">
        <v>130</v>
      </c>
      <c r="I167" s="90">
        <v>36594.094041000004</v>
      </c>
      <c r="J167" s="102">
        <v>1040</v>
      </c>
      <c r="K167" s="90"/>
      <c r="L167" s="90">
        <v>380.57857802200004</v>
      </c>
      <c r="M167" s="91">
        <v>3.42876196956374E-4</v>
      </c>
      <c r="N167" s="91">
        <f t="shared" si="2"/>
        <v>3.0132858297230317E-3</v>
      </c>
      <c r="O167" s="91">
        <f>L167/'סכום נכסי הקרן'!$C$42</f>
        <v>4.594272356076259E-4</v>
      </c>
    </row>
    <row r="168" spans="2:15">
      <c r="B168" s="86" t="s">
        <v>1549</v>
      </c>
      <c r="C168" s="87" t="s">
        <v>1550</v>
      </c>
      <c r="D168" s="88" t="s">
        <v>117</v>
      </c>
      <c r="E168" s="88" t="s">
        <v>28</v>
      </c>
      <c r="F168" s="87" t="s">
        <v>1551</v>
      </c>
      <c r="G168" s="88" t="s">
        <v>152</v>
      </c>
      <c r="H168" s="88" t="s">
        <v>130</v>
      </c>
      <c r="I168" s="90">
        <v>15273.380425000003</v>
      </c>
      <c r="J168" s="102">
        <v>241</v>
      </c>
      <c r="K168" s="90"/>
      <c r="L168" s="90">
        <v>36.80884682500001</v>
      </c>
      <c r="M168" s="91">
        <v>1.9968182736025255E-4</v>
      </c>
      <c r="N168" s="91">
        <f t="shared" si="2"/>
        <v>2.9143935825995561E-4</v>
      </c>
      <c r="O168" s="91">
        <f>L168/'סכום נכסי הקרן'!$C$42</f>
        <v>4.4434941216624972E-5</v>
      </c>
    </row>
    <row r="169" spans="2:15">
      <c r="B169" s="86" t="s">
        <v>1552</v>
      </c>
      <c r="C169" s="87" t="s">
        <v>1553</v>
      </c>
      <c r="D169" s="88" t="s">
        <v>117</v>
      </c>
      <c r="E169" s="88" t="s">
        <v>28</v>
      </c>
      <c r="F169" s="87" t="s">
        <v>1554</v>
      </c>
      <c r="G169" s="88" t="s">
        <v>633</v>
      </c>
      <c r="H169" s="88" t="s">
        <v>130</v>
      </c>
      <c r="I169" s="90">
        <v>43.414847999999999</v>
      </c>
      <c r="J169" s="102">
        <v>136.9</v>
      </c>
      <c r="K169" s="90"/>
      <c r="L169" s="90">
        <v>5.943493200000001E-2</v>
      </c>
      <c r="M169" s="91">
        <v>6.3327540990923776E-6</v>
      </c>
      <c r="N169" s="91">
        <f t="shared" si="2"/>
        <v>4.7058465381043886E-7</v>
      </c>
      <c r="O169" s="91">
        <f>L169/'סכום נכסי הקרן'!$C$42</f>
        <v>7.1748721773059836E-8</v>
      </c>
    </row>
    <row r="170" spans="2:15">
      <c r="B170" s="86" t="s">
        <v>1555</v>
      </c>
      <c r="C170" s="87" t="s">
        <v>1556</v>
      </c>
      <c r="D170" s="88" t="s">
        <v>117</v>
      </c>
      <c r="E170" s="88" t="s">
        <v>28</v>
      </c>
      <c r="F170" s="87" t="s">
        <v>1557</v>
      </c>
      <c r="G170" s="88" t="s">
        <v>1558</v>
      </c>
      <c r="H170" s="88" t="s">
        <v>130</v>
      </c>
      <c r="I170" s="90">
        <v>4613.1556250000012</v>
      </c>
      <c r="J170" s="102">
        <v>738.2</v>
      </c>
      <c r="K170" s="90"/>
      <c r="L170" s="90">
        <v>34.054314824000009</v>
      </c>
      <c r="M170" s="91">
        <v>9.2322187621415218E-5</v>
      </c>
      <c r="N170" s="91">
        <f t="shared" si="2"/>
        <v>2.6962995351292299E-4</v>
      </c>
      <c r="O170" s="91">
        <f>L170/'סכום נכסי הקרן'!$C$42</f>
        <v>4.1109722468923895E-5</v>
      </c>
    </row>
    <row r="171" spans="2:15">
      <c r="B171" s="86" t="s">
        <v>1559</v>
      </c>
      <c r="C171" s="87" t="s">
        <v>1560</v>
      </c>
      <c r="D171" s="88" t="s">
        <v>117</v>
      </c>
      <c r="E171" s="88" t="s">
        <v>28</v>
      </c>
      <c r="F171" s="87" t="s">
        <v>1561</v>
      </c>
      <c r="G171" s="88" t="s">
        <v>477</v>
      </c>
      <c r="H171" s="88" t="s">
        <v>130</v>
      </c>
      <c r="I171" s="90">
        <v>2095.9539020000007</v>
      </c>
      <c r="J171" s="102">
        <v>535.29999999999995</v>
      </c>
      <c r="K171" s="90"/>
      <c r="L171" s="90">
        <v>11.219641232000003</v>
      </c>
      <c r="M171" s="91">
        <v>1.3964765389113496E-4</v>
      </c>
      <c r="N171" s="91">
        <f t="shared" si="2"/>
        <v>8.8833129060163579E-5</v>
      </c>
      <c r="O171" s="91">
        <f>L171/'סכום נכסי הקרן'!$C$42</f>
        <v>1.3544137934713518E-5</v>
      </c>
    </row>
    <row r="172" spans="2:15">
      <c r="B172" s="86" t="s">
        <v>1562</v>
      </c>
      <c r="C172" s="87" t="s">
        <v>1563</v>
      </c>
      <c r="D172" s="88" t="s">
        <v>117</v>
      </c>
      <c r="E172" s="88" t="s">
        <v>28</v>
      </c>
      <c r="F172" s="87" t="s">
        <v>1564</v>
      </c>
      <c r="G172" s="88" t="s">
        <v>477</v>
      </c>
      <c r="H172" s="88" t="s">
        <v>130</v>
      </c>
      <c r="I172" s="90">
        <v>4598.4417880000001</v>
      </c>
      <c r="J172" s="102">
        <v>3273</v>
      </c>
      <c r="K172" s="90"/>
      <c r="L172" s="90">
        <v>150.50699971200001</v>
      </c>
      <c r="M172" s="91">
        <v>1.7875042707646312E-4</v>
      </c>
      <c r="N172" s="91">
        <f t="shared" si="2"/>
        <v>1.1916608965838362E-3</v>
      </c>
      <c r="O172" s="91">
        <f>L172/'סכום נכסי הקרן'!$C$42</f>
        <v>1.8168919327163165E-4</v>
      </c>
    </row>
    <row r="173" spans="2:15">
      <c r="B173" s="86" t="s">
        <v>1565</v>
      </c>
      <c r="C173" s="87" t="s">
        <v>1566</v>
      </c>
      <c r="D173" s="88" t="s">
        <v>117</v>
      </c>
      <c r="E173" s="88" t="s">
        <v>28</v>
      </c>
      <c r="F173" s="87" t="s">
        <v>1567</v>
      </c>
      <c r="G173" s="88" t="s">
        <v>595</v>
      </c>
      <c r="H173" s="88" t="s">
        <v>130</v>
      </c>
      <c r="I173" s="90">
        <v>63797.515064000014</v>
      </c>
      <c r="J173" s="102">
        <v>161.5</v>
      </c>
      <c r="K173" s="90"/>
      <c r="L173" s="90">
        <v>103.03298684300002</v>
      </c>
      <c r="M173" s="91">
        <v>2.7889796470261029E-4</v>
      </c>
      <c r="N173" s="91">
        <f t="shared" si="2"/>
        <v>8.1577854660570077E-4</v>
      </c>
      <c r="O173" s="91">
        <f>L173/'סכום נכסי הקרן'!$C$42</f>
        <v>1.2437946604272623E-4</v>
      </c>
    </row>
    <row r="174" spans="2:15">
      <c r="B174" s="86" t="s">
        <v>1568</v>
      </c>
      <c r="C174" s="87" t="s">
        <v>1569</v>
      </c>
      <c r="D174" s="88" t="s">
        <v>117</v>
      </c>
      <c r="E174" s="88" t="s">
        <v>28</v>
      </c>
      <c r="F174" s="87" t="s">
        <v>1570</v>
      </c>
      <c r="G174" s="88" t="s">
        <v>821</v>
      </c>
      <c r="H174" s="88" t="s">
        <v>130</v>
      </c>
      <c r="I174" s="90">
        <v>25549.785000000003</v>
      </c>
      <c r="J174" s="102">
        <v>424.7</v>
      </c>
      <c r="K174" s="90"/>
      <c r="L174" s="90">
        <v>108.50993689500002</v>
      </c>
      <c r="M174" s="91">
        <v>8.8865726409516208E-5</v>
      </c>
      <c r="N174" s="91">
        <f t="shared" si="2"/>
        <v>8.5914308926484761E-4</v>
      </c>
      <c r="O174" s="91">
        <f>L174/'סכום נכסי הקרן'!$C$42</f>
        <v>1.3099113618724484E-4</v>
      </c>
    </row>
    <row r="175" spans="2:15">
      <c r="B175" s="86" t="s">
        <v>1571</v>
      </c>
      <c r="C175" s="87" t="s">
        <v>1572</v>
      </c>
      <c r="D175" s="88" t="s">
        <v>117</v>
      </c>
      <c r="E175" s="88" t="s">
        <v>28</v>
      </c>
      <c r="F175" s="87" t="s">
        <v>1573</v>
      </c>
      <c r="G175" s="88" t="s">
        <v>568</v>
      </c>
      <c r="H175" s="88" t="s">
        <v>130</v>
      </c>
      <c r="I175" s="90">
        <v>21467.497130000003</v>
      </c>
      <c r="J175" s="102">
        <v>570</v>
      </c>
      <c r="K175" s="90">
        <v>2.1115859410000004</v>
      </c>
      <c r="L175" s="90">
        <v>124.47631958200003</v>
      </c>
      <c r="M175" s="91">
        <v>1.4077261180420691E-4</v>
      </c>
      <c r="N175" s="91">
        <f t="shared" si="2"/>
        <v>9.8555922900850682E-4</v>
      </c>
      <c r="O175" s="91">
        <f>L175/'סכום נכסי הקרן'!$C$42</f>
        <v>1.5026545030830352E-4</v>
      </c>
    </row>
    <row r="176" spans="2:15">
      <c r="B176" s="86" t="s">
        <v>1574</v>
      </c>
      <c r="C176" s="87" t="s">
        <v>1575</v>
      </c>
      <c r="D176" s="88" t="s">
        <v>117</v>
      </c>
      <c r="E176" s="88" t="s">
        <v>28</v>
      </c>
      <c r="F176" s="87" t="s">
        <v>1576</v>
      </c>
      <c r="G176" s="88" t="s">
        <v>821</v>
      </c>
      <c r="H176" s="88" t="s">
        <v>130</v>
      </c>
      <c r="I176" s="90">
        <v>398.56812900000006</v>
      </c>
      <c r="J176" s="102">
        <v>18850</v>
      </c>
      <c r="K176" s="90"/>
      <c r="L176" s="90">
        <v>75.130092393000012</v>
      </c>
      <c r="M176" s="91">
        <v>1.7704035963476844E-4</v>
      </c>
      <c r="N176" s="91">
        <f t="shared" si="2"/>
        <v>5.9485335188919194E-4</v>
      </c>
      <c r="O176" s="91">
        <f>L176/'סכום נכסי הקרן'!$C$42</f>
        <v>9.0695621488885296E-5</v>
      </c>
    </row>
    <row r="177" spans="2:15">
      <c r="B177" s="86" t="s">
        <v>1577</v>
      </c>
      <c r="C177" s="87" t="s">
        <v>1578</v>
      </c>
      <c r="D177" s="88" t="s">
        <v>117</v>
      </c>
      <c r="E177" s="88" t="s">
        <v>28</v>
      </c>
      <c r="F177" s="87" t="s">
        <v>1579</v>
      </c>
      <c r="G177" s="88" t="s">
        <v>1580</v>
      </c>
      <c r="H177" s="88" t="s">
        <v>130</v>
      </c>
      <c r="I177" s="90">
        <v>1884.0837290000002</v>
      </c>
      <c r="J177" s="102">
        <v>2052</v>
      </c>
      <c r="K177" s="90"/>
      <c r="L177" s="90">
        <v>38.661398117000005</v>
      </c>
      <c r="M177" s="91">
        <v>3.2781600863572368E-5</v>
      </c>
      <c r="N177" s="91">
        <f t="shared" si="2"/>
        <v>3.0610720053849809E-4</v>
      </c>
      <c r="O177" s="91">
        <f>L177/'סכום נכסי הקרן'!$C$42</f>
        <v>4.6671305972961026E-5</v>
      </c>
    </row>
    <row r="178" spans="2:15">
      <c r="B178" s="86" t="s">
        <v>1581</v>
      </c>
      <c r="C178" s="87" t="s">
        <v>1582</v>
      </c>
      <c r="D178" s="88" t="s">
        <v>117</v>
      </c>
      <c r="E178" s="88" t="s">
        <v>28</v>
      </c>
      <c r="F178" s="87" t="s">
        <v>690</v>
      </c>
      <c r="G178" s="88" t="s">
        <v>568</v>
      </c>
      <c r="H178" s="88" t="s">
        <v>130</v>
      </c>
      <c r="I178" s="90">
        <v>3042.9514310000004</v>
      </c>
      <c r="J178" s="102">
        <v>7</v>
      </c>
      <c r="K178" s="90"/>
      <c r="L178" s="90">
        <v>0.21300659900000002</v>
      </c>
      <c r="M178" s="91">
        <v>1.2379851102554609E-4</v>
      </c>
      <c r="N178" s="91">
        <f t="shared" si="2"/>
        <v>1.6865104960455573E-6</v>
      </c>
      <c r="O178" s="91">
        <f>L178/'סכום נכסי הקרן'!$C$42</f>
        <v>2.57137523224166E-7</v>
      </c>
    </row>
    <row r="179" spans="2:15">
      <c r="B179" s="86" t="s">
        <v>1583</v>
      </c>
      <c r="C179" s="87" t="s">
        <v>1584</v>
      </c>
      <c r="D179" s="88" t="s">
        <v>117</v>
      </c>
      <c r="E179" s="88" t="s">
        <v>28</v>
      </c>
      <c r="F179" s="87" t="s">
        <v>872</v>
      </c>
      <c r="G179" s="88" t="s">
        <v>633</v>
      </c>
      <c r="H179" s="88" t="s">
        <v>130</v>
      </c>
      <c r="I179" s="90">
        <v>5677.73</v>
      </c>
      <c r="J179" s="102">
        <v>429</v>
      </c>
      <c r="K179" s="90"/>
      <c r="L179" s="90">
        <v>24.357461700000002</v>
      </c>
      <c r="M179" s="91">
        <v>3.0730744192102974E-5</v>
      </c>
      <c r="N179" s="91">
        <f t="shared" si="2"/>
        <v>1.9285371911917932E-4</v>
      </c>
      <c r="O179" s="91">
        <f>L179/'סכום נכסי הקרן'!$C$42</f>
        <v>2.9403865434072695E-5</v>
      </c>
    </row>
    <row r="180" spans="2:15">
      <c r="B180" s="86" t="s">
        <v>1585</v>
      </c>
      <c r="C180" s="87" t="s">
        <v>1586</v>
      </c>
      <c r="D180" s="88" t="s">
        <v>117</v>
      </c>
      <c r="E180" s="88" t="s">
        <v>28</v>
      </c>
      <c r="F180" s="87" t="s">
        <v>1587</v>
      </c>
      <c r="G180" s="88" t="s">
        <v>1214</v>
      </c>
      <c r="H180" s="88" t="s">
        <v>130</v>
      </c>
      <c r="I180" s="90">
        <v>2422.7952680000003</v>
      </c>
      <c r="J180" s="102">
        <v>8299</v>
      </c>
      <c r="K180" s="90"/>
      <c r="L180" s="90">
        <v>201.06777928100001</v>
      </c>
      <c r="M180" s="91">
        <v>1.9262879893626209E-4</v>
      </c>
      <c r="N180" s="91">
        <f t="shared" si="2"/>
        <v>1.5919831674979137E-3</v>
      </c>
      <c r="O180" s="91">
        <f>L180/'סכום נכסי הקרן'!$C$42</f>
        <v>2.4272520667070795E-4</v>
      </c>
    </row>
    <row r="181" spans="2:15">
      <c r="B181" s="86" t="s">
        <v>1588</v>
      </c>
      <c r="C181" s="87" t="s">
        <v>1589</v>
      </c>
      <c r="D181" s="88" t="s">
        <v>117</v>
      </c>
      <c r="E181" s="88" t="s">
        <v>28</v>
      </c>
      <c r="F181" s="87" t="s">
        <v>1590</v>
      </c>
      <c r="G181" s="88" t="s">
        <v>477</v>
      </c>
      <c r="H181" s="88" t="s">
        <v>130</v>
      </c>
      <c r="I181" s="90">
        <v>23505.069773000003</v>
      </c>
      <c r="J181" s="102">
        <v>279.10000000000002</v>
      </c>
      <c r="K181" s="90"/>
      <c r="L181" s="90">
        <v>65.60264973000001</v>
      </c>
      <c r="M181" s="91">
        <v>2.752445298049303E-4</v>
      </c>
      <c r="N181" s="91">
        <f t="shared" si="2"/>
        <v>5.1941844927557974E-4</v>
      </c>
      <c r="O181" s="91">
        <f>L181/'סכום נכסי הקרן'!$C$42</f>
        <v>7.9194273546965096E-5</v>
      </c>
    </row>
    <row r="182" spans="2:15">
      <c r="B182" s="86" t="s">
        <v>1591</v>
      </c>
      <c r="C182" s="87" t="s">
        <v>1592</v>
      </c>
      <c r="D182" s="88" t="s">
        <v>117</v>
      </c>
      <c r="E182" s="88" t="s">
        <v>28</v>
      </c>
      <c r="F182" s="87" t="s">
        <v>885</v>
      </c>
      <c r="G182" s="88" t="s">
        <v>326</v>
      </c>
      <c r="H182" s="88" t="s">
        <v>130</v>
      </c>
      <c r="I182" s="90">
        <v>31511.401500000004</v>
      </c>
      <c r="J182" s="102">
        <v>470.9</v>
      </c>
      <c r="K182" s="90"/>
      <c r="L182" s="90">
        <v>148.38718966400003</v>
      </c>
      <c r="M182" s="91">
        <v>4.4319696197845808E-4</v>
      </c>
      <c r="N182" s="91">
        <f t="shared" si="2"/>
        <v>1.1748769945246573E-3</v>
      </c>
      <c r="O182" s="91">
        <f>L182/'סכום נכסי הקרן'!$C$42</f>
        <v>1.7913019881790387E-4</v>
      </c>
    </row>
    <row r="183" spans="2:15">
      <c r="B183" s="86" t="s">
        <v>1593</v>
      </c>
      <c r="C183" s="87" t="s">
        <v>1594</v>
      </c>
      <c r="D183" s="88" t="s">
        <v>117</v>
      </c>
      <c r="E183" s="88" t="s">
        <v>28</v>
      </c>
      <c r="F183" s="87" t="s">
        <v>1595</v>
      </c>
      <c r="G183" s="88" t="s">
        <v>154</v>
      </c>
      <c r="H183" s="88" t="s">
        <v>130</v>
      </c>
      <c r="I183" s="90">
        <v>5339.9050649999999</v>
      </c>
      <c r="J183" s="102">
        <v>47.4</v>
      </c>
      <c r="K183" s="90"/>
      <c r="L183" s="90">
        <v>2.5311150010000003</v>
      </c>
      <c r="M183" s="91">
        <v>1.3600405210137891E-4</v>
      </c>
      <c r="N183" s="91">
        <f t="shared" si="2"/>
        <v>2.0040468398281226E-5</v>
      </c>
      <c r="O183" s="91">
        <f>L183/'סכום נכסי הקרן'!$C$42</f>
        <v>3.0555139859900418E-6</v>
      </c>
    </row>
    <row r="184" spans="2:15">
      <c r="B184" s="86" t="s">
        <v>1596</v>
      </c>
      <c r="C184" s="87" t="s">
        <v>1597</v>
      </c>
      <c r="D184" s="88" t="s">
        <v>117</v>
      </c>
      <c r="E184" s="88" t="s">
        <v>28</v>
      </c>
      <c r="F184" s="87" t="s">
        <v>1598</v>
      </c>
      <c r="G184" s="88" t="s">
        <v>633</v>
      </c>
      <c r="H184" s="88" t="s">
        <v>130</v>
      </c>
      <c r="I184" s="90">
        <v>6512.921244000001</v>
      </c>
      <c r="J184" s="102">
        <v>3146</v>
      </c>
      <c r="K184" s="90"/>
      <c r="L184" s="90">
        <v>204.89650234000004</v>
      </c>
      <c r="M184" s="91">
        <v>1.8248588523395913E-4</v>
      </c>
      <c r="N184" s="91">
        <f t="shared" si="2"/>
        <v>1.6222976350109845E-3</v>
      </c>
      <c r="O184" s="91">
        <f>L184/'סכום נכסי הקרן'!$C$42</f>
        <v>2.4734716847435385E-4</v>
      </c>
    </row>
    <row r="185" spans="2:15">
      <c r="B185" s="86" t="s">
        <v>1599</v>
      </c>
      <c r="C185" s="87" t="s">
        <v>1600</v>
      </c>
      <c r="D185" s="88" t="s">
        <v>117</v>
      </c>
      <c r="E185" s="88" t="s">
        <v>28</v>
      </c>
      <c r="F185" s="87" t="s">
        <v>1601</v>
      </c>
      <c r="G185" s="88" t="s">
        <v>477</v>
      </c>
      <c r="H185" s="88" t="s">
        <v>130</v>
      </c>
      <c r="I185" s="90">
        <v>1419.4324999999999</v>
      </c>
      <c r="J185" s="102">
        <v>5515</v>
      </c>
      <c r="K185" s="90">
        <v>0.85165950000000012</v>
      </c>
      <c r="L185" s="90">
        <v>79.133361875000006</v>
      </c>
      <c r="M185" s="91">
        <v>1.6890365072943191E-4</v>
      </c>
      <c r="N185" s="91">
        <f t="shared" si="2"/>
        <v>6.2654981590292813E-4</v>
      </c>
      <c r="O185" s="91">
        <f>L185/'סכום נכסי הקרן'!$C$42</f>
        <v>9.5528292421302597E-5</v>
      </c>
    </row>
    <row r="186" spans="2:15">
      <c r="B186" s="86" t="s">
        <v>1602</v>
      </c>
      <c r="C186" s="87" t="s">
        <v>1603</v>
      </c>
      <c r="D186" s="88" t="s">
        <v>117</v>
      </c>
      <c r="E186" s="88" t="s">
        <v>28</v>
      </c>
      <c r="F186" s="87" t="s">
        <v>1604</v>
      </c>
      <c r="G186" s="88" t="s">
        <v>477</v>
      </c>
      <c r="H186" s="88" t="s">
        <v>130</v>
      </c>
      <c r="I186" s="90">
        <v>5565.8560079999997</v>
      </c>
      <c r="J186" s="102">
        <v>1053</v>
      </c>
      <c r="K186" s="90"/>
      <c r="L186" s="90">
        <v>58.608463765000018</v>
      </c>
      <c r="M186" s="91">
        <v>3.3380368572943328E-4</v>
      </c>
      <c r="N186" s="91">
        <f t="shared" si="2"/>
        <v>4.6404097225541001E-4</v>
      </c>
      <c r="O186" s="91">
        <f>L186/'סכום נכסי הקרן'!$C$42</f>
        <v>7.0751025007001692E-5</v>
      </c>
    </row>
    <row r="187" spans="2:15">
      <c r="B187" s="86" t="s">
        <v>1605</v>
      </c>
      <c r="C187" s="87" t="s">
        <v>1606</v>
      </c>
      <c r="D187" s="88" t="s">
        <v>117</v>
      </c>
      <c r="E187" s="88" t="s">
        <v>28</v>
      </c>
      <c r="F187" s="87" t="s">
        <v>1607</v>
      </c>
      <c r="G187" s="88" t="s">
        <v>124</v>
      </c>
      <c r="H187" s="88" t="s">
        <v>130</v>
      </c>
      <c r="I187" s="90">
        <v>4515.2147830000004</v>
      </c>
      <c r="J187" s="102">
        <v>1233</v>
      </c>
      <c r="K187" s="90"/>
      <c r="L187" s="90">
        <v>55.672598268000009</v>
      </c>
      <c r="M187" s="91">
        <v>2.2574945167741614E-4</v>
      </c>
      <c r="N187" s="91">
        <f t="shared" si="2"/>
        <v>4.4079583337748948E-4</v>
      </c>
      <c r="O187" s="91">
        <f>L187/'סכום נכסי הקרן'!$C$42</f>
        <v>6.7206903904829316E-5</v>
      </c>
    </row>
    <row r="188" spans="2:15">
      <c r="B188" s="86"/>
      <c r="C188" s="87"/>
      <c r="D188" s="88"/>
      <c r="E188" s="88"/>
      <c r="F188" s="87"/>
      <c r="G188" s="88"/>
      <c r="H188" s="88"/>
      <c r="I188" s="90"/>
      <c r="J188" s="102"/>
      <c r="K188" s="90"/>
      <c r="L188" s="90"/>
      <c r="M188" s="91"/>
      <c r="N188" s="91"/>
      <c r="O188" s="91"/>
    </row>
    <row r="189" spans="2:15">
      <c r="B189" s="79" t="s">
        <v>195</v>
      </c>
      <c r="C189" s="80"/>
      <c r="D189" s="81"/>
      <c r="E189" s="81"/>
      <c r="F189" s="80"/>
      <c r="G189" s="81"/>
      <c r="H189" s="81"/>
      <c r="I189" s="83"/>
      <c r="J189" s="100"/>
      <c r="K189" s="83">
        <v>4.0770866230000014</v>
      </c>
      <c r="L189" s="83">
        <f>L190+L220</f>
        <v>35086.178356746997</v>
      </c>
      <c r="M189" s="84"/>
      <c r="N189" s="84">
        <f t="shared" si="2"/>
        <v>0.27779988198760108</v>
      </c>
      <c r="O189" s="84">
        <f>L189/'סכום נכסי הקרן'!$C$42</f>
        <v>4.2355368539804067E-2</v>
      </c>
    </row>
    <row r="190" spans="2:15">
      <c r="B190" s="85" t="s">
        <v>65</v>
      </c>
      <c r="C190" s="80"/>
      <c r="D190" s="81"/>
      <c r="E190" s="81"/>
      <c r="F190" s="80"/>
      <c r="G190" s="81"/>
      <c r="H190" s="81"/>
      <c r="I190" s="83"/>
      <c r="J190" s="100"/>
      <c r="K190" s="83"/>
      <c r="L190" s="83">
        <f>SUM(L191:L218)</f>
        <v>11091.309688212999</v>
      </c>
      <c r="M190" s="84"/>
      <c r="N190" s="84">
        <f t="shared" si="2"/>
        <v>8.781704553699296E-2</v>
      </c>
      <c r="O190" s="84">
        <f>L190/'סכום נכסי הקרן'!$C$42</f>
        <v>1.3389218530921133E-2</v>
      </c>
    </row>
    <row r="191" spans="2:15">
      <c r="B191" s="86" t="s">
        <v>1608</v>
      </c>
      <c r="C191" s="87" t="s">
        <v>1609</v>
      </c>
      <c r="D191" s="88" t="s">
        <v>1610</v>
      </c>
      <c r="E191" s="88" t="s">
        <v>28</v>
      </c>
      <c r="F191" s="87" t="s">
        <v>1611</v>
      </c>
      <c r="G191" s="88" t="s">
        <v>1612</v>
      </c>
      <c r="H191" s="88" t="s">
        <v>129</v>
      </c>
      <c r="I191" s="90">
        <v>3974.4110000000005</v>
      </c>
      <c r="J191" s="102">
        <v>233</v>
      </c>
      <c r="K191" s="90"/>
      <c r="L191" s="90">
        <v>35.411684057000009</v>
      </c>
      <c r="M191" s="91">
        <v>5.1280128798646577E-5</v>
      </c>
      <c r="N191" s="91">
        <f t="shared" si="2"/>
        <v>2.8037712035756994E-4</v>
      </c>
      <c r="O191" s="91">
        <f>L191/'סכום נכסי הקרן'!$C$42</f>
        <v>4.2748312842709947E-5</v>
      </c>
    </row>
    <row r="192" spans="2:15">
      <c r="B192" s="86" t="s">
        <v>1613</v>
      </c>
      <c r="C192" s="87" t="s">
        <v>1614</v>
      </c>
      <c r="D192" s="88" t="s">
        <v>1610</v>
      </c>
      <c r="E192" s="88" t="s">
        <v>28</v>
      </c>
      <c r="F192" s="87" t="s">
        <v>1615</v>
      </c>
      <c r="G192" s="88" t="s">
        <v>152</v>
      </c>
      <c r="H192" s="88" t="s">
        <v>129</v>
      </c>
      <c r="I192" s="90">
        <v>2744.4022210000003</v>
      </c>
      <c r="J192" s="102">
        <v>68.599999999999994</v>
      </c>
      <c r="K192" s="90"/>
      <c r="L192" s="90">
        <v>7.1992915480000015</v>
      </c>
      <c r="M192" s="91">
        <v>1.5316004346562883E-4</v>
      </c>
      <c r="N192" s="91">
        <f t="shared" si="2"/>
        <v>5.7001430081488081E-5</v>
      </c>
      <c r="O192" s="91">
        <f>L192/'סכום נכסי הקרן'!$C$42</f>
        <v>8.6908481066419541E-6</v>
      </c>
    </row>
    <row r="193" spans="2:15">
      <c r="B193" s="86" t="s">
        <v>1616</v>
      </c>
      <c r="C193" s="87" t="s">
        <v>1617</v>
      </c>
      <c r="D193" s="88" t="s">
        <v>1610</v>
      </c>
      <c r="E193" s="88" t="s">
        <v>28</v>
      </c>
      <c r="F193" s="87" t="s">
        <v>1373</v>
      </c>
      <c r="G193" s="88" t="s">
        <v>1187</v>
      </c>
      <c r="H193" s="88" t="s">
        <v>129</v>
      </c>
      <c r="I193" s="90">
        <v>3202.1630710000004</v>
      </c>
      <c r="J193" s="102">
        <v>6226</v>
      </c>
      <c r="K193" s="90"/>
      <c r="L193" s="90">
        <v>762.37815670600014</v>
      </c>
      <c r="M193" s="91">
        <v>7.16061160897413E-5</v>
      </c>
      <c r="N193" s="91">
        <f t="shared" si="2"/>
        <v>6.0362391084443998E-3</v>
      </c>
      <c r="O193" s="91">
        <f>L193/'סכום נכסי הקרן'!$C$42</f>
        <v>9.203284400385452E-4</v>
      </c>
    </row>
    <row r="194" spans="2:15">
      <c r="B194" s="86" t="s">
        <v>1618</v>
      </c>
      <c r="C194" s="87" t="s">
        <v>1619</v>
      </c>
      <c r="D194" s="88" t="s">
        <v>1610</v>
      </c>
      <c r="E194" s="88" t="s">
        <v>28</v>
      </c>
      <c r="F194" s="87" t="s">
        <v>1620</v>
      </c>
      <c r="G194" s="88" t="s">
        <v>1006</v>
      </c>
      <c r="H194" s="88" t="s">
        <v>129</v>
      </c>
      <c r="I194" s="90">
        <v>255.49785000000003</v>
      </c>
      <c r="J194" s="102">
        <v>13328</v>
      </c>
      <c r="K194" s="90"/>
      <c r="L194" s="90">
        <v>130.21772918500002</v>
      </c>
      <c r="M194" s="91">
        <v>2.1838589854916096E-6</v>
      </c>
      <c r="N194" s="91">
        <f t="shared" si="2"/>
        <v>1.0310176683386246E-3</v>
      </c>
      <c r="O194" s="91">
        <f>L194/'סכום נכסי הקרן'!$C$42</f>
        <v>1.571963710030697E-4</v>
      </c>
    </row>
    <row r="195" spans="2:15">
      <c r="B195" s="86" t="s">
        <v>1621</v>
      </c>
      <c r="C195" s="87" t="s">
        <v>1622</v>
      </c>
      <c r="D195" s="88" t="s">
        <v>1610</v>
      </c>
      <c r="E195" s="88" t="s">
        <v>28</v>
      </c>
      <c r="F195" s="87" t="s">
        <v>1623</v>
      </c>
      <c r="G195" s="88" t="s">
        <v>1006</v>
      </c>
      <c r="H195" s="88" t="s">
        <v>129</v>
      </c>
      <c r="I195" s="90">
        <v>266.85331000000008</v>
      </c>
      <c r="J195" s="102">
        <v>16377</v>
      </c>
      <c r="K195" s="90"/>
      <c r="L195" s="90">
        <v>167.11861459700003</v>
      </c>
      <c r="M195" s="91">
        <v>6.3893903579608876E-6</v>
      </c>
      <c r="N195" s="91">
        <f t="shared" si="2"/>
        <v>1.3231857553973377E-3</v>
      </c>
      <c r="O195" s="91">
        <f>L195/'סכום נכסי הקרן'!$C$42</f>
        <v>2.0174241945493217E-4</v>
      </c>
    </row>
    <row r="196" spans="2:15">
      <c r="B196" s="86" t="s">
        <v>1624</v>
      </c>
      <c r="C196" s="87" t="s">
        <v>1625</v>
      </c>
      <c r="D196" s="88" t="s">
        <v>1610</v>
      </c>
      <c r="E196" s="88" t="s">
        <v>28</v>
      </c>
      <c r="F196" s="87" t="s">
        <v>888</v>
      </c>
      <c r="G196" s="88" t="s">
        <v>698</v>
      </c>
      <c r="H196" s="88" t="s">
        <v>129</v>
      </c>
      <c r="I196" s="90">
        <v>19.872055000000003</v>
      </c>
      <c r="J196" s="102">
        <v>19798</v>
      </c>
      <c r="K196" s="90"/>
      <c r="L196" s="90">
        <v>15.044646373000001</v>
      </c>
      <c r="M196" s="91">
        <v>4.4754148006863822E-7</v>
      </c>
      <c r="N196" s="91">
        <f t="shared" si="2"/>
        <v>1.1911815942077092E-4</v>
      </c>
      <c r="O196" s="91">
        <f>L196/'סכום נכסי הקרן'!$C$42</f>
        <v>1.8161611538319768E-5</v>
      </c>
    </row>
    <row r="197" spans="2:15">
      <c r="B197" s="86" t="s">
        <v>1628</v>
      </c>
      <c r="C197" s="87" t="s">
        <v>1629</v>
      </c>
      <c r="D197" s="88" t="s">
        <v>1630</v>
      </c>
      <c r="E197" s="88" t="s">
        <v>28</v>
      </c>
      <c r="F197" s="87" t="s">
        <v>1631</v>
      </c>
      <c r="G197" s="88" t="s">
        <v>1003</v>
      </c>
      <c r="H197" s="88" t="s">
        <v>129</v>
      </c>
      <c r="I197" s="90">
        <v>1001.9915960000002</v>
      </c>
      <c r="J197" s="102">
        <v>2447</v>
      </c>
      <c r="K197" s="90"/>
      <c r="L197" s="90">
        <v>93.759640170000011</v>
      </c>
      <c r="M197" s="91">
        <v>2.6209901744479779E-5</v>
      </c>
      <c r="N197" s="91">
        <f t="shared" si="2"/>
        <v>7.4235548567281554E-4</v>
      </c>
      <c r="O197" s="91">
        <f>L197/'סכום נכסי הקרן'!$C$42</f>
        <v>1.1318485795692564E-4</v>
      </c>
    </row>
    <row r="198" spans="2:15">
      <c r="B198" s="86" t="s">
        <v>1632</v>
      </c>
      <c r="C198" s="87" t="s">
        <v>1633</v>
      </c>
      <c r="D198" s="88" t="s">
        <v>1610</v>
      </c>
      <c r="E198" s="88" t="s">
        <v>28</v>
      </c>
      <c r="F198" s="87" t="s">
        <v>1634</v>
      </c>
      <c r="G198" s="88" t="s">
        <v>1635</v>
      </c>
      <c r="H198" s="88" t="s">
        <v>129</v>
      </c>
      <c r="I198" s="90">
        <v>1368.3329300000003</v>
      </c>
      <c r="J198" s="102">
        <v>3974</v>
      </c>
      <c r="K198" s="90"/>
      <c r="L198" s="90">
        <v>207.93975364000005</v>
      </c>
      <c r="M198" s="91">
        <v>8.3306141936770492E-6</v>
      </c>
      <c r="N198" s="91">
        <f t="shared" si="2"/>
        <v>1.6463930164857825E-3</v>
      </c>
      <c r="O198" s="91">
        <f>L198/'סכום נכסי הקרן'!$C$42</f>
        <v>2.5102092367961269E-4</v>
      </c>
    </row>
    <row r="199" spans="2:15">
      <c r="B199" s="86" t="s">
        <v>1636</v>
      </c>
      <c r="C199" s="87" t="s">
        <v>1637</v>
      </c>
      <c r="D199" s="88" t="s">
        <v>1610</v>
      </c>
      <c r="E199" s="88" t="s">
        <v>28</v>
      </c>
      <c r="F199" s="87" t="s">
        <v>1638</v>
      </c>
      <c r="G199" s="88" t="s">
        <v>1051</v>
      </c>
      <c r="H199" s="88" t="s">
        <v>129</v>
      </c>
      <c r="I199" s="90">
        <v>2098.3924870000001</v>
      </c>
      <c r="J199" s="102">
        <v>3046</v>
      </c>
      <c r="K199" s="90"/>
      <c r="L199" s="90">
        <v>244.41874237900004</v>
      </c>
      <c r="M199" s="91">
        <v>2.52571642905942E-5</v>
      </c>
      <c r="N199" s="91">
        <f t="shared" si="2"/>
        <v>1.9352206757333307E-3</v>
      </c>
      <c r="O199" s="91">
        <f>L199/'סכום נכסי הקרן'!$C$42</f>
        <v>2.9505766647587079E-4</v>
      </c>
    </row>
    <row r="200" spans="2:15">
      <c r="B200" s="86" t="s">
        <v>1639</v>
      </c>
      <c r="C200" s="87" t="s">
        <v>1640</v>
      </c>
      <c r="D200" s="88" t="s">
        <v>1610</v>
      </c>
      <c r="E200" s="88" t="s">
        <v>28</v>
      </c>
      <c r="F200" s="87" t="s">
        <v>1641</v>
      </c>
      <c r="G200" s="88" t="s">
        <v>1612</v>
      </c>
      <c r="H200" s="88" t="s">
        <v>129</v>
      </c>
      <c r="I200" s="90">
        <v>11909.038675000002</v>
      </c>
      <c r="J200" s="102">
        <v>195</v>
      </c>
      <c r="K200" s="90"/>
      <c r="L200" s="90">
        <v>88.803319591999994</v>
      </c>
      <c r="M200" s="91">
        <v>7.2842936153982423E-5</v>
      </c>
      <c r="N200" s="91">
        <f t="shared" si="2"/>
        <v>7.0311310202927587E-4</v>
      </c>
      <c r="O200" s="91">
        <f>L200/'סכום נכסי הקרן'!$C$42</f>
        <v>1.072016818313264E-4</v>
      </c>
    </row>
    <row r="201" spans="2:15">
      <c r="B201" s="86" t="s">
        <v>1642</v>
      </c>
      <c r="C201" s="87" t="s">
        <v>1643</v>
      </c>
      <c r="D201" s="88" t="s">
        <v>1610</v>
      </c>
      <c r="E201" s="88" t="s">
        <v>28</v>
      </c>
      <c r="F201" s="87" t="s">
        <v>1644</v>
      </c>
      <c r="G201" s="88" t="s">
        <v>1006</v>
      </c>
      <c r="H201" s="88" t="s">
        <v>129</v>
      </c>
      <c r="I201" s="90">
        <v>1090.2575870000003</v>
      </c>
      <c r="J201" s="102">
        <v>2536</v>
      </c>
      <c r="K201" s="90"/>
      <c r="L201" s="90">
        <v>105.72951748200001</v>
      </c>
      <c r="M201" s="91">
        <v>1.0504598240862747E-5</v>
      </c>
      <c r="N201" s="91">
        <f t="shared" si="2"/>
        <v>8.3712871719634021E-4</v>
      </c>
      <c r="O201" s="91">
        <f>L201/'סכום נכסי הקרן'!$C$42</f>
        <v>1.2763466664714756E-4</v>
      </c>
    </row>
    <row r="202" spans="2:15">
      <c r="B202" s="86" t="s">
        <v>1645</v>
      </c>
      <c r="C202" s="87" t="s">
        <v>1646</v>
      </c>
      <c r="D202" s="88" t="s">
        <v>1610</v>
      </c>
      <c r="E202" s="88" t="s">
        <v>28</v>
      </c>
      <c r="F202" s="87" t="s">
        <v>1647</v>
      </c>
      <c r="G202" s="88" t="s">
        <v>960</v>
      </c>
      <c r="H202" s="88" t="s">
        <v>129</v>
      </c>
      <c r="I202" s="90">
        <v>1330.5249260000003</v>
      </c>
      <c r="J202" s="102">
        <v>1891</v>
      </c>
      <c r="K202" s="90"/>
      <c r="L202" s="90">
        <v>96.212705545999995</v>
      </c>
      <c r="M202" s="91">
        <v>2.6549025313846806E-5</v>
      </c>
      <c r="N202" s="91">
        <f t="shared" si="2"/>
        <v>7.6177798489834381E-4</v>
      </c>
      <c r="O202" s="91">
        <f>L202/'סכום נכסי הקרן'!$C$42</f>
        <v>1.161461519170794E-4</v>
      </c>
    </row>
    <row r="203" spans="2:15">
      <c r="B203" s="86" t="s">
        <v>1648</v>
      </c>
      <c r="C203" s="87" t="s">
        <v>1649</v>
      </c>
      <c r="D203" s="88" t="s">
        <v>1610</v>
      </c>
      <c r="E203" s="88" t="s">
        <v>28</v>
      </c>
      <c r="F203" s="87" t="s">
        <v>1650</v>
      </c>
      <c r="G203" s="88" t="s">
        <v>968</v>
      </c>
      <c r="H203" s="88" t="s">
        <v>129</v>
      </c>
      <c r="I203" s="90">
        <v>758.54472800000008</v>
      </c>
      <c r="J203" s="102">
        <v>4155</v>
      </c>
      <c r="K203" s="90"/>
      <c r="L203" s="90">
        <v>120.52304790700002</v>
      </c>
      <c r="M203" s="91">
        <v>8.0557337671668087E-6</v>
      </c>
      <c r="N203" s="91">
        <f t="shared" si="2"/>
        <v>9.5425862984910184E-4</v>
      </c>
      <c r="O203" s="91">
        <f>L203/'סכום נכסי הקרן'!$C$42</f>
        <v>1.4549313577948578E-4</v>
      </c>
    </row>
    <row r="204" spans="2:15">
      <c r="B204" s="86" t="s">
        <v>1651</v>
      </c>
      <c r="C204" s="87" t="s">
        <v>1652</v>
      </c>
      <c r="D204" s="88" t="s">
        <v>1610</v>
      </c>
      <c r="E204" s="88" t="s">
        <v>28</v>
      </c>
      <c r="F204" s="87" t="s">
        <v>1653</v>
      </c>
      <c r="G204" s="88" t="s">
        <v>1006</v>
      </c>
      <c r="H204" s="88" t="s">
        <v>129</v>
      </c>
      <c r="I204" s="90">
        <v>282.10797100000008</v>
      </c>
      <c r="J204" s="102">
        <v>15922</v>
      </c>
      <c r="K204" s="90"/>
      <c r="L204" s="90">
        <v>171.76349713700003</v>
      </c>
      <c r="M204" s="91">
        <v>5.9095217867710405E-6</v>
      </c>
      <c r="N204" s="91">
        <f t="shared" ref="N204:N267" si="3">IFERROR(L204/$L$11,0)</f>
        <v>1.3599622834175272E-3</v>
      </c>
      <c r="O204" s="91">
        <f>L204/'סכום נכסי הקרן'!$C$42</f>
        <v>2.0734963349247837E-4</v>
      </c>
    </row>
    <row r="205" spans="2:15">
      <c r="B205" s="86" t="s">
        <v>1654</v>
      </c>
      <c r="C205" s="87" t="s">
        <v>1655</v>
      </c>
      <c r="D205" s="88" t="s">
        <v>1610</v>
      </c>
      <c r="E205" s="88" t="s">
        <v>28</v>
      </c>
      <c r="F205" s="87" t="s">
        <v>1206</v>
      </c>
      <c r="G205" s="88" t="s">
        <v>154</v>
      </c>
      <c r="H205" s="88" t="s">
        <v>129</v>
      </c>
      <c r="I205" s="90">
        <v>3283.9138660000003</v>
      </c>
      <c r="J205" s="102">
        <v>17000</v>
      </c>
      <c r="K205" s="90"/>
      <c r="L205" s="90">
        <v>2134.8067260420007</v>
      </c>
      <c r="M205" s="91">
        <v>5.1853639642269354E-5</v>
      </c>
      <c r="N205" s="91">
        <f t="shared" si="3"/>
        <v>1.6902640422414739E-2</v>
      </c>
      <c r="O205" s="91">
        <f>L205/'סכום נכסי הקרן'!$C$42</f>
        <v>2.5770981588074211E-3</v>
      </c>
    </row>
    <row r="206" spans="2:15">
      <c r="B206" s="86" t="s">
        <v>1656</v>
      </c>
      <c r="C206" s="87" t="s">
        <v>1657</v>
      </c>
      <c r="D206" s="88" t="s">
        <v>1610</v>
      </c>
      <c r="E206" s="88" t="s">
        <v>28</v>
      </c>
      <c r="F206" s="87" t="s">
        <v>1200</v>
      </c>
      <c r="G206" s="88" t="s">
        <v>1187</v>
      </c>
      <c r="H206" s="88" t="s">
        <v>129</v>
      </c>
      <c r="I206" s="90">
        <v>2943.0087629999998</v>
      </c>
      <c r="J206" s="102">
        <v>11244</v>
      </c>
      <c r="K206" s="90"/>
      <c r="L206" s="90">
        <v>1265.4071256980003</v>
      </c>
      <c r="M206" s="91">
        <v>1.0216976492171434E-4</v>
      </c>
      <c r="N206" s="91">
        <f t="shared" si="3"/>
        <v>1.0019043584938499E-2</v>
      </c>
      <c r="O206" s="91">
        <f>L206/'סכום נכסי הקרן'!$C$42</f>
        <v>1.5275754633883179E-3</v>
      </c>
    </row>
    <row r="207" spans="2:15">
      <c r="B207" s="86" t="s">
        <v>1660</v>
      </c>
      <c r="C207" s="87" t="s">
        <v>1661</v>
      </c>
      <c r="D207" s="88" t="s">
        <v>1610</v>
      </c>
      <c r="E207" s="88" t="s">
        <v>28</v>
      </c>
      <c r="F207" s="87" t="s">
        <v>1365</v>
      </c>
      <c r="G207" s="88" t="s">
        <v>154</v>
      </c>
      <c r="H207" s="88" t="s">
        <v>129</v>
      </c>
      <c r="I207" s="90">
        <v>5788.5564510000004</v>
      </c>
      <c r="J207" s="102">
        <v>3063</v>
      </c>
      <c r="K207" s="90"/>
      <c r="L207" s="90">
        <v>678.00852315700013</v>
      </c>
      <c r="M207" s="91">
        <v>1.2305738640267514E-4</v>
      </c>
      <c r="N207" s="91">
        <f t="shared" si="3"/>
        <v>5.3682303556831495E-3</v>
      </c>
      <c r="O207" s="91">
        <f>L207/'סכום נכסי הקרן'!$C$42</f>
        <v>8.1847901984231756E-4</v>
      </c>
    </row>
    <row r="208" spans="2:15">
      <c r="B208" s="86" t="s">
        <v>1662</v>
      </c>
      <c r="C208" s="87" t="s">
        <v>1663</v>
      </c>
      <c r="D208" s="88" t="s">
        <v>1630</v>
      </c>
      <c r="E208" s="88" t="s">
        <v>28</v>
      </c>
      <c r="F208" s="87" t="s">
        <v>1664</v>
      </c>
      <c r="G208" s="88" t="s">
        <v>1006</v>
      </c>
      <c r="H208" s="88" t="s">
        <v>129</v>
      </c>
      <c r="I208" s="90">
        <v>2096.6409070000004</v>
      </c>
      <c r="J208" s="102">
        <v>448</v>
      </c>
      <c r="K208" s="90"/>
      <c r="L208" s="90">
        <v>35.918645616000006</v>
      </c>
      <c r="M208" s="91">
        <v>1.8206761127630071E-5</v>
      </c>
      <c r="N208" s="91">
        <f t="shared" si="3"/>
        <v>2.8439106168313944E-4</v>
      </c>
      <c r="O208" s="91">
        <f>L208/'סכום נכסי הקרן'!$C$42</f>
        <v>4.3360307214072688E-5</v>
      </c>
    </row>
    <row r="209" spans="2:15">
      <c r="B209" s="86" t="s">
        <v>1665</v>
      </c>
      <c r="C209" s="87" t="s">
        <v>1666</v>
      </c>
      <c r="D209" s="88" t="s">
        <v>1630</v>
      </c>
      <c r="E209" s="88" t="s">
        <v>28</v>
      </c>
      <c r="F209" s="87" t="s">
        <v>1667</v>
      </c>
      <c r="G209" s="88" t="s">
        <v>1006</v>
      </c>
      <c r="H209" s="88" t="s">
        <v>129</v>
      </c>
      <c r="I209" s="90">
        <v>4505.1368120000006</v>
      </c>
      <c r="J209" s="102">
        <v>648</v>
      </c>
      <c r="K209" s="90"/>
      <c r="L209" s="90">
        <v>111.63512771800002</v>
      </c>
      <c r="M209" s="91">
        <v>5.7782239448715952E-5</v>
      </c>
      <c r="N209" s="91">
        <f t="shared" si="3"/>
        <v>8.8388723874133755E-4</v>
      </c>
      <c r="O209" s="91">
        <f>L209/'סכום נכסי הקרן'!$C$42</f>
        <v>1.3476380722937117E-4</v>
      </c>
    </row>
    <row r="210" spans="2:15">
      <c r="B210" s="86" t="s">
        <v>1668</v>
      </c>
      <c r="C210" s="87" t="s">
        <v>1669</v>
      </c>
      <c r="D210" s="88" t="s">
        <v>1610</v>
      </c>
      <c r="E210" s="88" t="s">
        <v>28</v>
      </c>
      <c r="F210" s="87" t="s">
        <v>1670</v>
      </c>
      <c r="G210" s="88" t="s">
        <v>1048</v>
      </c>
      <c r="H210" s="88" t="s">
        <v>129</v>
      </c>
      <c r="I210" s="90">
        <v>3493.6094680000006</v>
      </c>
      <c r="J210" s="102">
        <v>163</v>
      </c>
      <c r="K210" s="90"/>
      <c r="L210" s="90">
        <v>21.776087036000003</v>
      </c>
      <c r="M210" s="91">
        <v>1.2564249613589954E-4</v>
      </c>
      <c r="N210" s="91">
        <f t="shared" si="3"/>
        <v>1.7241531258388663E-4</v>
      </c>
      <c r="O210" s="91">
        <f>L210/'סכום נכסי הקרן'!$C$42</f>
        <v>2.6287678936890165E-5</v>
      </c>
    </row>
    <row r="211" spans="2:15">
      <c r="B211" s="86" t="s">
        <v>1671</v>
      </c>
      <c r="C211" s="87" t="s">
        <v>1672</v>
      </c>
      <c r="D211" s="88" t="s">
        <v>1610</v>
      </c>
      <c r="E211" s="88" t="s">
        <v>28</v>
      </c>
      <c r="F211" s="87" t="s">
        <v>1673</v>
      </c>
      <c r="G211" s="88" t="s">
        <v>1674</v>
      </c>
      <c r="H211" s="88" t="s">
        <v>129</v>
      </c>
      <c r="I211" s="90">
        <v>1299.7970510000002</v>
      </c>
      <c r="J211" s="102">
        <v>12951</v>
      </c>
      <c r="K211" s="90"/>
      <c r="L211" s="90">
        <v>643.71960234400012</v>
      </c>
      <c r="M211" s="91">
        <v>2.2981740507801791E-5</v>
      </c>
      <c r="N211" s="91">
        <f t="shared" si="3"/>
        <v>5.0967428753858866E-3</v>
      </c>
      <c r="O211" s="91">
        <f>L211/'סכום נכסי הקרן'!$C$42</f>
        <v>7.7708608547654063E-4</v>
      </c>
    </row>
    <row r="212" spans="2:15">
      <c r="B212" s="86" t="s">
        <v>1675</v>
      </c>
      <c r="C212" s="87" t="s">
        <v>1676</v>
      </c>
      <c r="D212" s="88" t="s">
        <v>120</v>
      </c>
      <c r="E212" s="88" t="s">
        <v>28</v>
      </c>
      <c r="F212" s="87" t="s">
        <v>1677</v>
      </c>
      <c r="G212" s="88" t="s">
        <v>1006</v>
      </c>
      <c r="H212" s="88" t="s">
        <v>133</v>
      </c>
      <c r="I212" s="90">
        <v>37756.904500000004</v>
      </c>
      <c r="J212" s="102">
        <v>3.7</v>
      </c>
      <c r="K212" s="90"/>
      <c r="L212" s="90">
        <v>3.4609413430000004</v>
      </c>
      <c r="M212" s="91">
        <v>6.8241450055950474E-5</v>
      </c>
      <c r="N212" s="91">
        <f t="shared" si="3"/>
        <v>2.7402502685691476E-5</v>
      </c>
      <c r="O212" s="91">
        <f>L212/'סכום נכסי הקרן'!$C$42</f>
        <v>4.1779826969733395E-6</v>
      </c>
    </row>
    <row r="213" spans="2:15">
      <c r="B213" s="86" t="s">
        <v>1678</v>
      </c>
      <c r="C213" s="87" t="s">
        <v>1679</v>
      </c>
      <c r="D213" s="88" t="s">
        <v>1610</v>
      </c>
      <c r="E213" s="88" t="s">
        <v>28</v>
      </c>
      <c r="F213" s="87" t="s">
        <v>1680</v>
      </c>
      <c r="G213" s="88" t="s">
        <v>1612</v>
      </c>
      <c r="H213" s="88" t="s">
        <v>129</v>
      </c>
      <c r="I213" s="90">
        <v>2636.1132620000003</v>
      </c>
      <c r="J213" s="102">
        <v>1361</v>
      </c>
      <c r="K213" s="90"/>
      <c r="L213" s="90">
        <v>137.19556570100005</v>
      </c>
      <c r="M213" s="91">
        <v>3.8243737643041361E-5</v>
      </c>
      <c r="N213" s="91">
        <f t="shared" si="3"/>
        <v>1.0862656962362205E-3</v>
      </c>
      <c r="O213" s="91">
        <f>L213/'סכום נכסי הקרן'!$C$42</f>
        <v>1.6561988279853004E-4</v>
      </c>
    </row>
    <row r="214" spans="2:15">
      <c r="B214" s="86" t="s">
        <v>1681</v>
      </c>
      <c r="C214" s="87" t="s">
        <v>1682</v>
      </c>
      <c r="D214" s="88" t="s">
        <v>1630</v>
      </c>
      <c r="E214" s="88" t="s">
        <v>28</v>
      </c>
      <c r="F214" s="87" t="s">
        <v>919</v>
      </c>
      <c r="G214" s="88" t="s">
        <v>920</v>
      </c>
      <c r="H214" s="88" t="s">
        <v>129</v>
      </c>
      <c r="I214" s="90">
        <v>76714.081122000018</v>
      </c>
      <c r="J214" s="102">
        <v>1020</v>
      </c>
      <c r="K214" s="90"/>
      <c r="L214" s="90">
        <v>2992.2173913470006</v>
      </c>
      <c r="M214" s="91">
        <v>6.8469906195131722E-5</v>
      </c>
      <c r="N214" s="91">
        <f t="shared" si="3"/>
        <v>2.3691313136062854E-2</v>
      </c>
      <c r="O214" s="91">
        <f>L214/'סכום נכסי הקרן'!$C$42</f>
        <v>3.6121480394100025E-3</v>
      </c>
    </row>
    <row r="215" spans="2:15">
      <c r="B215" s="86" t="s">
        <v>1683</v>
      </c>
      <c r="C215" s="87" t="s">
        <v>1684</v>
      </c>
      <c r="D215" s="88" t="s">
        <v>1610</v>
      </c>
      <c r="E215" s="88" t="s">
        <v>28</v>
      </c>
      <c r="F215" s="87" t="s">
        <v>1186</v>
      </c>
      <c r="G215" s="88" t="s">
        <v>1187</v>
      </c>
      <c r="H215" s="88" t="s">
        <v>129</v>
      </c>
      <c r="I215" s="90">
        <v>3672.9405700000007</v>
      </c>
      <c r="J215" s="102">
        <v>2456</v>
      </c>
      <c r="K215" s="90"/>
      <c r="L215" s="90">
        <v>344.95317563399999</v>
      </c>
      <c r="M215" s="91">
        <v>3.3247741447909798E-5</v>
      </c>
      <c r="N215" s="91">
        <f t="shared" si="3"/>
        <v>2.7312165636285642E-3</v>
      </c>
      <c r="O215" s="91">
        <f>L215/'סכום נכסי הקרן'!$C$42</f>
        <v>4.1642092605233077E-4</v>
      </c>
    </row>
    <row r="216" spans="2:15">
      <c r="B216" s="86" t="s">
        <v>1685</v>
      </c>
      <c r="C216" s="87" t="s">
        <v>1686</v>
      </c>
      <c r="D216" s="88" t="s">
        <v>1610</v>
      </c>
      <c r="E216" s="88" t="s">
        <v>28</v>
      </c>
      <c r="F216" s="87" t="s">
        <v>1687</v>
      </c>
      <c r="G216" s="88" t="s">
        <v>1048</v>
      </c>
      <c r="H216" s="88" t="s">
        <v>129</v>
      </c>
      <c r="I216" s="90">
        <v>1840.4418570000003</v>
      </c>
      <c r="J216" s="102">
        <v>1401</v>
      </c>
      <c r="K216" s="90"/>
      <c r="L216" s="90">
        <v>98.600273764000008</v>
      </c>
      <c r="M216" s="91">
        <v>5.9741049571576122E-5</v>
      </c>
      <c r="N216" s="91">
        <f t="shared" si="3"/>
        <v>7.8068190092059721E-4</v>
      </c>
      <c r="O216" s="91">
        <f>L216/'סכום נכסי הקרן'!$C$42</f>
        <v>1.1902837895130034E-4</v>
      </c>
    </row>
    <row r="217" spans="2:15">
      <c r="B217" s="86" t="s">
        <v>1690</v>
      </c>
      <c r="C217" s="87" t="s">
        <v>1691</v>
      </c>
      <c r="D217" s="88" t="s">
        <v>1610</v>
      </c>
      <c r="E217" s="88" t="s">
        <v>28</v>
      </c>
      <c r="F217" s="87" t="s">
        <v>1692</v>
      </c>
      <c r="G217" s="88" t="s">
        <v>1006</v>
      </c>
      <c r="H217" s="88" t="s">
        <v>129</v>
      </c>
      <c r="I217" s="90">
        <v>715.49050100000011</v>
      </c>
      <c r="J217" s="102">
        <v>9180</v>
      </c>
      <c r="K217" s="90"/>
      <c r="L217" s="90">
        <v>251.16807518800002</v>
      </c>
      <c r="M217" s="91">
        <v>1.2517090315005902E-5</v>
      </c>
      <c r="N217" s="91">
        <f t="shared" si="3"/>
        <v>1.9886594925452132E-3</v>
      </c>
      <c r="O217" s="91">
        <f>L217/'סכום נכסי הקרן'!$C$42</f>
        <v>3.0320533293348067E-4</v>
      </c>
    </row>
    <row r="218" spans="2:15">
      <c r="B218" s="86" t="s">
        <v>1693</v>
      </c>
      <c r="C218" s="87" t="s">
        <v>1694</v>
      </c>
      <c r="D218" s="88" t="s">
        <v>1630</v>
      </c>
      <c r="E218" s="88" t="s">
        <v>28</v>
      </c>
      <c r="F218" s="87" t="s">
        <v>1695</v>
      </c>
      <c r="G218" s="88" t="s">
        <v>1696</v>
      </c>
      <c r="H218" s="88" t="s">
        <v>129</v>
      </c>
      <c r="I218" s="90">
        <v>3151.1401500000006</v>
      </c>
      <c r="J218" s="102">
        <v>1045</v>
      </c>
      <c r="K218" s="90"/>
      <c r="L218" s="90">
        <v>125.92208130600002</v>
      </c>
      <c r="M218" s="91">
        <v>2.621182303605671E-5</v>
      </c>
      <c r="N218" s="91">
        <f t="shared" si="3"/>
        <v>9.9700625616050095E-4</v>
      </c>
      <c r="O218" s="91">
        <f>L218/'סכום נכסי הקרן'!$C$42</f>
        <v>1.5201074641944259E-4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102"/>
      <c r="K219" s="87"/>
      <c r="L219" s="87"/>
      <c r="M219" s="87"/>
      <c r="N219" s="91"/>
      <c r="O219" s="87"/>
    </row>
    <row r="220" spans="2:15">
      <c r="B220" s="85" t="s">
        <v>64</v>
      </c>
      <c r="C220" s="80"/>
      <c r="D220" s="81"/>
      <c r="E220" s="81"/>
      <c r="F220" s="80"/>
      <c r="G220" s="81"/>
      <c r="H220" s="81"/>
      <c r="I220" s="83"/>
      <c r="J220" s="100"/>
      <c r="K220" s="83">
        <v>4.0770866230000014</v>
      </c>
      <c r="L220" s="83">
        <f>SUM(L221:L268)</f>
        <v>23994.868668534</v>
      </c>
      <c r="M220" s="84"/>
      <c r="N220" s="84">
        <f t="shared" si="3"/>
        <v>0.18998283645060815</v>
      </c>
      <c r="O220" s="84">
        <f>L220/'סכום נכסי הקרן'!$C$42</f>
        <v>2.8966150008882932E-2</v>
      </c>
    </row>
    <row r="221" spans="2:15">
      <c r="B221" s="86" t="s">
        <v>1697</v>
      </c>
      <c r="C221" s="87" t="s">
        <v>1698</v>
      </c>
      <c r="D221" s="88" t="s">
        <v>1610</v>
      </c>
      <c r="E221" s="88" t="s">
        <v>28</v>
      </c>
      <c r="F221" s="87"/>
      <c r="G221" s="88" t="s">
        <v>1006</v>
      </c>
      <c r="H221" s="88" t="s">
        <v>129</v>
      </c>
      <c r="I221" s="90">
        <v>208.90663200000003</v>
      </c>
      <c r="J221" s="102">
        <v>50990</v>
      </c>
      <c r="K221" s="90"/>
      <c r="L221" s="90">
        <v>407.33818409600002</v>
      </c>
      <c r="M221" s="91">
        <v>4.5883292773995175E-7</v>
      </c>
      <c r="N221" s="91">
        <f t="shared" si="3"/>
        <v>3.2251588736837279E-3</v>
      </c>
      <c r="O221" s="91">
        <f>L221/'סכום נכסי הקרן'!$C$42</f>
        <v>4.9173092413477197E-4</v>
      </c>
    </row>
    <row r="222" spans="2:15">
      <c r="B222" s="86" t="s">
        <v>1699</v>
      </c>
      <c r="C222" s="87" t="s">
        <v>1700</v>
      </c>
      <c r="D222" s="88" t="s">
        <v>1630</v>
      </c>
      <c r="E222" s="88" t="s">
        <v>28</v>
      </c>
      <c r="F222" s="87"/>
      <c r="G222" s="88" t="s">
        <v>960</v>
      </c>
      <c r="H222" s="88" t="s">
        <v>129</v>
      </c>
      <c r="I222" s="90">
        <v>1006.5501360000001</v>
      </c>
      <c r="J222" s="102">
        <v>11828</v>
      </c>
      <c r="K222" s="90"/>
      <c r="L222" s="90">
        <v>455.26536432900008</v>
      </c>
      <c r="M222" s="91">
        <v>1.3442221917852712E-5</v>
      </c>
      <c r="N222" s="91">
        <f t="shared" si="3"/>
        <v>3.6046292416830861E-3</v>
      </c>
      <c r="O222" s="91">
        <f>L222/'סכום נכסי הקרן'!$C$42</f>
        <v>5.4958770640390643E-4</v>
      </c>
    </row>
    <row r="223" spans="2:15">
      <c r="B223" s="86" t="s">
        <v>1701</v>
      </c>
      <c r="C223" s="87" t="s">
        <v>1702</v>
      </c>
      <c r="D223" s="88" t="s">
        <v>28</v>
      </c>
      <c r="E223" s="88" t="s">
        <v>28</v>
      </c>
      <c r="F223" s="87"/>
      <c r="G223" s="88" t="s">
        <v>960</v>
      </c>
      <c r="H223" s="88" t="s">
        <v>131</v>
      </c>
      <c r="I223" s="90">
        <v>890.69241700000009</v>
      </c>
      <c r="J223" s="102">
        <v>12698</v>
      </c>
      <c r="K223" s="90"/>
      <c r="L223" s="90">
        <v>458.40610901700006</v>
      </c>
      <c r="M223" s="91">
        <v>1.1268944369176161E-6</v>
      </c>
      <c r="N223" s="91">
        <f t="shared" si="3"/>
        <v>3.6294965411309841E-3</v>
      </c>
      <c r="O223" s="91">
        <f>L223/'סכום נכסי הקרן'!$C$42</f>
        <v>5.5337915377663206E-4</v>
      </c>
    </row>
    <row r="224" spans="2:15">
      <c r="B224" s="86" t="s">
        <v>1703</v>
      </c>
      <c r="C224" s="87" t="s">
        <v>1704</v>
      </c>
      <c r="D224" s="88" t="s">
        <v>1610</v>
      </c>
      <c r="E224" s="88" t="s">
        <v>28</v>
      </c>
      <c r="F224" s="87"/>
      <c r="G224" s="88" t="s">
        <v>1040</v>
      </c>
      <c r="H224" s="88" t="s">
        <v>129</v>
      </c>
      <c r="I224" s="90">
        <v>2246.9275660000003</v>
      </c>
      <c r="J224" s="102">
        <v>13185</v>
      </c>
      <c r="K224" s="90"/>
      <c r="L224" s="90">
        <v>1132.8882960060002</v>
      </c>
      <c r="M224" s="91">
        <v>3.8733452266850546E-7</v>
      </c>
      <c r="N224" s="91">
        <f t="shared" si="3"/>
        <v>8.9698066211614663E-3</v>
      </c>
      <c r="O224" s="91">
        <f>L224/'סכום נכסי הקרן'!$C$42</f>
        <v>1.3676012475304987E-3</v>
      </c>
    </row>
    <row r="225" spans="2:15">
      <c r="B225" s="86" t="s">
        <v>1705</v>
      </c>
      <c r="C225" s="87" t="s">
        <v>1706</v>
      </c>
      <c r="D225" s="88" t="s">
        <v>1610</v>
      </c>
      <c r="E225" s="88" t="s">
        <v>28</v>
      </c>
      <c r="F225" s="87"/>
      <c r="G225" s="88" t="s">
        <v>1635</v>
      </c>
      <c r="H225" s="88" t="s">
        <v>129</v>
      </c>
      <c r="I225" s="90">
        <v>3741.3278640000003</v>
      </c>
      <c r="J225" s="102">
        <v>12712</v>
      </c>
      <c r="K225" s="90"/>
      <c r="L225" s="90">
        <v>1818.6852150260006</v>
      </c>
      <c r="M225" s="91">
        <v>3.6261079938569976E-7</v>
      </c>
      <c r="N225" s="91">
        <f t="shared" si="3"/>
        <v>1.4399702725379982E-2</v>
      </c>
      <c r="O225" s="91">
        <f>L225/'סכום נכסי הקרן'!$C$42</f>
        <v>2.1954822710267088E-3</v>
      </c>
    </row>
    <row r="226" spans="2:15">
      <c r="B226" s="86" t="s">
        <v>1707</v>
      </c>
      <c r="C226" s="87" t="s">
        <v>1708</v>
      </c>
      <c r="D226" s="88" t="s">
        <v>1610</v>
      </c>
      <c r="E226" s="88" t="s">
        <v>28</v>
      </c>
      <c r="F226" s="87"/>
      <c r="G226" s="88" t="s">
        <v>1674</v>
      </c>
      <c r="H226" s="88" t="s">
        <v>129</v>
      </c>
      <c r="I226" s="90">
        <v>1661.7573000000002</v>
      </c>
      <c r="J226" s="102">
        <v>13845</v>
      </c>
      <c r="K226" s="90"/>
      <c r="L226" s="90">
        <v>879.78882025900009</v>
      </c>
      <c r="M226" s="91">
        <v>1.9864794425557812E-6</v>
      </c>
      <c r="N226" s="91">
        <f t="shared" si="3"/>
        <v>6.9658549858839904E-3</v>
      </c>
      <c r="O226" s="91">
        <f>L226/'סכום נכסי הקרן'!$C$42</f>
        <v>1.0620643645022011E-3</v>
      </c>
    </row>
    <row r="227" spans="2:15">
      <c r="B227" s="86" t="s">
        <v>1709</v>
      </c>
      <c r="C227" s="87" t="s">
        <v>1710</v>
      </c>
      <c r="D227" s="88" t="s">
        <v>28</v>
      </c>
      <c r="E227" s="88" t="s">
        <v>28</v>
      </c>
      <c r="F227" s="87"/>
      <c r="G227" s="88" t="s">
        <v>955</v>
      </c>
      <c r="H227" s="88" t="s">
        <v>131</v>
      </c>
      <c r="I227" s="90">
        <v>93114.772000000012</v>
      </c>
      <c r="J227" s="102">
        <v>189.3</v>
      </c>
      <c r="K227" s="90"/>
      <c r="L227" s="90">
        <v>714.42479217000005</v>
      </c>
      <c r="M227" s="91">
        <v>6.0581145463530146E-5</v>
      </c>
      <c r="N227" s="91">
        <f t="shared" si="3"/>
        <v>5.656561422446217E-3</v>
      </c>
      <c r="O227" s="91">
        <f>L227/'סכום נכסי הקרן'!$C$42</f>
        <v>8.6244004857583456E-4</v>
      </c>
    </row>
    <row r="228" spans="2:15">
      <c r="B228" s="86" t="s">
        <v>1711</v>
      </c>
      <c r="C228" s="87" t="s">
        <v>1712</v>
      </c>
      <c r="D228" s="88" t="s">
        <v>28</v>
      </c>
      <c r="E228" s="88" t="s">
        <v>28</v>
      </c>
      <c r="F228" s="87"/>
      <c r="G228" s="88" t="s">
        <v>1674</v>
      </c>
      <c r="H228" s="88" t="s">
        <v>131</v>
      </c>
      <c r="I228" s="90">
        <v>354.50822400000004</v>
      </c>
      <c r="J228" s="102">
        <v>55910</v>
      </c>
      <c r="K228" s="90"/>
      <c r="L228" s="90">
        <v>803.34690675399997</v>
      </c>
      <c r="M228" s="91">
        <v>8.793713902021716E-7</v>
      </c>
      <c r="N228" s="91">
        <f t="shared" si="3"/>
        <v>6.3606151009732445E-3</v>
      </c>
      <c r="O228" s="91">
        <f>L228/'סכום נכסי הקרן'!$C$42</f>
        <v>9.6978513746664985E-4</v>
      </c>
    </row>
    <row r="229" spans="2:15">
      <c r="B229" s="86" t="s">
        <v>1713</v>
      </c>
      <c r="C229" s="87" t="s">
        <v>1714</v>
      </c>
      <c r="D229" s="88" t="s">
        <v>1630</v>
      </c>
      <c r="E229" s="88" t="s">
        <v>28</v>
      </c>
      <c r="F229" s="87"/>
      <c r="G229" s="88" t="s">
        <v>948</v>
      </c>
      <c r="H229" s="88" t="s">
        <v>129</v>
      </c>
      <c r="I229" s="90">
        <v>4652.9204400000008</v>
      </c>
      <c r="J229" s="102">
        <v>2738</v>
      </c>
      <c r="K229" s="90"/>
      <c r="L229" s="90">
        <v>487.1659813390001</v>
      </c>
      <c r="M229" s="91">
        <v>5.8554024172298245E-7</v>
      </c>
      <c r="N229" s="91">
        <f t="shared" si="3"/>
        <v>3.8572069818576735E-3</v>
      </c>
      <c r="O229" s="91">
        <f>L229/'סכום נכסי הקרן'!$C$42</f>
        <v>5.8809752575121274E-4</v>
      </c>
    </row>
    <row r="230" spans="2:15">
      <c r="B230" s="86" t="s">
        <v>1715</v>
      </c>
      <c r="C230" s="87" t="s">
        <v>1716</v>
      </c>
      <c r="D230" s="88" t="s">
        <v>1630</v>
      </c>
      <c r="E230" s="88" t="s">
        <v>28</v>
      </c>
      <c r="F230" s="87"/>
      <c r="G230" s="88" t="s">
        <v>973</v>
      </c>
      <c r="H230" s="88" t="s">
        <v>129</v>
      </c>
      <c r="I230" s="90">
        <v>0.22156800000000001</v>
      </c>
      <c r="J230" s="102">
        <v>53147700</v>
      </c>
      <c r="K230" s="90"/>
      <c r="L230" s="90">
        <v>450.30699200700008</v>
      </c>
      <c r="M230" s="91">
        <v>3.8512132378502403E-7</v>
      </c>
      <c r="N230" s="91">
        <f t="shared" si="3"/>
        <v>3.5653706130602484E-3</v>
      </c>
      <c r="O230" s="91">
        <f>L230/'סכום נכסי הקרן'!$C$42</f>
        <v>5.4360205345189473E-4</v>
      </c>
    </row>
    <row r="231" spans="2:15">
      <c r="B231" s="86" t="s">
        <v>1717</v>
      </c>
      <c r="C231" s="87" t="s">
        <v>1718</v>
      </c>
      <c r="D231" s="88" t="s">
        <v>1630</v>
      </c>
      <c r="E231" s="88" t="s">
        <v>28</v>
      </c>
      <c r="F231" s="87"/>
      <c r="G231" s="88" t="s">
        <v>973</v>
      </c>
      <c r="H231" s="88" t="s">
        <v>129</v>
      </c>
      <c r="I231" s="90">
        <v>113.94907200000002</v>
      </c>
      <c r="J231" s="102">
        <v>64649</v>
      </c>
      <c r="K231" s="90"/>
      <c r="L231" s="90">
        <v>281.7023615710001</v>
      </c>
      <c r="M231" s="91">
        <v>7.6320872385418692E-7</v>
      </c>
      <c r="N231" s="91">
        <f t="shared" si="3"/>
        <v>2.2304191127445411E-3</v>
      </c>
      <c r="O231" s="91">
        <f>L231/'סכום נכסי הקרן'!$C$42</f>
        <v>3.4006574388226082E-4</v>
      </c>
    </row>
    <row r="232" spans="2:15">
      <c r="B232" s="86" t="s">
        <v>1719</v>
      </c>
      <c r="C232" s="87" t="s">
        <v>1720</v>
      </c>
      <c r="D232" s="88" t="s">
        <v>1630</v>
      </c>
      <c r="E232" s="88" t="s">
        <v>28</v>
      </c>
      <c r="F232" s="87"/>
      <c r="G232" s="88" t="s">
        <v>960</v>
      </c>
      <c r="H232" s="88" t="s">
        <v>129</v>
      </c>
      <c r="I232" s="90">
        <v>940.07984400000021</v>
      </c>
      <c r="J232" s="102">
        <v>19168</v>
      </c>
      <c r="K232" s="90"/>
      <c r="L232" s="90">
        <v>689.06378520000021</v>
      </c>
      <c r="M232" s="91">
        <v>1.558478622624296E-6</v>
      </c>
      <c r="N232" s="91">
        <f t="shared" si="3"/>
        <v>5.4557619887855291E-3</v>
      </c>
      <c r="O232" s="91">
        <f>L232/'סכום נכסי הקרן'!$C$42</f>
        <v>8.318247223401598E-4</v>
      </c>
    </row>
    <row r="233" spans="2:15">
      <c r="B233" s="86" t="s">
        <v>1721</v>
      </c>
      <c r="C233" s="87" t="s">
        <v>1722</v>
      </c>
      <c r="D233" s="88" t="s">
        <v>1610</v>
      </c>
      <c r="E233" s="88" t="s">
        <v>28</v>
      </c>
      <c r="F233" s="87"/>
      <c r="G233" s="88" t="s">
        <v>1674</v>
      </c>
      <c r="H233" s="88" t="s">
        <v>129</v>
      </c>
      <c r="I233" s="90">
        <v>246.88965600000003</v>
      </c>
      <c r="J233" s="102">
        <v>83058</v>
      </c>
      <c r="K233" s="90"/>
      <c r="L233" s="90">
        <v>784.15559847700013</v>
      </c>
      <c r="M233" s="91">
        <v>5.9817886662834814E-7</v>
      </c>
      <c r="N233" s="91">
        <f t="shared" si="3"/>
        <v>6.2086651473382114E-3</v>
      </c>
      <c r="O233" s="91">
        <f>L233/'סכום נכסי הקרן'!$C$42</f>
        <v>9.4661775438581301E-4</v>
      </c>
    </row>
    <row r="234" spans="2:15">
      <c r="B234" s="86" t="s">
        <v>1723</v>
      </c>
      <c r="C234" s="87" t="s">
        <v>1724</v>
      </c>
      <c r="D234" s="88" t="s">
        <v>1610</v>
      </c>
      <c r="E234" s="88" t="s">
        <v>28</v>
      </c>
      <c r="F234" s="87"/>
      <c r="G234" s="88" t="s">
        <v>973</v>
      </c>
      <c r="H234" s="88" t="s">
        <v>129</v>
      </c>
      <c r="I234" s="90">
        <v>2838.8649999999998</v>
      </c>
      <c r="J234" s="102">
        <v>1066.6199999999999</v>
      </c>
      <c r="K234" s="90"/>
      <c r="L234" s="90">
        <v>115.79034472400001</v>
      </c>
      <c r="M234" s="91">
        <v>2.471688289526038E-4</v>
      </c>
      <c r="N234" s="91">
        <f t="shared" si="3"/>
        <v>9.1678676921065399E-4</v>
      </c>
      <c r="O234" s="91">
        <f>L234/'סכום נכסי הקרן'!$C$42</f>
        <v>1.397799063286379E-4</v>
      </c>
    </row>
    <row r="235" spans="2:15">
      <c r="B235" s="86" t="s">
        <v>1725</v>
      </c>
      <c r="C235" s="87" t="s">
        <v>1726</v>
      </c>
      <c r="D235" s="88" t="s">
        <v>122</v>
      </c>
      <c r="E235" s="88" t="s">
        <v>28</v>
      </c>
      <c r="F235" s="87"/>
      <c r="G235" s="88" t="s">
        <v>1009</v>
      </c>
      <c r="H235" s="88" t="s">
        <v>1727</v>
      </c>
      <c r="I235" s="90">
        <v>389.32599600000003</v>
      </c>
      <c r="J235" s="102">
        <v>11200</v>
      </c>
      <c r="K235" s="90"/>
      <c r="L235" s="90">
        <v>183.13894851800001</v>
      </c>
      <c r="M235" s="91">
        <v>7.4583524137931042E-7</v>
      </c>
      <c r="N235" s="91">
        <f t="shared" si="3"/>
        <v>1.4500290618242957E-3</v>
      </c>
      <c r="O235" s="91">
        <f>L235/'סכום נכסי הקרן'!$C$42</f>
        <v>2.2108186248162462E-4</v>
      </c>
    </row>
    <row r="236" spans="2:15">
      <c r="B236" s="86" t="s">
        <v>1728</v>
      </c>
      <c r="C236" s="87" t="s">
        <v>1729</v>
      </c>
      <c r="D236" s="88" t="s">
        <v>1610</v>
      </c>
      <c r="E236" s="88" t="s">
        <v>28</v>
      </c>
      <c r="F236" s="87"/>
      <c r="G236" s="88" t="s">
        <v>1730</v>
      </c>
      <c r="H236" s="88" t="s">
        <v>129</v>
      </c>
      <c r="I236" s="90">
        <v>215.23713600000002</v>
      </c>
      <c r="J236" s="102">
        <v>56496</v>
      </c>
      <c r="K236" s="90"/>
      <c r="L236" s="90">
        <v>464.99982388400014</v>
      </c>
      <c r="M236" s="91">
        <v>4.8608974396614225E-7</v>
      </c>
      <c r="N236" s="91">
        <f t="shared" si="3"/>
        <v>3.6817032304229309E-3</v>
      </c>
      <c r="O236" s="91">
        <f>L236/'סכום נכסי הקרן'!$C$42</f>
        <v>5.6133896120845136E-4</v>
      </c>
    </row>
    <row r="237" spans="2:15">
      <c r="B237" s="86" t="s">
        <v>1731</v>
      </c>
      <c r="C237" s="87" t="s">
        <v>1732</v>
      </c>
      <c r="D237" s="88" t="s">
        <v>1610</v>
      </c>
      <c r="E237" s="88" t="s">
        <v>28</v>
      </c>
      <c r="F237" s="87"/>
      <c r="G237" s="88" t="s">
        <v>1006</v>
      </c>
      <c r="H237" s="88" t="s">
        <v>129</v>
      </c>
      <c r="I237" s="90">
        <v>195.03002600000002</v>
      </c>
      <c r="J237" s="102">
        <v>16738</v>
      </c>
      <c r="K237" s="90"/>
      <c r="L237" s="90">
        <v>124.831136544</v>
      </c>
      <c r="M237" s="91">
        <v>8.6274955623677609E-7</v>
      </c>
      <c r="N237" s="91">
        <f t="shared" si="3"/>
        <v>9.8836854352457007E-4</v>
      </c>
      <c r="O237" s="91">
        <f>L237/'סכום נכסי הקרן'!$C$42</f>
        <v>1.5069377861003187E-4</v>
      </c>
    </row>
    <row r="238" spans="2:15">
      <c r="B238" s="86" t="s">
        <v>1733</v>
      </c>
      <c r="C238" s="87" t="s">
        <v>1734</v>
      </c>
      <c r="D238" s="88" t="s">
        <v>1630</v>
      </c>
      <c r="E238" s="88" t="s">
        <v>28</v>
      </c>
      <c r="F238" s="87"/>
      <c r="G238" s="88" t="s">
        <v>1009</v>
      </c>
      <c r="H238" s="88" t="s">
        <v>129</v>
      </c>
      <c r="I238" s="90">
        <v>490.61406000000011</v>
      </c>
      <c r="J238" s="102">
        <v>10747</v>
      </c>
      <c r="K238" s="90"/>
      <c r="L238" s="90">
        <v>201.62534454000004</v>
      </c>
      <c r="M238" s="91">
        <v>1.4502484275897053E-6</v>
      </c>
      <c r="N238" s="91">
        <f t="shared" si="3"/>
        <v>1.5963977709231058E-3</v>
      </c>
      <c r="O238" s="91">
        <f>L238/'סכום נכסי הקרן'!$C$42</f>
        <v>2.4339828886819944E-4</v>
      </c>
    </row>
    <row r="239" spans="2:15">
      <c r="B239" s="86" t="s">
        <v>1735</v>
      </c>
      <c r="C239" s="87" t="s">
        <v>1736</v>
      </c>
      <c r="D239" s="88" t="s">
        <v>1610</v>
      </c>
      <c r="E239" s="88" t="s">
        <v>28</v>
      </c>
      <c r="F239" s="87"/>
      <c r="G239" s="88" t="s">
        <v>1006</v>
      </c>
      <c r="H239" s="88" t="s">
        <v>129</v>
      </c>
      <c r="I239" s="90">
        <v>588.73687199999995</v>
      </c>
      <c r="J239" s="102">
        <v>9109</v>
      </c>
      <c r="K239" s="90"/>
      <c r="L239" s="90">
        <v>205.07363134800002</v>
      </c>
      <c r="M239" s="91">
        <v>1.9685802437849172E-6</v>
      </c>
      <c r="N239" s="91">
        <f t="shared" si="3"/>
        <v>1.6237000795011954E-3</v>
      </c>
      <c r="O239" s="91">
        <f>L239/'סכום נכסי הקרן'!$C$42</f>
        <v>2.4756099525071709E-4</v>
      </c>
    </row>
    <row r="240" spans="2:15">
      <c r="B240" s="86" t="s">
        <v>1737</v>
      </c>
      <c r="C240" s="87" t="s">
        <v>1738</v>
      </c>
      <c r="D240" s="88" t="s">
        <v>1630</v>
      </c>
      <c r="E240" s="88" t="s">
        <v>28</v>
      </c>
      <c r="F240" s="87"/>
      <c r="G240" s="88" t="s">
        <v>1006</v>
      </c>
      <c r="H240" s="88" t="s">
        <v>129</v>
      </c>
      <c r="I240" s="90">
        <v>1060.35942</v>
      </c>
      <c r="J240" s="102">
        <v>4673</v>
      </c>
      <c r="K240" s="90"/>
      <c r="L240" s="90">
        <v>189.48147794400003</v>
      </c>
      <c r="M240" s="91">
        <v>3.615395135293543E-6</v>
      </c>
      <c r="N240" s="91">
        <f t="shared" si="3"/>
        <v>1.5002469541273732E-3</v>
      </c>
      <c r="O240" s="91">
        <f>L240/'סכום נכסי הקרן'!$C$42</f>
        <v>2.2873844361683178E-4</v>
      </c>
    </row>
    <row r="241" spans="2:15">
      <c r="B241" s="86" t="s">
        <v>1739</v>
      </c>
      <c r="C241" s="87" t="s">
        <v>1740</v>
      </c>
      <c r="D241" s="88" t="s">
        <v>28</v>
      </c>
      <c r="E241" s="88" t="s">
        <v>28</v>
      </c>
      <c r="F241" s="87"/>
      <c r="G241" s="88" t="s">
        <v>960</v>
      </c>
      <c r="H241" s="88" t="s">
        <v>131</v>
      </c>
      <c r="I241" s="90">
        <v>965.40186000000017</v>
      </c>
      <c r="J241" s="102">
        <v>9004</v>
      </c>
      <c r="K241" s="90"/>
      <c r="L241" s="90">
        <v>352.31483990000009</v>
      </c>
      <c r="M241" s="91">
        <v>9.8510393877551045E-6</v>
      </c>
      <c r="N241" s="91">
        <f t="shared" si="3"/>
        <v>2.7895036031440521E-3</v>
      </c>
      <c r="O241" s="91">
        <f>L241/'סכום נכסי הקרן'!$C$42</f>
        <v>4.2530778742213795E-4</v>
      </c>
    </row>
    <row r="242" spans="2:15">
      <c r="B242" s="86" t="s">
        <v>1626</v>
      </c>
      <c r="C242" s="87" t="s">
        <v>1627</v>
      </c>
      <c r="D242" s="88" t="s">
        <v>118</v>
      </c>
      <c r="E242" s="88" t="s">
        <v>28</v>
      </c>
      <c r="F242" s="87"/>
      <c r="G242" s="88" t="s">
        <v>124</v>
      </c>
      <c r="H242" s="88" t="s">
        <v>132</v>
      </c>
      <c r="I242" s="90">
        <v>11265.448107000002</v>
      </c>
      <c r="J242" s="102">
        <v>1143</v>
      </c>
      <c r="K242" s="90"/>
      <c r="L242" s="90">
        <v>602.34545180200007</v>
      </c>
      <c r="M242" s="91">
        <v>6.2914746002134972E-5</v>
      </c>
      <c r="N242" s="91">
        <f t="shared" si="3"/>
        <v>4.7691570659244053E-3</v>
      </c>
      <c r="O242" s="91">
        <f>L242/'סכום נכסי הקרן'!$C$42</f>
        <v>7.2713999626700544E-4</v>
      </c>
    </row>
    <row r="243" spans="2:15">
      <c r="B243" s="86" t="s">
        <v>1741</v>
      </c>
      <c r="C243" s="87" t="s">
        <v>1742</v>
      </c>
      <c r="D243" s="88" t="s">
        <v>1610</v>
      </c>
      <c r="E243" s="88" t="s">
        <v>28</v>
      </c>
      <c r="F243" s="87"/>
      <c r="G243" s="88" t="s">
        <v>1006</v>
      </c>
      <c r="H243" s="88" t="s">
        <v>129</v>
      </c>
      <c r="I243" s="90">
        <v>611.06569100000013</v>
      </c>
      <c r="J243" s="102">
        <v>5868</v>
      </c>
      <c r="K243" s="90"/>
      <c r="L243" s="90">
        <v>137.11844813200003</v>
      </c>
      <c r="M243" s="91">
        <v>7.7809365918058191E-7</v>
      </c>
      <c r="N243" s="91">
        <f t="shared" si="3"/>
        <v>1.085655106751394E-3</v>
      </c>
      <c r="O243" s="91">
        <f>L243/'סכום נכסי הקרן'!$C$42</f>
        <v>1.6552678793300556E-4</v>
      </c>
    </row>
    <row r="244" spans="2:15">
      <c r="B244" s="86" t="s">
        <v>1743</v>
      </c>
      <c r="C244" s="87" t="s">
        <v>1744</v>
      </c>
      <c r="D244" s="88" t="s">
        <v>1630</v>
      </c>
      <c r="E244" s="88" t="s">
        <v>28</v>
      </c>
      <c r="F244" s="87"/>
      <c r="G244" s="88" t="s">
        <v>973</v>
      </c>
      <c r="H244" s="88" t="s">
        <v>129</v>
      </c>
      <c r="I244" s="90">
        <v>462.12679200000008</v>
      </c>
      <c r="J244" s="102">
        <v>32357</v>
      </c>
      <c r="K244" s="90"/>
      <c r="L244" s="90">
        <v>571.80411991800008</v>
      </c>
      <c r="M244" s="91">
        <v>1.401781399189325E-6</v>
      </c>
      <c r="N244" s="91">
        <f t="shared" si="3"/>
        <v>4.5273416619538605E-3</v>
      </c>
      <c r="O244" s="91">
        <f>L244/'סכום נכסי הקרן'!$C$42</f>
        <v>6.9027108012314922E-4</v>
      </c>
    </row>
    <row r="245" spans="2:15">
      <c r="B245" s="86" t="s">
        <v>1745</v>
      </c>
      <c r="C245" s="87" t="s">
        <v>1746</v>
      </c>
      <c r="D245" s="88" t="s">
        <v>1630</v>
      </c>
      <c r="E245" s="88" t="s">
        <v>28</v>
      </c>
      <c r="F245" s="87"/>
      <c r="G245" s="88" t="s">
        <v>948</v>
      </c>
      <c r="H245" s="88" t="s">
        <v>129</v>
      </c>
      <c r="I245" s="90">
        <v>946.41034800000011</v>
      </c>
      <c r="J245" s="102">
        <v>14502</v>
      </c>
      <c r="K245" s="90"/>
      <c r="L245" s="90">
        <v>524.83799122200014</v>
      </c>
      <c r="M245" s="91">
        <v>3.2566503013278925E-7</v>
      </c>
      <c r="N245" s="91">
        <f t="shared" si="3"/>
        <v>4.155480558230824E-3</v>
      </c>
      <c r="O245" s="91">
        <f>L245/'סכום נכסי הקרן'!$C$42</f>
        <v>6.3357446102771527E-4</v>
      </c>
    </row>
    <row r="246" spans="2:15">
      <c r="B246" s="86" t="s">
        <v>1747</v>
      </c>
      <c r="C246" s="87" t="s">
        <v>1748</v>
      </c>
      <c r="D246" s="88" t="s">
        <v>1630</v>
      </c>
      <c r="E246" s="88" t="s">
        <v>28</v>
      </c>
      <c r="F246" s="87"/>
      <c r="G246" s="88" t="s">
        <v>1009</v>
      </c>
      <c r="H246" s="88" t="s">
        <v>129</v>
      </c>
      <c r="I246" s="90">
        <v>474.78780000000006</v>
      </c>
      <c r="J246" s="102">
        <v>11223</v>
      </c>
      <c r="K246" s="90"/>
      <c r="L246" s="90">
        <v>203.76350265200006</v>
      </c>
      <c r="M246" s="91">
        <v>1.8979945014150139E-6</v>
      </c>
      <c r="N246" s="91">
        <f t="shared" si="3"/>
        <v>1.6133269464276307E-3</v>
      </c>
      <c r="O246" s="91">
        <f>L246/'סכום נכסי הקרן'!$C$42</f>
        <v>2.4597943275652258E-4</v>
      </c>
    </row>
    <row r="247" spans="2:15">
      <c r="B247" s="86" t="s">
        <v>1749</v>
      </c>
      <c r="C247" s="87" t="s">
        <v>1750</v>
      </c>
      <c r="D247" s="88" t="s">
        <v>28</v>
      </c>
      <c r="E247" s="88" t="s">
        <v>28</v>
      </c>
      <c r="F247" s="87"/>
      <c r="G247" s="88" t="s">
        <v>1009</v>
      </c>
      <c r="H247" s="88" t="s">
        <v>131</v>
      </c>
      <c r="I247" s="90">
        <v>129.77533200000002</v>
      </c>
      <c r="J247" s="102">
        <v>71640</v>
      </c>
      <c r="K247" s="90"/>
      <c r="L247" s="90">
        <v>376.82095401999999</v>
      </c>
      <c r="M247" s="91">
        <v>2.5849167530461213E-7</v>
      </c>
      <c r="N247" s="91">
        <f t="shared" si="3"/>
        <v>2.9835342992572274E-3</v>
      </c>
      <c r="O247" s="91">
        <f>L247/'סכום נכסי הקרן'!$C$42</f>
        <v>4.5489110323605568E-4</v>
      </c>
    </row>
    <row r="248" spans="2:15">
      <c r="B248" s="86" t="s">
        <v>1751</v>
      </c>
      <c r="C248" s="87" t="s">
        <v>1752</v>
      </c>
      <c r="D248" s="88" t="s">
        <v>1630</v>
      </c>
      <c r="E248" s="88" t="s">
        <v>28</v>
      </c>
      <c r="F248" s="87"/>
      <c r="G248" s="88" t="s">
        <v>1006</v>
      </c>
      <c r="H248" s="88" t="s">
        <v>129</v>
      </c>
      <c r="I248" s="90">
        <v>300.69894000000005</v>
      </c>
      <c r="J248" s="102">
        <v>39591</v>
      </c>
      <c r="K248" s="90"/>
      <c r="L248" s="90">
        <v>455.24611909100008</v>
      </c>
      <c r="M248" s="91">
        <v>3.2165546964554934E-7</v>
      </c>
      <c r="N248" s="91">
        <f t="shared" si="3"/>
        <v>3.6044768647330843E-3</v>
      </c>
      <c r="O248" s="91">
        <f>L248/'סכום נכסי הקרן'!$C$42</f>
        <v>5.4956447391788768E-4</v>
      </c>
    </row>
    <row r="249" spans="2:15">
      <c r="B249" s="86" t="s">
        <v>1753</v>
      </c>
      <c r="C249" s="87" t="s">
        <v>1754</v>
      </c>
      <c r="D249" s="88" t="s">
        <v>1610</v>
      </c>
      <c r="E249" s="88" t="s">
        <v>28</v>
      </c>
      <c r="F249" s="87"/>
      <c r="G249" s="88" t="s">
        <v>1040</v>
      </c>
      <c r="H249" s="88" t="s">
        <v>129</v>
      </c>
      <c r="I249" s="90">
        <v>895.76631600000007</v>
      </c>
      <c r="J249" s="102">
        <v>30021</v>
      </c>
      <c r="K249" s="90"/>
      <c r="L249" s="90">
        <v>1028.342453898</v>
      </c>
      <c r="M249" s="91">
        <v>4.0302949342612088E-7</v>
      </c>
      <c r="N249" s="91">
        <f t="shared" si="3"/>
        <v>8.142049824607648E-3</v>
      </c>
      <c r="O249" s="91">
        <f>L249/'סכום נכסי הקרן'!$C$42</f>
        <v>1.2413954913274437E-3</v>
      </c>
    </row>
    <row r="250" spans="2:15">
      <c r="B250" s="86" t="s">
        <v>1755</v>
      </c>
      <c r="C250" s="87" t="s">
        <v>1756</v>
      </c>
      <c r="D250" s="88" t="s">
        <v>1610</v>
      </c>
      <c r="E250" s="88" t="s">
        <v>28</v>
      </c>
      <c r="F250" s="87"/>
      <c r="G250" s="88" t="s">
        <v>1006</v>
      </c>
      <c r="H250" s="88" t="s">
        <v>129</v>
      </c>
      <c r="I250" s="90">
        <v>702.68594400000006</v>
      </c>
      <c r="J250" s="102">
        <v>31575</v>
      </c>
      <c r="K250" s="90"/>
      <c r="L250" s="90">
        <v>848.44268399200007</v>
      </c>
      <c r="M250" s="91">
        <v>9.4577158883169138E-8</v>
      </c>
      <c r="N250" s="91">
        <f t="shared" si="3"/>
        <v>6.7176674270339014E-3</v>
      </c>
      <c r="O250" s="91">
        <f>L250/'סכום נכסי הקרן'!$C$42</f>
        <v>1.0242239037832185E-3</v>
      </c>
    </row>
    <row r="251" spans="2:15">
      <c r="B251" s="86" t="s">
        <v>1757</v>
      </c>
      <c r="C251" s="87" t="s">
        <v>1758</v>
      </c>
      <c r="D251" s="88" t="s">
        <v>1630</v>
      </c>
      <c r="E251" s="88" t="s">
        <v>28</v>
      </c>
      <c r="F251" s="87"/>
      <c r="G251" s="88" t="s">
        <v>973</v>
      </c>
      <c r="H251" s="88" t="s">
        <v>129</v>
      </c>
      <c r="I251" s="90">
        <v>1443.8930050000001</v>
      </c>
      <c r="J251" s="102">
        <v>8167</v>
      </c>
      <c r="K251" s="90"/>
      <c r="L251" s="90">
        <v>450.93656427000002</v>
      </c>
      <c r="M251" s="91">
        <v>8.7140743961172721E-7</v>
      </c>
      <c r="N251" s="91">
        <f t="shared" si="3"/>
        <v>3.5703553423341453E-3</v>
      </c>
      <c r="O251" s="91">
        <f>L251/'סכום נכסי הקרן'!$C$42</f>
        <v>5.4436206113784636E-4</v>
      </c>
    </row>
    <row r="252" spans="2:15">
      <c r="B252" s="86" t="s">
        <v>1759</v>
      </c>
      <c r="C252" s="87" t="s">
        <v>1760</v>
      </c>
      <c r="D252" s="88" t="s">
        <v>1610</v>
      </c>
      <c r="E252" s="88" t="s">
        <v>28</v>
      </c>
      <c r="F252" s="87"/>
      <c r="G252" s="88" t="s">
        <v>1612</v>
      </c>
      <c r="H252" s="88" t="s">
        <v>129</v>
      </c>
      <c r="I252" s="90">
        <v>348.17772000000002</v>
      </c>
      <c r="J252" s="102">
        <v>7588</v>
      </c>
      <c r="K252" s="90"/>
      <c r="L252" s="90">
        <v>101.02902990500002</v>
      </c>
      <c r="M252" s="91">
        <v>1.6675884569918684E-6</v>
      </c>
      <c r="N252" s="91">
        <f t="shared" si="3"/>
        <v>7.9991192826886558E-4</v>
      </c>
      <c r="O252" s="91">
        <f>L252/'סכום נכסי הקרן'!$C$42</f>
        <v>1.219603272643769E-4</v>
      </c>
    </row>
    <row r="253" spans="2:15">
      <c r="B253" s="86" t="s">
        <v>1761</v>
      </c>
      <c r="C253" s="87" t="s">
        <v>1762</v>
      </c>
      <c r="D253" s="88" t="s">
        <v>1610</v>
      </c>
      <c r="E253" s="88" t="s">
        <v>28</v>
      </c>
      <c r="F253" s="87"/>
      <c r="G253" s="88" t="s">
        <v>1040</v>
      </c>
      <c r="H253" s="88" t="s">
        <v>129</v>
      </c>
      <c r="I253" s="90">
        <v>183.58461600000001</v>
      </c>
      <c r="J253" s="102">
        <v>37760</v>
      </c>
      <c r="K253" s="90"/>
      <c r="L253" s="90">
        <v>265.08561103000005</v>
      </c>
      <c r="M253" s="91">
        <v>4.1427499036318111E-7</v>
      </c>
      <c r="N253" s="91">
        <f t="shared" si="3"/>
        <v>2.0988535916333043E-3</v>
      </c>
      <c r="O253" s="91">
        <f>L253/'סכום נכסי הקרן'!$C$42</f>
        <v>3.2000631803251722E-4</v>
      </c>
    </row>
    <row r="254" spans="2:15">
      <c r="B254" s="86" t="s">
        <v>1763</v>
      </c>
      <c r="C254" s="87" t="s">
        <v>1764</v>
      </c>
      <c r="D254" s="88" t="s">
        <v>1610</v>
      </c>
      <c r="E254" s="88" t="s">
        <v>28</v>
      </c>
      <c r="F254" s="87"/>
      <c r="G254" s="88" t="s">
        <v>1674</v>
      </c>
      <c r="H254" s="88" t="s">
        <v>129</v>
      </c>
      <c r="I254" s="90">
        <v>845.12228400000026</v>
      </c>
      <c r="J254" s="102">
        <v>43499</v>
      </c>
      <c r="K254" s="90"/>
      <c r="L254" s="90">
        <v>1405.7778946209999</v>
      </c>
      <c r="M254" s="91">
        <v>3.4215477085020251E-7</v>
      </c>
      <c r="N254" s="91">
        <f t="shared" si="3"/>
        <v>1.1130449411039803E-2</v>
      </c>
      <c r="O254" s="91">
        <f>L254/'סכום נכסי הקרן'!$C$42</f>
        <v>1.6970283912477587E-3</v>
      </c>
    </row>
    <row r="255" spans="2:15">
      <c r="B255" s="86" t="s">
        <v>1658</v>
      </c>
      <c r="C255" s="87" t="s">
        <v>1659</v>
      </c>
      <c r="D255" s="88" t="s">
        <v>1630</v>
      </c>
      <c r="E255" s="88" t="s">
        <v>28</v>
      </c>
      <c r="F255" s="87"/>
      <c r="G255" s="88" t="s">
        <v>687</v>
      </c>
      <c r="H255" s="88" t="s">
        <v>129</v>
      </c>
      <c r="I255" s="90">
        <v>3005.0124130000004</v>
      </c>
      <c r="J255" s="102">
        <v>6992</v>
      </c>
      <c r="K255" s="90"/>
      <c r="L255" s="90">
        <v>803.46242932300015</v>
      </c>
      <c r="M255" s="91">
        <v>4.9867171546045539E-5</v>
      </c>
      <c r="N255" s="91">
        <f t="shared" si="3"/>
        <v>6.361529767589507E-3</v>
      </c>
      <c r="O255" s="91">
        <f>L255/'סכום נכסי הקרן'!$C$42</f>
        <v>9.6992459411920733E-4</v>
      </c>
    </row>
    <row r="256" spans="2:15">
      <c r="B256" s="86" t="s">
        <v>1765</v>
      </c>
      <c r="C256" s="87" t="s">
        <v>1766</v>
      </c>
      <c r="D256" s="88" t="s">
        <v>1610</v>
      </c>
      <c r="E256" s="88" t="s">
        <v>28</v>
      </c>
      <c r="F256" s="87"/>
      <c r="G256" s="88" t="s">
        <v>1006</v>
      </c>
      <c r="H256" s="88" t="s">
        <v>129</v>
      </c>
      <c r="I256" s="90">
        <v>838.88460799999996</v>
      </c>
      <c r="J256" s="102">
        <v>23444</v>
      </c>
      <c r="K256" s="90"/>
      <c r="L256" s="90">
        <v>752.05884263000007</v>
      </c>
      <c r="M256" s="91">
        <v>2.7184033587314441E-6</v>
      </c>
      <c r="N256" s="91">
        <f t="shared" si="3"/>
        <v>5.9545344496081502E-3</v>
      </c>
      <c r="O256" s="91">
        <f>L256/'סכום נכסי הקרן'!$C$42</f>
        <v>9.0787115995740115E-4</v>
      </c>
    </row>
    <row r="257" spans="2:15">
      <c r="B257" s="86" t="s">
        <v>1767</v>
      </c>
      <c r="C257" s="87" t="s">
        <v>1768</v>
      </c>
      <c r="D257" s="88" t="s">
        <v>1610</v>
      </c>
      <c r="E257" s="88" t="s">
        <v>28</v>
      </c>
      <c r="F257" s="87"/>
      <c r="G257" s="88" t="s">
        <v>973</v>
      </c>
      <c r="H257" s="88" t="s">
        <v>129</v>
      </c>
      <c r="I257" s="90">
        <v>7494.6036000000013</v>
      </c>
      <c r="J257" s="102">
        <v>612</v>
      </c>
      <c r="K257" s="90"/>
      <c r="L257" s="90">
        <v>175.39530869800004</v>
      </c>
      <c r="M257" s="91">
        <v>2.0866371111948856E-5</v>
      </c>
      <c r="N257" s="91">
        <f t="shared" si="3"/>
        <v>1.3887176757201201E-3</v>
      </c>
      <c r="O257" s="91">
        <f>L257/'סכום נכסי הקרן'!$C$42</f>
        <v>2.1173388747332538E-4</v>
      </c>
    </row>
    <row r="258" spans="2:15">
      <c r="B258" s="86" t="s">
        <v>1769</v>
      </c>
      <c r="C258" s="87" t="s">
        <v>1770</v>
      </c>
      <c r="D258" s="88" t="s">
        <v>1630</v>
      </c>
      <c r="E258" s="88" t="s">
        <v>28</v>
      </c>
      <c r="F258" s="87"/>
      <c r="G258" s="88" t="s">
        <v>1048</v>
      </c>
      <c r="H258" s="88" t="s">
        <v>129</v>
      </c>
      <c r="I258" s="90">
        <v>5656.3053239999999</v>
      </c>
      <c r="J258" s="102">
        <v>3317</v>
      </c>
      <c r="K258" s="90"/>
      <c r="L258" s="90">
        <v>717.4575324110001</v>
      </c>
      <c r="M258" s="91">
        <v>1.0018324173015641E-6</v>
      </c>
      <c r="N258" s="91">
        <f t="shared" si="3"/>
        <v>5.6805735810940639E-3</v>
      </c>
      <c r="O258" s="91">
        <f>L258/'סכום נכסי הקרן'!$C$42</f>
        <v>8.6610111503017959E-4</v>
      </c>
    </row>
    <row r="259" spans="2:15">
      <c r="B259" s="86" t="s">
        <v>1771</v>
      </c>
      <c r="C259" s="87" t="s">
        <v>1772</v>
      </c>
      <c r="D259" s="88" t="s">
        <v>1630</v>
      </c>
      <c r="E259" s="88" t="s">
        <v>28</v>
      </c>
      <c r="F259" s="87"/>
      <c r="G259" s="88" t="s">
        <v>1612</v>
      </c>
      <c r="H259" s="88" t="s">
        <v>129</v>
      </c>
      <c r="I259" s="90">
        <v>1471.8421800000003</v>
      </c>
      <c r="J259" s="102">
        <v>3562</v>
      </c>
      <c r="K259" s="90"/>
      <c r="L259" s="90">
        <v>200.48091855900003</v>
      </c>
      <c r="M259" s="91">
        <v>4.718107790004548E-6</v>
      </c>
      <c r="N259" s="91">
        <f t="shared" si="3"/>
        <v>1.5873366130154873E-3</v>
      </c>
      <c r="O259" s="91">
        <f>L259/'סכום נכסי הקרן'!$C$42</f>
        <v>2.4201675954634155E-4</v>
      </c>
    </row>
    <row r="260" spans="2:15">
      <c r="B260" s="86" t="s">
        <v>1773</v>
      </c>
      <c r="C260" s="87" t="s">
        <v>1774</v>
      </c>
      <c r="D260" s="88" t="s">
        <v>28</v>
      </c>
      <c r="E260" s="88" t="s">
        <v>28</v>
      </c>
      <c r="F260" s="87"/>
      <c r="G260" s="88" t="s">
        <v>1612</v>
      </c>
      <c r="H260" s="88" t="s">
        <v>129</v>
      </c>
      <c r="I260" s="90">
        <v>115.84822300000002</v>
      </c>
      <c r="J260" s="102">
        <v>126000</v>
      </c>
      <c r="K260" s="90"/>
      <c r="L260" s="90">
        <v>558.18454295100014</v>
      </c>
      <c r="M260" s="91">
        <v>4.8514423276606619E-7</v>
      </c>
      <c r="N260" s="91">
        <f t="shared" si="3"/>
        <v>4.4195066952702903E-3</v>
      </c>
      <c r="O260" s="91">
        <f>L260/'סכום נכסי הקרן'!$C$42</f>
        <v>6.738297853224409E-4</v>
      </c>
    </row>
    <row r="261" spans="2:15">
      <c r="B261" s="86" t="s">
        <v>1775</v>
      </c>
      <c r="C261" s="87" t="s">
        <v>1776</v>
      </c>
      <c r="D261" s="88" t="s">
        <v>1630</v>
      </c>
      <c r="E261" s="88" t="s">
        <v>28</v>
      </c>
      <c r="F261" s="87"/>
      <c r="G261" s="88" t="s">
        <v>1006</v>
      </c>
      <c r="H261" s="88" t="s">
        <v>129</v>
      </c>
      <c r="I261" s="90">
        <v>1987.2055000000003</v>
      </c>
      <c r="J261" s="102">
        <v>1686</v>
      </c>
      <c r="K261" s="90"/>
      <c r="L261" s="90">
        <v>128.12038480800004</v>
      </c>
      <c r="M261" s="91">
        <v>8.2054973079172402E-6</v>
      </c>
      <c r="N261" s="91">
        <f t="shared" si="3"/>
        <v>1.0144116414726092E-3</v>
      </c>
      <c r="O261" s="91">
        <f>L261/'סכום נכסי הקרן'!$C$42</f>
        <v>1.5466449668095114E-4</v>
      </c>
    </row>
    <row r="262" spans="2:15">
      <c r="B262" s="86" t="s">
        <v>1777</v>
      </c>
      <c r="C262" s="87" t="s">
        <v>1778</v>
      </c>
      <c r="D262" s="88" t="s">
        <v>1610</v>
      </c>
      <c r="E262" s="88" t="s">
        <v>28</v>
      </c>
      <c r="F262" s="87"/>
      <c r="G262" s="88" t="s">
        <v>1040</v>
      </c>
      <c r="H262" s="88" t="s">
        <v>129</v>
      </c>
      <c r="I262" s="90">
        <v>9490.9928280000022</v>
      </c>
      <c r="J262" s="102">
        <v>379</v>
      </c>
      <c r="K262" s="90"/>
      <c r="L262" s="90">
        <v>137.55257943300003</v>
      </c>
      <c r="M262" s="91">
        <v>3.1526439358929456E-5</v>
      </c>
      <c r="N262" s="91">
        <f t="shared" si="3"/>
        <v>1.0890924039958724E-3</v>
      </c>
      <c r="O262" s="91">
        <f>L262/'סכום נכסי הקרן'!$C$42</f>
        <v>1.6605086299930537E-4</v>
      </c>
    </row>
    <row r="263" spans="2:15">
      <c r="B263" s="86" t="s">
        <v>1779</v>
      </c>
      <c r="C263" s="87" t="s">
        <v>1780</v>
      </c>
      <c r="D263" s="88" t="s">
        <v>1630</v>
      </c>
      <c r="E263" s="88" t="s">
        <v>28</v>
      </c>
      <c r="F263" s="87"/>
      <c r="G263" s="88" t="s">
        <v>1674</v>
      </c>
      <c r="H263" s="88" t="s">
        <v>129</v>
      </c>
      <c r="I263" s="90">
        <v>2263.1551800000002</v>
      </c>
      <c r="J263" s="102">
        <v>8690</v>
      </c>
      <c r="K263" s="90">
        <v>4.0770866230000014</v>
      </c>
      <c r="L263" s="90">
        <v>756.13622660600015</v>
      </c>
      <c r="M263" s="91">
        <v>4.3636221358346669E-7</v>
      </c>
      <c r="N263" s="91">
        <f t="shared" si="3"/>
        <v>5.9868177258268936E-3</v>
      </c>
      <c r="O263" s="91">
        <f>L263/'סכום נכסי הקרן'!$C$42</f>
        <v>9.1279330050020454E-4</v>
      </c>
    </row>
    <row r="264" spans="2:15">
      <c r="B264" s="86" t="s">
        <v>1781</v>
      </c>
      <c r="C264" s="87" t="s">
        <v>1782</v>
      </c>
      <c r="D264" s="88" t="s">
        <v>1610</v>
      </c>
      <c r="E264" s="88" t="s">
        <v>28</v>
      </c>
      <c r="F264" s="87"/>
      <c r="G264" s="88" t="s">
        <v>1051</v>
      </c>
      <c r="H264" s="88" t="s">
        <v>129</v>
      </c>
      <c r="I264" s="90">
        <v>5677.73</v>
      </c>
      <c r="J264" s="102">
        <v>195</v>
      </c>
      <c r="K264" s="90"/>
      <c r="L264" s="90">
        <v>42.337697064000004</v>
      </c>
      <c r="M264" s="91">
        <v>3.4097167628344001E-5</v>
      </c>
      <c r="N264" s="91">
        <f t="shared" si="3"/>
        <v>3.352148281417008E-4</v>
      </c>
      <c r="O264" s="91">
        <f>L264/'סכום נכסי הקרן'!$C$42</f>
        <v>5.1109264281769993E-5</v>
      </c>
    </row>
    <row r="265" spans="2:15">
      <c r="B265" s="86" t="s">
        <v>1783</v>
      </c>
      <c r="C265" s="87" t="s">
        <v>1784</v>
      </c>
      <c r="D265" s="88" t="s">
        <v>1610</v>
      </c>
      <c r="E265" s="88" t="s">
        <v>28</v>
      </c>
      <c r="F265" s="87"/>
      <c r="G265" s="88" t="s">
        <v>968</v>
      </c>
      <c r="H265" s="88" t="s">
        <v>129</v>
      </c>
      <c r="I265" s="90">
        <v>276.95955000000004</v>
      </c>
      <c r="J265" s="102">
        <v>25022</v>
      </c>
      <c r="K265" s="90"/>
      <c r="L265" s="90">
        <v>265.00633033000008</v>
      </c>
      <c r="M265" s="91">
        <v>8.7258989541269433E-8</v>
      </c>
      <c r="N265" s="91">
        <f t="shared" si="3"/>
        <v>2.098225875246528E-3</v>
      </c>
      <c r="O265" s="91">
        <f>L265/'סכום נכסי הקרן'!$C$42</f>
        <v>3.1991061187630805E-4</v>
      </c>
    </row>
    <row r="266" spans="2:15">
      <c r="B266" s="86" t="s">
        <v>1688</v>
      </c>
      <c r="C266" s="87" t="s">
        <v>1689</v>
      </c>
      <c r="D266" s="88" t="s">
        <v>1610</v>
      </c>
      <c r="E266" s="88" t="s">
        <v>28</v>
      </c>
      <c r="F266" s="87"/>
      <c r="G266" s="88" t="s">
        <v>1006</v>
      </c>
      <c r="H266" s="88" t="s">
        <v>129</v>
      </c>
      <c r="I266" s="90">
        <v>616.03370500000017</v>
      </c>
      <c r="J266" s="102">
        <v>2299</v>
      </c>
      <c r="K266" s="90"/>
      <c r="L266" s="90">
        <v>54.157839293000009</v>
      </c>
      <c r="M266" s="91">
        <v>9.5849213195698095E-6</v>
      </c>
      <c r="N266" s="91">
        <f t="shared" si="3"/>
        <v>4.2880251053063859E-4</v>
      </c>
      <c r="O266" s="91">
        <f>L266/'סכום נכסי הקרן'!$C$42</f>
        <v>6.5378315621923233E-5</v>
      </c>
    </row>
    <row r="267" spans="2:15">
      <c r="B267" s="86" t="s">
        <v>1785</v>
      </c>
      <c r="C267" s="87" t="s">
        <v>1786</v>
      </c>
      <c r="D267" s="88" t="s">
        <v>28</v>
      </c>
      <c r="E267" s="88" t="s">
        <v>28</v>
      </c>
      <c r="F267" s="87"/>
      <c r="G267" s="88" t="s">
        <v>960</v>
      </c>
      <c r="H267" s="88" t="s">
        <v>131</v>
      </c>
      <c r="I267" s="90">
        <v>1883.3249400000004</v>
      </c>
      <c r="J267" s="102">
        <v>10502</v>
      </c>
      <c r="K267" s="90"/>
      <c r="L267" s="90">
        <v>801.64961908900023</v>
      </c>
      <c r="M267" s="91">
        <v>3.1531815151706328E-6</v>
      </c>
      <c r="N267" s="91">
        <f t="shared" si="3"/>
        <v>6.3471765808744817E-3</v>
      </c>
      <c r="O267" s="91">
        <f>L267/'סכום נכסי הקרן'!$C$42</f>
        <v>9.6773620401376201E-4</v>
      </c>
    </row>
    <row r="268" spans="2:15">
      <c r="B268" s="86" t="s">
        <v>1787</v>
      </c>
      <c r="C268" s="87" t="s">
        <v>1788</v>
      </c>
      <c r="D268" s="88" t="s">
        <v>1630</v>
      </c>
      <c r="E268" s="88" t="s">
        <v>28</v>
      </c>
      <c r="F268" s="87"/>
      <c r="G268" s="88" t="s">
        <v>1006</v>
      </c>
      <c r="H268" s="88" t="s">
        <v>129</v>
      </c>
      <c r="I268" s="90">
        <v>490.61406000000011</v>
      </c>
      <c r="J268" s="102">
        <v>23001</v>
      </c>
      <c r="K268" s="90"/>
      <c r="L268" s="90">
        <v>431.52363913300007</v>
      </c>
      <c r="M268" s="91">
        <v>3.0533846482508621E-7</v>
      </c>
      <c r="N268" s="91">
        <f t="shared" ref="N268" si="4">IFERROR(L268/$L$11,0)</f>
        <v>3.4166507052186676E-3</v>
      </c>
      <c r="O268" s="91">
        <f>L268/'סכום נכסי הקרן'!$C$42</f>
        <v>5.2092714639013799E-4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4" t="s">
        <v>218</v>
      </c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4" t="s">
        <v>109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4" t="s">
        <v>201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4" t="s">
        <v>209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4" t="s">
        <v>215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7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7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8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7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7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8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119:O187">
    <sortCondition ref="B119:B187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3 B275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0.42578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2.42578125" style="1" bestFit="1" customWidth="1"/>
    <col min="9" max="9" width="11.7109375" style="1" bestFit="1" customWidth="1"/>
    <col min="10" max="10" width="9.7109375" style="1" bestFit="1" customWidth="1"/>
    <col min="11" max="11" width="12.425781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143</v>
      </c>
      <c r="C1" s="46" t="s" vm="1">
        <v>227</v>
      </c>
    </row>
    <row r="2" spans="2:14">
      <c r="B2" s="46" t="s">
        <v>142</v>
      </c>
      <c r="C2" s="46" t="s">
        <v>228</v>
      </c>
    </row>
    <row r="3" spans="2:14">
      <c r="B3" s="46" t="s">
        <v>144</v>
      </c>
      <c r="C3" s="46" t="s">
        <v>229</v>
      </c>
    </row>
    <row r="4" spans="2:14">
      <c r="B4" s="46" t="s">
        <v>145</v>
      </c>
      <c r="C4" s="46">
        <v>2145</v>
      </c>
    </row>
    <row r="6" spans="2:14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4" ht="26.25" customHeight="1">
      <c r="B7" s="148" t="s">
        <v>225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2:14" s="3" customFormat="1" ht="74.25" customHeight="1">
      <c r="B8" s="21" t="s">
        <v>112</v>
      </c>
      <c r="C8" s="29" t="s">
        <v>45</v>
      </c>
      <c r="D8" s="29" t="s">
        <v>116</v>
      </c>
      <c r="E8" s="29" t="s">
        <v>114</v>
      </c>
      <c r="F8" s="29" t="s">
        <v>66</v>
      </c>
      <c r="G8" s="29" t="s">
        <v>100</v>
      </c>
      <c r="H8" s="29" t="s">
        <v>203</v>
      </c>
      <c r="I8" s="29" t="s">
        <v>202</v>
      </c>
      <c r="J8" s="29" t="s">
        <v>217</v>
      </c>
      <c r="K8" s="29" t="s">
        <v>62</v>
      </c>
      <c r="L8" s="29" t="s">
        <v>59</v>
      </c>
      <c r="M8" s="29" t="s">
        <v>146</v>
      </c>
      <c r="N8" s="13" t="s">
        <v>148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210</v>
      </c>
      <c r="I9" s="31"/>
      <c r="J9" s="15" t="s">
        <v>206</v>
      </c>
      <c r="K9" s="15" t="s">
        <v>206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220</v>
      </c>
      <c r="C11" s="74"/>
      <c r="D11" s="75"/>
      <c r="E11" s="74"/>
      <c r="F11" s="75"/>
      <c r="G11" s="75"/>
      <c r="H11" s="77"/>
      <c r="I11" s="98"/>
      <c r="J11" s="77"/>
      <c r="K11" s="77">
        <v>109369.75740585798</v>
      </c>
      <c r="L11" s="78"/>
      <c r="M11" s="78">
        <f>IFERROR(K11/$K$11,0)</f>
        <v>1</v>
      </c>
      <c r="N11" s="78">
        <f>K11/'סכום נכסי הקרן'!$C$42</f>
        <v>0.13202909518765754</v>
      </c>
    </row>
    <row r="12" spans="2:14">
      <c r="B12" s="79" t="s">
        <v>196</v>
      </c>
      <c r="C12" s="80"/>
      <c r="D12" s="81"/>
      <c r="E12" s="80"/>
      <c r="F12" s="81"/>
      <c r="G12" s="81"/>
      <c r="H12" s="83"/>
      <c r="I12" s="100"/>
      <c r="J12" s="83"/>
      <c r="K12" s="83">
        <v>27183.710764310006</v>
      </c>
      <c r="L12" s="84"/>
      <c r="M12" s="84">
        <f t="shared" ref="M12:M75" si="0">IFERROR(K12/$K$11,0)</f>
        <v>0.24854869763891432</v>
      </c>
      <c r="N12" s="84">
        <f>K12/'סכום נכסי הקרן'!$C$42</f>
        <v>3.2815659659336534E-2</v>
      </c>
    </row>
    <row r="13" spans="2:14">
      <c r="B13" s="85" t="s">
        <v>221</v>
      </c>
      <c r="C13" s="80"/>
      <c r="D13" s="81"/>
      <c r="E13" s="80"/>
      <c r="F13" s="81"/>
      <c r="G13" s="81"/>
      <c r="H13" s="83"/>
      <c r="I13" s="100"/>
      <c r="J13" s="83"/>
      <c r="K13" s="83">
        <v>26517.029034677005</v>
      </c>
      <c r="L13" s="84"/>
      <c r="M13" s="84">
        <f t="shared" si="0"/>
        <v>0.24245302964580517</v>
      </c>
      <c r="N13" s="84">
        <f>K13/'סכום נכסי הקרן'!$C$42</f>
        <v>3.2010854129641969E-2</v>
      </c>
    </row>
    <row r="14" spans="2:14">
      <c r="B14" s="86" t="s">
        <v>1789</v>
      </c>
      <c r="C14" s="87" t="s">
        <v>1790</v>
      </c>
      <c r="D14" s="88" t="s">
        <v>117</v>
      </c>
      <c r="E14" s="87" t="s">
        <v>1791</v>
      </c>
      <c r="F14" s="88" t="s">
        <v>1792</v>
      </c>
      <c r="G14" s="88" t="s">
        <v>130</v>
      </c>
      <c r="H14" s="90">
        <v>81157.472620000015</v>
      </c>
      <c r="I14" s="102">
        <v>1854</v>
      </c>
      <c r="J14" s="90"/>
      <c r="K14" s="90">
        <v>1504.6595423750002</v>
      </c>
      <c r="L14" s="91">
        <v>8.7115401188039485E-4</v>
      </c>
      <c r="M14" s="91">
        <f t="shared" si="0"/>
        <v>1.3757546675278707E-2</v>
      </c>
      <c r="N14" s="91">
        <f>K14/'סכום נכסי הקרן'!$C$42</f>
        <v>1.8163964395390142E-3</v>
      </c>
    </row>
    <row r="15" spans="2:14">
      <c r="B15" s="86" t="s">
        <v>1793</v>
      </c>
      <c r="C15" s="87" t="s">
        <v>1794</v>
      </c>
      <c r="D15" s="88" t="s">
        <v>117</v>
      </c>
      <c r="E15" s="87" t="s">
        <v>1791</v>
      </c>
      <c r="F15" s="88" t="s">
        <v>1792</v>
      </c>
      <c r="G15" s="88" t="s">
        <v>130</v>
      </c>
      <c r="H15" s="90">
        <v>213208.00000000003</v>
      </c>
      <c r="I15" s="102">
        <v>1874</v>
      </c>
      <c r="J15" s="90"/>
      <c r="K15" s="90">
        <v>3995.5179200000002</v>
      </c>
      <c r="L15" s="91">
        <v>5.3755059738363371E-3</v>
      </c>
      <c r="M15" s="91">
        <f t="shared" si="0"/>
        <v>3.6532200626294843E-2</v>
      </c>
      <c r="N15" s="91">
        <f>K15/'סכום נכסי הקרן'!$C$42</f>
        <v>4.8233133939036849E-3</v>
      </c>
    </row>
    <row r="16" spans="2:14">
      <c r="B16" s="86" t="s">
        <v>1795</v>
      </c>
      <c r="C16" s="87" t="s">
        <v>1796</v>
      </c>
      <c r="D16" s="88" t="s">
        <v>117</v>
      </c>
      <c r="E16" s="87" t="s">
        <v>1791</v>
      </c>
      <c r="F16" s="88" t="s">
        <v>1792</v>
      </c>
      <c r="G16" s="88" t="s">
        <v>130</v>
      </c>
      <c r="H16" s="90">
        <v>50216.047079000011</v>
      </c>
      <c r="I16" s="102">
        <v>3597</v>
      </c>
      <c r="J16" s="90"/>
      <c r="K16" s="90">
        <v>1806.2712134400003</v>
      </c>
      <c r="L16" s="91">
        <v>7.6124743438131656E-4</v>
      </c>
      <c r="M16" s="91">
        <f t="shared" si="0"/>
        <v>1.6515271280498005E-2</v>
      </c>
      <c r="N16" s="91">
        <f>K16/'סכום נכסי הקרן'!$C$42</f>
        <v>2.1804963239428583E-3</v>
      </c>
    </row>
    <row r="17" spans="2:14">
      <c r="B17" s="86" t="s">
        <v>1797</v>
      </c>
      <c r="C17" s="87" t="s">
        <v>1798</v>
      </c>
      <c r="D17" s="88" t="s">
        <v>117</v>
      </c>
      <c r="E17" s="87" t="s">
        <v>1799</v>
      </c>
      <c r="F17" s="88" t="s">
        <v>1792</v>
      </c>
      <c r="G17" s="88" t="s">
        <v>130</v>
      </c>
      <c r="H17" s="90">
        <v>25534.574360999999</v>
      </c>
      <c r="I17" s="102">
        <v>3560</v>
      </c>
      <c r="J17" s="90"/>
      <c r="K17" s="90">
        <v>909.03084726300017</v>
      </c>
      <c r="L17" s="91">
        <v>2.5343439965769358E-4</v>
      </c>
      <c r="M17" s="91">
        <f t="shared" si="0"/>
        <v>8.3115375659991303E-3</v>
      </c>
      <c r="N17" s="91">
        <f>K17/'סכום נכסי הקרן'!$C$42</f>
        <v>1.0973647844570908E-3</v>
      </c>
    </row>
    <row r="18" spans="2:14">
      <c r="B18" s="86" t="s">
        <v>1800</v>
      </c>
      <c r="C18" s="87" t="s">
        <v>1801</v>
      </c>
      <c r="D18" s="88" t="s">
        <v>117</v>
      </c>
      <c r="E18" s="87" t="s">
        <v>1802</v>
      </c>
      <c r="F18" s="88" t="s">
        <v>1792</v>
      </c>
      <c r="G18" s="88" t="s">
        <v>130</v>
      </c>
      <c r="H18" s="90">
        <v>39167.000000000007</v>
      </c>
      <c r="I18" s="102">
        <v>17920</v>
      </c>
      <c r="J18" s="90"/>
      <c r="K18" s="90">
        <v>7018.726200000001</v>
      </c>
      <c r="L18" s="91">
        <v>3.5094513349570463E-3</v>
      </c>
      <c r="M18" s="91">
        <f t="shared" si="0"/>
        <v>6.4174286991918197E-2</v>
      </c>
      <c r="N18" s="91">
        <f>K18/'סכום נכסי הקרן'!$C$42</f>
        <v>8.4728730458560227E-3</v>
      </c>
    </row>
    <row r="19" spans="2:14">
      <c r="B19" s="86" t="s">
        <v>1803</v>
      </c>
      <c r="C19" s="87" t="s">
        <v>1804</v>
      </c>
      <c r="D19" s="88" t="s">
        <v>117</v>
      </c>
      <c r="E19" s="87" t="s">
        <v>1802</v>
      </c>
      <c r="F19" s="88" t="s">
        <v>1792</v>
      </c>
      <c r="G19" s="88" t="s">
        <v>130</v>
      </c>
      <c r="H19" s="90">
        <v>2518.9249150000005</v>
      </c>
      <c r="I19" s="102">
        <v>18200</v>
      </c>
      <c r="J19" s="90"/>
      <c r="K19" s="90">
        <v>458.44433443900004</v>
      </c>
      <c r="L19" s="91">
        <v>2.2508826108729008E-4</v>
      </c>
      <c r="M19" s="91">
        <f t="shared" si="0"/>
        <v>4.191691975120402E-3</v>
      </c>
      <c r="N19" s="91">
        <f>K19/'סכום נכסי הקרן'!$C$42</f>
        <v>5.5342529878051191E-4</v>
      </c>
    </row>
    <row r="20" spans="2:14">
      <c r="B20" s="86" t="s">
        <v>1805</v>
      </c>
      <c r="C20" s="87" t="s">
        <v>1806</v>
      </c>
      <c r="D20" s="88" t="s">
        <v>117</v>
      </c>
      <c r="E20" s="87" t="s">
        <v>1802</v>
      </c>
      <c r="F20" s="88" t="s">
        <v>1792</v>
      </c>
      <c r="G20" s="88" t="s">
        <v>130</v>
      </c>
      <c r="H20" s="90">
        <v>3607.7148080000006</v>
      </c>
      <c r="I20" s="102">
        <v>34690</v>
      </c>
      <c r="J20" s="90"/>
      <c r="K20" s="90">
        <v>1251.5162668780001</v>
      </c>
      <c r="L20" s="91">
        <v>4.4495259646910596E-4</v>
      </c>
      <c r="M20" s="91">
        <f t="shared" si="0"/>
        <v>1.144298292839559E-2</v>
      </c>
      <c r="N20" s="91">
        <f>K20/'סכום נכסי הקרן'!$C$42</f>
        <v>1.5108066822838819E-3</v>
      </c>
    </row>
    <row r="21" spans="2:14">
      <c r="B21" s="86" t="s">
        <v>1807</v>
      </c>
      <c r="C21" s="87" t="s">
        <v>1808</v>
      </c>
      <c r="D21" s="88" t="s">
        <v>117</v>
      </c>
      <c r="E21" s="87" t="s">
        <v>1802</v>
      </c>
      <c r="F21" s="88" t="s">
        <v>1792</v>
      </c>
      <c r="G21" s="88" t="s">
        <v>130</v>
      </c>
      <c r="H21" s="90">
        <v>8642.9244930000023</v>
      </c>
      <c r="I21" s="102">
        <v>18410</v>
      </c>
      <c r="J21" s="90"/>
      <c r="K21" s="90">
        <v>1591.1623990690002</v>
      </c>
      <c r="L21" s="91">
        <v>2.8874984600207773E-4</v>
      </c>
      <c r="M21" s="91">
        <f t="shared" si="0"/>
        <v>1.4548467847143415E-2</v>
      </c>
      <c r="N21" s="91">
        <f>K21/'סכום נכסי הקרן'!$C$42</f>
        <v>1.9208210462250733E-3</v>
      </c>
    </row>
    <row r="22" spans="2:14">
      <c r="B22" s="86" t="s">
        <v>1809</v>
      </c>
      <c r="C22" s="87" t="s">
        <v>1810</v>
      </c>
      <c r="D22" s="88" t="s">
        <v>117</v>
      </c>
      <c r="E22" s="87" t="s">
        <v>1811</v>
      </c>
      <c r="F22" s="88" t="s">
        <v>1792</v>
      </c>
      <c r="G22" s="88" t="s">
        <v>130</v>
      </c>
      <c r="H22" s="90">
        <v>132348.00000000003</v>
      </c>
      <c r="I22" s="102">
        <v>1849</v>
      </c>
      <c r="J22" s="90"/>
      <c r="K22" s="90">
        <v>2447.1145200000005</v>
      </c>
      <c r="L22" s="91">
        <v>2.123041813230551E-3</v>
      </c>
      <c r="M22" s="91">
        <f t="shared" si="0"/>
        <v>2.2374690938730474E-2</v>
      </c>
      <c r="N22" s="91">
        <f>K22/'סכום נכסי הקרן'!$C$42</f>
        <v>2.9541101997440644E-3</v>
      </c>
    </row>
    <row r="23" spans="2:14">
      <c r="B23" s="86" t="s">
        <v>1812</v>
      </c>
      <c r="C23" s="87" t="s">
        <v>1813</v>
      </c>
      <c r="D23" s="88" t="s">
        <v>117</v>
      </c>
      <c r="E23" s="87" t="s">
        <v>1811</v>
      </c>
      <c r="F23" s="88" t="s">
        <v>1792</v>
      </c>
      <c r="G23" s="88" t="s">
        <v>130</v>
      </c>
      <c r="H23" s="90">
        <v>5862.256225000001</v>
      </c>
      <c r="I23" s="102">
        <v>2858</v>
      </c>
      <c r="J23" s="90"/>
      <c r="K23" s="90">
        <v>167.54328291100001</v>
      </c>
      <c r="L23" s="91">
        <v>1.767675751214282E-3</v>
      </c>
      <c r="M23" s="91">
        <f t="shared" si="0"/>
        <v>1.5318977282656584E-3</v>
      </c>
      <c r="N23" s="91">
        <f>K23/'סכום נכסי הקרן'!$C$42</f>
        <v>2.0225507098294297E-4</v>
      </c>
    </row>
    <row r="24" spans="2:14">
      <c r="B24" s="86" t="s">
        <v>1814</v>
      </c>
      <c r="C24" s="87" t="s">
        <v>1815</v>
      </c>
      <c r="D24" s="88" t="s">
        <v>117</v>
      </c>
      <c r="E24" s="87" t="s">
        <v>1811</v>
      </c>
      <c r="F24" s="88" t="s">
        <v>1792</v>
      </c>
      <c r="G24" s="88" t="s">
        <v>130</v>
      </c>
      <c r="H24" s="90">
        <v>87576.146385000015</v>
      </c>
      <c r="I24" s="102">
        <v>1852</v>
      </c>
      <c r="J24" s="90"/>
      <c r="K24" s="90">
        <v>1621.9102310500002</v>
      </c>
      <c r="L24" s="91">
        <v>4.8073958933415119E-4</v>
      </c>
      <c r="M24" s="91">
        <f t="shared" si="0"/>
        <v>1.482960435791484E-2</v>
      </c>
      <c r="N24" s="91">
        <f>K24/'סכום נכסי הקרן'!$C$42</f>
        <v>1.9579392453664395E-3</v>
      </c>
    </row>
    <row r="25" spans="2:14">
      <c r="B25" s="86" t="s">
        <v>1816</v>
      </c>
      <c r="C25" s="87" t="s">
        <v>1817</v>
      </c>
      <c r="D25" s="88" t="s">
        <v>117</v>
      </c>
      <c r="E25" s="87" t="s">
        <v>1811</v>
      </c>
      <c r="F25" s="88" t="s">
        <v>1792</v>
      </c>
      <c r="G25" s="88" t="s">
        <v>130</v>
      </c>
      <c r="H25" s="90">
        <v>23470.323087000004</v>
      </c>
      <c r="I25" s="102">
        <v>1827</v>
      </c>
      <c r="J25" s="90"/>
      <c r="K25" s="90">
        <v>428.80280281100005</v>
      </c>
      <c r="L25" s="91">
        <v>2.8588069179008124E-4</v>
      </c>
      <c r="M25" s="91">
        <f t="shared" si="0"/>
        <v>3.9206706952797247E-3</v>
      </c>
      <c r="N25" s="91">
        <f>K25/'סכום נכסי הקרן'!$C$42</f>
        <v>5.1764260442654637E-4</v>
      </c>
    </row>
    <row r="26" spans="2:14">
      <c r="B26" s="86" t="s">
        <v>1818</v>
      </c>
      <c r="C26" s="87" t="s">
        <v>1819</v>
      </c>
      <c r="D26" s="88" t="s">
        <v>117</v>
      </c>
      <c r="E26" s="87" t="s">
        <v>1811</v>
      </c>
      <c r="F26" s="88" t="s">
        <v>1792</v>
      </c>
      <c r="G26" s="88" t="s">
        <v>130</v>
      </c>
      <c r="H26" s="90">
        <v>93708.094785000008</v>
      </c>
      <c r="I26" s="102">
        <v>3539</v>
      </c>
      <c r="J26" s="90"/>
      <c r="K26" s="90">
        <v>3316.3294744410005</v>
      </c>
      <c r="L26" s="91">
        <v>6.3678011811366337E-4</v>
      </c>
      <c r="M26" s="91">
        <f t="shared" si="0"/>
        <v>3.0322180034966173E-2</v>
      </c>
      <c r="N26" s="91">
        <f>K26/'סכום נכסי הקרן'!$C$42</f>
        <v>4.0034099941338381E-3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222</v>
      </c>
      <c r="C28" s="80"/>
      <c r="D28" s="81"/>
      <c r="E28" s="80"/>
      <c r="F28" s="81"/>
      <c r="G28" s="81"/>
      <c r="H28" s="83"/>
      <c r="I28" s="100"/>
      <c r="J28" s="83"/>
      <c r="K28" s="83">
        <v>666.68172963300015</v>
      </c>
      <c r="L28" s="84"/>
      <c r="M28" s="84">
        <f t="shared" si="0"/>
        <v>6.0956679931091435E-3</v>
      </c>
      <c r="N28" s="84">
        <f>K28/'סכום נכסי הקרן'!$C$42</f>
        <v>8.0480552969456459E-4</v>
      </c>
    </row>
    <row r="29" spans="2:14">
      <c r="B29" s="86" t="s">
        <v>1820</v>
      </c>
      <c r="C29" s="87" t="s">
        <v>1821</v>
      </c>
      <c r="D29" s="88" t="s">
        <v>117</v>
      </c>
      <c r="E29" s="87" t="s">
        <v>1791</v>
      </c>
      <c r="F29" s="88" t="s">
        <v>1822</v>
      </c>
      <c r="G29" s="88" t="s">
        <v>130</v>
      </c>
      <c r="H29" s="90">
        <v>49869.560000000012</v>
      </c>
      <c r="I29" s="102">
        <v>368.92</v>
      </c>
      <c r="J29" s="90"/>
      <c r="K29" s="90">
        <v>183.97878075200003</v>
      </c>
      <c r="L29" s="91">
        <v>5.8972049804351687E-4</v>
      </c>
      <c r="M29" s="91">
        <f t="shared" si="0"/>
        <v>1.6821723401038275E-3</v>
      </c>
      <c r="N29" s="91">
        <f>K29/'סכום נכסי הקרן'!$C$42</f>
        <v>2.220956920136129E-4</v>
      </c>
    </row>
    <row r="30" spans="2:14">
      <c r="B30" s="86" t="s">
        <v>1823</v>
      </c>
      <c r="C30" s="87" t="s">
        <v>1824</v>
      </c>
      <c r="D30" s="88" t="s">
        <v>117</v>
      </c>
      <c r="E30" s="87" t="s">
        <v>1791</v>
      </c>
      <c r="F30" s="88" t="s">
        <v>1822</v>
      </c>
      <c r="G30" s="88" t="s">
        <v>130</v>
      </c>
      <c r="H30" s="90">
        <v>183.95633900000004</v>
      </c>
      <c r="I30" s="102">
        <v>344.75</v>
      </c>
      <c r="J30" s="90"/>
      <c r="K30" s="90">
        <v>0.63418951100000021</v>
      </c>
      <c r="L30" s="91">
        <v>1.2753967778992499E-6</v>
      </c>
      <c r="M30" s="91">
        <f t="shared" si="0"/>
        <v>5.7985820398832872E-6</v>
      </c>
      <c r="N30" s="91">
        <f>K30/'סכום נכסי הקרן'!$C$42</f>
        <v>7.6558154009719203E-7</v>
      </c>
    </row>
    <row r="31" spans="2:14">
      <c r="B31" s="86" t="s">
        <v>1825</v>
      </c>
      <c r="C31" s="87" t="s">
        <v>1826</v>
      </c>
      <c r="D31" s="88" t="s">
        <v>117</v>
      </c>
      <c r="E31" s="87" t="s">
        <v>1802</v>
      </c>
      <c r="F31" s="88" t="s">
        <v>1822</v>
      </c>
      <c r="G31" s="88" t="s">
        <v>130</v>
      </c>
      <c r="H31" s="90">
        <v>7798.3025750000006</v>
      </c>
      <c r="I31" s="102">
        <v>3694.17</v>
      </c>
      <c r="J31" s="90"/>
      <c r="K31" s="90">
        <v>288.08255427400007</v>
      </c>
      <c r="L31" s="91">
        <v>7.3846841976825416E-4</v>
      </c>
      <c r="M31" s="91">
        <f t="shared" si="0"/>
        <v>2.6340238938718724E-3</v>
      </c>
      <c r="N31" s="91">
        <f>K31/'סכום נכסי הקרן'!$C$42</f>
        <v>3.4776779141057381E-4</v>
      </c>
    </row>
    <row r="32" spans="2:14">
      <c r="B32" s="86" t="s">
        <v>1827</v>
      </c>
      <c r="C32" s="87" t="s">
        <v>1828</v>
      </c>
      <c r="D32" s="88" t="s">
        <v>117</v>
      </c>
      <c r="E32" s="87" t="s">
        <v>1811</v>
      </c>
      <c r="F32" s="88" t="s">
        <v>1822</v>
      </c>
      <c r="G32" s="88" t="s">
        <v>130</v>
      </c>
      <c r="H32" s="90">
        <v>5236.3038000000006</v>
      </c>
      <c r="I32" s="102">
        <v>3704.64</v>
      </c>
      <c r="J32" s="90"/>
      <c r="K32" s="90">
        <v>193.98620509600002</v>
      </c>
      <c r="L32" s="91">
        <v>4.1411465391284411E-4</v>
      </c>
      <c r="M32" s="91">
        <f t="shared" si="0"/>
        <v>1.77367317709356E-3</v>
      </c>
      <c r="N32" s="91">
        <f>K32/'סכום נכסי הקרן'!$C$42</f>
        <v>2.341764647302806E-4</v>
      </c>
    </row>
    <row r="33" spans="2:14">
      <c r="B33" s="92"/>
      <c r="C33" s="87"/>
      <c r="D33" s="87"/>
      <c r="E33" s="87"/>
      <c r="F33" s="87"/>
      <c r="G33" s="87"/>
      <c r="H33" s="90"/>
      <c r="I33" s="102"/>
      <c r="J33" s="87"/>
      <c r="K33" s="87"/>
      <c r="L33" s="87"/>
      <c r="M33" s="91"/>
      <c r="N33" s="87"/>
    </row>
    <row r="34" spans="2:14">
      <c r="B34" s="79" t="s">
        <v>195</v>
      </c>
      <c r="C34" s="80"/>
      <c r="D34" s="81"/>
      <c r="E34" s="80"/>
      <c r="F34" s="81"/>
      <c r="G34" s="81"/>
      <c r="H34" s="83"/>
      <c r="I34" s="100"/>
      <c r="J34" s="83"/>
      <c r="K34" s="83">
        <v>82186.046641548019</v>
      </c>
      <c r="L34" s="84"/>
      <c r="M34" s="84">
        <f t="shared" si="0"/>
        <v>0.75145130236108615</v>
      </c>
      <c r="N34" s="84">
        <f>K34/'סכום נכסי הקרן'!$C$42</f>
        <v>9.921343552832107E-2</v>
      </c>
    </row>
    <row r="35" spans="2:14">
      <c r="B35" s="85" t="s">
        <v>223</v>
      </c>
      <c r="C35" s="80"/>
      <c r="D35" s="81"/>
      <c r="E35" s="80"/>
      <c r="F35" s="81"/>
      <c r="G35" s="81"/>
      <c r="H35" s="83"/>
      <c r="I35" s="100"/>
      <c r="J35" s="83"/>
      <c r="K35" s="83">
        <v>81303.001595774025</v>
      </c>
      <c r="L35" s="84"/>
      <c r="M35" s="84">
        <f t="shared" si="0"/>
        <v>0.74337736065435711</v>
      </c>
      <c r="N35" s="84">
        <f>K35/'סכום נכסי הקרן'!$C$42</f>
        <v>9.8147440310183742E-2</v>
      </c>
    </row>
    <row r="36" spans="2:14">
      <c r="B36" s="86" t="s">
        <v>1829</v>
      </c>
      <c r="C36" s="87" t="s">
        <v>1830</v>
      </c>
      <c r="D36" s="88" t="s">
        <v>28</v>
      </c>
      <c r="E36" s="87"/>
      <c r="F36" s="88" t="s">
        <v>1792</v>
      </c>
      <c r="G36" s="88" t="s">
        <v>129</v>
      </c>
      <c r="H36" s="90">
        <v>25158.407294000004</v>
      </c>
      <c r="I36" s="102">
        <v>6110.2</v>
      </c>
      <c r="J36" s="90"/>
      <c r="K36" s="90">
        <v>5878.3637043860017</v>
      </c>
      <c r="L36" s="91">
        <v>5.7116075576616593E-4</v>
      </c>
      <c r="M36" s="91">
        <f t="shared" si="0"/>
        <v>5.3747615829228761E-2</v>
      </c>
      <c r="N36" s="91">
        <f>K36/'סכום נכסי הקרן'!$C$42</f>
        <v>7.0962490864268941E-3</v>
      </c>
    </row>
    <row r="37" spans="2:14">
      <c r="B37" s="86" t="s">
        <v>1831</v>
      </c>
      <c r="C37" s="87" t="s">
        <v>1832</v>
      </c>
      <c r="D37" s="88" t="s">
        <v>28</v>
      </c>
      <c r="E37" s="87"/>
      <c r="F37" s="88" t="s">
        <v>1792</v>
      </c>
      <c r="G37" s="88" t="s">
        <v>129</v>
      </c>
      <c r="H37" s="90">
        <v>2722.11672</v>
      </c>
      <c r="I37" s="102">
        <v>4497.5</v>
      </c>
      <c r="J37" s="90"/>
      <c r="K37" s="90">
        <v>468.16161081900003</v>
      </c>
      <c r="L37" s="91">
        <v>1.5404066770880162E-4</v>
      </c>
      <c r="M37" s="91">
        <f t="shared" si="0"/>
        <v>4.2805399035650117E-3</v>
      </c>
      <c r="N37" s="91">
        <f>K37/'סכום נכסי הקרן'!$C$42</f>
        <v>5.6515581038235141E-4</v>
      </c>
    </row>
    <row r="38" spans="2:14">
      <c r="B38" s="86" t="s">
        <v>1833</v>
      </c>
      <c r="C38" s="87" t="s">
        <v>1834</v>
      </c>
      <c r="D38" s="88" t="s">
        <v>1630</v>
      </c>
      <c r="E38" s="87"/>
      <c r="F38" s="88" t="s">
        <v>1792</v>
      </c>
      <c r="G38" s="88" t="s">
        <v>129</v>
      </c>
      <c r="H38" s="90">
        <v>6764.3745870000012</v>
      </c>
      <c r="I38" s="102">
        <v>6557</v>
      </c>
      <c r="J38" s="90"/>
      <c r="K38" s="90">
        <v>1696.0971194540004</v>
      </c>
      <c r="L38" s="91">
        <v>3.3889652239478966E-5</v>
      </c>
      <c r="M38" s="91">
        <f t="shared" si="0"/>
        <v>1.5507916993543184E-2</v>
      </c>
      <c r="N38" s="91">
        <f>K38/'סכום נכסי הקרן'!$C$42</f>
        <v>2.0474962489028053E-3</v>
      </c>
    </row>
    <row r="39" spans="2:14">
      <c r="B39" s="86" t="s">
        <v>1835</v>
      </c>
      <c r="C39" s="87" t="s">
        <v>1836</v>
      </c>
      <c r="D39" s="88" t="s">
        <v>1630</v>
      </c>
      <c r="E39" s="87"/>
      <c r="F39" s="88" t="s">
        <v>1792</v>
      </c>
      <c r="G39" s="88" t="s">
        <v>129</v>
      </c>
      <c r="H39" s="90">
        <v>1968.5145320000001</v>
      </c>
      <c r="I39" s="102">
        <v>16098</v>
      </c>
      <c r="J39" s="90"/>
      <c r="K39" s="90">
        <v>1211.7929790290002</v>
      </c>
      <c r="L39" s="91">
        <v>1.8067515157785288E-5</v>
      </c>
      <c r="M39" s="91">
        <f t="shared" si="0"/>
        <v>1.1079781173255992E-2</v>
      </c>
      <c r="N39" s="91">
        <f>K39/'סכום נכסי הקרן'!$C$42</f>
        <v>1.4628534831822313E-3</v>
      </c>
    </row>
    <row r="40" spans="2:14">
      <c r="B40" s="86" t="s">
        <v>1837</v>
      </c>
      <c r="C40" s="87" t="s">
        <v>1838</v>
      </c>
      <c r="D40" s="88" t="s">
        <v>1630</v>
      </c>
      <c r="E40" s="87"/>
      <c r="F40" s="88" t="s">
        <v>1792</v>
      </c>
      <c r="G40" s="88" t="s">
        <v>129</v>
      </c>
      <c r="H40" s="90">
        <v>3885.5430760000004</v>
      </c>
      <c r="I40" s="102">
        <v>6881</v>
      </c>
      <c r="J40" s="90"/>
      <c r="K40" s="90">
        <v>1022.4007736000002</v>
      </c>
      <c r="L40" s="91">
        <v>1.6553822129071952E-5</v>
      </c>
      <c r="M40" s="91">
        <f t="shared" si="0"/>
        <v>9.3481122921942154E-3</v>
      </c>
      <c r="N40" s="91">
        <f>K40/'סכום נכסי הקרן'!$C$42</f>
        <v>1.2342228076510217E-3</v>
      </c>
    </row>
    <row r="41" spans="2:14">
      <c r="B41" s="86" t="s">
        <v>1839</v>
      </c>
      <c r="C41" s="87" t="s">
        <v>1840</v>
      </c>
      <c r="D41" s="88" t="s">
        <v>1630</v>
      </c>
      <c r="E41" s="87"/>
      <c r="F41" s="88" t="s">
        <v>1792</v>
      </c>
      <c r="G41" s="88" t="s">
        <v>129</v>
      </c>
      <c r="H41" s="90">
        <v>1000.2196320000002</v>
      </c>
      <c r="I41" s="102">
        <v>9039</v>
      </c>
      <c r="J41" s="90"/>
      <c r="K41" s="90">
        <v>345.72727609900005</v>
      </c>
      <c r="L41" s="91">
        <v>2.3061190314029056E-6</v>
      </c>
      <c r="M41" s="91">
        <f t="shared" si="0"/>
        <v>3.1610866138803602E-3</v>
      </c>
      <c r="N41" s="91">
        <f>K41/'סכום נכסי הקרן'!$C$42</f>
        <v>4.1735540544044018E-4</v>
      </c>
    </row>
    <row r="42" spans="2:14">
      <c r="B42" s="86" t="s">
        <v>1841</v>
      </c>
      <c r="C42" s="87" t="s">
        <v>1842</v>
      </c>
      <c r="D42" s="88" t="s">
        <v>1630</v>
      </c>
      <c r="E42" s="87"/>
      <c r="F42" s="88" t="s">
        <v>1792</v>
      </c>
      <c r="G42" s="88" t="s">
        <v>129</v>
      </c>
      <c r="H42" s="90">
        <v>9393.0562340000015</v>
      </c>
      <c r="I42" s="102">
        <v>3317</v>
      </c>
      <c r="J42" s="90"/>
      <c r="K42" s="90">
        <v>1191.4347902200004</v>
      </c>
      <c r="L42" s="91">
        <v>1.0289865026622959E-5</v>
      </c>
      <c r="M42" s="91">
        <f t="shared" si="0"/>
        <v>1.0893640239126888E-2</v>
      </c>
      <c r="N42" s="91">
        <f>K42/'סכום נכסי הקרן'!$C$42</f>
        <v>1.4382774640717805E-3</v>
      </c>
    </row>
    <row r="43" spans="2:14">
      <c r="B43" s="86" t="s">
        <v>1843</v>
      </c>
      <c r="C43" s="87" t="s">
        <v>1844</v>
      </c>
      <c r="D43" s="88" t="s">
        <v>28</v>
      </c>
      <c r="E43" s="87"/>
      <c r="F43" s="88" t="s">
        <v>1792</v>
      </c>
      <c r="G43" s="88" t="s">
        <v>137</v>
      </c>
      <c r="H43" s="90">
        <v>12228.935276000002</v>
      </c>
      <c r="I43" s="102">
        <v>4911</v>
      </c>
      <c r="J43" s="90"/>
      <c r="K43" s="90">
        <v>1707.1003598910002</v>
      </c>
      <c r="L43" s="91">
        <v>1.8138281980419573E-4</v>
      </c>
      <c r="M43" s="91">
        <f t="shared" si="0"/>
        <v>1.5608522871237216E-2</v>
      </c>
      <c r="N43" s="91">
        <f>K43/'סכום נכסי הקרן'!$C$42</f>
        <v>2.0607791519053082E-3</v>
      </c>
    </row>
    <row r="44" spans="2:14">
      <c r="B44" s="86" t="s">
        <v>1845</v>
      </c>
      <c r="C44" s="87" t="s">
        <v>1846</v>
      </c>
      <c r="D44" s="88" t="s">
        <v>118</v>
      </c>
      <c r="E44" s="87"/>
      <c r="F44" s="88" t="s">
        <v>1792</v>
      </c>
      <c r="G44" s="88" t="s">
        <v>129</v>
      </c>
      <c r="H44" s="90">
        <v>29595.194982000001</v>
      </c>
      <c r="I44" s="102">
        <v>959.38</v>
      </c>
      <c r="J44" s="90"/>
      <c r="K44" s="90">
        <v>1085.7497794290002</v>
      </c>
      <c r="L44" s="91">
        <v>1.3405040647987106E-4</v>
      </c>
      <c r="M44" s="91">
        <f t="shared" si="0"/>
        <v>9.9273309659078223E-3</v>
      </c>
      <c r="N44" s="91">
        <f>K44/'סכום נכסי הקרן'!$C$42</f>
        <v>1.3106965250572241E-3</v>
      </c>
    </row>
    <row r="45" spans="2:14">
      <c r="B45" s="86" t="s">
        <v>1847</v>
      </c>
      <c r="C45" s="87" t="s">
        <v>1848</v>
      </c>
      <c r="D45" s="88" t="s">
        <v>1630</v>
      </c>
      <c r="E45" s="87"/>
      <c r="F45" s="88" t="s">
        <v>1792</v>
      </c>
      <c r="G45" s="88" t="s">
        <v>129</v>
      </c>
      <c r="H45" s="90">
        <v>13870.134264000002</v>
      </c>
      <c r="I45" s="102">
        <v>10138</v>
      </c>
      <c r="J45" s="90"/>
      <c r="K45" s="90">
        <v>5377.133705481001</v>
      </c>
      <c r="L45" s="91">
        <v>9.735067143940033E-5</v>
      </c>
      <c r="M45" s="91">
        <f t="shared" si="0"/>
        <v>4.9164721884927536E-2</v>
      </c>
      <c r="N45" s="91">
        <f>K45/'סכום נכסי הקרן'!$C$42</f>
        <v>6.4911737456198083E-3</v>
      </c>
    </row>
    <row r="46" spans="2:14">
      <c r="B46" s="86" t="s">
        <v>1849</v>
      </c>
      <c r="C46" s="87" t="s">
        <v>1850</v>
      </c>
      <c r="D46" s="88" t="s">
        <v>28</v>
      </c>
      <c r="E46" s="87"/>
      <c r="F46" s="88" t="s">
        <v>1792</v>
      </c>
      <c r="G46" s="88" t="s">
        <v>129</v>
      </c>
      <c r="H46" s="90">
        <v>4193.9588990000002</v>
      </c>
      <c r="I46" s="102">
        <v>4475</v>
      </c>
      <c r="J46" s="90"/>
      <c r="K46" s="90">
        <v>717.68702280400021</v>
      </c>
      <c r="L46" s="91">
        <v>4.9068685003683698E-4</v>
      </c>
      <c r="M46" s="91">
        <f t="shared" si="0"/>
        <v>6.5620244556340215E-3</v>
      </c>
      <c r="N46" s="91">
        <f>K46/'סכום נכסי הקרן'!$C$42</f>
        <v>8.6637815147664102E-4</v>
      </c>
    </row>
    <row r="47" spans="2:14">
      <c r="B47" s="86" t="s">
        <v>1851</v>
      </c>
      <c r="C47" s="87" t="s">
        <v>1852</v>
      </c>
      <c r="D47" s="88" t="s">
        <v>1630</v>
      </c>
      <c r="E47" s="87"/>
      <c r="F47" s="88" t="s">
        <v>1792</v>
      </c>
      <c r="G47" s="88" t="s">
        <v>129</v>
      </c>
      <c r="H47" s="90">
        <v>11850.703488000001</v>
      </c>
      <c r="I47" s="102">
        <v>5859</v>
      </c>
      <c r="J47" s="90"/>
      <c r="K47" s="90">
        <v>2655.1283111920002</v>
      </c>
      <c r="L47" s="91">
        <v>3.259831070452596E-4</v>
      </c>
      <c r="M47" s="91">
        <f t="shared" si="0"/>
        <v>2.427662247927587E-2</v>
      </c>
      <c r="N47" s="91">
        <f>K47/'סכום נכסי הקרן'!$C$42</f>
        <v>3.2052205001511409E-3</v>
      </c>
    </row>
    <row r="48" spans="2:14">
      <c r="B48" s="86" t="s">
        <v>1853</v>
      </c>
      <c r="C48" s="87" t="s">
        <v>1854</v>
      </c>
      <c r="D48" s="88" t="s">
        <v>118</v>
      </c>
      <c r="E48" s="87"/>
      <c r="F48" s="88" t="s">
        <v>1792</v>
      </c>
      <c r="G48" s="88" t="s">
        <v>129</v>
      </c>
      <c r="H48" s="90">
        <v>162174.37668400002</v>
      </c>
      <c r="I48" s="102">
        <v>768.2</v>
      </c>
      <c r="J48" s="90"/>
      <c r="K48" s="90">
        <v>4764.0292998860004</v>
      </c>
      <c r="L48" s="91">
        <v>1.8233735294551209E-4</v>
      </c>
      <c r="M48" s="91">
        <f t="shared" si="0"/>
        <v>4.3558927192343146E-2</v>
      </c>
      <c r="N48" s="91">
        <f>K48/'סכום נכסי הקרן'!$C$42</f>
        <v>5.7510457445501184E-3</v>
      </c>
    </row>
    <row r="49" spans="2:14">
      <c r="B49" s="86" t="s">
        <v>1855</v>
      </c>
      <c r="C49" s="87" t="s">
        <v>1856</v>
      </c>
      <c r="D49" s="88" t="s">
        <v>1857</v>
      </c>
      <c r="E49" s="87"/>
      <c r="F49" s="88" t="s">
        <v>1792</v>
      </c>
      <c r="G49" s="88" t="s">
        <v>134</v>
      </c>
      <c r="H49" s="90">
        <v>99434.004980000012</v>
      </c>
      <c r="I49" s="102">
        <v>1892</v>
      </c>
      <c r="J49" s="90"/>
      <c r="K49" s="90">
        <v>918.69101675900015</v>
      </c>
      <c r="L49" s="91">
        <v>3.0861082086492227E-4</v>
      </c>
      <c r="M49" s="91">
        <f t="shared" si="0"/>
        <v>8.3998633493338436E-3</v>
      </c>
      <c r="N49" s="91">
        <f>K49/'סכום נכסי הקרן'!$C$42</f>
        <v>1.1090263577125141E-3</v>
      </c>
    </row>
    <row r="50" spans="2:14">
      <c r="B50" s="86" t="s">
        <v>1858</v>
      </c>
      <c r="C50" s="87" t="s">
        <v>1859</v>
      </c>
      <c r="D50" s="88" t="s">
        <v>28</v>
      </c>
      <c r="E50" s="87"/>
      <c r="F50" s="88" t="s">
        <v>1792</v>
      </c>
      <c r="G50" s="88" t="s">
        <v>131</v>
      </c>
      <c r="H50" s="90">
        <v>59663.224492000008</v>
      </c>
      <c r="I50" s="102">
        <v>2808.5</v>
      </c>
      <c r="J50" s="90"/>
      <c r="K50" s="90">
        <v>6791.5432118240005</v>
      </c>
      <c r="L50" s="91">
        <v>2.4642221485492025E-4</v>
      </c>
      <c r="M50" s="91">
        <f t="shared" si="0"/>
        <v>6.2097085820730161E-2</v>
      </c>
      <c r="N50" s="91">
        <f>K50/'סכום נכסי הקרן'!$C$42</f>
        <v>8.1986220547013225E-3</v>
      </c>
    </row>
    <row r="51" spans="2:14">
      <c r="B51" s="86" t="s">
        <v>1860</v>
      </c>
      <c r="C51" s="87" t="s">
        <v>1861</v>
      </c>
      <c r="D51" s="88" t="s">
        <v>28</v>
      </c>
      <c r="E51" s="87"/>
      <c r="F51" s="88" t="s">
        <v>1792</v>
      </c>
      <c r="G51" s="88" t="s">
        <v>129</v>
      </c>
      <c r="H51" s="90">
        <v>8273.2723730000016</v>
      </c>
      <c r="I51" s="102">
        <v>3647.5</v>
      </c>
      <c r="J51" s="90"/>
      <c r="K51" s="90">
        <v>1153.9593398270001</v>
      </c>
      <c r="L51" s="91">
        <v>1.233344122391175E-4</v>
      </c>
      <c r="M51" s="91">
        <f t="shared" si="0"/>
        <v>1.0550991125863031E-2</v>
      </c>
      <c r="N51" s="91">
        <f>K51/'סכום נכסי הקרן'!$C$42</f>
        <v>1.3930378116807003E-3</v>
      </c>
    </row>
    <row r="52" spans="2:14">
      <c r="B52" s="86" t="s">
        <v>1862</v>
      </c>
      <c r="C52" s="87" t="s">
        <v>1863</v>
      </c>
      <c r="D52" s="88" t="s">
        <v>118</v>
      </c>
      <c r="E52" s="87"/>
      <c r="F52" s="88" t="s">
        <v>1792</v>
      </c>
      <c r="G52" s="88" t="s">
        <v>129</v>
      </c>
      <c r="H52" s="90">
        <v>51641.988474999998</v>
      </c>
      <c r="I52" s="102">
        <v>462.75</v>
      </c>
      <c r="J52" s="90"/>
      <c r="K52" s="90">
        <v>913.83390562900013</v>
      </c>
      <c r="L52" s="91">
        <v>4.3777399271290344E-4</v>
      </c>
      <c r="M52" s="91">
        <f t="shared" si="0"/>
        <v>8.3554533474722147E-3</v>
      </c>
      <c r="N52" s="91">
        <f>K52/'סכום נכסי הקרן'!$C$42</f>
        <v>1.1031629453494411E-3</v>
      </c>
    </row>
    <row r="53" spans="2:14">
      <c r="B53" s="86" t="s">
        <v>1864</v>
      </c>
      <c r="C53" s="87" t="s">
        <v>1865</v>
      </c>
      <c r="D53" s="88" t="s">
        <v>118</v>
      </c>
      <c r="E53" s="87"/>
      <c r="F53" s="88" t="s">
        <v>1792</v>
      </c>
      <c r="G53" s="88" t="s">
        <v>129</v>
      </c>
      <c r="H53" s="90">
        <v>6032.9703130000007</v>
      </c>
      <c r="I53" s="102">
        <v>3687.75</v>
      </c>
      <c r="J53" s="90"/>
      <c r="K53" s="90">
        <v>850.76681889100007</v>
      </c>
      <c r="L53" s="91">
        <v>5.8902416297770534E-5</v>
      </c>
      <c r="M53" s="91">
        <f t="shared" si="0"/>
        <v>7.7788123432870667E-3</v>
      </c>
      <c r="N53" s="91">
        <f>K53/'סכום נכסי הקרן'!$C$42</f>
        <v>1.0270295553187737E-3</v>
      </c>
    </row>
    <row r="54" spans="2:14">
      <c r="B54" s="86" t="s">
        <v>1866</v>
      </c>
      <c r="C54" s="87" t="s">
        <v>1867</v>
      </c>
      <c r="D54" s="88" t="s">
        <v>28</v>
      </c>
      <c r="E54" s="87"/>
      <c r="F54" s="88" t="s">
        <v>1792</v>
      </c>
      <c r="G54" s="88" t="s">
        <v>131</v>
      </c>
      <c r="H54" s="90">
        <v>45896.15400100001</v>
      </c>
      <c r="I54" s="102">
        <v>641.1</v>
      </c>
      <c r="J54" s="90"/>
      <c r="K54" s="90">
        <v>1192.5851300940001</v>
      </c>
      <c r="L54" s="91">
        <v>2.239536575631343E-4</v>
      </c>
      <c r="M54" s="91">
        <f t="shared" si="0"/>
        <v>1.0904158136407494E-2</v>
      </c>
      <c r="N54" s="91">
        <f>K54/'סכום נכסי הקרן'!$C$42</f>
        <v>1.4396661325330156E-3</v>
      </c>
    </row>
    <row r="55" spans="2:14">
      <c r="B55" s="86" t="s">
        <v>1868</v>
      </c>
      <c r="C55" s="87" t="s">
        <v>1869</v>
      </c>
      <c r="D55" s="88" t="s">
        <v>118</v>
      </c>
      <c r="E55" s="87"/>
      <c r="F55" s="88" t="s">
        <v>1792</v>
      </c>
      <c r="G55" s="88" t="s">
        <v>129</v>
      </c>
      <c r="H55" s="90">
        <v>57243.591916000005</v>
      </c>
      <c r="I55" s="102">
        <v>1004</v>
      </c>
      <c r="J55" s="90"/>
      <c r="K55" s="90">
        <v>2197.7509346810002</v>
      </c>
      <c r="L55" s="91">
        <v>2.4620595618276924E-4</v>
      </c>
      <c r="M55" s="91">
        <f t="shared" si="0"/>
        <v>2.009468601567261E-2</v>
      </c>
      <c r="N55" s="91">
        <f>K55/'סכום נכסי הקרן'!$C$42</f>
        <v>2.6530832127293303E-3</v>
      </c>
    </row>
    <row r="56" spans="2:14">
      <c r="B56" s="86" t="s">
        <v>1870</v>
      </c>
      <c r="C56" s="87" t="s">
        <v>1871</v>
      </c>
      <c r="D56" s="88" t="s">
        <v>1630</v>
      </c>
      <c r="E56" s="87"/>
      <c r="F56" s="88" t="s">
        <v>1792</v>
      </c>
      <c r="G56" s="88" t="s">
        <v>129</v>
      </c>
      <c r="H56" s="90">
        <v>2121.6335979999999</v>
      </c>
      <c r="I56" s="102">
        <v>34126</v>
      </c>
      <c r="J56" s="90"/>
      <c r="K56" s="90">
        <v>2768.6856784140004</v>
      </c>
      <c r="L56" s="91">
        <v>1.1530617380434782E-4</v>
      </c>
      <c r="M56" s="91">
        <f t="shared" si="0"/>
        <v>2.531491103285291E-2</v>
      </c>
      <c r="N56" s="91">
        <f>K56/'סכום נכסי הקרן'!$C$42</f>
        <v>3.3423047984236193E-3</v>
      </c>
    </row>
    <row r="57" spans="2:14">
      <c r="B57" s="86" t="s">
        <v>1872</v>
      </c>
      <c r="C57" s="87" t="s">
        <v>1873</v>
      </c>
      <c r="D57" s="88" t="s">
        <v>28</v>
      </c>
      <c r="E57" s="87"/>
      <c r="F57" s="88" t="s">
        <v>1792</v>
      </c>
      <c r="G57" s="88" t="s">
        <v>129</v>
      </c>
      <c r="H57" s="90">
        <v>48437.192984000008</v>
      </c>
      <c r="I57" s="102">
        <v>697.87</v>
      </c>
      <c r="J57" s="90"/>
      <c r="K57" s="90">
        <v>1292.6215142780002</v>
      </c>
      <c r="L57" s="91">
        <v>1.3439917552037861E-4</v>
      </c>
      <c r="M57" s="91">
        <f t="shared" si="0"/>
        <v>1.1818820347943515E-2</v>
      </c>
      <c r="N57" s="91">
        <f>K57/'סכום נכסי הקרן'!$C$42</f>
        <v>1.5604281567244583E-3</v>
      </c>
    </row>
    <row r="58" spans="2:14">
      <c r="B58" s="86" t="s">
        <v>1874</v>
      </c>
      <c r="C58" s="87" t="s">
        <v>1875</v>
      </c>
      <c r="D58" s="88" t="s">
        <v>28</v>
      </c>
      <c r="E58" s="87"/>
      <c r="F58" s="88" t="s">
        <v>1792</v>
      </c>
      <c r="G58" s="88" t="s">
        <v>129</v>
      </c>
      <c r="H58" s="90">
        <v>30702.944400000004</v>
      </c>
      <c r="I58" s="102">
        <v>517.01</v>
      </c>
      <c r="J58" s="90"/>
      <c r="K58" s="90">
        <v>607.01140782900018</v>
      </c>
      <c r="L58" s="91">
        <v>1.02343148E-3</v>
      </c>
      <c r="M58" s="91">
        <f t="shared" si="0"/>
        <v>5.5500846141264999E-3</v>
      </c>
      <c r="N58" s="91">
        <f>K58/'סכום נכסי הקרן'!$C$42</f>
        <v>7.3277264981806125E-4</v>
      </c>
    </row>
    <row r="59" spans="2:14">
      <c r="B59" s="86" t="s">
        <v>1876</v>
      </c>
      <c r="C59" s="87" t="s">
        <v>1877</v>
      </c>
      <c r="D59" s="88" t="s">
        <v>28</v>
      </c>
      <c r="E59" s="87"/>
      <c r="F59" s="88" t="s">
        <v>1792</v>
      </c>
      <c r="G59" s="88" t="s">
        <v>131</v>
      </c>
      <c r="H59" s="90">
        <v>557.08435200000008</v>
      </c>
      <c r="I59" s="102">
        <v>6867</v>
      </c>
      <c r="J59" s="90"/>
      <c r="K59" s="90">
        <v>155.05126936900001</v>
      </c>
      <c r="L59" s="91">
        <v>2.6591138520286399E-4</v>
      </c>
      <c r="M59" s="91">
        <f t="shared" si="0"/>
        <v>1.4176795582861489E-3</v>
      </c>
      <c r="N59" s="91">
        <f>K59/'סכום נכסי הקרן'!$C$42</f>
        <v>1.8717494934655828E-4</v>
      </c>
    </row>
    <row r="60" spans="2:14">
      <c r="B60" s="86" t="s">
        <v>1878</v>
      </c>
      <c r="C60" s="87" t="s">
        <v>1879</v>
      </c>
      <c r="D60" s="88" t="s">
        <v>28</v>
      </c>
      <c r="E60" s="87"/>
      <c r="F60" s="88" t="s">
        <v>1792</v>
      </c>
      <c r="G60" s="88" t="s">
        <v>131</v>
      </c>
      <c r="H60" s="90">
        <v>11473.307327000002</v>
      </c>
      <c r="I60" s="102">
        <v>20418</v>
      </c>
      <c r="J60" s="90"/>
      <c r="K60" s="90">
        <v>9494.8726761000016</v>
      </c>
      <c r="L60" s="91">
        <v>4.0334855504154093E-4</v>
      </c>
      <c r="M60" s="91">
        <f t="shared" si="0"/>
        <v>8.6814425681367061E-2</v>
      </c>
      <c r="N60" s="91">
        <f>K60/'סכום נכסי הקרן'!$C$42</f>
        <v>1.1462030071947033E-2</v>
      </c>
    </row>
    <row r="61" spans="2:14">
      <c r="B61" s="86" t="s">
        <v>1880</v>
      </c>
      <c r="C61" s="87" t="s">
        <v>1881</v>
      </c>
      <c r="D61" s="88" t="s">
        <v>28</v>
      </c>
      <c r="E61" s="87"/>
      <c r="F61" s="88" t="s">
        <v>1792</v>
      </c>
      <c r="G61" s="88" t="s">
        <v>131</v>
      </c>
      <c r="H61" s="90">
        <v>6314.6777390000007</v>
      </c>
      <c r="I61" s="102">
        <v>8676.1</v>
      </c>
      <c r="J61" s="90"/>
      <c r="K61" s="90">
        <v>2220.5627993970002</v>
      </c>
      <c r="L61" s="91">
        <v>1.2191987435916398E-3</v>
      </c>
      <c r="M61" s="91">
        <f t="shared" si="0"/>
        <v>2.0303261633440033E-2</v>
      </c>
      <c r="N61" s="91">
        <f>K61/'סכום נכסי הקרן'!$C$42</f>
        <v>2.6806212628213695E-3</v>
      </c>
    </row>
    <row r="62" spans="2:14">
      <c r="B62" s="86" t="s">
        <v>1882</v>
      </c>
      <c r="C62" s="87" t="s">
        <v>1883</v>
      </c>
      <c r="D62" s="88" t="s">
        <v>28</v>
      </c>
      <c r="E62" s="87"/>
      <c r="F62" s="88" t="s">
        <v>1792</v>
      </c>
      <c r="G62" s="88" t="s">
        <v>131</v>
      </c>
      <c r="H62" s="90">
        <v>9864.8212190000013</v>
      </c>
      <c r="I62" s="102">
        <v>2427.8000000000002</v>
      </c>
      <c r="J62" s="90"/>
      <c r="K62" s="90">
        <v>970.70986877899998</v>
      </c>
      <c r="L62" s="91">
        <v>4.1716854180946089E-4</v>
      </c>
      <c r="M62" s="91">
        <f t="shared" si="0"/>
        <v>8.875487079822374E-3</v>
      </c>
      <c r="N62" s="91">
        <f>K62/'סכום נכסי הקרן'!$C$42</f>
        <v>1.171822528498693E-3</v>
      </c>
    </row>
    <row r="63" spans="2:14">
      <c r="B63" s="86" t="s">
        <v>1884</v>
      </c>
      <c r="C63" s="87" t="s">
        <v>1885</v>
      </c>
      <c r="D63" s="88" t="s">
        <v>119</v>
      </c>
      <c r="E63" s="87"/>
      <c r="F63" s="88" t="s">
        <v>1792</v>
      </c>
      <c r="G63" s="88" t="s">
        <v>138</v>
      </c>
      <c r="H63" s="90">
        <v>83261.50755900002</v>
      </c>
      <c r="I63" s="102">
        <v>242750</v>
      </c>
      <c r="J63" s="90"/>
      <c r="K63" s="90">
        <v>5186.3301643850009</v>
      </c>
      <c r="L63" s="91">
        <v>1.0335483706648757E-5</v>
      </c>
      <c r="M63" s="91">
        <f t="shared" si="0"/>
        <v>4.7420148744951089E-2</v>
      </c>
      <c r="N63" s="91">
        <f>K63/'סכום נכסי הקרן'!$C$42</f>
        <v>6.2608393324600263E-3</v>
      </c>
    </row>
    <row r="64" spans="2:14">
      <c r="B64" s="86" t="s">
        <v>1886</v>
      </c>
      <c r="C64" s="87" t="s">
        <v>1887</v>
      </c>
      <c r="D64" s="88" t="s">
        <v>118</v>
      </c>
      <c r="E64" s="87"/>
      <c r="F64" s="88" t="s">
        <v>1792</v>
      </c>
      <c r="G64" s="88" t="s">
        <v>129</v>
      </c>
      <c r="H64" s="90">
        <v>269.67946999999998</v>
      </c>
      <c r="I64" s="102">
        <v>83576</v>
      </c>
      <c r="J64" s="90"/>
      <c r="K64" s="90">
        <v>861.88108943600014</v>
      </c>
      <c r="L64" s="91">
        <v>1.5026994090994065E-5</v>
      </c>
      <c r="M64" s="91">
        <f t="shared" si="0"/>
        <v>7.8804334020570552E-3</v>
      </c>
      <c r="N64" s="91">
        <f>K64/'סכום נכסי הקרן'!$C$42</f>
        <v>1.0404464917601868E-3</v>
      </c>
    </row>
    <row r="65" spans="2:14">
      <c r="B65" s="86" t="s">
        <v>1888</v>
      </c>
      <c r="C65" s="87" t="s">
        <v>1889</v>
      </c>
      <c r="D65" s="88" t="s">
        <v>118</v>
      </c>
      <c r="E65" s="87"/>
      <c r="F65" s="88" t="s">
        <v>1792</v>
      </c>
      <c r="G65" s="88" t="s">
        <v>129</v>
      </c>
      <c r="H65" s="90">
        <v>6148.5020100000011</v>
      </c>
      <c r="I65" s="102">
        <v>5460</v>
      </c>
      <c r="J65" s="90"/>
      <c r="K65" s="90">
        <v>1283.7481940690002</v>
      </c>
      <c r="L65" s="91">
        <v>9.7595270000000022E-4</v>
      </c>
      <c r="M65" s="91">
        <f t="shared" si="0"/>
        <v>1.1737688960076646E-2</v>
      </c>
      <c r="N65" s="91">
        <f>K65/'סכום נכסי הקרן'!$C$42</f>
        <v>1.5497164529930767E-3</v>
      </c>
    </row>
    <row r="66" spans="2:14">
      <c r="B66" s="86" t="s">
        <v>1890</v>
      </c>
      <c r="C66" s="87" t="s">
        <v>1891</v>
      </c>
      <c r="D66" s="88" t="s">
        <v>28</v>
      </c>
      <c r="E66" s="87"/>
      <c r="F66" s="88" t="s">
        <v>1792</v>
      </c>
      <c r="G66" s="88" t="s">
        <v>131</v>
      </c>
      <c r="H66" s="90">
        <v>1211.0190850000001</v>
      </c>
      <c r="I66" s="102">
        <v>20350</v>
      </c>
      <c r="J66" s="90"/>
      <c r="K66" s="90">
        <v>998.85562552400029</v>
      </c>
      <c r="L66" s="91">
        <v>2.2028541791723513E-4</v>
      </c>
      <c r="M66" s="91">
        <f t="shared" si="0"/>
        <v>9.1328320480529874E-3</v>
      </c>
      <c r="N66" s="91">
        <f>K66/'סכום נכסי הקרן'!$C$42</f>
        <v>1.2057995518052773E-3</v>
      </c>
    </row>
    <row r="67" spans="2:14">
      <c r="B67" s="86" t="s">
        <v>1892</v>
      </c>
      <c r="C67" s="87" t="s">
        <v>1893</v>
      </c>
      <c r="D67" s="88" t="s">
        <v>28</v>
      </c>
      <c r="E67" s="87"/>
      <c r="F67" s="88" t="s">
        <v>1792</v>
      </c>
      <c r="G67" s="88" t="s">
        <v>131</v>
      </c>
      <c r="H67" s="90">
        <v>987.81184400000029</v>
      </c>
      <c r="I67" s="102">
        <v>21675</v>
      </c>
      <c r="J67" s="90"/>
      <c r="K67" s="90">
        <v>867.80201520900016</v>
      </c>
      <c r="L67" s="91">
        <v>5.9776813555219386E-4</v>
      </c>
      <c r="M67" s="91">
        <f t="shared" si="0"/>
        <v>7.9345701754525398E-3</v>
      </c>
      <c r="N67" s="91">
        <f>K67/'סכום נכסי הקרן'!$C$42</f>
        <v>1.047594120967972E-3</v>
      </c>
    </row>
    <row r="68" spans="2:14">
      <c r="B68" s="86" t="s">
        <v>1894</v>
      </c>
      <c r="C68" s="87" t="s">
        <v>1895</v>
      </c>
      <c r="D68" s="88" t="s">
        <v>28</v>
      </c>
      <c r="E68" s="87"/>
      <c r="F68" s="88" t="s">
        <v>1792</v>
      </c>
      <c r="G68" s="88" t="s">
        <v>131</v>
      </c>
      <c r="H68" s="90">
        <v>2813.9090280000005</v>
      </c>
      <c r="I68" s="102">
        <v>20215</v>
      </c>
      <c r="J68" s="90"/>
      <c r="K68" s="90">
        <v>2305.5318038570003</v>
      </c>
      <c r="L68" s="91">
        <v>1.0204565831368995E-3</v>
      </c>
      <c r="M68" s="91">
        <f t="shared" si="0"/>
        <v>2.1080158341226358E-2</v>
      </c>
      <c r="N68" s="91">
        <f>K68/'סכום נכסי הקרן'!$C$42</f>
        <v>2.7831942322046684E-3</v>
      </c>
    </row>
    <row r="69" spans="2:14">
      <c r="B69" s="86" t="s">
        <v>1896</v>
      </c>
      <c r="C69" s="87" t="s">
        <v>1897</v>
      </c>
      <c r="D69" s="88" t="s">
        <v>1630</v>
      </c>
      <c r="E69" s="87"/>
      <c r="F69" s="88" t="s">
        <v>1792</v>
      </c>
      <c r="G69" s="88" t="s">
        <v>129</v>
      </c>
      <c r="H69" s="90">
        <v>4460.4731179999999</v>
      </c>
      <c r="I69" s="102">
        <v>7302</v>
      </c>
      <c r="J69" s="90"/>
      <c r="K69" s="90">
        <v>1245.4911289440001</v>
      </c>
      <c r="L69" s="91">
        <v>5.9295089637753404E-5</v>
      </c>
      <c r="M69" s="91">
        <f t="shared" si="0"/>
        <v>1.1387893312427609E-2</v>
      </c>
      <c r="N69" s="91">
        <f>K69/'סכום נכסי הקרן'!$C$42</f>
        <v>1.5035332501333939E-3</v>
      </c>
    </row>
    <row r="70" spans="2:14">
      <c r="B70" s="86" t="s">
        <v>1898</v>
      </c>
      <c r="C70" s="87" t="s">
        <v>1899</v>
      </c>
      <c r="D70" s="88" t="s">
        <v>118</v>
      </c>
      <c r="E70" s="87"/>
      <c r="F70" s="88" t="s">
        <v>1792</v>
      </c>
      <c r="G70" s="88" t="s">
        <v>129</v>
      </c>
      <c r="H70" s="90">
        <v>20225.960280000003</v>
      </c>
      <c r="I70" s="102">
        <v>3381</v>
      </c>
      <c r="J70" s="90"/>
      <c r="K70" s="90">
        <v>2615.0030780630004</v>
      </c>
      <c r="L70" s="91">
        <v>6.5882606775244314E-4</v>
      </c>
      <c r="M70" s="91">
        <f t="shared" si="0"/>
        <v>2.3909745619705814E-2</v>
      </c>
      <c r="N70" s="91">
        <f>K70/'סכום נכסי הקרן'!$C$42</f>
        <v>3.1567820803368174E-3</v>
      </c>
    </row>
    <row r="71" spans="2:14">
      <c r="B71" s="86" t="s">
        <v>1900</v>
      </c>
      <c r="C71" s="87" t="s">
        <v>1901</v>
      </c>
      <c r="D71" s="88" t="s">
        <v>1630</v>
      </c>
      <c r="E71" s="87"/>
      <c r="F71" s="88" t="s">
        <v>1792</v>
      </c>
      <c r="G71" s="88" t="s">
        <v>129</v>
      </c>
      <c r="H71" s="90">
        <v>5311.1409240000012</v>
      </c>
      <c r="I71" s="102">
        <v>16393</v>
      </c>
      <c r="J71" s="90"/>
      <c r="K71" s="90">
        <v>3329.385988249001</v>
      </c>
      <c r="L71" s="91">
        <v>1.8263525529539043E-5</v>
      </c>
      <c r="M71" s="91">
        <f t="shared" si="0"/>
        <v>3.0441559597632197E-2</v>
      </c>
      <c r="N71" s="91">
        <f>K71/'סכום נכסי הקרן'!$C$42</f>
        <v>4.0191715697765317E-3</v>
      </c>
    </row>
    <row r="72" spans="2:14">
      <c r="B72" s="86" t="s">
        <v>1902</v>
      </c>
      <c r="C72" s="87" t="s">
        <v>1903</v>
      </c>
      <c r="D72" s="88" t="s">
        <v>1630</v>
      </c>
      <c r="E72" s="87"/>
      <c r="F72" s="88" t="s">
        <v>1792</v>
      </c>
      <c r="G72" s="88" t="s">
        <v>129</v>
      </c>
      <c r="H72" s="90">
        <v>1335.7363440000001</v>
      </c>
      <c r="I72" s="102">
        <v>14498</v>
      </c>
      <c r="J72" s="90"/>
      <c r="K72" s="90">
        <v>740.53693090600007</v>
      </c>
      <c r="L72" s="91">
        <v>2.0568182926165636E-5</v>
      </c>
      <c r="M72" s="91">
        <f t="shared" si="0"/>
        <v>6.7709479153177316E-3</v>
      </c>
      <c r="N72" s="91">
        <f>K72/'סכום נכסי הקרן'!$C$42</f>
        <v>8.9396212682215617E-4</v>
      </c>
    </row>
    <row r="73" spans="2:14">
      <c r="B73" s="86" t="s">
        <v>1904</v>
      </c>
      <c r="C73" s="87" t="s">
        <v>1905</v>
      </c>
      <c r="D73" s="88" t="s">
        <v>120</v>
      </c>
      <c r="E73" s="87"/>
      <c r="F73" s="88" t="s">
        <v>1792</v>
      </c>
      <c r="G73" s="88" t="s">
        <v>133</v>
      </c>
      <c r="H73" s="90">
        <v>10128.806400000001</v>
      </c>
      <c r="I73" s="102">
        <v>8843</v>
      </c>
      <c r="J73" s="90"/>
      <c r="K73" s="90">
        <v>2218.9832729710006</v>
      </c>
      <c r="L73" s="91">
        <v>7.1492275012866429E-5</v>
      </c>
      <c r="M73" s="91">
        <f t="shared" si="0"/>
        <v>2.0288819556731952E-2</v>
      </c>
      <c r="N73" s="91">
        <f>K73/'סכום נכסי הקרן'!$C$42</f>
        <v>2.678714488500971E-3</v>
      </c>
    </row>
    <row r="74" spans="2:14">
      <c r="B74" s="92"/>
      <c r="C74" s="87"/>
      <c r="D74" s="87"/>
      <c r="E74" s="87"/>
      <c r="F74" s="87"/>
      <c r="G74" s="87"/>
      <c r="H74" s="90"/>
      <c r="I74" s="102"/>
      <c r="J74" s="87"/>
      <c r="K74" s="87"/>
      <c r="L74" s="87"/>
      <c r="M74" s="91"/>
      <c r="N74" s="87"/>
    </row>
    <row r="75" spans="2:14">
      <c r="B75" s="85" t="s">
        <v>224</v>
      </c>
      <c r="C75" s="80"/>
      <c r="D75" s="81"/>
      <c r="E75" s="80"/>
      <c r="F75" s="81"/>
      <c r="G75" s="81"/>
      <c r="H75" s="83"/>
      <c r="I75" s="100"/>
      <c r="J75" s="83"/>
      <c r="K75" s="83">
        <v>883.04504577400007</v>
      </c>
      <c r="L75" s="84"/>
      <c r="M75" s="84">
        <f t="shared" si="0"/>
        <v>8.0739417067290948E-3</v>
      </c>
      <c r="N75" s="84">
        <f>K75/'סכום נכסי הקרן'!$C$42</f>
        <v>1.0659952181373341E-3</v>
      </c>
    </row>
    <row r="76" spans="2:14">
      <c r="B76" s="86" t="s">
        <v>1906</v>
      </c>
      <c r="C76" s="87" t="s">
        <v>1907</v>
      </c>
      <c r="D76" s="88" t="s">
        <v>118</v>
      </c>
      <c r="E76" s="87"/>
      <c r="F76" s="88" t="s">
        <v>1822</v>
      </c>
      <c r="G76" s="88" t="s">
        <v>129</v>
      </c>
      <c r="H76" s="90">
        <v>2562.0972110000002</v>
      </c>
      <c r="I76" s="102">
        <v>9013</v>
      </c>
      <c r="J76" s="90"/>
      <c r="K76" s="90">
        <v>883.04504577400007</v>
      </c>
      <c r="L76" s="91">
        <v>7.2805620715976616E-5</v>
      </c>
      <c r="M76" s="91">
        <f t="shared" ref="M76" si="1">IFERROR(K76/$K$11,0)</f>
        <v>8.0739417067290948E-3</v>
      </c>
      <c r="N76" s="91">
        <f>K76/'סכום נכסי הקרן'!$C$42</f>
        <v>1.0659952181373341E-3</v>
      </c>
    </row>
    <row r="77" spans="2:14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114" t="s">
        <v>218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114" t="s">
        <v>109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114" t="s">
        <v>201</v>
      </c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114" t="s">
        <v>209</v>
      </c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114" t="s">
        <v>216</v>
      </c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7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7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8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0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143</v>
      </c>
      <c r="C1" s="46" t="s" vm="1">
        <v>227</v>
      </c>
    </row>
    <row r="2" spans="2:15">
      <c r="B2" s="46" t="s">
        <v>142</v>
      </c>
      <c r="C2" s="46" t="s">
        <v>228</v>
      </c>
    </row>
    <row r="3" spans="2:15">
      <c r="B3" s="46" t="s">
        <v>144</v>
      </c>
      <c r="C3" s="46" t="s">
        <v>229</v>
      </c>
    </row>
    <row r="4" spans="2:15">
      <c r="B4" s="46" t="s">
        <v>145</v>
      </c>
      <c r="C4" s="46">
        <v>2145</v>
      </c>
    </row>
    <row r="6" spans="2:15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90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63">
      <c r="B8" s="21" t="s">
        <v>112</v>
      </c>
      <c r="C8" s="29" t="s">
        <v>45</v>
      </c>
      <c r="D8" s="29" t="s">
        <v>116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100</v>
      </c>
      <c r="J8" s="29" t="s">
        <v>203</v>
      </c>
      <c r="K8" s="29" t="s">
        <v>202</v>
      </c>
      <c r="L8" s="29" t="s">
        <v>62</v>
      </c>
      <c r="M8" s="29" t="s">
        <v>59</v>
      </c>
      <c r="N8" s="29" t="s">
        <v>146</v>
      </c>
      <c r="O8" s="19" t="s">
        <v>148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210</v>
      </c>
      <c r="K9" s="31"/>
      <c r="L9" s="31" t="s">
        <v>206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10502.759042030002</v>
      </c>
      <c r="M11" s="91"/>
      <c r="N11" s="91">
        <f>IFERROR(L11/$L$11,0)</f>
        <v>1</v>
      </c>
      <c r="O11" s="91">
        <f>L11/'סכום נכסי הקרן'!$C$42</f>
        <v>1.2678731362157511E-2</v>
      </c>
    </row>
    <row r="12" spans="2:15" s="4" customFormat="1" ht="18" customHeight="1">
      <c r="B12" s="111" t="s">
        <v>195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10502.759042030002</v>
      </c>
      <c r="M12" s="91"/>
      <c r="N12" s="91">
        <f t="shared" ref="N12:N25" si="0">IFERROR(L12/$L$11,0)</f>
        <v>1</v>
      </c>
      <c r="O12" s="91">
        <f>L12/'סכום נכסי הקרן'!$C$42</f>
        <v>1.2678731362157511E-2</v>
      </c>
    </row>
    <row r="13" spans="2:15">
      <c r="B13" s="85" t="s">
        <v>53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6383.8657571540016</v>
      </c>
      <c r="M13" s="84"/>
      <c r="N13" s="84">
        <f t="shared" si="0"/>
        <v>0.60782749862269625</v>
      </c>
      <c r="O13" s="84">
        <f>L13/'סכום נכסי הקרן'!$C$42</f>
        <v>7.7064815695693303E-3</v>
      </c>
    </row>
    <row r="14" spans="2:15">
      <c r="B14" s="86" t="s">
        <v>1908</v>
      </c>
      <c r="C14" s="87" t="s">
        <v>1909</v>
      </c>
      <c r="D14" s="88" t="s">
        <v>28</v>
      </c>
      <c r="E14" s="87"/>
      <c r="F14" s="88" t="s">
        <v>1822</v>
      </c>
      <c r="G14" s="87" t="s">
        <v>897</v>
      </c>
      <c r="H14" s="87" t="s">
        <v>898</v>
      </c>
      <c r="I14" s="88" t="s">
        <v>131</v>
      </c>
      <c r="J14" s="90">
        <v>123.02418700000003</v>
      </c>
      <c r="K14" s="102">
        <v>106693.59239999999</v>
      </c>
      <c r="L14" s="90">
        <v>532.00554591200012</v>
      </c>
      <c r="M14" s="91">
        <v>3.1700819798447378E-4</v>
      </c>
      <c r="N14" s="91">
        <f t="shared" si="0"/>
        <v>5.0653884734765148E-2</v>
      </c>
      <c r="O14" s="91">
        <f>L14/'סכום נכסי הקרן'!$C$42</f>
        <v>6.4222699700177842E-4</v>
      </c>
    </row>
    <row r="15" spans="2:15">
      <c r="B15" s="86" t="s">
        <v>1910</v>
      </c>
      <c r="C15" s="87" t="s">
        <v>1911</v>
      </c>
      <c r="D15" s="88" t="s">
        <v>28</v>
      </c>
      <c r="E15" s="87"/>
      <c r="F15" s="88" t="s">
        <v>1822</v>
      </c>
      <c r="G15" s="87" t="s">
        <v>908</v>
      </c>
      <c r="H15" s="87" t="s">
        <v>898</v>
      </c>
      <c r="I15" s="88" t="s">
        <v>129</v>
      </c>
      <c r="J15" s="90">
        <v>21.503126000000005</v>
      </c>
      <c r="K15" s="102">
        <v>1007522</v>
      </c>
      <c r="L15" s="90">
        <v>828.46436613100013</v>
      </c>
      <c r="M15" s="91">
        <v>1.4984979049975238E-4</v>
      </c>
      <c r="N15" s="91">
        <f t="shared" si="0"/>
        <v>7.8880641059710752E-2</v>
      </c>
      <c r="O15" s="91">
        <f>L15/'סכום נכסי הקרן'!$C$42</f>
        <v>1.0001064576708441E-3</v>
      </c>
    </row>
    <row r="16" spans="2:15">
      <c r="B16" s="86" t="s">
        <v>1912</v>
      </c>
      <c r="C16" s="87" t="s">
        <v>1913</v>
      </c>
      <c r="D16" s="88" t="s">
        <v>28</v>
      </c>
      <c r="E16" s="87"/>
      <c r="F16" s="88" t="s">
        <v>1822</v>
      </c>
      <c r="G16" s="87" t="s">
        <v>1128</v>
      </c>
      <c r="H16" s="87" t="s">
        <v>898</v>
      </c>
      <c r="I16" s="88" t="s">
        <v>129</v>
      </c>
      <c r="J16" s="90">
        <v>506.35582600000004</v>
      </c>
      <c r="K16" s="102">
        <v>34912.99</v>
      </c>
      <c r="L16" s="90">
        <v>676.0218588780001</v>
      </c>
      <c r="M16" s="91">
        <v>6.0683461759019925E-5</v>
      </c>
      <c r="N16" s="91">
        <f t="shared" si="0"/>
        <v>6.4366120956664039E-2</v>
      </c>
      <c r="O16" s="91">
        <f>L16/'סכום נכסי הקרן'!$C$42</f>
        <v>8.1608075643368019E-4</v>
      </c>
    </row>
    <row r="17" spans="2:15">
      <c r="B17" s="86" t="s">
        <v>1914</v>
      </c>
      <c r="C17" s="87" t="s">
        <v>1915</v>
      </c>
      <c r="D17" s="88" t="s">
        <v>28</v>
      </c>
      <c r="E17" s="87"/>
      <c r="F17" s="88" t="s">
        <v>1822</v>
      </c>
      <c r="G17" s="87" t="s">
        <v>1916</v>
      </c>
      <c r="H17" s="87" t="s">
        <v>898</v>
      </c>
      <c r="I17" s="88" t="s">
        <v>131</v>
      </c>
      <c r="J17" s="90">
        <v>118.25583700000001</v>
      </c>
      <c r="K17" s="102">
        <v>236239</v>
      </c>
      <c r="L17" s="90">
        <v>1132.2999785470004</v>
      </c>
      <c r="M17" s="91">
        <v>4.5230625710195981E-4</v>
      </c>
      <c r="N17" s="91">
        <f t="shared" si="0"/>
        <v>0.10780976446434272</v>
      </c>
      <c r="O17" s="91">
        <f>L17/'סכום נכסי הקרן'!$C$42</f>
        <v>1.3668910418608764E-3</v>
      </c>
    </row>
    <row r="18" spans="2:15">
      <c r="B18" s="86" t="s">
        <v>1917</v>
      </c>
      <c r="C18" s="87" t="s">
        <v>1918</v>
      </c>
      <c r="D18" s="88" t="s">
        <v>28</v>
      </c>
      <c r="E18" s="87"/>
      <c r="F18" s="88" t="s">
        <v>1822</v>
      </c>
      <c r="G18" s="87" t="s">
        <v>1919</v>
      </c>
      <c r="H18" s="87" t="s">
        <v>898</v>
      </c>
      <c r="I18" s="88" t="s">
        <v>129</v>
      </c>
      <c r="J18" s="90">
        <v>290.01266200000003</v>
      </c>
      <c r="K18" s="102">
        <v>122601.60000000001</v>
      </c>
      <c r="L18" s="90">
        <v>1359.6619962430002</v>
      </c>
      <c r="M18" s="91">
        <v>4.9455111529330916E-4</v>
      </c>
      <c r="N18" s="91">
        <f t="shared" si="0"/>
        <v>0.12945760164561493</v>
      </c>
      <c r="O18" s="91">
        <f>L18/'סכום נכסי הקרן'!$C$42</f>
        <v>1.6413581540539518E-3</v>
      </c>
    </row>
    <row r="19" spans="2:15">
      <c r="B19" s="86" t="s">
        <v>1920</v>
      </c>
      <c r="C19" s="87" t="s">
        <v>1921</v>
      </c>
      <c r="D19" s="88" t="s">
        <v>28</v>
      </c>
      <c r="E19" s="87"/>
      <c r="F19" s="88" t="s">
        <v>1822</v>
      </c>
      <c r="G19" s="87" t="s">
        <v>1919</v>
      </c>
      <c r="H19" s="87" t="s">
        <v>898</v>
      </c>
      <c r="I19" s="88" t="s">
        <v>132</v>
      </c>
      <c r="J19" s="90">
        <v>50471.992977000009</v>
      </c>
      <c r="K19" s="102">
        <v>131.5</v>
      </c>
      <c r="L19" s="90">
        <v>310.47536085600007</v>
      </c>
      <c r="M19" s="91">
        <v>2.2357886092789554E-4</v>
      </c>
      <c r="N19" s="91">
        <f t="shared" si="0"/>
        <v>2.9561314280708333E-2</v>
      </c>
      <c r="O19" s="91">
        <f>L19/'סכום נכסי הקרן'!$C$42</f>
        <v>3.7479996247741145E-4</v>
      </c>
    </row>
    <row r="20" spans="2:15">
      <c r="B20" s="86" t="s">
        <v>1922</v>
      </c>
      <c r="C20" s="87" t="s">
        <v>1923</v>
      </c>
      <c r="D20" s="88" t="s">
        <v>28</v>
      </c>
      <c r="E20" s="87"/>
      <c r="F20" s="88" t="s">
        <v>1822</v>
      </c>
      <c r="G20" s="87" t="s">
        <v>677</v>
      </c>
      <c r="H20" s="87"/>
      <c r="I20" s="88" t="s">
        <v>132</v>
      </c>
      <c r="J20" s="90">
        <v>1978.1893450000002</v>
      </c>
      <c r="K20" s="102">
        <v>16695.21</v>
      </c>
      <c r="L20" s="90">
        <v>1544.9366505870003</v>
      </c>
      <c r="M20" s="91">
        <v>2.0189526010037156E-3</v>
      </c>
      <c r="N20" s="91">
        <f t="shared" si="0"/>
        <v>0.1470981714808903</v>
      </c>
      <c r="O20" s="91">
        <f>L20/'סכום נכסי הקרן'!$C$42</f>
        <v>1.8650182000707872E-3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4118.8932848760014</v>
      </c>
      <c r="M22" s="84"/>
      <c r="N22" s="84">
        <f t="shared" si="0"/>
        <v>0.39217250137730386</v>
      </c>
      <c r="O22" s="84">
        <f>L22/'סכום נכסי הקרן'!$C$42</f>
        <v>4.9722497925881815E-3</v>
      </c>
    </row>
    <row r="23" spans="2:15">
      <c r="B23" s="86" t="s">
        <v>1924</v>
      </c>
      <c r="C23" s="87" t="s">
        <v>1925</v>
      </c>
      <c r="D23" s="88" t="s">
        <v>28</v>
      </c>
      <c r="E23" s="87"/>
      <c r="F23" s="88" t="s">
        <v>1792</v>
      </c>
      <c r="G23" s="87" t="s">
        <v>677</v>
      </c>
      <c r="H23" s="87"/>
      <c r="I23" s="88" t="s">
        <v>129</v>
      </c>
      <c r="J23" s="90">
        <v>577.12039700000014</v>
      </c>
      <c r="K23" s="102">
        <v>20511</v>
      </c>
      <c r="L23" s="90">
        <v>452.65898166200009</v>
      </c>
      <c r="M23" s="91">
        <v>7.5746512029765961E-5</v>
      </c>
      <c r="N23" s="91">
        <f t="shared" si="0"/>
        <v>4.3099054243798868E-2</v>
      </c>
      <c r="O23" s="91">
        <f>L23/'סכום נכסי הקרן'!$C$42</f>
        <v>5.4644133072018046E-4</v>
      </c>
    </row>
    <row r="24" spans="2:15">
      <c r="B24" s="86" t="s">
        <v>1926</v>
      </c>
      <c r="C24" s="87" t="s">
        <v>1927</v>
      </c>
      <c r="D24" s="88" t="s">
        <v>28</v>
      </c>
      <c r="E24" s="87"/>
      <c r="F24" s="88" t="s">
        <v>1792</v>
      </c>
      <c r="G24" s="87" t="s">
        <v>677</v>
      </c>
      <c r="H24" s="87"/>
      <c r="I24" s="88" t="s">
        <v>129</v>
      </c>
      <c r="J24" s="90">
        <v>3245.1429600000001</v>
      </c>
      <c r="K24" s="102">
        <v>3721</v>
      </c>
      <c r="L24" s="90">
        <v>461.75476679700006</v>
      </c>
      <c r="M24" s="91">
        <v>5.0688033081226838E-5</v>
      </c>
      <c r="N24" s="91">
        <f t="shared" si="0"/>
        <v>4.3965091929572708E-2</v>
      </c>
      <c r="O24" s="91">
        <f>L24/'סכום נכסי הקרן'!$C$42</f>
        <v>5.5742158988761163E-4</v>
      </c>
    </row>
    <row r="25" spans="2:15">
      <c r="B25" s="86" t="s">
        <v>1928</v>
      </c>
      <c r="C25" s="87" t="s">
        <v>1929</v>
      </c>
      <c r="D25" s="88" t="s">
        <v>121</v>
      </c>
      <c r="E25" s="87"/>
      <c r="F25" s="88" t="s">
        <v>1792</v>
      </c>
      <c r="G25" s="87" t="s">
        <v>677</v>
      </c>
      <c r="H25" s="87"/>
      <c r="I25" s="88" t="s">
        <v>129</v>
      </c>
      <c r="J25" s="90">
        <v>7067.829162</v>
      </c>
      <c r="K25" s="102">
        <v>11856.42</v>
      </c>
      <c r="L25" s="90">
        <v>3204.4795364170004</v>
      </c>
      <c r="M25" s="91">
        <v>7.1407701251121559E-5</v>
      </c>
      <c r="N25" s="91">
        <f t="shared" si="0"/>
        <v>0.3051083552039322</v>
      </c>
      <c r="O25" s="91">
        <f>L25/'סכום נכסי הקרן'!$C$42</f>
        <v>3.8683868719803886E-3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14" t="s">
        <v>218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4" t="s">
        <v>109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4" t="s">
        <v>201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4" t="s">
        <v>209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7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7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8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0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143</v>
      </c>
      <c r="C1" s="46" t="s" vm="1">
        <v>227</v>
      </c>
    </row>
    <row r="2" spans="2:12">
      <c r="B2" s="46" t="s">
        <v>142</v>
      </c>
      <c r="C2" s="46" t="s">
        <v>228</v>
      </c>
    </row>
    <row r="3" spans="2:12">
      <c r="B3" s="46" t="s">
        <v>144</v>
      </c>
      <c r="C3" s="46" t="s">
        <v>229</v>
      </c>
    </row>
    <row r="4" spans="2:12">
      <c r="B4" s="46" t="s">
        <v>145</v>
      </c>
      <c r="C4" s="46">
        <v>2145</v>
      </c>
    </row>
    <row r="6" spans="2:12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91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63">
      <c r="B8" s="21" t="s">
        <v>113</v>
      </c>
      <c r="C8" s="29" t="s">
        <v>45</v>
      </c>
      <c r="D8" s="29" t="s">
        <v>116</v>
      </c>
      <c r="E8" s="29" t="s">
        <v>66</v>
      </c>
      <c r="F8" s="29" t="s">
        <v>100</v>
      </c>
      <c r="G8" s="29" t="s">
        <v>203</v>
      </c>
      <c r="H8" s="29" t="s">
        <v>202</v>
      </c>
      <c r="I8" s="29" t="s">
        <v>62</v>
      </c>
      <c r="J8" s="29" t="s">
        <v>59</v>
      </c>
      <c r="K8" s="29" t="s">
        <v>146</v>
      </c>
      <c r="L8" s="65" t="s">
        <v>148</v>
      </c>
    </row>
    <row r="9" spans="2:12" s="3" customFormat="1" ht="25.5"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49</v>
      </c>
      <c r="C11" s="87"/>
      <c r="D11" s="88"/>
      <c r="E11" s="88"/>
      <c r="F11" s="88"/>
      <c r="G11" s="90"/>
      <c r="H11" s="102"/>
      <c r="I11" s="90">
        <v>6.2154003849999997</v>
      </c>
      <c r="J11" s="91"/>
      <c r="K11" s="91">
        <f>IFERROR(I11/$I$11,0)</f>
        <v>1</v>
      </c>
      <c r="L11" s="91">
        <f>I11/'סכום נכסי הקרן'!$C$42</f>
        <v>7.5031133699544561E-6</v>
      </c>
    </row>
    <row r="12" spans="2:12" s="4" customFormat="1" ht="18" customHeight="1">
      <c r="B12" s="111" t="s">
        <v>26</v>
      </c>
      <c r="C12" s="87"/>
      <c r="D12" s="88"/>
      <c r="E12" s="88"/>
      <c r="F12" s="88"/>
      <c r="G12" s="90"/>
      <c r="H12" s="102"/>
      <c r="I12" s="90">
        <v>4.5968230670000008</v>
      </c>
      <c r="J12" s="91"/>
      <c r="K12" s="91">
        <f t="shared" ref="K12:K20" si="0">IFERROR(I12/$I$11,0)</f>
        <v>0.73958599321996876</v>
      </c>
      <c r="L12" s="91">
        <f>I12/'סכום נכסי הקרן'!$C$42</f>
        <v>5.5491975539597926E-6</v>
      </c>
    </row>
    <row r="13" spans="2:12">
      <c r="B13" s="85" t="s">
        <v>1930</v>
      </c>
      <c r="C13" s="80"/>
      <c r="D13" s="81"/>
      <c r="E13" s="81"/>
      <c r="F13" s="81"/>
      <c r="G13" s="83"/>
      <c r="H13" s="100"/>
      <c r="I13" s="83">
        <v>4.5968230670000008</v>
      </c>
      <c r="J13" s="84"/>
      <c r="K13" s="84">
        <f t="shared" si="0"/>
        <v>0.73958599321996876</v>
      </c>
      <c r="L13" s="84">
        <f>I13/'סכום נכסי הקרן'!$C$42</f>
        <v>5.5491975539597926E-6</v>
      </c>
    </row>
    <row r="14" spans="2:12">
      <c r="B14" s="86" t="s">
        <v>1931</v>
      </c>
      <c r="C14" s="87" t="s">
        <v>1932</v>
      </c>
      <c r="D14" s="88" t="s">
        <v>117</v>
      </c>
      <c r="E14" s="88" t="s">
        <v>326</v>
      </c>
      <c r="F14" s="88" t="s">
        <v>130</v>
      </c>
      <c r="G14" s="90">
        <v>42022.015276000006</v>
      </c>
      <c r="H14" s="102">
        <v>8.1999999999999993</v>
      </c>
      <c r="I14" s="90">
        <v>3.4458052530000005</v>
      </c>
      <c r="J14" s="91">
        <v>4.8123552355616234E-4</v>
      </c>
      <c r="K14" s="91">
        <f t="shared" si="0"/>
        <v>0.55439795339910358</v>
      </c>
      <c r="L14" s="91">
        <f>I14/'סכום נכסי הקרן'!$C$42</f>
        <v>4.1597106964242017E-6</v>
      </c>
    </row>
    <row r="15" spans="2:12">
      <c r="B15" s="86" t="s">
        <v>1933</v>
      </c>
      <c r="C15" s="87" t="s">
        <v>1934</v>
      </c>
      <c r="D15" s="88" t="s">
        <v>117</v>
      </c>
      <c r="E15" s="88" t="s">
        <v>154</v>
      </c>
      <c r="F15" s="88" t="s">
        <v>130</v>
      </c>
      <c r="G15" s="90">
        <v>11284.488375000001</v>
      </c>
      <c r="H15" s="102">
        <v>10.199999999999999</v>
      </c>
      <c r="I15" s="90">
        <v>1.1510178140000003</v>
      </c>
      <c r="J15" s="91">
        <v>7.5253261044691999E-4</v>
      </c>
      <c r="K15" s="91">
        <f t="shared" si="0"/>
        <v>0.1851880398208651</v>
      </c>
      <c r="L15" s="91">
        <f>I15/'סכום נכסי הקרן'!$C$42</f>
        <v>1.3894868575355911E-6</v>
      </c>
    </row>
    <row r="16" spans="2:12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12">
      <c r="B17" s="111" t="s">
        <v>41</v>
      </c>
      <c r="C17" s="87"/>
      <c r="D17" s="88"/>
      <c r="E17" s="88"/>
      <c r="F17" s="88"/>
      <c r="G17" s="90"/>
      <c r="H17" s="102"/>
      <c r="I17" s="90">
        <v>1.6185773180000003</v>
      </c>
      <c r="J17" s="91"/>
      <c r="K17" s="91">
        <f t="shared" si="0"/>
        <v>0.26041400678003152</v>
      </c>
      <c r="L17" s="91">
        <f>I17/'סכום נכסי הקרן'!$C$42</f>
        <v>1.9539158159946648E-6</v>
      </c>
    </row>
    <row r="18" spans="2:12">
      <c r="B18" s="85" t="s">
        <v>1935</v>
      </c>
      <c r="C18" s="80"/>
      <c r="D18" s="81"/>
      <c r="E18" s="81"/>
      <c r="F18" s="81"/>
      <c r="G18" s="83"/>
      <c r="H18" s="100"/>
      <c r="I18" s="83">
        <v>1.6185773180000003</v>
      </c>
      <c r="J18" s="84"/>
      <c r="K18" s="84">
        <f t="shared" si="0"/>
        <v>0.26041400678003152</v>
      </c>
      <c r="L18" s="84">
        <f>I18/'סכום נכסי הקרן'!$C$42</f>
        <v>1.9539158159946648E-6</v>
      </c>
    </row>
    <row r="19" spans="2:12">
      <c r="B19" s="86" t="s">
        <v>1936</v>
      </c>
      <c r="C19" s="87" t="s">
        <v>1937</v>
      </c>
      <c r="D19" s="88" t="s">
        <v>1610</v>
      </c>
      <c r="E19" s="88" t="s">
        <v>973</v>
      </c>
      <c r="F19" s="88" t="s">
        <v>129</v>
      </c>
      <c r="G19" s="90">
        <v>1703.3190000000002</v>
      </c>
      <c r="H19" s="102">
        <v>23</v>
      </c>
      <c r="I19" s="90">
        <v>1.4981031270000003</v>
      </c>
      <c r="J19" s="91">
        <v>5.0997574850299408E-5</v>
      </c>
      <c r="K19" s="91">
        <f t="shared" si="0"/>
        <v>0.24103083215933488</v>
      </c>
      <c r="L19" s="91">
        <f>I19/'סכום נכסי הקרן'!$C$42</f>
        <v>1.8084816593459539E-6</v>
      </c>
    </row>
    <row r="20" spans="2:12">
      <c r="B20" s="86" t="s">
        <v>1938</v>
      </c>
      <c r="C20" s="87" t="s">
        <v>1939</v>
      </c>
      <c r="D20" s="88" t="s">
        <v>1630</v>
      </c>
      <c r="E20" s="88" t="s">
        <v>1040</v>
      </c>
      <c r="F20" s="88" t="s">
        <v>129</v>
      </c>
      <c r="G20" s="90">
        <v>450.06797900000004</v>
      </c>
      <c r="H20" s="102">
        <v>7</v>
      </c>
      <c r="I20" s="90">
        <v>0.12047419100000004</v>
      </c>
      <c r="J20" s="91">
        <v>1.7789248181818184E-5</v>
      </c>
      <c r="K20" s="91">
        <f t="shared" si="0"/>
        <v>1.9383174620696626E-2</v>
      </c>
      <c r="L20" s="91">
        <f>I20/'סכום נכסי הקרן'!$C$42</f>
        <v>1.4543415664871076E-7</v>
      </c>
    </row>
    <row r="21" spans="2:12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4" t="s">
        <v>218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4" t="s">
        <v>109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4" t="s">
        <v>201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4" t="s">
        <v>209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